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16" windowWidth="22716" windowHeight="8940" activeTab="0"/>
  </bookViews>
  <sheets>
    <sheet name="Rekapitulace stavby" sheetId="1" r:id="rId1"/>
    <sheet name="00 - Vedlejší a ostatní n..." sheetId="2" r:id="rId2"/>
    <sheet name="01 - Rozpočtová část pro ..." sheetId="3" r:id="rId3"/>
    <sheet name="02 - Rozpočtová část pro ..." sheetId="4" r:id="rId4"/>
    <sheet name="Pokyny pro vyplnění" sheetId="5" r:id="rId5"/>
  </sheets>
  <definedNames>
    <definedName name="_xlnm._FilterDatabase" localSheetId="1" hidden="1">'00 - Vedlejší a ostatní n...'!$C$84:$K$102</definedName>
    <definedName name="_xlnm._FilterDatabase" localSheetId="2" hidden="1">'01 - Rozpočtová část pro ...'!$C$85:$K$162</definedName>
    <definedName name="_xlnm._FilterDatabase" localSheetId="3" hidden="1">'02 - Rozpočtová část pro ...'!$C$87:$K$310</definedName>
    <definedName name="_xlnm.Print_Area" localSheetId="1">'00 - Vedlejší a ostatní n...'!$C$4:$J$39,'00 - Vedlejší a ostatní n...'!$C$45:$J$66,'00 - Vedlejší a ostatní n...'!$C$72:$K$102</definedName>
    <definedName name="_xlnm.Print_Area" localSheetId="2">'01 - Rozpočtová část pro ...'!$C$4:$J$39,'01 - Rozpočtová část pro ...'!$C$45:$J$67,'01 - Rozpočtová část pro ...'!$C$73:$K$162</definedName>
    <definedName name="_xlnm.Print_Area" localSheetId="3">'02 - Rozpočtová část pro ...'!$C$4:$J$39,'02 - Rozpočtová část pro ...'!$C$45:$J$69,'02 - Rozpočtová část pro ...'!$C$75:$K$310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'00 - Vedlejší a ostatní n...'!$84:$84</definedName>
    <definedName name="_xlnm.Print_Titles" localSheetId="2">'01 - Rozpočtová část pro ...'!$85:$85</definedName>
    <definedName name="_xlnm.Print_Titles" localSheetId="3">'02 - Rozpočtová část pro ...'!$87:$87</definedName>
  </definedNames>
  <calcPr calcId="145621"/>
</workbook>
</file>

<file path=xl/sharedStrings.xml><?xml version="1.0" encoding="utf-8"?>
<sst xmlns="http://schemas.openxmlformats.org/spreadsheetml/2006/main" count="4477" uniqueCount="842">
  <si>
    <t>Export Komplet</t>
  </si>
  <si>
    <t>VZ</t>
  </si>
  <si>
    <t>2.0</t>
  </si>
  <si>
    <t/>
  </si>
  <si>
    <t>False</t>
  </si>
  <si>
    <t>{5c71ff83-b45c-47b2-8338-dcae0836ed78}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</si>
  <si>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</si>
  <si>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</si>
  <si>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</si>
  <si>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</si>
  <si>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</si>
  <si>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</si>
  <si>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</si>
  <si>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</si>
  <si>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</si>
  <si>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2020-000054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</si>
  <si>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</si>
  <si>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</si>
  <si>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PŘÍJEZDOVÁ KOMUNIKACE NA ČÁSTI PARCELY 2746 A 236/1 A PARKOVACÍ STÁNÍ NA ČÁSTI PARCELY 237 (u č.p. 88) V K.Ú. DAČICE</t>
  </si>
  <si>
    <t>KSO:</t>
  </si>
  <si>
    <t>CC-CZ:</t>
  </si>
  <si>
    <t>Místo:</t>
  </si>
  <si>
    <t>Dačice</t>
  </si>
  <si>
    <t>Datum:</t>
  </si>
  <si>
    <t>19. 8. 2020</t>
  </si>
  <si>
    <t>Zadavatel:</t>
  </si>
  <si>
    <t>IČ:</t>
  </si>
  <si>
    <t>MĚSTO DAČICE</t>
  </si>
  <si>
    <t>DIČ:</t>
  </si>
  <si>
    <t>Uchazeč:</t>
  </si>
  <si>
    <t>Vyplň údaj</t>
  </si>
  <si>
    <t>Projektant:</t>
  </si>
  <si>
    <t>PROfi Jihlava, spol. s r.o.</t>
  </si>
  <si>
    <t>True</t>
  </si>
  <si>
    <t>Zpracovatel:</t>
  </si>
  <si>
    <t>Veronika Šturcová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</si>
  <si>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</si>
  <si>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</si>
  <si>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</si>
  <si>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</si>
  <si>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</si>
  <si>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</si>
  <si>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</si>
  <si>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</si>
  <si>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</si>
  <si>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</si>
  <si>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</si>
  <si>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</si>
  <si>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</si>
  <si>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</si>
  <si>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</si>
  <si>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</si>
  <si>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</si>
  <si>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</si>
  <si>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</si>
  <si>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</si>
  <si>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</si>
  <si>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</si>
  <si>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</si>
  <si>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</si>
  <si>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</si>
  <si>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</si>
  <si>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</si>
  <si>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</si>
  <si>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</si>
  <si>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</si>
  <si>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</si>
  <si>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</si>
  <si>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</si>
  <si>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</si>
  <si>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</si>
  <si>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</si>
  <si>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</si>
  <si>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</si>
  <si>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</si>
  <si>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</si>
  <si>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</si>
  <si>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</si>
  <si>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</si>
  <si>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</si>
  <si>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</si>
  <si>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{701aad84-8395-438b-900d-4a9467e735e4}</t>
  </si>
  <si>
    <t>2</t>
  </si>
  <si>
    <t>01</t>
  </si>
  <si>
    <t>{25d2f517-498b-4f19-84e0-e1c7feb6439f}</t>
  </si>
  <si>
    <t>02</t>
  </si>
  <si>
    <t>{7d2215d2-c567-4de7-9344-e19e2531eedd}</t>
  </si>
  <si>
    <t>KRYCÍ LIST SOUPISU PRACÍ</t>
  </si>
  <si>
    <t>Objekt:</t>
  </si>
  <si>
    <t>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</si>
  <si>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</si>
  <si>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</si>
  <si>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</si>
  <si>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</si>
  <si>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</si>
  <si>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</si>
  <si>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</si>
  <si>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</si>
  <si>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</si>
  <si>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</si>
  <si>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</si>
  <si>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</si>
  <si>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</si>
  <si>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</si>
  <si>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</si>
  <si>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</si>
  <si>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</si>
  <si>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</si>
  <si>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</si>
  <si>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</si>
  <si>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</si>
  <si>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</si>
  <si>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</si>
  <si>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</si>
  <si>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</si>
  <si>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</si>
  <si>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</si>
  <si>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</si>
  <si>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</si>
  <si>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</si>
  <si>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</si>
  <si>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</si>
  <si>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kpl</t>
  </si>
  <si>
    <t>1024</t>
  </si>
  <si>
    <t>124955410</t>
  </si>
  <si>
    <t>012303000</t>
  </si>
  <si>
    <t>Geodetické práce po výstavbě</t>
  </si>
  <si>
    <t>2119227371</t>
  </si>
  <si>
    <t>VRN3</t>
  </si>
  <si>
    <t>Zařízení staveniště</t>
  </si>
  <si>
    <t>3</t>
  </si>
  <si>
    <t>032002000</t>
  </si>
  <si>
    <t>Vybavení staveniště</t>
  </si>
  <si>
    <t>-1429581075</t>
  </si>
  <si>
    <t>4</t>
  </si>
  <si>
    <t>034002000</t>
  </si>
  <si>
    <t>Zabezpečení staveniště</t>
  </si>
  <si>
    <t>1627100911</t>
  </si>
  <si>
    <t>039002000</t>
  </si>
  <si>
    <t>Zrušení zařízení staveniště</t>
  </si>
  <si>
    <t>1233687257</t>
  </si>
  <si>
    <t>VRN4</t>
  </si>
  <si>
    <t>Inženýrská činnost</t>
  </si>
  <si>
    <t>6</t>
  </si>
  <si>
    <t>042503000</t>
  </si>
  <si>
    <t>Plán BOZP na staveništi</t>
  </si>
  <si>
    <t>-1026687944</t>
  </si>
  <si>
    <t>7</t>
  </si>
  <si>
    <t>043103000</t>
  </si>
  <si>
    <t>Zkoušky bez rozlišení</t>
  </si>
  <si>
    <t>-832932613</t>
  </si>
  <si>
    <t>VRN7</t>
  </si>
  <si>
    <t>Provozní vlivy</t>
  </si>
  <si>
    <t>8</t>
  </si>
  <si>
    <t>072002000</t>
  </si>
  <si>
    <t>Silniční provoz</t>
  </si>
  <si>
    <t>-1198356185</t>
  </si>
  <si>
    <t>VRN9</t>
  </si>
  <si>
    <t>Ostatní náklady</t>
  </si>
  <si>
    <t>9</t>
  </si>
  <si>
    <t>091002000</t>
  </si>
  <si>
    <t>Ostatní náklady související s objektem</t>
  </si>
  <si>
    <t>-1525409061</t>
  </si>
  <si>
    <t>VV</t>
  </si>
  <si>
    <t>"odvodnění staveniště po dobu stavby" 1</t>
  </si>
  <si>
    <t>10</t>
  </si>
  <si>
    <t>094002000</t>
  </si>
  <si>
    <t>Ostatní náklady související s výstavbou</t>
  </si>
  <si>
    <t>-1733880745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</si>
  <si>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</si>
  <si>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</si>
  <si>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</si>
  <si>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</si>
  <si>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</si>
  <si>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</si>
  <si>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</si>
  <si>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</si>
  <si>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</si>
  <si>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</si>
  <si>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</si>
  <si>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</si>
  <si>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</si>
  <si>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2020 01</t>
  </si>
  <si>
    <t>-729388711</t>
  </si>
  <si>
    <t>"chodník - dle výměry ze situačního výkresu č. C.3" 12</t>
  </si>
  <si>
    <t>Součet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</si>
  <si>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</si>
  <si>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</si>
  <si>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2012662133</t>
  </si>
  <si>
    <t>"parkoviště - dle výměry ze situačního výkresu č. C.3" 82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</si>
  <si>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</si>
  <si>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</si>
  <si>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-1978065056</t>
  </si>
  <si>
    <t>119001422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</si>
  <si>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</t>
  </si>
  <si>
    <t>m</t>
  </si>
  <si>
    <t>1389154090</t>
  </si>
  <si>
    <t>"parkoviště - dle výměry ze situačního výkresu č. C.3" 18</t>
  </si>
  <si>
    <t>122351101</t>
  </si>
  <si>
    <t>Odkopávky a prokopávky nezapažené strojně v hornině třídy těžitelnosti II skupiny 4 do 20 m3</t>
  </si>
  <si>
    <t>m3</t>
  </si>
  <si>
    <t>-1488890171</t>
  </si>
  <si>
    <t>"parkoviště - dle výměry ze situačního výkresu č. C.3" 82*0,14</t>
  </si>
  <si>
    <t>129001101</t>
  </si>
  <si>
    <t>Příplatek k cenám vykopávek za ztížení vykopávky v blízkosti podzemního vedení nebo výbušnin v horninách jakékoliv třídy</t>
  </si>
  <si>
    <t>1200819997</t>
  </si>
  <si>
    <t>"parkoviště - dle výměry ze situačního výkresu č. C.3 - (30%)" (82*0,14)*0,3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</si>
  <si>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</si>
  <si>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</si>
  <si>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-937011866</t>
  </si>
  <si>
    <t>167151102</t>
  </si>
  <si>
    <t>Nakládání, skládání a překládání neulehlého výkopku nebo sypaniny strojně nakládání, množství do 100 m3, z horniny třídy těžitelnosti II, skupiny 4 a 5</t>
  </si>
  <si>
    <t>-175883547</t>
  </si>
  <si>
    <t>171251201</t>
  </si>
  <si>
    <t>Uložení sypaniny na skládky nebo meziskládky bez hutnění s upravením uložené sypaniny do předepsaného tvaru</t>
  </si>
  <si>
    <t>-353385056</t>
  </si>
  <si>
    <t>171201221</t>
  </si>
  <si>
    <t>Poplatek za uložení stavebního odpadu na skládce (skládkovné) zeminy a kamení zatříděného do Katalogu odpadů pod kódem 17 05 04</t>
  </si>
  <si>
    <t>t</t>
  </si>
  <si>
    <t>-982125470</t>
  </si>
  <si>
    <t>11,48*1,8 "Přepočtené koeficientem množství</t>
  </si>
  <si>
    <t>11</t>
  </si>
  <si>
    <t>181152302</t>
  </si>
  <si>
    <t>Úprava pláně na stavbách silnic a dálnic strojně v zářezech mimo skalních se zhutněním</t>
  </si>
  <si>
    <t>-276196918</t>
  </si>
  <si>
    <t>Svislé a kompletní konstrukce</t>
  </si>
  <si>
    <t>12</t>
  </si>
  <si>
    <t>348351211-R</t>
  </si>
  <si>
    <t>Zabezpečení a úprava podezdívky stávající bezbariérové přístupové rampy</t>
  </si>
  <si>
    <t>-1620846278</t>
  </si>
  <si>
    <t>"dle výměry ze situačního výkresu č. C.3" 18*0,6</t>
  </si>
  <si>
    <t>Komunikace pozemní</t>
  </si>
  <si>
    <t>13</t>
  </si>
  <si>
    <t>564841113</t>
  </si>
  <si>
    <t>Podklad ze štěrkodrti ŠD s rozprostřením a zhutněním, po zhutnění tl. 140 mm</t>
  </si>
  <si>
    <t>-424655199</t>
  </si>
  <si>
    <t>14</t>
  </si>
  <si>
    <t>564851111</t>
  </si>
  <si>
    <t>Podklad ze štěrkodrti ŠD s rozprostřením a zhutněním, po zhutnění tl. 150 mm</t>
  </si>
  <si>
    <t>1337653196</t>
  </si>
  <si>
    <t>591111111-R</t>
  </si>
  <si>
    <t>Zpětné kladení stáv. dlažby do lože z kameniva těženého tl 40 mm - úzká spára</t>
  </si>
  <si>
    <t>723561955</t>
  </si>
  <si>
    <t>16</t>
  </si>
  <si>
    <t>596211120-R</t>
  </si>
  <si>
    <t>Kladení dlažby z betonových dlaždic komunikací pro pěší s ložem z kameniva těženého nebo drceného tl. do 40 mm, s vyplněním spár s dvojitým hutněním, vibrováním a se smetením přebytečného materiálu na krajnici tl. 60 mm - úzká spára</t>
  </si>
  <si>
    <t>-237687860</t>
  </si>
  <si>
    <t>17</t>
  </si>
  <si>
    <t>M</t>
  </si>
  <si>
    <t>59245015-R</t>
  </si>
  <si>
    <t>dlažba betonová tl. 60 mm přírodní</t>
  </si>
  <si>
    <t>519848384</t>
  </si>
  <si>
    <t>"prořez 10%" 12*0,1</t>
  </si>
  <si>
    <t>Ostatní konstrukce a práce, bourání</t>
  </si>
  <si>
    <t>18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</si>
  <si>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</si>
  <si>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</si>
  <si>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-1125067901</t>
  </si>
  <si>
    <t>"dle výměry ze situačního výkresu č. C.3" 8</t>
  </si>
  <si>
    <t>19</t>
  </si>
  <si>
    <t>59217031</t>
  </si>
  <si>
    <t>obrubník betonový silniční 1000x150x250mm</t>
  </si>
  <si>
    <t>-802690378</t>
  </si>
  <si>
    <t>"prořez 10%" 8*0,1</t>
  </si>
  <si>
    <t>20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</si>
  <si>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</si>
  <si>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</si>
  <si>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-1151573499</t>
  </si>
  <si>
    <t>"dle výměry ze situačního výkresu č. C.3" 12</t>
  </si>
  <si>
    <t>59217017</t>
  </si>
  <si>
    <t>obrubník betonový chodníkový 1000x100x250mm</t>
  </si>
  <si>
    <t>382964015</t>
  </si>
  <si>
    <t>"prozeř 10%" 12*0,1</t>
  </si>
  <si>
    <t>22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</si>
  <si>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</si>
  <si>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</si>
  <si>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-130059937</t>
  </si>
  <si>
    <t>"dle výměry ze situačního výkresu č. C.3" 82</t>
  </si>
  <si>
    <t>997</t>
  </si>
  <si>
    <t>Přesun sutě</t>
  </si>
  <si>
    <t>23</t>
  </si>
  <si>
    <t>997221571</t>
  </si>
  <si>
    <t>Vodorovná doprava vybouraných hmot bez naložení, ale se složením a s hrubým urovnáním na vzdálenost do 1 km</t>
  </si>
  <si>
    <t>714643969</t>
  </si>
  <si>
    <t>24</t>
  </si>
  <si>
    <t>997221579-R</t>
  </si>
  <si>
    <t>Vodorovná doprava vybouraných hmot bez naložení, ale se složením a s hrubým urovnáním na vzdálenost Příplatek k ceně dle zhotovitele</t>
  </si>
  <si>
    <t>102692828</t>
  </si>
  <si>
    <t>25</t>
  </si>
  <si>
    <t>997221612</t>
  </si>
  <si>
    <t>Nakládání na dopravní prostředky pro vodorovnou dopravu vybouraných hmot</t>
  </si>
  <si>
    <t>-1279851534</t>
  </si>
  <si>
    <t>26</t>
  </si>
  <si>
    <t>997221655</t>
  </si>
  <si>
    <t>-1785046590</t>
  </si>
  <si>
    <t>998</t>
  </si>
  <si>
    <t>Přesun hmot</t>
  </si>
  <si>
    <t>27</t>
  </si>
  <si>
    <t>998223011</t>
  </si>
  <si>
    <t>Přesun hmot pro pozemní komunikace s krytem dlážděným dopravní vzdálenost do 200 m jakékoliv délky objektu</t>
  </si>
  <si>
    <t>1545192980</t>
  </si>
  <si>
    <t>28</t>
  </si>
  <si>
    <t>998223095-R</t>
  </si>
  <si>
    <t>Příplatek k přesunu hmot pro pozemní komunikace s krytem dlážděným za zvětšený přesun - dle zhotovitele</t>
  </si>
  <si>
    <t>-505094353</t>
  </si>
  <si>
    <t xml:space="preserve">    4 - Vodorovné konstrukce</t>
  </si>
  <si>
    <t xml:space="preserve">    8 - Trubní vedení</t>
  </si>
  <si>
    <t>112101101</t>
  </si>
  <si>
    <t>Odstranění stromů s odřezáním kmene a s odvětvením listnatých, průměru kmene přes 100 do 300 mm</t>
  </si>
  <si>
    <t>kus</t>
  </si>
  <si>
    <t>1016495595</t>
  </si>
  <si>
    <t>112251101</t>
  </si>
  <si>
    <t>Odstranění pařezů strojně s jejich vykopáním, vytrháním nebo odstřelením průměru přes 100 do 300 mm</t>
  </si>
  <si>
    <t>-2090706415</t>
  </si>
  <si>
    <t>113106183</t>
  </si>
  <si>
    <t>Rozebrání dlažeb a dílců vozovek a ploch s přemístěním hmot na skládku na vzdálenost do 3 m nebo s naložením na dopravní prostředek, s jakoukoliv výplní spár strojně plochy jednotlivě do 50 m2 z velkých kostek s ložem z kameniva</t>
  </si>
  <si>
    <t>1806137757</t>
  </si>
  <si>
    <t>"dle výměry ze situačního výkresu č. C.3 - žulová kostka" 2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</si>
  <si>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</si>
  <si>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</si>
  <si>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1812151661</t>
  </si>
  <si>
    <t>"dle výměry ze situačního výkresu č. C.3 - dlažba" 20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</si>
  <si>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</si>
  <si>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</si>
  <si>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-986836213</t>
  </si>
  <si>
    <t>"dle výměry ze situačního výkresu č. C.3" 327-20-19-2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</si>
  <si>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</si>
  <si>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</si>
  <si>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-235328102</t>
  </si>
  <si>
    <t>"dle výměry ze situačního výkresu č. C.3 - beton" 19</t>
  </si>
  <si>
    <t>"dle výměry ze situačního výkresu č. C.3 - kostka" 2</t>
  </si>
  <si>
    <t>113107331-R</t>
  </si>
  <si>
    <t>Odstranění krytu vozovek z betonu prostého tl 150 mm strojně pl do 50 m2</t>
  </si>
  <si>
    <t>-895667336</t>
  </si>
  <si>
    <t>119001401</t>
  </si>
  <si>
    <t>-970668347</t>
  </si>
  <si>
    <t>"dle výměry ze situačního výkresu č. C.3" 42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</si>
  <si>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</si>
  <si>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-1583785700</t>
  </si>
  <si>
    <t>"dle výměry ze situačního výkresu č. C.3" 6</t>
  </si>
  <si>
    <t>120001101-R</t>
  </si>
  <si>
    <t>Příplatek za ztížení odkopávky nebo prokkopávky v blízkosti kořenového systému včetně ošetření</t>
  </si>
  <si>
    <t>1472536874</t>
  </si>
  <si>
    <t>"dle výměry ze situačního výkresu č. C.3" 10*0,3*0,3</t>
  </si>
  <si>
    <t>122552203</t>
  </si>
  <si>
    <t>Odkopávky a prokopávky nezapažené pro silnice a dálnice strojně v hornině třídy těžitelnosti III do 100 m3</t>
  </si>
  <si>
    <t>-156140844</t>
  </si>
  <si>
    <t>"dle výměry ze situačního výkresu č. C.3" (327-20-19-2)*0,2</t>
  </si>
  <si>
    <t>131351201</t>
  </si>
  <si>
    <t>Hloubení zapažených jam a zářezů strojně s urovnáním dna do předepsaného profilu a spádu v hornině třídy těžitelnosti II skupiny 4 do 20 m3</t>
  </si>
  <si>
    <t>1359973308</t>
  </si>
  <si>
    <t>"vsakovací podzemní objekt" 1*1*2</t>
  </si>
  <si>
    <t>"Vsakovací šachta" 3*3*3,6</t>
  </si>
  <si>
    <t>151202101</t>
  </si>
  <si>
    <t>Zřízení pažení a rozepření stěn rýh při překopech inženýrských sítí plochy do 20 m2 pro jakoukoliv mezerovitost zátažné, hloubky do 2 m</t>
  </si>
  <si>
    <t>-614037365</t>
  </si>
  <si>
    <t>"vsakovací podzemní objekt" 1*2*4</t>
  </si>
  <si>
    <t>151202102</t>
  </si>
  <si>
    <t>Zřízení pažení a rozepření stěn rýh při překopech inženýrských sítí plochy do 20 m2 pro jakoukoliv mezerovitost zátažné, hloubky do 4 m</t>
  </si>
  <si>
    <t>1589606399</t>
  </si>
  <si>
    <t>"vsakovací šachta" 3*3,6*4</t>
  </si>
  <si>
    <t>151202111</t>
  </si>
  <si>
    <t>Odstranění pažení a rozepření stěn rýh při překopech inženýrských sítí plochy do 20 m2 s uložením materiálu na vzdálenost do 3 m od kraje výkopu zátažné, hloubky do 2 m</t>
  </si>
  <si>
    <t>1318832069</t>
  </si>
  <si>
    <t>151202112</t>
  </si>
  <si>
    <t>Odstranění pažení a rozepření stěn rýh při překopech inženýrských sítí plochy do 20 m2 s uložením materiálu na vzdálenost do 3 m od kraje výkopu zátažné, hloubky přes 2 do 4 m</t>
  </si>
  <si>
    <t>-354664813</t>
  </si>
  <si>
    <t>161151113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</si>
  <si>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</si>
  <si>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1461222085</t>
  </si>
  <si>
    <t>-888784465</t>
  </si>
  <si>
    <t>"vsakovací podzemní objekt" (1*1*2)-(1*1*1)</t>
  </si>
  <si>
    <t>"Vsakovací šachta" (3*3*3,6)-(3,14*2,06)</t>
  </si>
  <si>
    <t>-535453287</t>
  </si>
  <si>
    <t>171151103</t>
  </si>
  <si>
    <t>Uložení sypanin do násypů s rozprostřením sypaniny ve vrstvách a s hrubým urovnáním zhutněných z hornin soudržných jakékoliv třídy těžitelnosti</t>
  </si>
  <si>
    <t>551100316</t>
  </si>
  <si>
    <t>-2105442455</t>
  </si>
  <si>
    <t>234737114</t>
  </si>
  <si>
    <t>174151101</t>
  </si>
  <si>
    <t>Zásyp sypaninou z jakékoliv horniny strojně s uložením výkopku ve vrstvách se zhutněním jam, šachet, rýh nebo kolem objektů v těchto vykopávkách</t>
  </si>
  <si>
    <t>623371171</t>
  </si>
  <si>
    <t>"vsakovací podzemní objekt" 1*1*1</t>
  </si>
  <si>
    <t>58344197</t>
  </si>
  <si>
    <t>štěrkodrť frakce 0/63</t>
  </si>
  <si>
    <t>1796834377</t>
  </si>
  <si>
    <t>"vsakovací podzemní objekt zásyp" (1*1*1)*2</t>
  </si>
  <si>
    <t>58337302</t>
  </si>
  <si>
    <t>štěrkopísek frakce 0/16</t>
  </si>
  <si>
    <t>-2025637052</t>
  </si>
  <si>
    <t>"vsakovací šachta lože" 1*2</t>
  </si>
  <si>
    <t>69311081</t>
  </si>
  <si>
    <t>geotextilie netkaná separační, ochranná, filtrační, drenážní PES 300g/m2</t>
  </si>
  <si>
    <t>-1618800368</t>
  </si>
  <si>
    <t>"podzemní vsakovací objekt" 10</t>
  </si>
  <si>
    <t>"vsakovací šachta" 20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</si>
  <si>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</si>
  <si>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</si>
  <si>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-1085420269</t>
  </si>
  <si>
    <t>"Kanalizační potrubí PVC DN 150" 7*0,3*1</t>
  </si>
  <si>
    <t>58343810</t>
  </si>
  <si>
    <t>kamenivo drcené hrubé frakce 4/8</t>
  </si>
  <si>
    <t>-1669641566</t>
  </si>
  <si>
    <t>2,1*2 "Přepočtené koeficientem množství</t>
  </si>
  <si>
    <t>29</t>
  </si>
  <si>
    <t>175111201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</si>
  <si>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</si>
  <si>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1461140577</t>
  </si>
  <si>
    <t>"vsakovací šachta" 20,31-11,124</t>
  </si>
  <si>
    <t>30</t>
  </si>
  <si>
    <t>58343959</t>
  </si>
  <si>
    <t>kamenivo drcené hrubé frakce 32/63</t>
  </si>
  <si>
    <t>-345490926</t>
  </si>
  <si>
    <t>9,186*2 "Přepočtené koeficientem množství</t>
  </si>
  <si>
    <t>31</t>
  </si>
  <si>
    <t>400289133</t>
  </si>
  <si>
    <t>"dle výměry ze situačního výkresu č. C.3" 327</t>
  </si>
  <si>
    <t>32</t>
  </si>
  <si>
    <t>181411121</t>
  </si>
  <si>
    <t>Založení trávníku na půdě předem připravené plochy do 1000 m2 výsevem včetně utažení lučního v rovině nebo na svahu do 1:5</t>
  </si>
  <si>
    <t>CS ÚRS 2016 01</t>
  </si>
  <si>
    <t>-1797489442</t>
  </si>
  <si>
    <t>"dle výměry ze situačního výkresu č. C.3" 92</t>
  </si>
  <si>
    <t>33</t>
  </si>
  <si>
    <t>00572410</t>
  </si>
  <si>
    <t>osivo směs travní parková</t>
  </si>
  <si>
    <t>kg</t>
  </si>
  <si>
    <t>-1851087835</t>
  </si>
  <si>
    <t>34</t>
  </si>
  <si>
    <t>184807101-R</t>
  </si>
  <si>
    <t>Ochrana stromů bednění - zřízení</t>
  </si>
  <si>
    <t>-563089553</t>
  </si>
  <si>
    <t>"dle geodetického zaměření" 4</t>
  </si>
  <si>
    <t>35</t>
  </si>
  <si>
    <t>184807102-R</t>
  </si>
  <si>
    <t>Ochrana stromů bednění - odstranění</t>
  </si>
  <si>
    <t>-955678350</t>
  </si>
  <si>
    <t>36</t>
  </si>
  <si>
    <t>184807202-R</t>
  </si>
  <si>
    <t>Ochrana a zapezpečení sloupu VO</t>
  </si>
  <si>
    <t>-477209003</t>
  </si>
  <si>
    <t>37</t>
  </si>
  <si>
    <t>185803111</t>
  </si>
  <si>
    <t>Ošetření trávníku jednorázové v rovině nebo na svahu do 1:5</t>
  </si>
  <si>
    <t>CS ÚRS 2018 01</t>
  </si>
  <si>
    <t>-862700985</t>
  </si>
  <si>
    <t>38</t>
  </si>
  <si>
    <t>185804215</t>
  </si>
  <si>
    <t>Vypletí v rovině nebo na svahu do 1:5 trávníku po výsevu</t>
  </si>
  <si>
    <t>1201920488</t>
  </si>
  <si>
    <t>39</t>
  </si>
  <si>
    <t>359901111</t>
  </si>
  <si>
    <t>Vyčištění stok jakékoliv výšky</t>
  </si>
  <si>
    <t>504005347</t>
  </si>
  <si>
    <t>"Vyčištění stávající kanalizační stoky BETON 400 po napojení" 33</t>
  </si>
  <si>
    <t>40</t>
  </si>
  <si>
    <t>359901212</t>
  </si>
  <si>
    <t>Monitoring stok (kamerový systém) jakékoli výšky stávající kanalizace</t>
  </si>
  <si>
    <t>-869013854</t>
  </si>
  <si>
    <t>"Monitoring stávající kanalizační stoky BETON 400 před napojením" 33</t>
  </si>
  <si>
    <t>Vodorovné konstrukce</t>
  </si>
  <si>
    <t>41</t>
  </si>
  <si>
    <t>451541111</t>
  </si>
  <si>
    <t>Lože pod potrubí, stoky a drobné objekty v otevřeném výkopu ze štěrkodrtě 0-63 mm</t>
  </si>
  <si>
    <t>-34779838</t>
  </si>
  <si>
    <t>"Kanalizační potrubí PVC DN 150" 7*0,15*1</t>
  </si>
  <si>
    <t>42</t>
  </si>
  <si>
    <t>564871116</t>
  </si>
  <si>
    <t>Podklad ze štěrkodrti ŠD s rozprostřením a zhutněním, po zhutnění tl. 300 mm</t>
  </si>
  <si>
    <t>1347186921</t>
  </si>
  <si>
    <t>43</t>
  </si>
  <si>
    <t>596412213-R</t>
  </si>
  <si>
    <t>Kladení dlažby pozemních komunikací tl 80 mm přes 300 m2 (lože tl. 40 mm) - úzká spára</t>
  </si>
  <si>
    <t>276153545</t>
  </si>
  <si>
    <t>44</t>
  </si>
  <si>
    <t>59245091-R</t>
  </si>
  <si>
    <t xml:space="preserve">dlažba betonová tl. 80 mm přírodní </t>
  </si>
  <si>
    <t>-314088180</t>
  </si>
  <si>
    <t>Trubní vedení</t>
  </si>
  <si>
    <t>45</t>
  </si>
  <si>
    <t>817361121-R</t>
  </si>
  <si>
    <t>Vyvrtání otvoru do kan. stoky BETON DN 400 pro napojení přípojky PVC DN 150</t>
  </si>
  <si>
    <t>-167025089</t>
  </si>
  <si>
    <t>46</t>
  </si>
  <si>
    <t>28617323-R</t>
  </si>
  <si>
    <t>napojovací element pro PVC potrubí DN 150 + těsnící manžeta</t>
  </si>
  <si>
    <t>-316222404</t>
  </si>
  <si>
    <t>47</t>
  </si>
  <si>
    <t>871315221</t>
  </si>
  <si>
    <t>Kanalizační potrubí z tvrdého PVC v otevřeném výkopu ve sklonu do 20 %, hladkého plnostěnného jednovrstvého, tuhost třídy SN 8 DN 160</t>
  </si>
  <si>
    <t>-1099848892</t>
  </si>
  <si>
    <t>"napojení liniového žlabu na vsakovací objekt" 3</t>
  </si>
  <si>
    <t>"prořez 10%" 3*0,1</t>
  </si>
  <si>
    <t>"napojení liniového žlabu na vsakovací šachtu" 2</t>
  </si>
  <si>
    <t>"prořez 10%" 2*0,1</t>
  </si>
  <si>
    <t>"napojení vsakovacího objektu na stávající kanalizaci" 2</t>
  </si>
  <si>
    <t>48</t>
  </si>
  <si>
    <t>877315211</t>
  </si>
  <si>
    <t>Montáž tvarovek na kanalizačním potrubí z trub z plastu z tvrdého PVC nebo z polypropylenu v otevřeném výkopu jednoosých DN 160</t>
  </si>
  <si>
    <t>-921615492</t>
  </si>
  <si>
    <t>49</t>
  </si>
  <si>
    <t>28611359</t>
  </si>
  <si>
    <t>koleno kanalizace PVC KG 160x15°</t>
  </si>
  <si>
    <t>1066108189</t>
  </si>
  <si>
    <t>50</t>
  </si>
  <si>
    <t>28611361</t>
  </si>
  <si>
    <t>koleno kanalizační PVC KG 160x45°</t>
  </si>
  <si>
    <t>-2038486300</t>
  </si>
  <si>
    <t>51</t>
  </si>
  <si>
    <t>892351111</t>
  </si>
  <si>
    <t>Tlakové zkoušky vodou na potrubí DN 150 nebo 200</t>
  </si>
  <si>
    <t>CS ÚRS 2015 01</t>
  </si>
  <si>
    <t>-1902713432</t>
  </si>
  <si>
    <t>52</t>
  </si>
  <si>
    <t>892372111</t>
  </si>
  <si>
    <t>Tlakové zkoušky vodou zabezpečení konců potrubí při tlakových zkouškách DN do 300</t>
  </si>
  <si>
    <t>2047694794</t>
  </si>
  <si>
    <t>53</t>
  </si>
  <si>
    <t>894411111</t>
  </si>
  <si>
    <t>Zřízení šachet kanalizačních z betonových dílců výšky vstupu do 1,50 m s obložením dna betonem tř. C 25/30, na potrubí DN do 200</t>
  </si>
  <si>
    <t>-572851534</t>
  </si>
  <si>
    <t>54</t>
  </si>
  <si>
    <t>59224000-R</t>
  </si>
  <si>
    <t>skruž betonová vsakovací se stupadly TBS-Q.2 1500/1000/80</t>
  </si>
  <si>
    <t>748776078</t>
  </si>
  <si>
    <t>55</t>
  </si>
  <si>
    <t>59224072-R</t>
  </si>
  <si>
    <t>skruž betonová vsakovací se stupadly TBS-Q.2 1500/500/80</t>
  </si>
  <si>
    <t>-938230216</t>
  </si>
  <si>
    <t>56</t>
  </si>
  <si>
    <t>59224001-R</t>
  </si>
  <si>
    <t>přechodový konus TBR-Q.2 1500-600/700/100 DN 400 centrický</t>
  </si>
  <si>
    <t>95720901</t>
  </si>
  <si>
    <t>57</t>
  </si>
  <si>
    <t>59224074-R</t>
  </si>
  <si>
    <t>příslušenství k vsakovací šachtě (dlaždice, putrubí, atd.)</t>
  </si>
  <si>
    <t>-1657556892</t>
  </si>
  <si>
    <t>58</t>
  </si>
  <si>
    <t>899104112</t>
  </si>
  <si>
    <t>Osazení poklopů litinových a ocelových včetně rámů pro třídu zatížení D400, E600</t>
  </si>
  <si>
    <t>-54514490</t>
  </si>
  <si>
    <t>59</t>
  </si>
  <si>
    <t>WVN.RF730000W</t>
  </si>
  <si>
    <t>POKLOP LITINOVÝ 600/40T D400</t>
  </si>
  <si>
    <t>-520592172</t>
  </si>
  <si>
    <t>60</t>
  </si>
  <si>
    <t>899331111</t>
  </si>
  <si>
    <t>Výšková úprava uličního vstupu nebo vpusti do 200 mm zvýšením poklopu</t>
  </si>
  <si>
    <t>1517107574</t>
  </si>
  <si>
    <t>"dle výměry ze situačního výkresu č. C.3" 1</t>
  </si>
  <si>
    <t>61</t>
  </si>
  <si>
    <t>899431111</t>
  </si>
  <si>
    <t>Výšková úprava uličního vstupu nebo vpusti do 200 mm zvýšením krycího hrnce, šoupěte nebo hydrantu bez úpravy armatur</t>
  </si>
  <si>
    <t>2093736509</t>
  </si>
  <si>
    <t>62</t>
  </si>
  <si>
    <t>914111111</t>
  </si>
  <si>
    <t>Montáž svislé dopravní značky základní velikosti do 1 m2 objímkami na sloupky nebo konzoly</t>
  </si>
  <si>
    <t>1931486244</t>
  </si>
  <si>
    <t>63</t>
  </si>
  <si>
    <t>40445625</t>
  </si>
  <si>
    <t>informativní značky provozní IP8, IP9, IP11-IP13 500x700mm</t>
  </si>
  <si>
    <t>-168421195</t>
  </si>
  <si>
    <t>64</t>
  </si>
  <si>
    <t>40445225</t>
  </si>
  <si>
    <t>sloupek pro dopravní značku Zn D 60mm v 3,5m</t>
  </si>
  <si>
    <t>725460139</t>
  </si>
  <si>
    <t>65</t>
  </si>
  <si>
    <t>40445240</t>
  </si>
  <si>
    <t>patka pro sloupek Al D 60mm</t>
  </si>
  <si>
    <t>728292104</t>
  </si>
  <si>
    <t>66</t>
  </si>
  <si>
    <t>40445256</t>
  </si>
  <si>
    <t>svorka upínací na sloupek dopravní značky D 60mm</t>
  </si>
  <si>
    <t>194728916</t>
  </si>
  <si>
    <t>67</t>
  </si>
  <si>
    <t>40445253</t>
  </si>
  <si>
    <t>víčko plastové na sloupek D 60mm</t>
  </si>
  <si>
    <t>-1296757221</t>
  </si>
  <si>
    <t>68</t>
  </si>
  <si>
    <t>-16449119</t>
  </si>
  <si>
    <t>"dle výměry ze situačního výkresu č. C.3 - obruba snížená" 20+8,5</t>
  </si>
  <si>
    <t>"dle výměry ze situačního výkresu č. C.3 - obruba zvýšená" 14</t>
  </si>
  <si>
    <t>69</t>
  </si>
  <si>
    <t>-2141604458</t>
  </si>
  <si>
    <t>"dle výměry ze situačního výkresu č. C.3" 14</t>
  </si>
  <si>
    <t>"prořez 10%" 14*0,1</t>
  </si>
  <si>
    <t>70</t>
  </si>
  <si>
    <t>59217032</t>
  </si>
  <si>
    <t>obrubník betonový silniční 1000x150x150mm</t>
  </si>
  <si>
    <t>573593055</t>
  </si>
  <si>
    <t>"dle výměry ze situačního výkresu č. C.3" 20+8,5</t>
  </si>
  <si>
    <t>"prořez 10%" 28,5*0,1</t>
  </si>
  <si>
    <t>71</t>
  </si>
  <si>
    <t>919112211</t>
  </si>
  <si>
    <t>Řezání dilatačních spár v živičném krytu vytvoření komůrky pro těsnící zálivku šířky 10 mm, hloubky 15 mm</t>
  </si>
  <si>
    <t>-1754317604</t>
  </si>
  <si>
    <t>"dle výměry ze situačního výkresu č. C.3" 5,5</t>
  </si>
  <si>
    <t>72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</si>
  <si>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</si>
  <si>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</si>
  <si>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-242507531</t>
  </si>
  <si>
    <t>73</t>
  </si>
  <si>
    <t>919735111</t>
  </si>
  <si>
    <t>Řezání stávajícího živičného krytu nebo podkladu hloubky do 50 mm</t>
  </si>
  <si>
    <t>-898587595</t>
  </si>
  <si>
    <t>74</t>
  </si>
  <si>
    <t>935113112</t>
  </si>
  <si>
    <t>Osazení odvodňovacího žlabu s krycím roštem polymerbetonového šířky přes 200 mm</t>
  </si>
  <si>
    <t>118651822</t>
  </si>
  <si>
    <t>75</t>
  </si>
  <si>
    <t>59227006-R</t>
  </si>
  <si>
    <t>liniový žlab Monoblock RD 300 dl. 1000mm, š. 400 mm v. 595 mm</t>
  </si>
  <si>
    <t>1291653954</t>
  </si>
  <si>
    <t>"liniový žlab" 31</t>
  </si>
  <si>
    <t>"ztratné 10%" 31*0,1</t>
  </si>
  <si>
    <t>76</t>
  </si>
  <si>
    <t>56241503-R</t>
  </si>
  <si>
    <t>adaptér pro boční napojení do revizního dílu tl. 100 mm</t>
  </si>
  <si>
    <t>-1942699244</t>
  </si>
  <si>
    <t>"liniový žlab" 2</t>
  </si>
  <si>
    <t>77</t>
  </si>
  <si>
    <t>56241406-R</t>
  </si>
  <si>
    <t>čelní stěna plná pro konec/začátek žlabu tl. 100 mm</t>
  </si>
  <si>
    <t>1668038371</t>
  </si>
  <si>
    <t>78</t>
  </si>
  <si>
    <t>56241501-R</t>
  </si>
  <si>
    <t>čelní stěna s integrovaným těsněním pro odtok DN/OD 315</t>
  </si>
  <si>
    <t>1733067613</t>
  </si>
  <si>
    <t>79</t>
  </si>
  <si>
    <t>56241498-R</t>
  </si>
  <si>
    <t>Revizní díl pro liniový žlab dl. 750 mm, š. 400 mm, v. 645 mm</t>
  </si>
  <si>
    <t>-121594746</t>
  </si>
  <si>
    <t>80</t>
  </si>
  <si>
    <t>56241404-R</t>
  </si>
  <si>
    <t>vpusť pro liniový žlab š. 750 mm, š. 400 mm, v. 625 + kalový koš</t>
  </si>
  <si>
    <t>-203729730</t>
  </si>
  <si>
    <t>81</t>
  </si>
  <si>
    <t>-924038969</t>
  </si>
  <si>
    <t>82</t>
  </si>
  <si>
    <t>997221579</t>
  </si>
  <si>
    <t>Vodorovná doprava vybouraných hmot bez naložení, ale se složením a s hrubým urovnáním na vzdálenost Příplatek k ceně za každý další i započatý 1 km přes 1 km</t>
  </si>
  <si>
    <t>2046269213</t>
  </si>
  <si>
    <t>83</t>
  </si>
  <si>
    <t>-25857745</t>
  </si>
  <si>
    <t>84</t>
  </si>
  <si>
    <t>-419726702</t>
  </si>
  <si>
    <t>85</t>
  </si>
  <si>
    <t>706816474</t>
  </si>
  <si>
    <t>86</t>
  </si>
  <si>
    <t>998223095</t>
  </si>
  <si>
    <t>Přesun hmot pro pozemní komunikace s krytem dlážděným Příplatek k ceně za zvětšený přesun přes vymezenou největší dopravní vzdálenost za každých dalších 5000 m přes 5000 m</t>
  </si>
  <si>
    <t>1990374740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</si>
  <si>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</si>
  <si>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</si>
  <si>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</si>
  <si>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</si>
  <si>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</si>
  <si>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</si>
  <si>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</si>
  <si>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</si>
  <si>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</si>
  <si>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</si>
  <si>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</si>
  <si>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</si>
  <si>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</si>
  <si>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</si>
  <si>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</si>
  <si>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</si>
  <si>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</si>
  <si>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</si>
  <si>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</si>
  <si>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</si>
  <si>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</si>
  <si>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</si>
  <si>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</si>
  <si>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</si>
  <si>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</si>
  <si>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</si>
  <si>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</si>
  <si>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</si>
  <si>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</si>
  <si>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</si>
  <si>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</si>
  <si>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</si>
  <si>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</si>
  <si>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</si>
  <si>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</si>
  <si>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</si>
  <si>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</si>
  <si>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</si>
  <si>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</si>
  <si>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</si>
  <si>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</si>
  <si>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</si>
  <si>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</si>
  <si>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</si>
  <si>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</si>
  <si>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</si>
  <si>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</si>
  <si>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</si>
  <si>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</si>
  <si>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</si>
  <si>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</si>
  <si>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</si>
  <si>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</si>
  <si>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</si>
  <si>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</si>
  <si>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</si>
  <si>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</si>
  <si>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</si>
  <si>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</si>
  <si>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</si>
  <si>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</si>
  <si>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</si>
  <si>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</si>
  <si>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</si>
  <si>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</si>
  <si>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</si>
  <si>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</si>
  <si>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</si>
  <si>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</si>
  <si>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</si>
  <si>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</si>
  <si>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</si>
  <si>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</si>
  <si>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</si>
  <si>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</si>
  <si>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</si>
  <si>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</si>
  <si>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</si>
  <si>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</si>
  <si>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</si>
  <si>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</si>
  <si>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</si>
  <si>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</si>
  <si>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</si>
  <si>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</si>
  <si>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</si>
  <si>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</si>
  <si>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</si>
  <si>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</si>
  <si>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</si>
  <si>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</si>
  <si>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</si>
  <si>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</si>
  <si>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</si>
  <si>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</si>
  <si>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</si>
  <si>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</si>
  <si>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</si>
  <si>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</si>
  <si>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</si>
  <si>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</si>
  <si>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</si>
  <si>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</si>
  <si>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</si>
  <si>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</si>
  <si>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</si>
  <si>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</si>
  <si>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</si>
  <si>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</si>
  <si>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</si>
  <si>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</si>
  <si>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</si>
  <si>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</si>
  <si>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</si>
  <si>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</si>
  <si>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</si>
  <si>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</si>
  <si>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</si>
  <si>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</si>
  <si>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</si>
  <si>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</si>
  <si>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</si>
  <si>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</si>
  <si>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</si>
  <si>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</si>
  <si>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</si>
  <si>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</si>
  <si>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</si>
  <si>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</si>
  <si>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</si>
  <si>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</si>
  <si>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</si>
  <si>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</si>
  <si>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</si>
  <si>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</si>
  <si>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</si>
  <si>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</si>
  <si>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</si>
  <si>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</si>
  <si>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</si>
  <si>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</si>
  <si>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</si>
  <si>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</si>
  <si>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</si>
  <si>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</si>
  <si>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</si>
  <si>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</si>
  <si>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</si>
  <si>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</si>
  <si>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</si>
  <si>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</si>
  <si>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</si>
  <si>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</si>
  <si>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</si>
  <si>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</si>
  <si>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</si>
  <si>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</si>
  <si>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</si>
  <si>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</si>
  <si>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</si>
  <si>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</si>
  <si>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</si>
  <si>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</si>
  <si>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</si>
  <si>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</si>
  <si>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</si>
  <si>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</si>
  <si>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</si>
  <si>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</si>
  <si>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</si>
  <si>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</si>
  <si>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</si>
  <si>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</si>
  <si>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</si>
  <si>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</si>
  <si>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</si>
  <si>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</si>
  <si>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</si>
  <si>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</si>
  <si>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</si>
  <si>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</si>
  <si>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</si>
  <si>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</si>
  <si>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</si>
  <si>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Parkoviště</t>
  </si>
  <si>
    <t>Pozemní komunikace</t>
  </si>
  <si>
    <t>01 - Parkoviště</t>
  </si>
  <si>
    <t>02 - Pozemní komunikace</t>
  </si>
  <si>
    <t>='Rekapitulace stavby'!E14</t>
  </si>
  <si>
    <t>='Rekapitulace stavby'!AN14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</si>
</sst>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19" fillId="0" borderId="9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4" fontId="28" fillId="0" borderId="9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0" xfId="0" applyNumberFormat="1" applyFont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166" fontId="28" fillId="0" borderId="11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31" fillId="0" borderId="2" xfId="0" applyNumberFormat="1" applyFont="1" applyBorder="1" applyAlignment="1">
      <alignment/>
    </xf>
    <xf numFmtId="166" fontId="31" fillId="0" borderId="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1" fillId="2" borderId="13" xfId="0" applyNumberFormat="1" applyFont="1" applyFill="1" applyBorder="1" applyAlignment="1" applyProtection="1">
      <alignment vertical="center"/>
      <protection locked="0"/>
    </xf>
    <xf numFmtId="0" fontId="22" fillId="2" borderId="9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4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2" fillId="2" borderId="10" xfId="0" applyFont="1" applyFill="1" applyBorder="1" applyAlignment="1" applyProtection="1">
      <alignment horizontal="left" vertical="center"/>
      <protection locked="0"/>
    </xf>
    <xf numFmtId="0" fontId="2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6" fontId="22" fillId="0" borderId="11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" fontId="34" fillId="2" borderId="13" xfId="0" applyNumberFormat="1" applyFont="1" applyFill="1" applyBorder="1" applyAlignment="1" applyProtection="1">
      <alignment vertical="center"/>
      <protection locked="0"/>
    </xf>
    <xf numFmtId="0" fontId="35" fillId="0" borderId="1" xfId="0" applyFont="1" applyBorder="1" applyAlignment="1">
      <alignment vertical="center"/>
    </xf>
    <xf numFmtId="0" fontId="34" fillId="2" borderId="9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6" fillId="0" borderId="1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19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0" xfId="0" applyBorder="1" applyAlignment="1">
      <alignment vertical="top"/>
    </xf>
    <xf numFmtId="0" fontId="38" fillId="0" borderId="20" xfId="0" applyFont="1" applyBorder="1" applyAlignment="1">
      <alignment horizontal="left"/>
    </xf>
    <xf numFmtId="0" fontId="41" fillId="0" borderId="20" xfId="0" applyFont="1" applyBorder="1" applyAlignment="1">
      <alignment/>
    </xf>
    <xf numFmtId="0" fontId="36" fillId="0" borderId="17" xfId="0" applyFont="1" applyBorder="1" applyAlignment="1">
      <alignment vertical="top"/>
    </xf>
    <xf numFmtId="0" fontId="36" fillId="0" borderId="18" xfId="0" applyFont="1" applyBorder="1" applyAlignment="1">
      <alignment vertical="top"/>
    </xf>
    <xf numFmtId="0" fontId="36" fillId="0" borderId="19" xfId="0" applyFont="1" applyBorder="1" applyAlignment="1">
      <alignment vertical="top"/>
    </xf>
    <xf numFmtId="0" fontId="36" fillId="0" borderId="20" xfId="0" applyFont="1" applyBorder="1" applyAlignment="1">
      <alignment vertical="top"/>
    </xf>
    <xf numFmtId="0" fontId="36" fillId="0" borderId="21" xfId="0" applyFont="1" applyBorder="1" applyAlignment="1">
      <alignment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" fontId="21" fillId="0" borderId="13" xfId="0" applyNumberFormat="1" applyFont="1" applyBorder="1" applyAlignment="1" applyProtection="1">
      <alignment vertical="center"/>
      <protection/>
    </xf>
    <xf numFmtId="4" fontId="8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1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24" xfId="0" applyBorder="1" applyProtection="1"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25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26" xfId="0" applyFont="1" applyFill="1" applyBorder="1" applyAlignment="1" applyProtection="1">
      <alignment horizontal="left" vertical="center"/>
      <protection/>
    </xf>
    <xf numFmtId="0" fontId="0" fillId="3" borderId="27" xfId="0" applyFont="1" applyFill="1" applyBorder="1" applyAlignment="1" applyProtection="1">
      <alignment vertical="center"/>
      <protection/>
    </xf>
    <xf numFmtId="0" fontId="5" fillId="3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4" borderId="27" xfId="0" applyFont="1" applyFill="1" applyBorder="1" applyAlignment="1" applyProtection="1">
      <alignment vertical="center"/>
      <protection/>
    </xf>
    <xf numFmtId="0" fontId="21" fillId="4" borderId="30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26" xfId="0" applyFont="1" applyFill="1" applyBorder="1" applyAlignment="1" applyProtection="1">
      <alignment horizontal="left" vertical="center"/>
      <protection/>
    </xf>
    <xf numFmtId="0" fontId="5" fillId="4" borderId="27" xfId="0" applyFont="1" applyFill="1" applyBorder="1" applyAlignment="1" applyProtection="1">
      <alignment horizontal="right" vertical="center"/>
      <protection/>
    </xf>
    <xf numFmtId="0" fontId="5" fillId="4" borderId="27" xfId="0" applyFont="1" applyFill="1" applyBorder="1" applyAlignment="1" applyProtection="1">
      <alignment horizontal="center" vertical="center"/>
      <protection/>
    </xf>
    <xf numFmtId="4" fontId="5" fillId="4" borderId="27" xfId="0" applyNumberFormat="1" applyFont="1" applyFill="1" applyBorder="1" applyAlignment="1" applyProtection="1">
      <alignment vertical="center"/>
      <protection/>
    </xf>
    <xf numFmtId="0" fontId="0" fillId="4" borderId="3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1" fillId="4" borderId="5" xfId="0" applyFont="1" applyFill="1" applyBorder="1" applyAlignment="1" applyProtection="1">
      <alignment horizontal="center" vertical="center" wrapText="1"/>
      <protection/>
    </xf>
    <xf numFmtId="0" fontId="21" fillId="4" borderId="6" xfId="0" applyFont="1" applyFill="1" applyBorder="1" applyAlignment="1" applyProtection="1">
      <alignment horizontal="center" vertical="center" wrapText="1"/>
      <protection/>
    </xf>
    <xf numFmtId="0" fontId="21" fillId="4" borderId="7" xfId="0" applyFont="1" applyFill="1" applyBorder="1" applyAlignment="1" applyProtection="1">
      <alignment horizontal="center" vertical="center" wrapText="1"/>
      <protection/>
    </xf>
    <xf numFmtId="4" fontId="23" fillId="0" borderId="0" xfId="0" applyNumberFormat="1" applyFont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21" fillId="0" borderId="13" xfId="0" applyFont="1" applyBorder="1" applyAlignment="1" applyProtection="1">
      <alignment horizontal="center" vertical="center"/>
      <protection/>
    </xf>
    <xf numFmtId="49" fontId="21" fillId="0" borderId="13" xfId="0" applyNumberFormat="1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167" fontId="21" fillId="0" borderId="13" xfId="0" applyNumberFormat="1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4" fillId="0" borderId="13" xfId="0" applyFont="1" applyBorder="1" applyAlignment="1" applyProtection="1">
      <alignment horizontal="center" vertical="center"/>
      <protection/>
    </xf>
    <xf numFmtId="49" fontId="34" fillId="0" borderId="13" xfId="0" applyNumberFormat="1" applyFont="1" applyBorder="1" applyAlignment="1" applyProtection="1">
      <alignment horizontal="left" vertical="center" wrapText="1"/>
      <protection/>
    </xf>
    <xf numFmtId="0" fontId="34" fillId="0" borderId="13" xfId="0" applyFont="1" applyBorder="1" applyAlignment="1" applyProtection="1">
      <alignment horizontal="left" vertical="center" wrapText="1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167" fontId="34" fillId="0" borderId="13" xfId="0" applyNumberFormat="1" applyFont="1" applyBorder="1" applyAlignment="1" applyProtection="1">
      <alignment vertical="center"/>
      <protection/>
    </xf>
    <xf numFmtId="4" fontId="34" fillId="0" borderId="13" xfId="0" applyNumberFormat="1" applyFont="1" applyBorder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25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26" xfId="0" applyFont="1" applyFill="1" applyBorder="1" applyAlignment="1" applyProtection="1">
      <alignment horizontal="center" vertical="center"/>
      <protection/>
    </xf>
    <xf numFmtId="0" fontId="21" fillId="4" borderId="27" xfId="0" applyFont="1" applyFill="1" applyBorder="1" applyAlignment="1" applyProtection="1">
      <alignment horizontal="left" vertical="center"/>
      <protection/>
    </xf>
    <xf numFmtId="0" fontId="21" fillId="4" borderId="27" xfId="0" applyFont="1" applyFill="1" applyBorder="1" applyAlignment="1" applyProtection="1">
      <alignment horizontal="center" vertical="center"/>
      <protection/>
    </xf>
    <xf numFmtId="0" fontId="21" fillId="4" borderId="27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5" fillId="3" borderId="27" xfId="0" applyFont="1" applyFill="1" applyBorder="1" applyAlignment="1" applyProtection="1">
      <alignment horizontal="left" vertical="center"/>
      <protection/>
    </xf>
    <xf numFmtId="0" fontId="0" fillId="3" borderId="27" xfId="0" applyFont="1" applyFill="1" applyBorder="1" applyAlignment="1" applyProtection="1">
      <alignment vertical="center"/>
      <protection/>
    </xf>
    <xf numFmtId="4" fontId="5" fillId="3" borderId="27" xfId="0" applyNumberFormat="1" applyFont="1" applyFill="1" applyBorder="1" applyAlignment="1" applyProtection="1">
      <alignment vertical="center"/>
      <protection/>
    </xf>
    <xf numFmtId="0" fontId="0" fillId="3" borderId="3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311" t="s">
        <v>6</v>
      </c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7" t="s">
        <v>7</v>
      </c>
      <c r="BT2" s="17" t="s">
        <v>8</v>
      </c>
    </row>
    <row r="3" spans="2:72" s="1" customFormat="1" ht="6.9" customHeight="1"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"/>
      <c r="BS3" s="17" t="s">
        <v>7</v>
      </c>
      <c r="BT3" s="17" t="s">
        <v>9</v>
      </c>
    </row>
    <row r="4" spans="2:71" s="1" customFormat="1" ht="24.9" customHeight="1">
      <c r="B4" s="187"/>
      <c r="C4" s="188"/>
      <c r="D4" s="189" t="s">
        <v>10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"/>
      <c r="AS4" s="19" t="s">
        <v>11</v>
      </c>
      <c r="BE4" s="20" t="s">
        <v>12</v>
      </c>
      <c r="BS4" s="17" t="s">
        <v>13</v>
      </c>
    </row>
    <row r="5" spans="2:71" s="1" customFormat="1" ht="12" customHeight="1">
      <c r="B5" s="187"/>
      <c r="C5" s="188"/>
      <c r="D5" s="190" t="s">
        <v>14</v>
      </c>
      <c r="E5" s="188"/>
      <c r="F5" s="188"/>
      <c r="G5" s="188"/>
      <c r="H5" s="188"/>
      <c r="I5" s="188"/>
      <c r="J5" s="188"/>
      <c r="K5" s="293" t="s">
        <v>15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188"/>
      <c r="AQ5" s="188"/>
      <c r="AR5" s="18"/>
      <c r="BE5" s="290" t="s">
        <v>16</v>
      </c>
      <c r="BS5" s="17" t="s">
        <v>7</v>
      </c>
    </row>
    <row r="6" spans="2:71" s="1" customFormat="1" ht="36.9" customHeight="1">
      <c r="B6" s="187"/>
      <c r="C6" s="188"/>
      <c r="D6" s="191" t="s">
        <v>17</v>
      </c>
      <c r="E6" s="188"/>
      <c r="F6" s="188"/>
      <c r="G6" s="188"/>
      <c r="H6" s="188"/>
      <c r="I6" s="188"/>
      <c r="J6" s="188"/>
      <c r="K6" s="295" t="s">
        <v>18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188"/>
      <c r="AQ6" s="188"/>
      <c r="AR6" s="18"/>
      <c r="BE6" s="291"/>
      <c r="BS6" s="17" t="s">
        <v>7</v>
      </c>
    </row>
    <row r="7" spans="2:71" s="1" customFormat="1" ht="12" customHeight="1">
      <c r="B7" s="187"/>
      <c r="C7" s="188"/>
      <c r="D7" s="192" t="s">
        <v>19</v>
      </c>
      <c r="E7" s="188"/>
      <c r="F7" s="188"/>
      <c r="G7" s="188"/>
      <c r="H7" s="188"/>
      <c r="I7" s="188"/>
      <c r="J7" s="188"/>
      <c r="K7" s="193" t="s">
        <v>3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92" t="s">
        <v>20</v>
      </c>
      <c r="AL7" s="188"/>
      <c r="AM7" s="188"/>
      <c r="AN7" s="193" t="s">
        <v>3</v>
      </c>
      <c r="AO7" s="188"/>
      <c r="AP7" s="188"/>
      <c r="AQ7" s="188"/>
      <c r="AR7" s="18"/>
      <c r="BE7" s="291"/>
      <c r="BS7" s="17" t="s">
        <v>7</v>
      </c>
    </row>
    <row r="8" spans="2:71" s="1" customFormat="1" ht="12" customHeight="1">
      <c r="B8" s="187"/>
      <c r="C8" s="188"/>
      <c r="D8" s="192" t="s">
        <v>21</v>
      </c>
      <c r="E8" s="188"/>
      <c r="F8" s="188"/>
      <c r="G8" s="188"/>
      <c r="H8" s="188"/>
      <c r="I8" s="188"/>
      <c r="J8" s="188"/>
      <c r="K8" s="193" t="s">
        <v>22</v>
      </c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92" t="s">
        <v>23</v>
      </c>
      <c r="AL8" s="188"/>
      <c r="AM8" s="188"/>
      <c r="AN8" s="181" t="s">
        <v>24</v>
      </c>
      <c r="AO8" s="188"/>
      <c r="AP8" s="188"/>
      <c r="AQ8" s="188"/>
      <c r="AR8" s="18"/>
      <c r="BE8" s="291"/>
      <c r="BS8" s="17" t="s">
        <v>7</v>
      </c>
    </row>
    <row r="9" spans="2:71" s="1" customFormat="1" ht="14.4" customHeight="1"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"/>
      <c r="BE9" s="291"/>
      <c r="BS9" s="17" t="s">
        <v>7</v>
      </c>
    </row>
    <row r="10" spans="2:71" s="1" customFormat="1" ht="12" customHeight="1">
      <c r="B10" s="187"/>
      <c r="C10" s="188"/>
      <c r="D10" s="192" t="s">
        <v>25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92" t="s">
        <v>26</v>
      </c>
      <c r="AL10" s="188"/>
      <c r="AM10" s="188"/>
      <c r="AN10" s="193" t="s">
        <v>3</v>
      </c>
      <c r="AO10" s="188"/>
      <c r="AP10" s="188"/>
      <c r="AQ10" s="188"/>
      <c r="AR10" s="18"/>
      <c r="BE10" s="291"/>
      <c r="BS10" s="17" t="s">
        <v>7</v>
      </c>
    </row>
    <row r="11" spans="2:71" s="1" customFormat="1" ht="18.45" customHeight="1">
      <c r="B11" s="187"/>
      <c r="C11" s="188"/>
      <c r="D11" s="188"/>
      <c r="E11" s="193" t="s">
        <v>27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92" t="s">
        <v>28</v>
      </c>
      <c r="AL11" s="188"/>
      <c r="AM11" s="188"/>
      <c r="AN11" s="193" t="s">
        <v>3</v>
      </c>
      <c r="AO11" s="188"/>
      <c r="AP11" s="188"/>
      <c r="AQ11" s="188"/>
      <c r="AR11" s="18"/>
      <c r="BE11" s="291"/>
      <c r="BS11" s="17" t="s">
        <v>7</v>
      </c>
    </row>
    <row r="12" spans="2:71" s="1" customFormat="1" ht="6.9" customHeight="1"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"/>
      <c r="BE12" s="291"/>
      <c r="BS12" s="17" t="s">
        <v>7</v>
      </c>
    </row>
    <row r="13" spans="2:71" s="1" customFormat="1" ht="12" customHeight="1">
      <c r="B13" s="187"/>
      <c r="C13" s="188"/>
      <c r="D13" s="192" t="s">
        <v>29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92" t="s">
        <v>26</v>
      </c>
      <c r="AL13" s="188"/>
      <c r="AM13" s="188"/>
      <c r="AN13" s="180" t="s">
        <v>30</v>
      </c>
      <c r="AO13" s="188"/>
      <c r="AP13" s="188"/>
      <c r="AQ13" s="188"/>
      <c r="AR13" s="18"/>
      <c r="BE13" s="291"/>
      <c r="BS13" s="17" t="s">
        <v>7</v>
      </c>
    </row>
    <row r="14" spans="2:71" ht="13.2">
      <c r="B14" s="187"/>
      <c r="C14" s="188"/>
      <c r="D14" s="188"/>
      <c r="E14" s="296" t="s">
        <v>30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192" t="s">
        <v>28</v>
      </c>
      <c r="AL14" s="188"/>
      <c r="AM14" s="188"/>
      <c r="AN14" s="180" t="s">
        <v>30</v>
      </c>
      <c r="AO14" s="188"/>
      <c r="AP14" s="188"/>
      <c r="AQ14" s="188"/>
      <c r="AR14" s="18"/>
      <c r="BE14" s="291"/>
      <c r="BS14" s="17" t="s">
        <v>7</v>
      </c>
    </row>
    <row r="15" spans="2:71" s="1" customFormat="1" ht="6.9" customHeight="1">
      <c r="B15" s="187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"/>
      <c r="BE15" s="291"/>
      <c r="BS15" s="17" t="s">
        <v>4</v>
      </c>
    </row>
    <row r="16" spans="2:71" s="1" customFormat="1" ht="12" customHeight="1">
      <c r="B16" s="187"/>
      <c r="C16" s="188"/>
      <c r="D16" s="192" t="s">
        <v>31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92" t="s">
        <v>26</v>
      </c>
      <c r="AL16" s="188"/>
      <c r="AM16" s="188"/>
      <c r="AN16" s="193" t="s">
        <v>3</v>
      </c>
      <c r="AO16" s="188"/>
      <c r="AP16" s="188"/>
      <c r="AQ16" s="188"/>
      <c r="AR16" s="18"/>
      <c r="BE16" s="291"/>
      <c r="BS16" s="17" t="s">
        <v>4</v>
      </c>
    </row>
    <row r="17" spans="2:71" s="1" customFormat="1" ht="18.45" customHeight="1">
      <c r="B17" s="187"/>
      <c r="C17" s="188"/>
      <c r="D17" s="188"/>
      <c r="E17" s="193" t="s">
        <v>32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92" t="s">
        <v>28</v>
      </c>
      <c r="AL17" s="188"/>
      <c r="AM17" s="188"/>
      <c r="AN17" s="193" t="s">
        <v>3</v>
      </c>
      <c r="AO17" s="188"/>
      <c r="AP17" s="188"/>
      <c r="AQ17" s="188"/>
      <c r="AR17" s="18"/>
      <c r="BE17" s="291"/>
      <c r="BS17" s="17" t="s">
        <v>33</v>
      </c>
    </row>
    <row r="18" spans="2:71" s="1" customFormat="1" ht="6.9" customHeight="1">
      <c r="B18" s="187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"/>
      <c r="BE18" s="291"/>
      <c r="BS18" s="17" t="s">
        <v>7</v>
      </c>
    </row>
    <row r="19" spans="2:71" s="1" customFormat="1" ht="12" customHeight="1">
      <c r="B19" s="187"/>
      <c r="C19" s="188"/>
      <c r="D19" s="192" t="s">
        <v>34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92" t="s">
        <v>26</v>
      </c>
      <c r="AL19" s="188"/>
      <c r="AM19" s="188"/>
      <c r="AN19" s="193" t="s">
        <v>3</v>
      </c>
      <c r="AO19" s="188"/>
      <c r="AP19" s="188"/>
      <c r="AQ19" s="188"/>
      <c r="AR19" s="18"/>
      <c r="BE19" s="291"/>
      <c r="BS19" s="17" t="s">
        <v>7</v>
      </c>
    </row>
    <row r="20" spans="2:71" s="1" customFormat="1" ht="18.45" customHeight="1">
      <c r="B20" s="187"/>
      <c r="C20" s="188"/>
      <c r="D20" s="188"/>
      <c r="E20" s="193" t="s">
        <v>35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92" t="s">
        <v>28</v>
      </c>
      <c r="AL20" s="188"/>
      <c r="AM20" s="188"/>
      <c r="AN20" s="193" t="s">
        <v>3</v>
      </c>
      <c r="AO20" s="188"/>
      <c r="AP20" s="188"/>
      <c r="AQ20" s="188"/>
      <c r="AR20" s="18"/>
      <c r="BE20" s="291"/>
      <c r="BS20" s="17" t="s">
        <v>4</v>
      </c>
    </row>
    <row r="21" spans="2:57" s="1" customFormat="1" ht="6.9" customHeight="1">
      <c r="B21" s="187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"/>
      <c r="BE21" s="291"/>
    </row>
    <row r="22" spans="2:57" s="1" customFormat="1" ht="12" customHeight="1">
      <c r="B22" s="187"/>
      <c r="C22" s="188"/>
      <c r="D22" s="192" t="s">
        <v>36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"/>
      <c r="BE22" s="291"/>
    </row>
    <row r="23" spans="2:57" s="1" customFormat="1" ht="47.25" customHeight="1">
      <c r="B23" s="187"/>
      <c r="C23" s="188"/>
      <c r="D23" s="188"/>
      <c r="E23" s="298" t="s">
        <v>37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188"/>
      <c r="AP23" s="188"/>
      <c r="AQ23" s="188"/>
      <c r="AR23" s="18"/>
      <c r="BE23" s="291"/>
    </row>
    <row r="24" spans="2:57" s="1" customFormat="1" ht="6.9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"/>
      <c r="BE24" s="291"/>
    </row>
    <row r="25" spans="2:57" s="1" customFormat="1" ht="6.9" customHeight="1">
      <c r="B25" s="187"/>
      <c r="C25" s="188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88"/>
      <c r="AQ25" s="188"/>
      <c r="AR25" s="18"/>
      <c r="BE25" s="291"/>
    </row>
    <row r="26" spans="1:57" s="2" customFormat="1" ht="25.95" customHeight="1">
      <c r="A26" s="21"/>
      <c r="B26" s="195"/>
      <c r="C26" s="196"/>
      <c r="D26" s="197" t="s">
        <v>38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299">
        <f>ROUND(AG54,2)</f>
        <v>0</v>
      </c>
      <c r="AL26" s="300"/>
      <c r="AM26" s="300"/>
      <c r="AN26" s="300"/>
      <c r="AO26" s="300"/>
      <c r="AP26" s="196"/>
      <c r="AQ26" s="196"/>
      <c r="AR26" s="22"/>
      <c r="BE26" s="291"/>
    </row>
    <row r="27" spans="1:57" s="2" customFormat="1" ht="6.9" customHeight="1">
      <c r="A27" s="21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22"/>
      <c r="BE27" s="291"/>
    </row>
    <row r="28" spans="1:57" s="2" customFormat="1" ht="13.2">
      <c r="A28" s="21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301" t="s">
        <v>39</v>
      </c>
      <c r="M28" s="301"/>
      <c r="N28" s="301"/>
      <c r="O28" s="301"/>
      <c r="P28" s="301"/>
      <c r="Q28" s="196"/>
      <c r="R28" s="196"/>
      <c r="S28" s="196"/>
      <c r="T28" s="196"/>
      <c r="U28" s="196"/>
      <c r="V28" s="196"/>
      <c r="W28" s="301" t="s">
        <v>40</v>
      </c>
      <c r="X28" s="301"/>
      <c r="Y28" s="301"/>
      <c r="Z28" s="301"/>
      <c r="AA28" s="301"/>
      <c r="AB28" s="301"/>
      <c r="AC28" s="301"/>
      <c r="AD28" s="301"/>
      <c r="AE28" s="301"/>
      <c r="AF28" s="196"/>
      <c r="AG28" s="196"/>
      <c r="AH28" s="196"/>
      <c r="AI28" s="196"/>
      <c r="AJ28" s="196"/>
      <c r="AK28" s="301" t="s">
        <v>41</v>
      </c>
      <c r="AL28" s="301"/>
      <c r="AM28" s="301"/>
      <c r="AN28" s="301"/>
      <c r="AO28" s="301"/>
      <c r="AP28" s="196"/>
      <c r="AQ28" s="196"/>
      <c r="AR28" s="22"/>
      <c r="BE28" s="291"/>
    </row>
    <row r="29" spans="2:57" s="3" customFormat="1" ht="14.4" customHeight="1">
      <c r="B29" s="199"/>
      <c r="C29" s="200"/>
      <c r="D29" s="192" t="s">
        <v>42</v>
      </c>
      <c r="E29" s="200"/>
      <c r="F29" s="192" t="s">
        <v>43</v>
      </c>
      <c r="G29" s="200"/>
      <c r="H29" s="200"/>
      <c r="I29" s="200"/>
      <c r="J29" s="200"/>
      <c r="K29" s="200"/>
      <c r="L29" s="289">
        <v>0.21</v>
      </c>
      <c r="M29" s="288"/>
      <c r="N29" s="288"/>
      <c r="O29" s="288"/>
      <c r="P29" s="288"/>
      <c r="Q29" s="200"/>
      <c r="R29" s="200"/>
      <c r="S29" s="200"/>
      <c r="T29" s="200"/>
      <c r="U29" s="200"/>
      <c r="V29" s="200"/>
      <c r="W29" s="287">
        <f>ROUND(AZ54,2)</f>
        <v>0</v>
      </c>
      <c r="X29" s="288"/>
      <c r="Y29" s="288"/>
      <c r="Z29" s="288"/>
      <c r="AA29" s="288"/>
      <c r="AB29" s="288"/>
      <c r="AC29" s="288"/>
      <c r="AD29" s="288"/>
      <c r="AE29" s="288"/>
      <c r="AF29" s="200"/>
      <c r="AG29" s="200"/>
      <c r="AH29" s="200"/>
      <c r="AI29" s="200"/>
      <c r="AJ29" s="200"/>
      <c r="AK29" s="287">
        <f>ROUND(AV54,2)</f>
        <v>0</v>
      </c>
      <c r="AL29" s="288"/>
      <c r="AM29" s="288"/>
      <c r="AN29" s="288"/>
      <c r="AO29" s="288"/>
      <c r="AP29" s="200"/>
      <c r="AQ29" s="200"/>
      <c r="AR29" s="23"/>
      <c r="BE29" s="292"/>
    </row>
    <row r="30" spans="2:57" s="3" customFormat="1" ht="14.4" customHeight="1">
      <c r="B30" s="199"/>
      <c r="C30" s="200"/>
      <c r="D30" s="200"/>
      <c r="E30" s="200"/>
      <c r="F30" s="192" t="s">
        <v>44</v>
      </c>
      <c r="G30" s="200"/>
      <c r="H30" s="200"/>
      <c r="I30" s="200"/>
      <c r="J30" s="200"/>
      <c r="K30" s="200"/>
      <c r="L30" s="289">
        <v>0.15</v>
      </c>
      <c r="M30" s="288"/>
      <c r="N30" s="288"/>
      <c r="O30" s="288"/>
      <c r="P30" s="288"/>
      <c r="Q30" s="200"/>
      <c r="R30" s="200"/>
      <c r="S30" s="200"/>
      <c r="T30" s="200"/>
      <c r="U30" s="200"/>
      <c r="V30" s="200"/>
      <c r="W30" s="287">
        <f>ROUND(BA54,2)</f>
        <v>0</v>
      </c>
      <c r="X30" s="288"/>
      <c r="Y30" s="288"/>
      <c r="Z30" s="288"/>
      <c r="AA30" s="288"/>
      <c r="AB30" s="288"/>
      <c r="AC30" s="288"/>
      <c r="AD30" s="288"/>
      <c r="AE30" s="288"/>
      <c r="AF30" s="200"/>
      <c r="AG30" s="200"/>
      <c r="AH30" s="200"/>
      <c r="AI30" s="200"/>
      <c r="AJ30" s="200"/>
      <c r="AK30" s="287">
        <f>ROUND(AW54,2)</f>
        <v>0</v>
      </c>
      <c r="AL30" s="288"/>
      <c r="AM30" s="288"/>
      <c r="AN30" s="288"/>
      <c r="AO30" s="288"/>
      <c r="AP30" s="200"/>
      <c r="AQ30" s="200"/>
      <c r="AR30" s="23"/>
      <c r="BE30" s="292"/>
    </row>
    <row r="31" spans="2:57" s="3" customFormat="1" ht="14.4" customHeight="1" hidden="1">
      <c r="B31" s="199"/>
      <c r="C31" s="200"/>
      <c r="D31" s="200"/>
      <c r="E31" s="200"/>
      <c r="F31" s="192" t="s">
        <v>45</v>
      </c>
      <c r="G31" s="200"/>
      <c r="H31" s="200"/>
      <c r="I31" s="200"/>
      <c r="J31" s="200"/>
      <c r="K31" s="200"/>
      <c r="L31" s="289">
        <v>0.21</v>
      </c>
      <c r="M31" s="288"/>
      <c r="N31" s="288"/>
      <c r="O31" s="288"/>
      <c r="P31" s="288"/>
      <c r="Q31" s="200"/>
      <c r="R31" s="200"/>
      <c r="S31" s="200"/>
      <c r="T31" s="200"/>
      <c r="U31" s="200"/>
      <c r="V31" s="200"/>
      <c r="W31" s="287">
        <f>ROUND(BB54,2)</f>
        <v>0</v>
      </c>
      <c r="X31" s="288"/>
      <c r="Y31" s="288"/>
      <c r="Z31" s="288"/>
      <c r="AA31" s="288"/>
      <c r="AB31" s="288"/>
      <c r="AC31" s="288"/>
      <c r="AD31" s="288"/>
      <c r="AE31" s="288"/>
      <c r="AF31" s="200"/>
      <c r="AG31" s="200"/>
      <c r="AH31" s="200"/>
      <c r="AI31" s="200"/>
      <c r="AJ31" s="200"/>
      <c r="AK31" s="287">
        <v>0</v>
      </c>
      <c r="AL31" s="288"/>
      <c r="AM31" s="288"/>
      <c r="AN31" s="288"/>
      <c r="AO31" s="288"/>
      <c r="AP31" s="200"/>
      <c r="AQ31" s="200"/>
      <c r="AR31" s="23"/>
      <c r="BE31" s="292"/>
    </row>
    <row r="32" spans="2:57" s="3" customFormat="1" ht="14.4" customHeight="1" hidden="1">
      <c r="B32" s="199"/>
      <c r="C32" s="200"/>
      <c r="D32" s="200"/>
      <c r="E32" s="200"/>
      <c r="F32" s="192" t="s">
        <v>46</v>
      </c>
      <c r="G32" s="200"/>
      <c r="H32" s="200"/>
      <c r="I32" s="200"/>
      <c r="J32" s="200"/>
      <c r="K32" s="200"/>
      <c r="L32" s="289">
        <v>0.15</v>
      </c>
      <c r="M32" s="288"/>
      <c r="N32" s="288"/>
      <c r="O32" s="288"/>
      <c r="P32" s="288"/>
      <c r="Q32" s="200"/>
      <c r="R32" s="200"/>
      <c r="S32" s="200"/>
      <c r="T32" s="200"/>
      <c r="U32" s="200"/>
      <c r="V32" s="200"/>
      <c r="W32" s="287">
        <f>ROUND(BC54,2)</f>
        <v>0</v>
      </c>
      <c r="X32" s="288"/>
      <c r="Y32" s="288"/>
      <c r="Z32" s="288"/>
      <c r="AA32" s="288"/>
      <c r="AB32" s="288"/>
      <c r="AC32" s="288"/>
      <c r="AD32" s="288"/>
      <c r="AE32" s="288"/>
      <c r="AF32" s="200"/>
      <c r="AG32" s="200"/>
      <c r="AH32" s="200"/>
      <c r="AI32" s="200"/>
      <c r="AJ32" s="200"/>
      <c r="AK32" s="287">
        <v>0</v>
      </c>
      <c r="AL32" s="288"/>
      <c r="AM32" s="288"/>
      <c r="AN32" s="288"/>
      <c r="AO32" s="288"/>
      <c r="AP32" s="200"/>
      <c r="AQ32" s="200"/>
      <c r="AR32" s="23"/>
      <c r="BE32" s="292"/>
    </row>
    <row r="33" spans="2:44" s="3" customFormat="1" ht="14.4" customHeight="1" hidden="1">
      <c r="B33" s="199"/>
      <c r="C33" s="200"/>
      <c r="D33" s="200"/>
      <c r="E33" s="200"/>
      <c r="F33" s="192" t="s">
        <v>47</v>
      </c>
      <c r="G33" s="200"/>
      <c r="H33" s="200"/>
      <c r="I33" s="200"/>
      <c r="J33" s="200"/>
      <c r="K33" s="200"/>
      <c r="L33" s="289">
        <v>0</v>
      </c>
      <c r="M33" s="288"/>
      <c r="N33" s="288"/>
      <c r="O33" s="288"/>
      <c r="P33" s="288"/>
      <c r="Q33" s="200"/>
      <c r="R33" s="200"/>
      <c r="S33" s="200"/>
      <c r="T33" s="200"/>
      <c r="U33" s="200"/>
      <c r="V33" s="200"/>
      <c r="W33" s="287">
        <f>ROUND(BD54,2)</f>
        <v>0</v>
      </c>
      <c r="X33" s="288"/>
      <c r="Y33" s="288"/>
      <c r="Z33" s="288"/>
      <c r="AA33" s="288"/>
      <c r="AB33" s="288"/>
      <c r="AC33" s="288"/>
      <c r="AD33" s="288"/>
      <c r="AE33" s="288"/>
      <c r="AF33" s="200"/>
      <c r="AG33" s="200"/>
      <c r="AH33" s="200"/>
      <c r="AI33" s="200"/>
      <c r="AJ33" s="200"/>
      <c r="AK33" s="287">
        <v>0</v>
      </c>
      <c r="AL33" s="288"/>
      <c r="AM33" s="288"/>
      <c r="AN33" s="288"/>
      <c r="AO33" s="288"/>
      <c r="AP33" s="200"/>
      <c r="AQ33" s="200"/>
      <c r="AR33" s="23"/>
    </row>
    <row r="34" spans="1:57" s="2" customFormat="1" ht="6.9" customHeight="1">
      <c r="A34" s="21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22"/>
      <c r="BE34" s="21"/>
    </row>
    <row r="35" spans="1:57" s="2" customFormat="1" ht="25.95" customHeight="1">
      <c r="A35" s="21"/>
      <c r="B35" s="195"/>
      <c r="C35" s="201"/>
      <c r="D35" s="202" t="s">
        <v>48</v>
      </c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4" t="s">
        <v>49</v>
      </c>
      <c r="U35" s="203"/>
      <c r="V35" s="203"/>
      <c r="W35" s="203"/>
      <c r="X35" s="322" t="s">
        <v>50</v>
      </c>
      <c r="Y35" s="323"/>
      <c r="Z35" s="323"/>
      <c r="AA35" s="323"/>
      <c r="AB35" s="323"/>
      <c r="AC35" s="203"/>
      <c r="AD35" s="203"/>
      <c r="AE35" s="203"/>
      <c r="AF35" s="203"/>
      <c r="AG35" s="203"/>
      <c r="AH35" s="203"/>
      <c r="AI35" s="203"/>
      <c r="AJ35" s="203"/>
      <c r="AK35" s="324">
        <f>SUM(AK26:AK33)</f>
        <v>0</v>
      </c>
      <c r="AL35" s="323"/>
      <c r="AM35" s="323"/>
      <c r="AN35" s="323"/>
      <c r="AO35" s="325"/>
      <c r="AP35" s="201"/>
      <c r="AQ35" s="201"/>
      <c r="AR35" s="22"/>
      <c r="BE35" s="21"/>
    </row>
    <row r="36" spans="1:57" s="2" customFormat="1" ht="6.9" customHeight="1">
      <c r="A36" s="21"/>
      <c r="B36" s="195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22"/>
      <c r="BE36" s="21"/>
    </row>
    <row r="37" spans="1:57" s="2" customFormat="1" ht="6.9" customHeight="1">
      <c r="A37" s="21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2"/>
      <c r="BE37" s="21"/>
    </row>
    <row r="38" spans="2:43" ht="12"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</row>
    <row r="39" spans="2:43" ht="12"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</row>
    <row r="40" spans="2:43" ht="12"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</row>
    <row r="41" spans="1:57" s="2" customFormat="1" ht="6.9" customHeight="1">
      <c r="A41" s="21"/>
      <c r="B41" s="207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2"/>
      <c r="BE41" s="21"/>
    </row>
    <row r="42" spans="1:57" s="2" customFormat="1" ht="24.9" customHeight="1">
      <c r="A42" s="21"/>
      <c r="B42" s="195"/>
      <c r="C42" s="189" t="s">
        <v>51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22"/>
      <c r="BE42" s="21"/>
    </row>
    <row r="43" spans="1:57" s="2" customFormat="1" ht="6.9" customHeight="1">
      <c r="A43" s="21"/>
      <c r="B43" s="195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22"/>
      <c r="BE43" s="21"/>
    </row>
    <row r="44" spans="2:44" s="4" customFormat="1" ht="12" customHeight="1">
      <c r="B44" s="209"/>
      <c r="C44" s="192" t="s">
        <v>14</v>
      </c>
      <c r="D44" s="210"/>
      <c r="E44" s="210"/>
      <c r="F44" s="210"/>
      <c r="G44" s="210"/>
      <c r="H44" s="210"/>
      <c r="I44" s="210"/>
      <c r="J44" s="210"/>
      <c r="K44" s="210"/>
      <c r="L44" s="210" t="str">
        <f>K5</f>
        <v>2020-000054</v>
      </c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4"/>
    </row>
    <row r="45" spans="2:44" s="5" customFormat="1" ht="36.9" customHeight="1">
      <c r="B45" s="211"/>
      <c r="C45" s="212" t="s">
        <v>17</v>
      </c>
      <c r="D45" s="213"/>
      <c r="E45" s="213"/>
      <c r="F45" s="213"/>
      <c r="G45" s="213"/>
      <c r="H45" s="213"/>
      <c r="I45" s="213"/>
      <c r="J45" s="213"/>
      <c r="K45" s="213"/>
      <c r="L45" s="313" t="str">
        <f>K6</f>
        <v>PŘÍJEZDOVÁ KOMUNIKACE NA ČÁSTI PARCELY 2746 A 236/1 A PARKOVACÍ STÁNÍ NA ČÁSTI PARCELY 237 (u č.p. 88) V K.Ú. DAČICE</v>
      </c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213"/>
      <c r="AQ45" s="213"/>
      <c r="AR45" s="25"/>
    </row>
    <row r="46" spans="1:57" s="2" customFormat="1" ht="6.9" customHeight="1">
      <c r="A46" s="21"/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22"/>
      <c r="BE46" s="21"/>
    </row>
    <row r="47" spans="1:57" s="2" customFormat="1" ht="12" customHeight="1">
      <c r="A47" s="21"/>
      <c r="B47" s="195"/>
      <c r="C47" s="192" t="s">
        <v>21</v>
      </c>
      <c r="D47" s="196"/>
      <c r="E47" s="196"/>
      <c r="F47" s="196"/>
      <c r="G47" s="196"/>
      <c r="H47" s="196"/>
      <c r="I47" s="196"/>
      <c r="J47" s="196"/>
      <c r="K47" s="196"/>
      <c r="L47" s="214" t="str">
        <f>IF(K8="","",K8)</f>
        <v>Dačice</v>
      </c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2" t="s">
        <v>23</v>
      </c>
      <c r="AJ47" s="196"/>
      <c r="AK47" s="196"/>
      <c r="AL47" s="196"/>
      <c r="AM47" s="315" t="str">
        <f>IF(AN8="","",AN8)</f>
        <v>19. 8. 2020</v>
      </c>
      <c r="AN47" s="315"/>
      <c r="AO47" s="196"/>
      <c r="AP47" s="196"/>
      <c r="AQ47" s="196"/>
      <c r="AR47" s="22"/>
      <c r="BE47" s="21"/>
    </row>
    <row r="48" spans="1:57" s="2" customFormat="1" ht="6.9" customHeight="1">
      <c r="A48" s="21"/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22"/>
      <c r="BE48" s="21"/>
    </row>
    <row r="49" spans="1:57" s="2" customFormat="1" ht="15.15" customHeight="1">
      <c r="A49" s="21"/>
      <c r="B49" s="195"/>
      <c r="C49" s="192" t="s">
        <v>25</v>
      </c>
      <c r="D49" s="196"/>
      <c r="E49" s="196"/>
      <c r="F49" s="196"/>
      <c r="G49" s="196"/>
      <c r="H49" s="196"/>
      <c r="I49" s="196"/>
      <c r="J49" s="196"/>
      <c r="K49" s="196"/>
      <c r="L49" s="210" t="str">
        <f>IF(E11="","",E11)</f>
        <v>MĚSTO DAČICE</v>
      </c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2" t="s">
        <v>31</v>
      </c>
      <c r="AJ49" s="196"/>
      <c r="AK49" s="196"/>
      <c r="AL49" s="196"/>
      <c r="AM49" s="316" t="str">
        <f>IF(E17="","",E17)</f>
        <v>PROfi Jihlava, spol. s r.o.</v>
      </c>
      <c r="AN49" s="317"/>
      <c r="AO49" s="317"/>
      <c r="AP49" s="317"/>
      <c r="AQ49" s="196"/>
      <c r="AR49" s="22"/>
      <c r="AS49" s="318" t="s">
        <v>52</v>
      </c>
      <c r="AT49" s="319"/>
      <c r="AU49" s="26"/>
      <c r="AV49" s="26"/>
      <c r="AW49" s="26"/>
      <c r="AX49" s="26"/>
      <c r="AY49" s="26"/>
      <c r="AZ49" s="26"/>
      <c r="BA49" s="26"/>
      <c r="BB49" s="26"/>
      <c r="BC49" s="26"/>
      <c r="BD49" s="27"/>
      <c r="BE49" s="21"/>
    </row>
    <row r="50" spans="1:57" s="2" customFormat="1" ht="15.15" customHeight="1">
      <c r="A50" s="21"/>
      <c r="B50" s="195"/>
      <c r="C50" s="192" t="s">
        <v>29</v>
      </c>
      <c r="D50" s="196"/>
      <c r="E50" s="196"/>
      <c r="F50" s="196"/>
      <c r="G50" s="196"/>
      <c r="H50" s="196"/>
      <c r="I50" s="196"/>
      <c r="J50" s="196"/>
      <c r="K50" s="196"/>
      <c r="L50" s="210" t="str">
        <f>IF(E14="Vyplň údaj","",E14)</f>
        <v/>
      </c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2" t="s">
        <v>34</v>
      </c>
      <c r="AJ50" s="196"/>
      <c r="AK50" s="196"/>
      <c r="AL50" s="196"/>
      <c r="AM50" s="316" t="str">
        <f>IF(E20="","",E20)</f>
        <v>Veronika Šturcová</v>
      </c>
      <c r="AN50" s="317"/>
      <c r="AO50" s="317"/>
      <c r="AP50" s="317"/>
      <c r="AQ50" s="196"/>
      <c r="AR50" s="22"/>
      <c r="AS50" s="320"/>
      <c r="AT50" s="321"/>
      <c r="AU50" s="28"/>
      <c r="AV50" s="28"/>
      <c r="AW50" s="28"/>
      <c r="AX50" s="28"/>
      <c r="AY50" s="28"/>
      <c r="AZ50" s="28"/>
      <c r="BA50" s="28"/>
      <c r="BB50" s="28"/>
      <c r="BC50" s="28"/>
      <c r="BD50" s="29"/>
      <c r="BE50" s="21"/>
    </row>
    <row r="51" spans="1:57" s="2" customFormat="1" ht="10.8" customHeight="1">
      <c r="A51" s="21"/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22"/>
      <c r="AS51" s="320"/>
      <c r="AT51" s="321"/>
      <c r="AU51" s="28"/>
      <c r="AV51" s="28"/>
      <c r="AW51" s="28"/>
      <c r="AX51" s="28"/>
      <c r="AY51" s="28"/>
      <c r="AZ51" s="28"/>
      <c r="BA51" s="28"/>
      <c r="BB51" s="28"/>
      <c r="BC51" s="28"/>
      <c r="BD51" s="29"/>
      <c r="BE51" s="21"/>
    </row>
    <row r="52" spans="1:57" s="2" customFormat="1" ht="29.25" customHeight="1">
      <c r="A52" s="21"/>
      <c r="B52" s="195"/>
      <c r="C52" s="305" t="s">
        <v>53</v>
      </c>
      <c r="D52" s="306"/>
      <c r="E52" s="306"/>
      <c r="F52" s="306"/>
      <c r="G52" s="306"/>
      <c r="H52" s="215"/>
      <c r="I52" s="307" t="s">
        <v>54</v>
      </c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8" t="s">
        <v>55</v>
      </c>
      <c r="AH52" s="306"/>
      <c r="AI52" s="306"/>
      <c r="AJ52" s="306"/>
      <c r="AK52" s="306"/>
      <c r="AL52" s="306"/>
      <c r="AM52" s="306"/>
      <c r="AN52" s="307" t="s">
        <v>56</v>
      </c>
      <c r="AO52" s="306"/>
      <c r="AP52" s="306"/>
      <c r="AQ52" s="216" t="s">
        <v>57</v>
      </c>
      <c r="AR52" s="22"/>
      <c r="AS52" s="30" t="s">
        <v>58</v>
      </c>
      <c r="AT52" s="31" t="s">
        <v>59</v>
      </c>
      <c r="AU52" s="31" t="s">
        <v>60</v>
      </c>
      <c r="AV52" s="31" t="s">
        <v>61</v>
      </c>
      <c r="AW52" s="31" t="s">
        <v>62</v>
      </c>
      <c r="AX52" s="31" t="s">
        <v>63</v>
      </c>
      <c r="AY52" s="31" t="s">
        <v>64</v>
      </c>
      <c r="AZ52" s="31" t="s">
        <v>65</v>
      </c>
      <c r="BA52" s="31" t="s">
        <v>66</v>
      </c>
      <c r="BB52" s="31" t="s">
        <v>67</v>
      </c>
      <c r="BC52" s="31" t="s">
        <v>68</v>
      </c>
      <c r="BD52" s="32" t="s">
        <v>69</v>
      </c>
      <c r="BE52" s="21"/>
    </row>
    <row r="53" spans="1:57" s="2" customFormat="1" ht="10.8" customHeight="1">
      <c r="A53" s="21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22"/>
      <c r="AS53" s="33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5"/>
      <c r="BE53" s="21"/>
    </row>
    <row r="54" spans="2:90" s="6" customFormat="1" ht="32.4" customHeight="1">
      <c r="B54" s="217"/>
      <c r="C54" s="218" t="s">
        <v>70</v>
      </c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309">
        <f>ROUND(SUM(AG55:AG57),2)</f>
        <v>0</v>
      </c>
      <c r="AH54" s="309"/>
      <c r="AI54" s="309"/>
      <c r="AJ54" s="309"/>
      <c r="AK54" s="309"/>
      <c r="AL54" s="309"/>
      <c r="AM54" s="309"/>
      <c r="AN54" s="310">
        <f>SUM(AG54,AT54)</f>
        <v>0</v>
      </c>
      <c r="AO54" s="310"/>
      <c r="AP54" s="310"/>
      <c r="AQ54" s="220" t="s">
        <v>3</v>
      </c>
      <c r="AR54" s="36"/>
      <c r="AS54" s="37">
        <f>ROUND(SUM(AS55:AS57),2)</f>
        <v>0</v>
      </c>
      <c r="AT54" s="38">
        <f>ROUND(SUM(AV54:AW54),2)</f>
        <v>0</v>
      </c>
      <c r="AU54" s="39">
        <f>ROUND(SUM(AU55:AU57),5)</f>
        <v>0</v>
      </c>
      <c r="AV54" s="38">
        <f>ROUND(AZ54*L29,2)</f>
        <v>0</v>
      </c>
      <c r="AW54" s="38">
        <f>ROUND(BA54*L30,2)</f>
        <v>0</v>
      </c>
      <c r="AX54" s="38">
        <f>ROUND(BB54*L29,2)</f>
        <v>0</v>
      </c>
      <c r="AY54" s="38">
        <f>ROUND(BC54*L30,2)</f>
        <v>0</v>
      </c>
      <c r="AZ54" s="38">
        <f>ROUND(SUM(AZ55:AZ57),2)</f>
        <v>0</v>
      </c>
      <c r="BA54" s="38">
        <f>ROUND(SUM(BA55:BA57),2)</f>
        <v>0</v>
      </c>
      <c r="BB54" s="38">
        <f>ROUND(SUM(BB55:BB57),2)</f>
        <v>0</v>
      </c>
      <c r="BC54" s="38">
        <f>ROUND(SUM(BC55:BC57),2)</f>
        <v>0</v>
      </c>
      <c r="BD54" s="40">
        <f>ROUND(SUM(BD55:BD57),2)</f>
        <v>0</v>
      </c>
      <c r="BS54" s="41" t="s">
        <v>71</v>
      </c>
      <c r="BT54" s="41" t="s">
        <v>72</v>
      </c>
      <c r="BU54" s="42" t="s">
        <v>73</v>
      </c>
      <c r="BV54" s="41" t="s">
        <v>74</v>
      </c>
      <c r="BW54" s="41" t="s">
        <v>5</v>
      </c>
      <c r="BX54" s="41" t="s">
        <v>75</v>
      </c>
      <c r="CL54" s="41" t="s">
        <v>3</v>
      </c>
    </row>
    <row r="55" spans="1:91" s="7" customFormat="1" ht="16.5" customHeight="1">
      <c r="A55" s="43" t="s">
        <v>76</v>
      </c>
      <c r="B55" s="221"/>
      <c r="C55" s="222"/>
      <c r="D55" s="304" t="s">
        <v>77</v>
      </c>
      <c r="E55" s="304"/>
      <c r="F55" s="304"/>
      <c r="G55" s="304"/>
      <c r="H55" s="304"/>
      <c r="I55" s="223"/>
      <c r="J55" s="304" t="s">
        <v>78</v>
      </c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2">
        <f>'00 - Vedlejší a ostatní n...'!J30</f>
        <v>0</v>
      </c>
      <c r="AH55" s="303"/>
      <c r="AI55" s="303"/>
      <c r="AJ55" s="303"/>
      <c r="AK55" s="303"/>
      <c r="AL55" s="303"/>
      <c r="AM55" s="303"/>
      <c r="AN55" s="302">
        <f>SUM(AG55,AT55)</f>
        <v>0</v>
      </c>
      <c r="AO55" s="303"/>
      <c r="AP55" s="303"/>
      <c r="AQ55" s="224" t="s">
        <v>79</v>
      </c>
      <c r="AR55" s="44"/>
      <c r="AS55" s="45">
        <v>0</v>
      </c>
      <c r="AT55" s="46">
        <f>ROUND(SUM(AV55:AW55),2)</f>
        <v>0</v>
      </c>
      <c r="AU55" s="47">
        <f>'00 - Vedlejší a ostatní n...'!P85</f>
        <v>0</v>
      </c>
      <c r="AV55" s="46">
        <f>'00 - Vedlejší a ostatní n...'!J33</f>
        <v>0</v>
      </c>
      <c r="AW55" s="46">
        <f>'00 - Vedlejší a ostatní n...'!J34</f>
        <v>0</v>
      </c>
      <c r="AX55" s="46">
        <f>'00 - Vedlejší a ostatní n...'!J35</f>
        <v>0</v>
      </c>
      <c r="AY55" s="46">
        <f>'00 - Vedlejší a ostatní n...'!J36</f>
        <v>0</v>
      </c>
      <c r="AZ55" s="46">
        <f>'00 - Vedlejší a ostatní n...'!F33</f>
        <v>0</v>
      </c>
      <c r="BA55" s="46">
        <f>'00 - Vedlejší a ostatní n...'!F34</f>
        <v>0</v>
      </c>
      <c r="BB55" s="46">
        <f>'00 - Vedlejší a ostatní n...'!F35</f>
        <v>0</v>
      </c>
      <c r="BC55" s="46">
        <f>'00 - Vedlejší a ostatní n...'!F36</f>
        <v>0</v>
      </c>
      <c r="BD55" s="48">
        <f>'00 - Vedlejší a ostatní n...'!F37</f>
        <v>0</v>
      </c>
      <c r="BT55" s="49" t="s">
        <v>80</v>
      </c>
      <c r="BV55" s="49" t="s">
        <v>74</v>
      </c>
      <c r="BW55" s="49" t="s">
        <v>81</v>
      </c>
      <c r="BX55" s="49" t="s">
        <v>5</v>
      </c>
      <c r="CL55" s="49" t="s">
        <v>3</v>
      </c>
      <c r="CM55" s="49" t="s">
        <v>82</v>
      </c>
    </row>
    <row r="56" spans="1:91" s="7" customFormat="1" ht="24.75" customHeight="1">
      <c r="A56" s="43" t="s">
        <v>76</v>
      </c>
      <c r="B56" s="221"/>
      <c r="C56" s="222"/>
      <c r="D56" s="304" t="s">
        <v>83</v>
      </c>
      <c r="E56" s="304"/>
      <c r="F56" s="304"/>
      <c r="G56" s="304"/>
      <c r="H56" s="304"/>
      <c r="I56" s="223"/>
      <c r="J56" s="304" t="s">
        <v>836</v>
      </c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2">
        <f>'01 - Rozpočtová část pro ...'!J30</f>
        <v>0</v>
      </c>
      <c r="AH56" s="303"/>
      <c r="AI56" s="303"/>
      <c r="AJ56" s="303"/>
      <c r="AK56" s="303"/>
      <c r="AL56" s="303"/>
      <c r="AM56" s="303"/>
      <c r="AN56" s="302">
        <f>SUM(AG56,AT56)</f>
        <v>0</v>
      </c>
      <c r="AO56" s="303"/>
      <c r="AP56" s="303"/>
      <c r="AQ56" s="224" t="s">
        <v>79</v>
      </c>
      <c r="AR56" s="44"/>
      <c r="AS56" s="45">
        <v>0</v>
      </c>
      <c r="AT56" s="46">
        <f>ROUND(SUM(AV56:AW56),2)</f>
        <v>0</v>
      </c>
      <c r="AU56" s="47">
        <f>'01 - Rozpočtová část pro ...'!P86</f>
        <v>0</v>
      </c>
      <c r="AV56" s="46">
        <f>'01 - Rozpočtová část pro ...'!J33</f>
        <v>0</v>
      </c>
      <c r="AW56" s="46">
        <f>'01 - Rozpočtová část pro ...'!J34</f>
        <v>0</v>
      </c>
      <c r="AX56" s="46">
        <f>'01 - Rozpočtová část pro ...'!J35</f>
        <v>0</v>
      </c>
      <c r="AY56" s="46">
        <f>'01 - Rozpočtová část pro ...'!J36</f>
        <v>0</v>
      </c>
      <c r="AZ56" s="46">
        <f>'01 - Rozpočtová část pro ...'!F33</f>
        <v>0</v>
      </c>
      <c r="BA56" s="46">
        <f>'01 - Rozpočtová část pro ...'!F34</f>
        <v>0</v>
      </c>
      <c r="BB56" s="46">
        <f>'01 - Rozpočtová část pro ...'!F35</f>
        <v>0</v>
      </c>
      <c r="BC56" s="46">
        <f>'01 - Rozpočtová část pro ...'!F36</f>
        <v>0</v>
      </c>
      <c r="BD56" s="48">
        <f>'01 - Rozpočtová část pro ...'!F37</f>
        <v>0</v>
      </c>
      <c r="BT56" s="49" t="s">
        <v>80</v>
      </c>
      <c r="BV56" s="49" t="s">
        <v>74</v>
      </c>
      <c r="BW56" s="49" t="s">
        <v>84</v>
      </c>
      <c r="BX56" s="49" t="s">
        <v>5</v>
      </c>
      <c r="CL56" s="49" t="s">
        <v>3</v>
      </c>
      <c r="CM56" s="49" t="s">
        <v>82</v>
      </c>
    </row>
    <row r="57" spans="1:91" s="7" customFormat="1" ht="16.5" customHeight="1">
      <c r="A57" s="43" t="s">
        <v>76</v>
      </c>
      <c r="B57" s="221"/>
      <c r="C57" s="222"/>
      <c r="D57" s="304" t="s">
        <v>85</v>
      </c>
      <c r="E57" s="304"/>
      <c r="F57" s="304"/>
      <c r="G57" s="304"/>
      <c r="H57" s="304"/>
      <c r="I57" s="223"/>
      <c r="J57" s="304" t="s">
        <v>837</v>
      </c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2">
        <f>'02 - Rozpočtová část pro ...'!J30</f>
        <v>0</v>
      </c>
      <c r="AH57" s="303"/>
      <c r="AI57" s="303"/>
      <c r="AJ57" s="303"/>
      <c r="AK57" s="303"/>
      <c r="AL57" s="303"/>
      <c r="AM57" s="303"/>
      <c r="AN57" s="302">
        <f>SUM(AG57,AT57)</f>
        <v>0</v>
      </c>
      <c r="AO57" s="303"/>
      <c r="AP57" s="303"/>
      <c r="AQ57" s="224" t="s">
        <v>79</v>
      </c>
      <c r="AR57" s="44"/>
      <c r="AS57" s="50">
        <v>0</v>
      </c>
      <c r="AT57" s="51">
        <f>ROUND(SUM(AV57:AW57),2)</f>
        <v>0</v>
      </c>
      <c r="AU57" s="52">
        <f>'02 - Rozpočtová část pro ...'!P88</f>
        <v>0</v>
      </c>
      <c r="AV57" s="51">
        <f>'02 - Rozpočtová část pro ...'!J33</f>
        <v>0</v>
      </c>
      <c r="AW57" s="51">
        <f>'02 - Rozpočtová část pro ...'!J34</f>
        <v>0</v>
      </c>
      <c r="AX57" s="51">
        <f>'02 - Rozpočtová část pro ...'!J35</f>
        <v>0</v>
      </c>
      <c r="AY57" s="51">
        <f>'02 - Rozpočtová část pro ...'!J36</f>
        <v>0</v>
      </c>
      <c r="AZ57" s="51">
        <f>'02 - Rozpočtová část pro ...'!F33</f>
        <v>0</v>
      </c>
      <c r="BA57" s="51">
        <f>'02 - Rozpočtová část pro ...'!F34</f>
        <v>0</v>
      </c>
      <c r="BB57" s="51">
        <f>'02 - Rozpočtová část pro ...'!F35</f>
        <v>0</v>
      </c>
      <c r="BC57" s="51">
        <f>'02 - Rozpočtová část pro ...'!F36</f>
        <v>0</v>
      </c>
      <c r="BD57" s="53">
        <f>'02 - Rozpočtová část pro ...'!F37</f>
        <v>0</v>
      </c>
      <c r="BT57" s="49" t="s">
        <v>80</v>
      </c>
      <c r="BV57" s="49" t="s">
        <v>74</v>
      </c>
      <c r="BW57" s="49" t="s">
        <v>86</v>
      </c>
      <c r="BX57" s="49" t="s">
        <v>5</v>
      </c>
      <c r="CL57" s="49" t="s">
        <v>3</v>
      </c>
      <c r="CM57" s="49" t="s">
        <v>82</v>
      </c>
    </row>
    <row r="58" spans="1:57" s="2" customFormat="1" ht="30" customHeight="1">
      <c r="A58" s="21"/>
      <c r="B58" s="195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22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s="2" customFormat="1" ht="6.9" customHeight="1">
      <c r="A59" s="21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2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</sheetData>
  <sheetProtection password="EA73" sheet="1" objects="1" scenarios="1"/>
  <mergeCells count="50"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55" location="'00 - Vedlejší a ostatní n...'!C2" display="/"/>
    <hyperlink ref="A56" location="'01 - Rozpočtová část pro ...'!C2" display="/"/>
    <hyperlink ref="A57" location="'02 - Rozpočtová část pro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3"/>
  <sheetViews>
    <sheetView showGridLines="0" workbookViewId="0" topLeftCell="A1">
      <selection activeCell="J90" sqref="J9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1" t="s">
        <v>6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7" t="s">
        <v>81</v>
      </c>
    </row>
    <row r="3" spans="2:46" s="1" customFormat="1" ht="6.9" customHeight="1"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"/>
      <c r="AT3" s="17" t="s">
        <v>82</v>
      </c>
    </row>
    <row r="4" spans="2:46" s="1" customFormat="1" ht="24.9" customHeight="1">
      <c r="B4" s="187"/>
      <c r="C4" s="188"/>
      <c r="D4" s="189" t="s">
        <v>87</v>
      </c>
      <c r="E4" s="188"/>
      <c r="F4" s="188"/>
      <c r="G4" s="188"/>
      <c r="H4" s="188"/>
      <c r="I4" s="188"/>
      <c r="J4" s="188"/>
      <c r="K4" s="188"/>
      <c r="L4" s="18"/>
      <c r="M4" s="54" t="s">
        <v>11</v>
      </c>
      <c r="AT4" s="17" t="s">
        <v>4</v>
      </c>
    </row>
    <row r="5" spans="2:12" s="1" customFormat="1" ht="6.9" customHeight="1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"/>
    </row>
    <row r="6" spans="2:12" s="1" customFormat="1" ht="12" customHeight="1">
      <c r="B6" s="187"/>
      <c r="C6" s="188"/>
      <c r="D6" s="192" t="s">
        <v>17</v>
      </c>
      <c r="E6" s="188"/>
      <c r="F6" s="188"/>
      <c r="G6" s="188"/>
      <c r="H6" s="188"/>
      <c r="I6" s="188"/>
      <c r="J6" s="188"/>
      <c r="K6" s="188"/>
      <c r="L6" s="18"/>
    </row>
    <row r="7" spans="2:12" s="1" customFormat="1" ht="26.25" customHeight="1">
      <c r="B7" s="187"/>
      <c r="C7" s="188"/>
      <c r="D7" s="188"/>
      <c r="E7" s="327" t="str">
        <f>'Rekapitulace stavby'!K6</f>
        <v>PŘÍJEZDOVÁ KOMUNIKACE NA ČÁSTI PARCELY 2746 A 236/1 A PARKOVACÍ STÁNÍ NA ČÁSTI PARCELY 237 (u č.p. 88) V K.Ú. DAČICE</v>
      </c>
      <c r="F7" s="328"/>
      <c r="G7" s="328"/>
      <c r="H7" s="328"/>
      <c r="I7" s="188"/>
      <c r="J7" s="188"/>
      <c r="K7" s="188"/>
      <c r="L7" s="18"/>
    </row>
    <row r="8" spans="1:31" s="2" customFormat="1" ht="12" customHeight="1">
      <c r="A8" s="21"/>
      <c r="B8" s="195"/>
      <c r="C8" s="196"/>
      <c r="D8" s="192" t="s">
        <v>88</v>
      </c>
      <c r="E8" s="196"/>
      <c r="F8" s="196"/>
      <c r="G8" s="196"/>
      <c r="H8" s="196"/>
      <c r="I8" s="196"/>
      <c r="J8" s="196"/>
      <c r="K8" s="196"/>
      <c r="L8" s="5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" customFormat="1" ht="16.5" customHeight="1">
      <c r="A9" s="21"/>
      <c r="B9" s="195"/>
      <c r="C9" s="196"/>
      <c r="D9" s="196"/>
      <c r="E9" s="313" t="s">
        <v>89</v>
      </c>
      <c r="F9" s="326"/>
      <c r="G9" s="326"/>
      <c r="H9" s="326"/>
      <c r="I9" s="196"/>
      <c r="J9" s="196"/>
      <c r="K9" s="196"/>
      <c r="L9" s="5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" customFormat="1" ht="12">
      <c r="A10" s="21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5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" customFormat="1" ht="12" customHeight="1">
      <c r="A11" s="21"/>
      <c r="B11" s="195"/>
      <c r="C11" s="196"/>
      <c r="D11" s="192" t="s">
        <v>19</v>
      </c>
      <c r="E11" s="196"/>
      <c r="F11" s="193" t="s">
        <v>3</v>
      </c>
      <c r="G11" s="196"/>
      <c r="H11" s="196"/>
      <c r="I11" s="192" t="s">
        <v>20</v>
      </c>
      <c r="J11" s="193" t="s">
        <v>3</v>
      </c>
      <c r="K11" s="196"/>
      <c r="L11" s="5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" customFormat="1" ht="12" customHeight="1">
      <c r="A12" s="21"/>
      <c r="B12" s="195"/>
      <c r="C12" s="196"/>
      <c r="D12" s="192" t="s">
        <v>21</v>
      </c>
      <c r="E12" s="196"/>
      <c r="F12" s="193" t="s">
        <v>22</v>
      </c>
      <c r="G12" s="196"/>
      <c r="H12" s="196"/>
      <c r="I12" s="192" t="s">
        <v>23</v>
      </c>
      <c r="J12" s="225" t="str">
        <f>'Rekapitulace stavby'!AN8</f>
        <v>19. 8. 2020</v>
      </c>
      <c r="K12" s="196"/>
      <c r="L12" s="5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2" customFormat="1" ht="10.8" customHeight="1">
      <c r="A13" s="21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5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2" customHeight="1">
      <c r="A14" s="21"/>
      <c r="B14" s="195"/>
      <c r="C14" s="196"/>
      <c r="D14" s="192" t="s">
        <v>25</v>
      </c>
      <c r="E14" s="196"/>
      <c r="F14" s="196"/>
      <c r="G14" s="196"/>
      <c r="H14" s="196"/>
      <c r="I14" s="192" t="s">
        <v>26</v>
      </c>
      <c r="J14" s="193" t="s">
        <v>3</v>
      </c>
      <c r="K14" s="196"/>
      <c r="L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" customFormat="1" ht="18" customHeight="1">
      <c r="A15" s="21"/>
      <c r="B15" s="195"/>
      <c r="C15" s="196"/>
      <c r="D15" s="196"/>
      <c r="E15" s="193" t="s">
        <v>27</v>
      </c>
      <c r="F15" s="196"/>
      <c r="G15" s="196"/>
      <c r="H15" s="196"/>
      <c r="I15" s="192" t="s">
        <v>28</v>
      </c>
      <c r="J15" s="193" t="s">
        <v>3</v>
      </c>
      <c r="K15" s="196"/>
      <c r="L15" s="5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2" customFormat="1" ht="6.9" customHeight="1">
      <c r="A16" s="21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5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" customFormat="1" ht="12" customHeight="1">
      <c r="A17" s="21"/>
      <c r="B17" s="195"/>
      <c r="C17" s="196"/>
      <c r="D17" s="192" t="s">
        <v>29</v>
      </c>
      <c r="E17" s="196"/>
      <c r="F17" s="196"/>
      <c r="G17" s="196"/>
      <c r="H17" s="196"/>
      <c r="I17" s="192" t="s">
        <v>26</v>
      </c>
      <c r="J17" s="180" t="str">
        <f>'Rekapitulace stavby'!AN13</f>
        <v>Vyplň údaj</v>
      </c>
      <c r="K17" s="196"/>
      <c r="L17" s="5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" customFormat="1" ht="18" customHeight="1">
      <c r="A18" s="21"/>
      <c r="B18" s="195"/>
      <c r="C18" s="196"/>
      <c r="D18" s="196"/>
      <c r="E18" s="296" t="s">
        <v>840</v>
      </c>
      <c r="F18" s="329"/>
      <c r="G18" s="329"/>
      <c r="H18" s="329"/>
      <c r="I18" s="192" t="s">
        <v>28</v>
      </c>
      <c r="J18" s="180" t="s">
        <v>841</v>
      </c>
      <c r="K18" s="196"/>
      <c r="L18" s="5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6.9" customHeight="1">
      <c r="A19" s="21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5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" customFormat="1" ht="12" customHeight="1">
      <c r="A20" s="21"/>
      <c r="B20" s="195"/>
      <c r="C20" s="196"/>
      <c r="D20" s="192" t="s">
        <v>31</v>
      </c>
      <c r="E20" s="196"/>
      <c r="F20" s="196"/>
      <c r="G20" s="196"/>
      <c r="H20" s="196"/>
      <c r="I20" s="192" t="s">
        <v>26</v>
      </c>
      <c r="J20" s="193" t="s">
        <v>3</v>
      </c>
      <c r="K20" s="196"/>
      <c r="L20" s="5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2" customFormat="1" ht="18" customHeight="1">
      <c r="A21" s="21"/>
      <c r="B21" s="195"/>
      <c r="C21" s="196"/>
      <c r="D21" s="196"/>
      <c r="E21" s="193" t="s">
        <v>32</v>
      </c>
      <c r="F21" s="196"/>
      <c r="G21" s="196"/>
      <c r="H21" s="196"/>
      <c r="I21" s="192" t="s">
        <v>28</v>
      </c>
      <c r="J21" s="193" t="s">
        <v>3</v>
      </c>
      <c r="K21" s="196"/>
      <c r="L21" s="5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" customFormat="1" ht="6.9" customHeight="1">
      <c r="A22" s="21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5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" customFormat="1" ht="12" customHeight="1">
      <c r="A23" s="21"/>
      <c r="B23" s="195"/>
      <c r="C23" s="196"/>
      <c r="D23" s="192" t="s">
        <v>34</v>
      </c>
      <c r="E23" s="196"/>
      <c r="F23" s="196"/>
      <c r="G23" s="196"/>
      <c r="H23" s="196"/>
      <c r="I23" s="192" t="s">
        <v>26</v>
      </c>
      <c r="J23" s="193" t="s">
        <v>3</v>
      </c>
      <c r="K23" s="196"/>
      <c r="L23" s="5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8" customHeight="1">
      <c r="A24" s="21"/>
      <c r="B24" s="195"/>
      <c r="C24" s="196"/>
      <c r="D24" s="196"/>
      <c r="E24" s="193" t="s">
        <v>35</v>
      </c>
      <c r="F24" s="196"/>
      <c r="G24" s="196"/>
      <c r="H24" s="196"/>
      <c r="I24" s="192" t="s">
        <v>28</v>
      </c>
      <c r="J24" s="193" t="s">
        <v>3</v>
      </c>
      <c r="K24" s="196"/>
      <c r="L24" s="5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" customFormat="1" ht="6.9" customHeight="1">
      <c r="A25" s="21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5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2" customFormat="1" ht="12" customHeight="1">
      <c r="A26" s="21"/>
      <c r="B26" s="195"/>
      <c r="C26" s="196"/>
      <c r="D26" s="192" t="s">
        <v>36</v>
      </c>
      <c r="E26" s="196"/>
      <c r="F26" s="196"/>
      <c r="G26" s="196"/>
      <c r="H26" s="196"/>
      <c r="I26" s="196"/>
      <c r="J26" s="196"/>
      <c r="K26" s="196"/>
      <c r="L26" s="5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8" customFormat="1" ht="16.5" customHeight="1">
      <c r="A27" s="56"/>
      <c r="B27" s="226"/>
      <c r="C27" s="227"/>
      <c r="D27" s="227"/>
      <c r="E27" s="298" t="s">
        <v>3</v>
      </c>
      <c r="F27" s="298"/>
      <c r="G27" s="298"/>
      <c r="H27" s="298"/>
      <c r="I27" s="227"/>
      <c r="J27" s="227"/>
      <c r="K27" s="227"/>
      <c r="L27" s="57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2" customFormat="1" ht="6.9" customHeight="1">
      <c r="A28" s="21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5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6.9" customHeight="1">
      <c r="A29" s="21"/>
      <c r="B29" s="195"/>
      <c r="C29" s="196"/>
      <c r="D29" s="228"/>
      <c r="E29" s="228"/>
      <c r="F29" s="228"/>
      <c r="G29" s="228"/>
      <c r="H29" s="228"/>
      <c r="I29" s="228"/>
      <c r="J29" s="228"/>
      <c r="K29" s="228"/>
      <c r="L29" s="5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2" customFormat="1" ht="25.35" customHeight="1">
      <c r="A30" s="21"/>
      <c r="B30" s="195"/>
      <c r="C30" s="196"/>
      <c r="D30" s="229" t="s">
        <v>38</v>
      </c>
      <c r="E30" s="196"/>
      <c r="F30" s="196"/>
      <c r="G30" s="196"/>
      <c r="H30" s="196"/>
      <c r="I30" s="196"/>
      <c r="J30" s="230">
        <f>ROUND(J85,2)</f>
        <v>0</v>
      </c>
      <c r="K30" s="196"/>
      <c r="L30" s="5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" customFormat="1" ht="6.9" customHeight="1">
      <c r="A31" s="21"/>
      <c r="B31" s="195"/>
      <c r="C31" s="196"/>
      <c r="D31" s="228"/>
      <c r="E31" s="228"/>
      <c r="F31" s="228"/>
      <c r="G31" s="228"/>
      <c r="H31" s="228"/>
      <c r="I31" s="228"/>
      <c r="J31" s="228"/>
      <c r="K31" s="228"/>
      <c r="L31" s="5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2" customFormat="1" ht="14.4" customHeight="1">
      <c r="A32" s="21"/>
      <c r="B32" s="195"/>
      <c r="C32" s="196"/>
      <c r="D32" s="196"/>
      <c r="E32" s="196"/>
      <c r="F32" s="231" t="s">
        <v>40</v>
      </c>
      <c r="G32" s="196"/>
      <c r="H32" s="196"/>
      <c r="I32" s="231" t="s">
        <v>39</v>
      </c>
      <c r="J32" s="231" t="s">
        <v>41</v>
      </c>
      <c r="K32" s="196"/>
      <c r="L32" s="5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14.4" customHeight="1">
      <c r="A33" s="21"/>
      <c r="B33" s="195"/>
      <c r="C33" s="196"/>
      <c r="D33" s="232" t="s">
        <v>42</v>
      </c>
      <c r="E33" s="192" t="s">
        <v>43</v>
      </c>
      <c r="F33" s="233">
        <f>ROUND((SUM(BE85:BE102)),2)</f>
        <v>0</v>
      </c>
      <c r="G33" s="196"/>
      <c r="H33" s="196"/>
      <c r="I33" s="234">
        <v>0.21</v>
      </c>
      <c r="J33" s="233">
        <f>ROUND(((SUM(BE85:BE102))*I33),2)</f>
        <v>0</v>
      </c>
      <c r="K33" s="196"/>
      <c r="L33" s="5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4.4" customHeight="1">
      <c r="A34" s="21"/>
      <c r="B34" s="195"/>
      <c r="C34" s="196"/>
      <c r="D34" s="196"/>
      <c r="E34" s="192" t="s">
        <v>44</v>
      </c>
      <c r="F34" s="233">
        <f>ROUND((SUM(BF85:BF102)),2)</f>
        <v>0</v>
      </c>
      <c r="G34" s="196"/>
      <c r="H34" s="196"/>
      <c r="I34" s="234">
        <v>0.15</v>
      </c>
      <c r="J34" s="233">
        <f>ROUND(((SUM(BF85:BF102))*I34),2)</f>
        <v>0</v>
      </c>
      <c r="K34" s="196"/>
      <c r="L34" s="5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" customFormat="1" ht="14.4" customHeight="1" hidden="1">
      <c r="A35" s="21"/>
      <c r="B35" s="195"/>
      <c r="C35" s="196"/>
      <c r="D35" s="196"/>
      <c r="E35" s="192" t="s">
        <v>45</v>
      </c>
      <c r="F35" s="233">
        <f>ROUND((SUM(BG85:BG102)),2)</f>
        <v>0</v>
      </c>
      <c r="G35" s="196"/>
      <c r="H35" s="196"/>
      <c r="I35" s="234">
        <v>0.21</v>
      </c>
      <c r="J35" s="233">
        <f>0</f>
        <v>0</v>
      </c>
      <c r="K35" s="196"/>
      <c r="L35" s="55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2" customFormat="1" ht="14.4" customHeight="1" hidden="1">
      <c r="A36" s="21"/>
      <c r="B36" s="195"/>
      <c r="C36" s="196"/>
      <c r="D36" s="196"/>
      <c r="E36" s="192" t="s">
        <v>46</v>
      </c>
      <c r="F36" s="233">
        <f>ROUND((SUM(BH85:BH102)),2)</f>
        <v>0</v>
      </c>
      <c r="G36" s="196"/>
      <c r="H36" s="196"/>
      <c r="I36" s="234">
        <v>0.15</v>
      </c>
      <c r="J36" s="233">
        <f>0</f>
        <v>0</v>
      </c>
      <c r="K36" s="196"/>
      <c r="L36" s="5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2" customFormat="1" ht="14.4" customHeight="1" hidden="1">
      <c r="A37" s="21"/>
      <c r="B37" s="195"/>
      <c r="C37" s="196"/>
      <c r="D37" s="196"/>
      <c r="E37" s="192" t="s">
        <v>47</v>
      </c>
      <c r="F37" s="233">
        <f>ROUND((SUM(BI85:BI102)),2)</f>
        <v>0</v>
      </c>
      <c r="G37" s="196"/>
      <c r="H37" s="196"/>
      <c r="I37" s="234">
        <v>0</v>
      </c>
      <c r="J37" s="233">
        <f>0</f>
        <v>0</v>
      </c>
      <c r="K37" s="196"/>
      <c r="L37" s="5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" customFormat="1" ht="6.9" customHeight="1">
      <c r="A38" s="21"/>
      <c r="B38" s="195"/>
      <c r="C38" s="196"/>
      <c r="D38" s="196"/>
      <c r="E38" s="196"/>
      <c r="F38" s="196"/>
      <c r="G38" s="196"/>
      <c r="H38" s="196"/>
      <c r="I38" s="196"/>
      <c r="J38" s="196"/>
      <c r="K38" s="196"/>
      <c r="L38" s="5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25.35" customHeight="1">
      <c r="A39" s="21"/>
      <c r="B39" s="195"/>
      <c r="C39" s="235"/>
      <c r="D39" s="236" t="s">
        <v>48</v>
      </c>
      <c r="E39" s="215"/>
      <c r="F39" s="215"/>
      <c r="G39" s="237" t="s">
        <v>49</v>
      </c>
      <c r="H39" s="238" t="s">
        <v>50</v>
      </c>
      <c r="I39" s="215"/>
      <c r="J39" s="239">
        <f>SUM(J30:J37)</f>
        <v>0</v>
      </c>
      <c r="K39" s="240"/>
      <c r="L39" s="55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" customFormat="1" ht="14.4" customHeight="1">
      <c r="A40" s="21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5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2:11" ht="12"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2:11" ht="12">
      <c r="B42" s="188"/>
      <c r="C42" s="188"/>
      <c r="D42" s="188"/>
      <c r="E42" s="188"/>
      <c r="F42" s="188"/>
      <c r="G42" s="188"/>
      <c r="H42" s="188"/>
      <c r="I42" s="188"/>
      <c r="J42" s="188"/>
      <c r="K42" s="188"/>
    </row>
    <row r="43" spans="2:11" ht="12">
      <c r="B43" s="188"/>
      <c r="C43" s="188"/>
      <c r="D43" s="188"/>
      <c r="E43" s="188"/>
      <c r="F43" s="188"/>
      <c r="G43" s="188"/>
      <c r="H43" s="188"/>
      <c r="I43" s="188"/>
      <c r="J43" s="188"/>
      <c r="K43" s="188"/>
    </row>
    <row r="44" spans="1:31" s="2" customFormat="1" ht="6.9" customHeight="1">
      <c r="A44" s="21"/>
      <c r="B44" s="207"/>
      <c r="C44" s="208"/>
      <c r="D44" s="208"/>
      <c r="E44" s="208"/>
      <c r="F44" s="208"/>
      <c r="G44" s="208"/>
      <c r="H44" s="208"/>
      <c r="I44" s="208"/>
      <c r="J44" s="208"/>
      <c r="K44" s="208"/>
      <c r="L44" s="55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s="2" customFormat="1" ht="24.9" customHeight="1">
      <c r="A45" s="21"/>
      <c r="B45" s="195"/>
      <c r="C45" s="189" t="s">
        <v>90</v>
      </c>
      <c r="D45" s="196"/>
      <c r="E45" s="196"/>
      <c r="F45" s="196"/>
      <c r="G45" s="196"/>
      <c r="H45" s="196"/>
      <c r="I45" s="196"/>
      <c r="J45" s="196"/>
      <c r="K45" s="196"/>
      <c r="L45" s="55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s="2" customFormat="1" ht="6.9" customHeight="1">
      <c r="A46" s="21"/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L46" s="55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s="2" customFormat="1" ht="12" customHeight="1">
      <c r="A47" s="21"/>
      <c r="B47" s="195"/>
      <c r="C47" s="192" t="s">
        <v>17</v>
      </c>
      <c r="D47" s="196"/>
      <c r="E47" s="196"/>
      <c r="F47" s="196"/>
      <c r="G47" s="196"/>
      <c r="H47" s="196"/>
      <c r="I47" s="196"/>
      <c r="J47" s="196"/>
      <c r="K47" s="196"/>
      <c r="L47" s="55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s="2" customFormat="1" ht="26.25" customHeight="1">
      <c r="A48" s="21"/>
      <c r="B48" s="195"/>
      <c r="C48" s="196"/>
      <c r="D48" s="196"/>
      <c r="E48" s="327" t="str">
        <f>E7</f>
        <v>PŘÍJEZDOVÁ KOMUNIKACE NA ČÁSTI PARCELY 2746 A 236/1 A PARKOVACÍ STÁNÍ NA ČÁSTI PARCELY 237 (u č.p. 88) V K.Ú. DAČICE</v>
      </c>
      <c r="F48" s="328"/>
      <c r="G48" s="328"/>
      <c r="H48" s="328"/>
      <c r="I48" s="196"/>
      <c r="J48" s="196"/>
      <c r="K48" s="196"/>
      <c r="L48" s="55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s="2" customFormat="1" ht="12" customHeight="1">
      <c r="A49" s="21"/>
      <c r="B49" s="195"/>
      <c r="C49" s="192" t="s">
        <v>88</v>
      </c>
      <c r="D49" s="196"/>
      <c r="E49" s="196"/>
      <c r="F49" s="196"/>
      <c r="G49" s="196"/>
      <c r="H49" s="196"/>
      <c r="I49" s="196"/>
      <c r="J49" s="196"/>
      <c r="K49" s="196"/>
      <c r="L49" s="55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s="2" customFormat="1" ht="16.5" customHeight="1">
      <c r="A50" s="21"/>
      <c r="B50" s="195"/>
      <c r="C50" s="196"/>
      <c r="D50" s="196"/>
      <c r="E50" s="313" t="str">
        <f>E9</f>
        <v>00 - Vedlejší a ostatní náklady</v>
      </c>
      <c r="F50" s="326"/>
      <c r="G50" s="326"/>
      <c r="H50" s="326"/>
      <c r="I50" s="196"/>
      <c r="J50" s="196"/>
      <c r="K50" s="196"/>
      <c r="L50" s="55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s="2" customFormat="1" ht="6.9" customHeight="1">
      <c r="A51" s="21"/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55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s="2" customFormat="1" ht="12" customHeight="1">
      <c r="A52" s="21"/>
      <c r="B52" s="195"/>
      <c r="C52" s="192" t="s">
        <v>21</v>
      </c>
      <c r="D52" s="196"/>
      <c r="E52" s="196"/>
      <c r="F52" s="193" t="str">
        <f>F12</f>
        <v>Dačice</v>
      </c>
      <c r="G52" s="196"/>
      <c r="H52" s="196"/>
      <c r="I52" s="192" t="s">
        <v>23</v>
      </c>
      <c r="J52" s="225" t="str">
        <f>IF(J12="","",J12)</f>
        <v>19. 8. 2020</v>
      </c>
      <c r="K52" s="196"/>
      <c r="L52" s="55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s="2" customFormat="1" ht="6.9" customHeight="1">
      <c r="A53" s="21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55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s="2" customFormat="1" ht="25.65" customHeight="1">
      <c r="A54" s="21"/>
      <c r="B54" s="195"/>
      <c r="C54" s="192" t="s">
        <v>25</v>
      </c>
      <c r="D54" s="196"/>
      <c r="E54" s="196"/>
      <c r="F54" s="193" t="str">
        <f>E15</f>
        <v>MĚSTO DAČICE</v>
      </c>
      <c r="G54" s="196"/>
      <c r="H54" s="196"/>
      <c r="I54" s="192" t="s">
        <v>31</v>
      </c>
      <c r="J54" s="241" t="str">
        <f>E21</f>
        <v>PROfi Jihlava, spol. s r.o.</v>
      </c>
      <c r="K54" s="196"/>
      <c r="L54" s="55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s="2" customFormat="1" ht="15.15" customHeight="1">
      <c r="A55" s="21"/>
      <c r="B55" s="195"/>
      <c r="C55" s="192" t="s">
        <v>29</v>
      </c>
      <c r="D55" s="196"/>
      <c r="E55" s="196"/>
      <c r="F55" s="193" t="str">
        <f>IF(E18="","",E18)</f>
        <v>='Rekapitulace stavby'!E14</v>
      </c>
      <c r="G55" s="196"/>
      <c r="H55" s="196"/>
      <c r="I55" s="192" t="s">
        <v>34</v>
      </c>
      <c r="J55" s="241" t="str">
        <f>E24</f>
        <v>Veronika Šturcová</v>
      </c>
      <c r="K55" s="196"/>
      <c r="L55" s="55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s="2" customFormat="1" ht="10.35" customHeight="1">
      <c r="A56" s="21"/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L56" s="55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s="2" customFormat="1" ht="29.25" customHeight="1">
      <c r="A57" s="21"/>
      <c r="B57" s="195"/>
      <c r="C57" s="242" t="s">
        <v>91</v>
      </c>
      <c r="D57" s="235"/>
      <c r="E57" s="235"/>
      <c r="F57" s="235"/>
      <c r="G57" s="235"/>
      <c r="H57" s="235"/>
      <c r="I57" s="235"/>
      <c r="J57" s="243" t="s">
        <v>92</v>
      </c>
      <c r="K57" s="235"/>
      <c r="L57" s="55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s="2" customFormat="1" ht="10.35" customHeight="1">
      <c r="A58" s="21"/>
      <c r="B58" s="195"/>
      <c r="C58" s="196"/>
      <c r="D58" s="196"/>
      <c r="E58" s="196"/>
      <c r="F58" s="196"/>
      <c r="G58" s="196"/>
      <c r="H58" s="196"/>
      <c r="I58" s="196"/>
      <c r="J58" s="196"/>
      <c r="K58" s="196"/>
      <c r="L58" s="55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47" s="2" customFormat="1" ht="22.8" customHeight="1">
      <c r="A59" s="21"/>
      <c r="B59" s="195"/>
      <c r="C59" s="244" t="s">
        <v>70</v>
      </c>
      <c r="D59" s="196"/>
      <c r="E59" s="196"/>
      <c r="F59" s="196"/>
      <c r="G59" s="196"/>
      <c r="H59" s="196"/>
      <c r="I59" s="196"/>
      <c r="J59" s="230">
        <f>J85</f>
        <v>0</v>
      </c>
      <c r="K59" s="196"/>
      <c r="L59" s="55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U59" s="17" t="s">
        <v>93</v>
      </c>
    </row>
    <row r="60" spans="2:12" s="9" customFormat="1" ht="24.9" customHeight="1">
      <c r="B60" s="245"/>
      <c r="C60" s="246"/>
      <c r="D60" s="247" t="s">
        <v>94</v>
      </c>
      <c r="E60" s="248"/>
      <c r="F60" s="248"/>
      <c r="G60" s="248"/>
      <c r="H60" s="248"/>
      <c r="I60" s="248"/>
      <c r="J60" s="249">
        <f>J86</f>
        <v>0</v>
      </c>
      <c r="K60" s="246"/>
      <c r="L60" s="58"/>
    </row>
    <row r="61" spans="2:12" s="10" customFormat="1" ht="19.95" customHeight="1">
      <c r="B61" s="250"/>
      <c r="C61" s="251"/>
      <c r="D61" s="252" t="s">
        <v>95</v>
      </c>
      <c r="E61" s="253"/>
      <c r="F61" s="253"/>
      <c r="G61" s="253"/>
      <c r="H61" s="253"/>
      <c r="I61" s="253"/>
      <c r="J61" s="254">
        <f>J87</f>
        <v>0</v>
      </c>
      <c r="K61" s="251"/>
      <c r="L61" s="59"/>
    </row>
    <row r="62" spans="2:12" s="10" customFormat="1" ht="19.95" customHeight="1">
      <c r="B62" s="250"/>
      <c r="C62" s="251"/>
      <c r="D62" s="252" t="s">
        <v>96</v>
      </c>
      <c r="E62" s="253"/>
      <c r="F62" s="253"/>
      <c r="G62" s="253"/>
      <c r="H62" s="253"/>
      <c r="I62" s="253"/>
      <c r="J62" s="254">
        <f>J90</f>
        <v>0</v>
      </c>
      <c r="K62" s="251"/>
      <c r="L62" s="59"/>
    </row>
    <row r="63" spans="2:12" s="10" customFormat="1" ht="19.95" customHeight="1">
      <c r="B63" s="250"/>
      <c r="C63" s="251"/>
      <c r="D63" s="252" t="s">
        <v>97</v>
      </c>
      <c r="E63" s="253"/>
      <c r="F63" s="253"/>
      <c r="G63" s="253"/>
      <c r="H63" s="253"/>
      <c r="I63" s="253"/>
      <c r="J63" s="254">
        <f>J94</f>
        <v>0</v>
      </c>
      <c r="K63" s="251"/>
      <c r="L63" s="59"/>
    </row>
    <row r="64" spans="2:12" s="10" customFormat="1" ht="19.95" customHeight="1">
      <c r="B64" s="250"/>
      <c r="C64" s="251"/>
      <c r="D64" s="252" t="s">
        <v>98</v>
      </c>
      <c r="E64" s="253"/>
      <c r="F64" s="253"/>
      <c r="G64" s="253"/>
      <c r="H64" s="253"/>
      <c r="I64" s="253"/>
      <c r="J64" s="254">
        <f>J97</f>
        <v>0</v>
      </c>
      <c r="K64" s="251"/>
      <c r="L64" s="59"/>
    </row>
    <row r="65" spans="2:12" s="10" customFormat="1" ht="19.95" customHeight="1">
      <c r="B65" s="250"/>
      <c r="C65" s="251"/>
      <c r="D65" s="252" t="s">
        <v>99</v>
      </c>
      <c r="E65" s="253"/>
      <c r="F65" s="253"/>
      <c r="G65" s="253"/>
      <c r="H65" s="253"/>
      <c r="I65" s="253"/>
      <c r="J65" s="254">
        <f>J99</f>
        <v>0</v>
      </c>
      <c r="K65" s="251"/>
      <c r="L65" s="59"/>
    </row>
    <row r="66" spans="1:31" s="2" customFormat="1" ht="21.75" customHeight="1">
      <c r="A66" s="21"/>
      <c r="B66" s="195"/>
      <c r="C66" s="196"/>
      <c r="D66" s="196"/>
      <c r="E66" s="196"/>
      <c r="F66" s="196"/>
      <c r="G66" s="196"/>
      <c r="H66" s="196"/>
      <c r="I66" s="196"/>
      <c r="J66" s="196"/>
      <c r="K66" s="196"/>
      <c r="L66" s="55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</row>
    <row r="67" spans="1:31" s="2" customFormat="1" ht="6.9" customHeight="1">
      <c r="A67" s="21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55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2:11" ht="12">
      <c r="B68" s="188"/>
      <c r="C68" s="188"/>
      <c r="D68" s="188"/>
      <c r="E68" s="188"/>
      <c r="F68" s="188"/>
      <c r="G68" s="188"/>
      <c r="H68" s="188"/>
      <c r="I68" s="188"/>
      <c r="J68" s="188"/>
      <c r="K68" s="188"/>
    </row>
    <row r="69" spans="2:11" ht="12">
      <c r="B69" s="188"/>
      <c r="C69" s="188"/>
      <c r="D69" s="188"/>
      <c r="E69" s="188"/>
      <c r="F69" s="188"/>
      <c r="G69" s="188"/>
      <c r="H69" s="188"/>
      <c r="I69" s="188"/>
      <c r="J69" s="188"/>
      <c r="K69" s="188"/>
    </row>
    <row r="70" spans="2:11" ht="12">
      <c r="B70" s="188"/>
      <c r="C70" s="188"/>
      <c r="D70" s="188"/>
      <c r="E70" s="188"/>
      <c r="F70" s="188"/>
      <c r="G70" s="188"/>
      <c r="H70" s="188"/>
      <c r="I70" s="188"/>
      <c r="J70" s="188"/>
      <c r="K70" s="188"/>
    </row>
    <row r="71" spans="1:31" s="2" customFormat="1" ht="6.9" customHeight="1">
      <c r="A71" s="21"/>
      <c r="B71" s="207"/>
      <c r="C71" s="208"/>
      <c r="D71" s="208"/>
      <c r="E71" s="208"/>
      <c r="F71" s="208"/>
      <c r="G71" s="208"/>
      <c r="H71" s="208"/>
      <c r="I71" s="208"/>
      <c r="J71" s="208"/>
      <c r="K71" s="208"/>
      <c r="L71" s="55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s="2" customFormat="1" ht="24.9" customHeight="1">
      <c r="A72" s="21"/>
      <c r="B72" s="195"/>
      <c r="C72" s="189" t="s">
        <v>100</v>
      </c>
      <c r="D72" s="196"/>
      <c r="E72" s="196"/>
      <c r="F72" s="196"/>
      <c r="G72" s="196"/>
      <c r="H72" s="196"/>
      <c r="I72" s="196"/>
      <c r="J72" s="196"/>
      <c r="K72" s="196"/>
      <c r="L72" s="55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s="2" customFormat="1" ht="6.9" customHeight="1">
      <c r="A73" s="21"/>
      <c r="B73" s="195"/>
      <c r="C73" s="196"/>
      <c r="D73" s="196"/>
      <c r="E73" s="196"/>
      <c r="F73" s="196"/>
      <c r="G73" s="196"/>
      <c r="H73" s="196"/>
      <c r="I73" s="196"/>
      <c r="J73" s="196"/>
      <c r="K73" s="196"/>
      <c r="L73" s="55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 s="2" customFormat="1" ht="12" customHeight="1">
      <c r="A74" s="21"/>
      <c r="B74" s="195"/>
      <c r="C74" s="192" t="s">
        <v>17</v>
      </c>
      <c r="D74" s="196"/>
      <c r="E74" s="196"/>
      <c r="F74" s="196"/>
      <c r="G74" s="196"/>
      <c r="H74" s="196"/>
      <c r="I74" s="196"/>
      <c r="J74" s="196"/>
      <c r="K74" s="196"/>
      <c r="L74" s="55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1" s="2" customFormat="1" ht="26.25" customHeight="1">
      <c r="A75" s="21"/>
      <c r="B75" s="195"/>
      <c r="C75" s="196"/>
      <c r="D75" s="196"/>
      <c r="E75" s="327" t="str">
        <f>E7</f>
        <v>PŘÍJEZDOVÁ KOMUNIKACE NA ČÁSTI PARCELY 2746 A 236/1 A PARKOVACÍ STÁNÍ NA ČÁSTI PARCELY 237 (u č.p. 88) V K.Ú. DAČICE</v>
      </c>
      <c r="F75" s="328"/>
      <c r="G75" s="328"/>
      <c r="H75" s="328"/>
      <c r="I75" s="196"/>
      <c r="J75" s="196"/>
      <c r="K75" s="196"/>
      <c r="L75" s="55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s="2" customFormat="1" ht="12" customHeight="1">
      <c r="A76" s="21"/>
      <c r="B76" s="195"/>
      <c r="C76" s="192" t="s">
        <v>88</v>
      </c>
      <c r="D76" s="196"/>
      <c r="E76" s="196"/>
      <c r="F76" s="196"/>
      <c r="G76" s="196"/>
      <c r="H76" s="196"/>
      <c r="I76" s="196"/>
      <c r="J76" s="196"/>
      <c r="K76" s="196"/>
      <c r="L76" s="55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2" customFormat="1" ht="16.5" customHeight="1">
      <c r="A77" s="21"/>
      <c r="B77" s="195"/>
      <c r="C77" s="196"/>
      <c r="D77" s="196"/>
      <c r="E77" s="313" t="str">
        <f>E9</f>
        <v>00 - Vedlejší a ostatní náklady</v>
      </c>
      <c r="F77" s="326"/>
      <c r="G77" s="326"/>
      <c r="H77" s="326"/>
      <c r="I77" s="196"/>
      <c r="J77" s="196"/>
      <c r="K77" s="196"/>
      <c r="L77" s="5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:31" s="2" customFormat="1" ht="6.9" customHeight="1">
      <c r="A78" s="21"/>
      <c r="B78" s="195"/>
      <c r="C78" s="196"/>
      <c r="D78" s="196"/>
      <c r="E78" s="196"/>
      <c r="F78" s="196"/>
      <c r="G78" s="196"/>
      <c r="H78" s="196"/>
      <c r="I78" s="196"/>
      <c r="J78" s="196"/>
      <c r="K78" s="196"/>
      <c r="L78" s="55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1:31" s="2" customFormat="1" ht="12" customHeight="1">
      <c r="A79" s="21"/>
      <c r="B79" s="195"/>
      <c r="C79" s="192" t="s">
        <v>21</v>
      </c>
      <c r="D79" s="196"/>
      <c r="E79" s="196"/>
      <c r="F79" s="193" t="str">
        <f>F12</f>
        <v>Dačice</v>
      </c>
      <c r="G79" s="196"/>
      <c r="H79" s="196"/>
      <c r="I79" s="192" t="s">
        <v>23</v>
      </c>
      <c r="J79" s="225" t="str">
        <f>IF(J12="","",J12)</f>
        <v>19. 8. 2020</v>
      </c>
      <c r="K79" s="196"/>
      <c r="L79" s="55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0" spans="1:31" s="2" customFormat="1" ht="6.9" customHeight="1">
      <c r="A80" s="21"/>
      <c r="B80" s="195"/>
      <c r="C80" s="196"/>
      <c r="D80" s="196"/>
      <c r="E80" s="196"/>
      <c r="F80" s="196"/>
      <c r="G80" s="196"/>
      <c r="H80" s="196"/>
      <c r="I80" s="196"/>
      <c r="J80" s="196"/>
      <c r="K80" s="196"/>
      <c r="L80" s="55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s="2" customFormat="1" ht="25.65" customHeight="1">
      <c r="A81" s="21"/>
      <c r="B81" s="195"/>
      <c r="C81" s="192" t="s">
        <v>25</v>
      </c>
      <c r="D81" s="196"/>
      <c r="E81" s="196"/>
      <c r="F81" s="193" t="str">
        <f>E15</f>
        <v>MĚSTO DAČICE</v>
      </c>
      <c r="G81" s="196"/>
      <c r="H81" s="196"/>
      <c r="I81" s="192" t="s">
        <v>31</v>
      </c>
      <c r="J81" s="241" t="str">
        <f>E21</f>
        <v>PROfi Jihlava, spol. s r.o.</v>
      </c>
      <c r="K81" s="196"/>
      <c r="L81" s="55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s="2" customFormat="1" ht="15.15" customHeight="1">
      <c r="A82" s="21"/>
      <c r="B82" s="195"/>
      <c r="C82" s="192" t="s">
        <v>29</v>
      </c>
      <c r="D82" s="196"/>
      <c r="E82" s="196"/>
      <c r="F82" s="193" t="str">
        <f>IF(E18="","",E18)</f>
        <v>='Rekapitulace stavby'!E14</v>
      </c>
      <c r="G82" s="196"/>
      <c r="H82" s="196"/>
      <c r="I82" s="192" t="s">
        <v>34</v>
      </c>
      <c r="J82" s="241" t="str">
        <f>E24</f>
        <v>Veronika Šturcová</v>
      </c>
      <c r="K82" s="196"/>
      <c r="L82" s="55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2" customFormat="1" ht="10.35" customHeight="1">
      <c r="A83" s="21"/>
      <c r="B83" s="195"/>
      <c r="C83" s="196"/>
      <c r="D83" s="196"/>
      <c r="E83" s="196"/>
      <c r="F83" s="196"/>
      <c r="G83" s="196"/>
      <c r="H83" s="196"/>
      <c r="I83" s="196"/>
      <c r="J83" s="196"/>
      <c r="K83" s="196"/>
      <c r="L83" s="55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11" customFormat="1" ht="29.25" customHeight="1">
      <c r="A84" s="60"/>
      <c r="B84" s="255"/>
      <c r="C84" s="256" t="s">
        <v>101</v>
      </c>
      <c r="D84" s="257" t="s">
        <v>57</v>
      </c>
      <c r="E84" s="257" t="s">
        <v>53</v>
      </c>
      <c r="F84" s="257" t="s">
        <v>54</v>
      </c>
      <c r="G84" s="257" t="s">
        <v>102</v>
      </c>
      <c r="H84" s="257" t="s">
        <v>103</v>
      </c>
      <c r="I84" s="257" t="s">
        <v>104</v>
      </c>
      <c r="J84" s="257" t="s">
        <v>92</v>
      </c>
      <c r="K84" s="258" t="s">
        <v>105</v>
      </c>
      <c r="L84" s="61"/>
      <c r="M84" s="30" t="s">
        <v>3</v>
      </c>
      <c r="N84" s="31" t="s">
        <v>42</v>
      </c>
      <c r="O84" s="31" t="s">
        <v>106</v>
      </c>
      <c r="P84" s="31" t="s">
        <v>107</v>
      </c>
      <c r="Q84" s="31" t="s">
        <v>108</v>
      </c>
      <c r="R84" s="31" t="s">
        <v>109</v>
      </c>
      <c r="S84" s="31" t="s">
        <v>110</v>
      </c>
      <c r="T84" s="32" t="s">
        <v>111</v>
      </c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63" s="2" customFormat="1" ht="22.8" customHeight="1">
      <c r="A85" s="21"/>
      <c r="B85" s="195"/>
      <c r="C85" s="218" t="s">
        <v>112</v>
      </c>
      <c r="D85" s="196"/>
      <c r="E85" s="196"/>
      <c r="F85" s="196"/>
      <c r="G85" s="196"/>
      <c r="H85" s="196"/>
      <c r="I85" s="196"/>
      <c r="J85" s="259">
        <f>BK85</f>
        <v>0</v>
      </c>
      <c r="K85" s="196"/>
      <c r="L85" s="22"/>
      <c r="M85" s="33"/>
      <c r="N85" s="26"/>
      <c r="O85" s="34"/>
      <c r="P85" s="62">
        <f>P86</f>
        <v>0</v>
      </c>
      <c r="Q85" s="34"/>
      <c r="R85" s="62">
        <f>R86</f>
        <v>0</v>
      </c>
      <c r="S85" s="34"/>
      <c r="T85" s="63">
        <f>T86</f>
        <v>0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T85" s="17" t="s">
        <v>71</v>
      </c>
      <c r="AU85" s="17" t="s">
        <v>93</v>
      </c>
      <c r="BK85" s="64">
        <f>BK86</f>
        <v>0</v>
      </c>
    </row>
    <row r="86" spans="2:63" s="12" customFormat="1" ht="25.95" customHeight="1">
      <c r="B86" s="260"/>
      <c r="C86" s="261"/>
      <c r="D86" s="262" t="s">
        <v>71</v>
      </c>
      <c r="E86" s="263" t="s">
        <v>113</v>
      </c>
      <c r="F86" s="263" t="s">
        <v>114</v>
      </c>
      <c r="G86" s="261"/>
      <c r="H86" s="261"/>
      <c r="I86" s="261"/>
      <c r="J86" s="264">
        <f>BK86</f>
        <v>0</v>
      </c>
      <c r="K86" s="261"/>
      <c r="L86" s="65"/>
      <c r="M86" s="67"/>
      <c r="N86" s="68"/>
      <c r="O86" s="68"/>
      <c r="P86" s="69">
        <f>P87+P90+P94+P97+P99</f>
        <v>0</v>
      </c>
      <c r="Q86" s="68"/>
      <c r="R86" s="69">
        <f>R87+R90+R94+R97+R99</f>
        <v>0</v>
      </c>
      <c r="S86" s="68"/>
      <c r="T86" s="70">
        <f>T87+T90+T94+T97+T99</f>
        <v>0</v>
      </c>
      <c r="AR86" s="66" t="s">
        <v>115</v>
      </c>
      <c r="AT86" s="71" t="s">
        <v>71</v>
      </c>
      <c r="AU86" s="71" t="s">
        <v>72</v>
      </c>
      <c r="AY86" s="66" t="s">
        <v>116</v>
      </c>
      <c r="BK86" s="72">
        <f>BK87+BK90+BK94+BK97+BK99</f>
        <v>0</v>
      </c>
    </row>
    <row r="87" spans="2:63" s="12" customFormat="1" ht="22.8" customHeight="1">
      <c r="B87" s="260"/>
      <c r="C87" s="261"/>
      <c r="D87" s="262" t="s">
        <v>71</v>
      </c>
      <c r="E87" s="265" t="s">
        <v>117</v>
      </c>
      <c r="F87" s="265" t="s">
        <v>118</v>
      </c>
      <c r="G87" s="261"/>
      <c r="H87" s="261"/>
      <c r="I87" s="261"/>
      <c r="J87" s="183">
        <f>BK87</f>
        <v>0</v>
      </c>
      <c r="K87" s="261"/>
      <c r="L87" s="65"/>
      <c r="M87" s="67"/>
      <c r="N87" s="68"/>
      <c r="O87" s="68"/>
      <c r="P87" s="69">
        <f>SUM(P88:P89)</f>
        <v>0</v>
      </c>
      <c r="Q87" s="68"/>
      <c r="R87" s="69">
        <f>SUM(R88:R89)</f>
        <v>0</v>
      </c>
      <c r="S87" s="68"/>
      <c r="T87" s="70">
        <f>SUM(T88:T89)</f>
        <v>0</v>
      </c>
      <c r="AR87" s="66" t="s">
        <v>115</v>
      </c>
      <c r="AT87" s="71" t="s">
        <v>71</v>
      </c>
      <c r="AU87" s="71" t="s">
        <v>80</v>
      </c>
      <c r="AY87" s="66" t="s">
        <v>116</v>
      </c>
      <c r="BK87" s="72">
        <f>SUM(BK88:BK89)</f>
        <v>0</v>
      </c>
    </row>
    <row r="88" spans="1:65" s="2" customFormat="1" ht="16.5" customHeight="1">
      <c r="A88" s="21"/>
      <c r="B88" s="195"/>
      <c r="C88" s="266" t="s">
        <v>80</v>
      </c>
      <c r="D88" s="266" t="s">
        <v>119</v>
      </c>
      <c r="E88" s="267" t="s">
        <v>120</v>
      </c>
      <c r="F88" s="268" t="s">
        <v>121</v>
      </c>
      <c r="G88" s="269" t="s">
        <v>122</v>
      </c>
      <c r="H88" s="270">
        <v>1</v>
      </c>
      <c r="I88" s="73"/>
      <c r="J88" s="182">
        <f>ROUND(I88*H88,2)</f>
        <v>0</v>
      </c>
      <c r="K88" s="268"/>
      <c r="L88" s="22"/>
      <c r="M88" s="74" t="s">
        <v>3</v>
      </c>
      <c r="N88" s="75" t="s">
        <v>43</v>
      </c>
      <c r="O88" s="28"/>
      <c r="P88" s="76">
        <f>O88*H88</f>
        <v>0</v>
      </c>
      <c r="Q88" s="76">
        <v>0</v>
      </c>
      <c r="R88" s="76">
        <f>Q88*H88</f>
        <v>0</v>
      </c>
      <c r="S88" s="76">
        <v>0</v>
      </c>
      <c r="T88" s="77">
        <f>S88*H88</f>
        <v>0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R88" s="78" t="s">
        <v>123</v>
      </c>
      <c r="AT88" s="78" t="s">
        <v>119</v>
      </c>
      <c r="AU88" s="78" t="s">
        <v>82</v>
      </c>
      <c r="AY88" s="17" t="s">
        <v>116</v>
      </c>
      <c r="BE88" s="79">
        <f>IF(N88="základní",J88,0)</f>
        <v>0</v>
      </c>
      <c r="BF88" s="79">
        <f>IF(N88="snížená",J88,0)</f>
        <v>0</v>
      </c>
      <c r="BG88" s="79">
        <f>IF(N88="zákl. přenesená",J88,0)</f>
        <v>0</v>
      </c>
      <c r="BH88" s="79">
        <f>IF(N88="sníž. přenesená",J88,0)</f>
        <v>0</v>
      </c>
      <c r="BI88" s="79">
        <f>IF(N88="nulová",J88,0)</f>
        <v>0</v>
      </c>
      <c r="BJ88" s="17" t="s">
        <v>80</v>
      </c>
      <c r="BK88" s="79">
        <f>ROUND(I88*H88,2)</f>
        <v>0</v>
      </c>
      <c r="BL88" s="17" t="s">
        <v>123</v>
      </c>
      <c r="BM88" s="78" t="s">
        <v>124</v>
      </c>
    </row>
    <row r="89" spans="1:65" s="2" customFormat="1" ht="16.5" customHeight="1">
      <c r="A89" s="21"/>
      <c r="B89" s="195"/>
      <c r="C89" s="266" t="s">
        <v>82</v>
      </c>
      <c r="D89" s="266" t="s">
        <v>119</v>
      </c>
      <c r="E89" s="267" t="s">
        <v>125</v>
      </c>
      <c r="F89" s="268" t="s">
        <v>126</v>
      </c>
      <c r="G89" s="269" t="s">
        <v>122</v>
      </c>
      <c r="H89" s="270">
        <v>1</v>
      </c>
      <c r="I89" s="73"/>
      <c r="J89" s="182">
        <f>ROUND(I89*H89,2)</f>
        <v>0</v>
      </c>
      <c r="K89" s="268" t="s">
        <v>3</v>
      </c>
      <c r="L89" s="22"/>
      <c r="M89" s="74" t="s">
        <v>3</v>
      </c>
      <c r="N89" s="75" t="s">
        <v>43</v>
      </c>
      <c r="O89" s="28"/>
      <c r="P89" s="76">
        <f>O89*H89</f>
        <v>0</v>
      </c>
      <c r="Q89" s="76">
        <v>0</v>
      </c>
      <c r="R89" s="76">
        <f>Q89*H89</f>
        <v>0</v>
      </c>
      <c r="S89" s="76">
        <v>0</v>
      </c>
      <c r="T89" s="77">
        <f>S89*H89</f>
        <v>0</v>
      </c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R89" s="78" t="s">
        <v>123</v>
      </c>
      <c r="AT89" s="78" t="s">
        <v>119</v>
      </c>
      <c r="AU89" s="78" t="s">
        <v>82</v>
      </c>
      <c r="AY89" s="17" t="s">
        <v>116</v>
      </c>
      <c r="BE89" s="79">
        <f>IF(N89="základní",J89,0)</f>
        <v>0</v>
      </c>
      <c r="BF89" s="79">
        <f>IF(N89="snížená",J89,0)</f>
        <v>0</v>
      </c>
      <c r="BG89" s="79">
        <f>IF(N89="zákl. přenesená",J89,0)</f>
        <v>0</v>
      </c>
      <c r="BH89" s="79">
        <f>IF(N89="sníž. přenesená",J89,0)</f>
        <v>0</v>
      </c>
      <c r="BI89" s="79">
        <f>IF(N89="nulová",J89,0)</f>
        <v>0</v>
      </c>
      <c r="BJ89" s="17" t="s">
        <v>80</v>
      </c>
      <c r="BK89" s="79">
        <f>ROUND(I89*H89,2)</f>
        <v>0</v>
      </c>
      <c r="BL89" s="17" t="s">
        <v>123</v>
      </c>
      <c r="BM89" s="78" t="s">
        <v>127</v>
      </c>
    </row>
    <row r="90" spans="2:63" s="12" customFormat="1" ht="22.8" customHeight="1">
      <c r="B90" s="260"/>
      <c r="C90" s="261"/>
      <c r="D90" s="262" t="s">
        <v>71</v>
      </c>
      <c r="E90" s="265" t="s">
        <v>128</v>
      </c>
      <c r="F90" s="265" t="s">
        <v>129</v>
      </c>
      <c r="G90" s="261"/>
      <c r="H90" s="261"/>
      <c r="I90" s="261"/>
      <c r="J90" s="183">
        <f>BK90</f>
        <v>0</v>
      </c>
      <c r="K90" s="261"/>
      <c r="L90" s="65"/>
      <c r="M90" s="67"/>
      <c r="N90" s="68"/>
      <c r="O90" s="68"/>
      <c r="P90" s="69">
        <f>SUM(P91:P93)</f>
        <v>0</v>
      </c>
      <c r="Q90" s="68"/>
      <c r="R90" s="69">
        <f>SUM(R91:R93)</f>
        <v>0</v>
      </c>
      <c r="S90" s="68"/>
      <c r="T90" s="70">
        <f>SUM(T91:T93)</f>
        <v>0</v>
      </c>
      <c r="AR90" s="66" t="s">
        <v>115</v>
      </c>
      <c r="AT90" s="71" t="s">
        <v>71</v>
      </c>
      <c r="AU90" s="71" t="s">
        <v>80</v>
      </c>
      <c r="AY90" s="66" t="s">
        <v>116</v>
      </c>
      <c r="BK90" s="72">
        <f>SUM(BK91:BK93)</f>
        <v>0</v>
      </c>
    </row>
    <row r="91" spans="1:65" s="2" customFormat="1" ht="16.5" customHeight="1">
      <c r="A91" s="21"/>
      <c r="B91" s="195"/>
      <c r="C91" s="266" t="s">
        <v>130</v>
      </c>
      <c r="D91" s="266" t="s">
        <v>119</v>
      </c>
      <c r="E91" s="267" t="s">
        <v>131</v>
      </c>
      <c r="F91" s="268" t="s">
        <v>132</v>
      </c>
      <c r="G91" s="269" t="s">
        <v>122</v>
      </c>
      <c r="H91" s="270">
        <v>1</v>
      </c>
      <c r="I91" s="73"/>
      <c r="J91" s="182">
        <f>ROUND(I91*H91,2)</f>
        <v>0</v>
      </c>
      <c r="K91" s="268" t="s">
        <v>3</v>
      </c>
      <c r="L91" s="22"/>
      <c r="M91" s="74" t="s">
        <v>3</v>
      </c>
      <c r="N91" s="75" t="s">
        <v>43</v>
      </c>
      <c r="O91" s="28"/>
      <c r="P91" s="76">
        <f>O91*H91</f>
        <v>0</v>
      </c>
      <c r="Q91" s="76">
        <v>0</v>
      </c>
      <c r="R91" s="76">
        <f>Q91*H91</f>
        <v>0</v>
      </c>
      <c r="S91" s="76">
        <v>0</v>
      </c>
      <c r="T91" s="77">
        <f>S91*H91</f>
        <v>0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R91" s="78" t="s">
        <v>123</v>
      </c>
      <c r="AT91" s="78" t="s">
        <v>119</v>
      </c>
      <c r="AU91" s="78" t="s">
        <v>82</v>
      </c>
      <c r="AY91" s="17" t="s">
        <v>116</v>
      </c>
      <c r="BE91" s="79">
        <f>IF(N91="základní",J91,0)</f>
        <v>0</v>
      </c>
      <c r="BF91" s="79">
        <f>IF(N91="snížená",J91,0)</f>
        <v>0</v>
      </c>
      <c r="BG91" s="79">
        <f>IF(N91="zákl. přenesená",J91,0)</f>
        <v>0</v>
      </c>
      <c r="BH91" s="79">
        <f>IF(N91="sníž. přenesená",J91,0)</f>
        <v>0</v>
      </c>
      <c r="BI91" s="79">
        <f>IF(N91="nulová",J91,0)</f>
        <v>0</v>
      </c>
      <c r="BJ91" s="17" t="s">
        <v>80</v>
      </c>
      <c r="BK91" s="79">
        <f>ROUND(I91*H91,2)</f>
        <v>0</v>
      </c>
      <c r="BL91" s="17" t="s">
        <v>123</v>
      </c>
      <c r="BM91" s="78" t="s">
        <v>133</v>
      </c>
    </row>
    <row r="92" spans="1:65" s="2" customFormat="1" ht="16.5" customHeight="1">
      <c r="A92" s="21"/>
      <c r="B92" s="195"/>
      <c r="C92" s="266" t="s">
        <v>134</v>
      </c>
      <c r="D92" s="266" t="s">
        <v>119</v>
      </c>
      <c r="E92" s="267" t="s">
        <v>135</v>
      </c>
      <c r="F92" s="268" t="s">
        <v>136</v>
      </c>
      <c r="G92" s="269" t="s">
        <v>122</v>
      </c>
      <c r="H92" s="270">
        <v>1</v>
      </c>
      <c r="I92" s="73"/>
      <c r="J92" s="182">
        <f>ROUND(I92*H92,2)</f>
        <v>0</v>
      </c>
      <c r="K92" s="268" t="s">
        <v>3</v>
      </c>
      <c r="L92" s="22"/>
      <c r="M92" s="74" t="s">
        <v>3</v>
      </c>
      <c r="N92" s="75" t="s">
        <v>43</v>
      </c>
      <c r="O92" s="28"/>
      <c r="P92" s="76">
        <f>O92*H92</f>
        <v>0</v>
      </c>
      <c r="Q92" s="76">
        <v>0</v>
      </c>
      <c r="R92" s="76">
        <f>Q92*H92</f>
        <v>0</v>
      </c>
      <c r="S92" s="76">
        <v>0</v>
      </c>
      <c r="T92" s="77">
        <f>S92*H92</f>
        <v>0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R92" s="78" t="s">
        <v>123</v>
      </c>
      <c r="AT92" s="78" t="s">
        <v>119</v>
      </c>
      <c r="AU92" s="78" t="s">
        <v>82</v>
      </c>
      <c r="AY92" s="17" t="s">
        <v>116</v>
      </c>
      <c r="BE92" s="79">
        <f>IF(N92="základní",J92,0)</f>
        <v>0</v>
      </c>
      <c r="BF92" s="79">
        <f>IF(N92="snížená",J92,0)</f>
        <v>0</v>
      </c>
      <c r="BG92" s="79">
        <f>IF(N92="zákl. přenesená",J92,0)</f>
        <v>0</v>
      </c>
      <c r="BH92" s="79">
        <f>IF(N92="sníž. přenesená",J92,0)</f>
        <v>0</v>
      </c>
      <c r="BI92" s="79">
        <f>IF(N92="nulová",J92,0)</f>
        <v>0</v>
      </c>
      <c r="BJ92" s="17" t="s">
        <v>80</v>
      </c>
      <c r="BK92" s="79">
        <f>ROUND(I92*H92,2)</f>
        <v>0</v>
      </c>
      <c r="BL92" s="17" t="s">
        <v>123</v>
      </c>
      <c r="BM92" s="78" t="s">
        <v>137</v>
      </c>
    </row>
    <row r="93" spans="1:65" s="2" customFormat="1" ht="16.5" customHeight="1">
      <c r="A93" s="21"/>
      <c r="B93" s="195"/>
      <c r="C93" s="266" t="s">
        <v>115</v>
      </c>
      <c r="D93" s="266" t="s">
        <v>119</v>
      </c>
      <c r="E93" s="267" t="s">
        <v>138</v>
      </c>
      <c r="F93" s="268" t="s">
        <v>139</v>
      </c>
      <c r="G93" s="269" t="s">
        <v>122</v>
      </c>
      <c r="H93" s="270">
        <v>1</v>
      </c>
      <c r="I93" s="73"/>
      <c r="J93" s="182">
        <f>ROUND(I93*H93,2)</f>
        <v>0</v>
      </c>
      <c r="K93" s="268" t="s">
        <v>3</v>
      </c>
      <c r="L93" s="22"/>
      <c r="M93" s="74" t="s">
        <v>3</v>
      </c>
      <c r="N93" s="75" t="s">
        <v>43</v>
      </c>
      <c r="O93" s="28"/>
      <c r="P93" s="76">
        <f>O93*H93</f>
        <v>0</v>
      </c>
      <c r="Q93" s="76">
        <v>0</v>
      </c>
      <c r="R93" s="76">
        <f>Q93*H93</f>
        <v>0</v>
      </c>
      <c r="S93" s="76">
        <v>0</v>
      </c>
      <c r="T93" s="77">
        <f>S93*H93</f>
        <v>0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R93" s="78" t="s">
        <v>123</v>
      </c>
      <c r="AT93" s="78" t="s">
        <v>119</v>
      </c>
      <c r="AU93" s="78" t="s">
        <v>82</v>
      </c>
      <c r="AY93" s="17" t="s">
        <v>116</v>
      </c>
      <c r="BE93" s="79">
        <f>IF(N93="základní",J93,0)</f>
        <v>0</v>
      </c>
      <c r="BF93" s="79">
        <f>IF(N93="snížená",J93,0)</f>
        <v>0</v>
      </c>
      <c r="BG93" s="79">
        <f>IF(N93="zákl. přenesená",J93,0)</f>
        <v>0</v>
      </c>
      <c r="BH93" s="79">
        <f>IF(N93="sníž. přenesená",J93,0)</f>
        <v>0</v>
      </c>
      <c r="BI93" s="79">
        <f>IF(N93="nulová",J93,0)</f>
        <v>0</v>
      </c>
      <c r="BJ93" s="17" t="s">
        <v>80</v>
      </c>
      <c r="BK93" s="79">
        <f>ROUND(I93*H93,2)</f>
        <v>0</v>
      </c>
      <c r="BL93" s="17" t="s">
        <v>123</v>
      </c>
      <c r="BM93" s="78" t="s">
        <v>140</v>
      </c>
    </row>
    <row r="94" spans="2:63" s="12" customFormat="1" ht="22.8" customHeight="1">
      <c r="B94" s="260"/>
      <c r="C94" s="261"/>
      <c r="D94" s="262" t="s">
        <v>71</v>
      </c>
      <c r="E94" s="265" t="s">
        <v>141</v>
      </c>
      <c r="F94" s="265" t="s">
        <v>142</v>
      </c>
      <c r="G94" s="261"/>
      <c r="H94" s="261"/>
      <c r="I94" s="261"/>
      <c r="J94" s="183">
        <f>BK94</f>
        <v>0</v>
      </c>
      <c r="K94" s="261"/>
      <c r="L94" s="65"/>
      <c r="M94" s="67"/>
      <c r="N94" s="68"/>
      <c r="O94" s="68"/>
      <c r="P94" s="69">
        <f>SUM(P95:P96)</f>
        <v>0</v>
      </c>
      <c r="Q94" s="68"/>
      <c r="R94" s="69">
        <f>SUM(R95:R96)</f>
        <v>0</v>
      </c>
      <c r="S94" s="68"/>
      <c r="T94" s="70">
        <f>SUM(T95:T96)</f>
        <v>0</v>
      </c>
      <c r="AR94" s="66" t="s">
        <v>115</v>
      </c>
      <c r="AT94" s="71" t="s">
        <v>71</v>
      </c>
      <c r="AU94" s="71" t="s">
        <v>80</v>
      </c>
      <c r="AY94" s="66" t="s">
        <v>116</v>
      </c>
      <c r="BK94" s="72">
        <f>SUM(BK95:BK96)</f>
        <v>0</v>
      </c>
    </row>
    <row r="95" spans="1:65" s="2" customFormat="1" ht="16.5" customHeight="1">
      <c r="A95" s="21"/>
      <c r="B95" s="195"/>
      <c r="C95" s="266" t="s">
        <v>143</v>
      </c>
      <c r="D95" s="266" t="s">
        <v>119</v>
      </c>
      <c r="E95" s="267" t="s">
        <v>144</v>
      </c>
      <c r="F95" s="268" t="s">
        <v>145</v>
      </c>
      <c r="G95" s="269" t="s">
        <v>122</v>
      </c>
      <c r="H95" s="270">
        <v>1</v>
      </c>
      <c r="I95" s="73"/>
      <c r="J95" s="182">
        <f>ROUND(I95*H95,2)</f>
        <v>0</v>
      </c>
      <c r="K95" s="268" t="s">
        <v>3</v>
      </c>
      <c r="L95" s="22"/>
      <c r="M95" s="74" t="s">
        <v>3</v>
      </c>
      <c r="N95" s="75" t="s">
        <v>43</v>
      </c>
      <c r="O95" s="28"/>
      <c r="P95" s="76">
        <f>O95*H95</f>
        <v>0</v>
      </c>
      <c r="Q95" s="76">
        <v>0</v>
      </c>
      <c r="R95" s="76">
        <f>Q95*H95</f>
        <v>0</v>
      </c>
      <c r="S95" s="76">
        <v>0</v>
      </c>
      <c r="T95" s="77">
        <f>S95*H95</f>
        <v>0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R95" s="78" t="s">
        <v>123</v>
      </c>
      <c r="AT95" s="78" t="s">
        <v>119</v>
      </c>
      <c r="AU95" s="78" t="s">
        <v>82</v>
      </c>
      <c r="AY95" s="17" t="s">
        <v>116</v>
      </c>
      <c r="BE95" s="79">
        <f>IF(N95="základní",J95,0)</f>
        <v>0</v>
      </c>
      <c r="BF95" s="79">
        <f>IF(N95="snížená",J95,0)</f>
        <v>0</v>
      </c>
      <c r="BG95" s="79">
        <f>IF(N95="zákl. přenesená",J95,0)</f>
        <v>0</v>
      </c>
      <c r="BH95" s="79">
        <f>IF(N95="sníž. přenesená",J95,0)</f>
        <v>0</v>
      </c>
      <c r="BI95" s="79">
        <f>IF(N95="nulová",J95,0)</f>
        <v>0</v>
      </c>
      <c r="BJ95" s="17" t="s">
        <v>80</v>
      </c>
      <c r="BK95" s="79">
        <f>ROUND(I95*H95,2)</f>
        <v>0</v>
      </c>
      <c r="BL95" s="17" t="s">
        <v>123</v>
      </c>
      <c r="BM95" s="78" t="s">
        <v>146</v>
      </c>
    </row>
    <row r="96" spans="1:65" s="2" customFormat="1" ht="16.5" customHeight="1">
      <c r="A96" s="21"/>
      <c r="B96" s="195"/>
      <c r="C96" s="266" t="s">
        <v>147</v>
      </c>
      <c r="D96" s="266" t="s">
        <v>119</v>
      </c>
      <c r="E96" s="267" t="s">
        <v>148</v>
      </c>
      <c r="F96" s="268" t="s">
        <v>149</v>
      </c>
      <c r="G96" s="269" t="s">
        <v>122</v>
      </c>
      <c r="H96" s="270">
        <v>1</v>
      </c>
      <c r="I96" s="73"/>
      <c r="J96" s="182">
        <f>ROUND(I96*H96,2)</f>
        <v>0</v>
      </c>
      <c r="K96" s="268" t="s">
        <v>3</v>
      </c>
      <c r="L96" s="22"/>
      <c r="M96" s="74" t="s">
        <v>3</v>
      </c>
      <c r="N96" s="75" t="s">
        <v>43</v>
      </c>
      <c r="O96" s="28"/>
      <c r="P96" s="76">
        <f>O96*H96</f>
        <v>0</v>
      </c>
      <c r="Q96" s="76">
        <v>0</v>
      </c>
      <c r="R96" s="76">
        <f>Q96*H96</f>
        <v>0</v>
      </c>
      <c r="S96" s="76">
        <v>0</v>
      </c>
      <c r="T96" s="77">
        <f>S96*H96</f>
        <v>0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R96" s="78" t="s">
        <v>123</v>
      </c>
      <c r="AT96" s="78" t="s">
        <v>119</v>
      </c>
      <c r="AU96" s="78" t="s">
        <v>82</v>
      </c>
      <c r="AY96" s="17" t="s">
        <v>116</v>
      </c>
      <c r="BE96" s="79">
        <f>IF(N96="základní",J96,0)</f>
        <v>0</v>
      </c>
      <c r="BF96" s="79">
        <f>IF(N96="snížená",J96,0)</f>
        <v>0</v>
      </c>
      <c r="BG96" s="79">
        <f>IF(N96="zákl. přenesená",J96,0)</f>
        <v>0</v>
      </c>
      <c r="BH96" s="79">
        <f>IF(N96="sníž. přenesená",J96,0)</f>
        <v>0</v>
      </c>
      <c r="BI96" s="79">
        <f>IF(N96="nulová",J96,0)</f>
        <v>0</v>
      </c>
      <c r="BJ96" s="17" t="s">
        <v>80</v>
      </c>
      <c r="BK96" s="79">
        <f>ROUND(I96*H96,2)</f>
        <v>0</v>
      </c>
      <c r="BL96" s="17" t="s">
        <v>123</v>
      </c>
      <c r="BM96" s="78" t="s">
        <v>150</v>
      </c>
    </row>
    <row r="97" spans="2:63" s="12" customFormat="1" ht="22.8" customHeight="1">
      <c r="B97" s="260"/>
      <c r="C97" s="261"/>
      <c r="D97" s="262" t="s">
        <v>71</v>
      </c>
      <c r="E97" s="265" t="s">
        <v>151</v>
      </c>
      <c r="F97" s="265" t="s">
        <v>152</v>
      </c>
      <c r="G97" s="261"/>
      <c r="H97" s="261"/>
      <c r="I97" s="261"/>
      <c r="J97" s="183">
        <f>BK97</f>
        <v>0</v>
      </c>
      <c r="K97" s="261"/>
      <c r="L97" s="65"/>
      <c r="M97" s="67"/>
      <c r="N97" s="68"/>
      <c r="O97" s="68"/>
      <c r="P97" s="69">
        <f>P98</f>
        <v>0</v>
      </c>
      <c r="Q97" s="68"/>
      <c r="R97" s="69">
        <f>R98</f>
        <v>0</v>
      </c>
      <c r="S97" s="68"/>
      <c r="T97" s="70">
        <f>T98</f>
        <v>0</v>
      </c>
      <c r="AR97" s="66" t="s">
        <v>115</v>
      </c>
      <c r="AT97" s="71" t="s">
        <v>71</v>
      </c>
      <c r="AU97" s="71" t="s">
        <v>80</v>
      </c>
      <c r="AY97" s="66" t="s">
        <v>116</v>
      </c>
      <c r="BK97" s="72">
        <f>BK98</f>
        <v>0</v>
      </c>
    </row>
    <row r="98" spans="1:65" s="2" customFormat="1" ht="16.5" customHeight="1">
      <c r="A98" s="21"/>
      <c r="B98" s="195"/>
      <c r="C98" s="266" t="s">
        <v>153</v>
      </c>
      <c r="D98" s="266" t="s">
        <v>119</v>
      </c>
      <c r="E98" s="267" t="s">
        <v>154</v>
      </c>
      <c r="F98" s="268" t="s">
        <v>155</v>
      </c>
      <c r="G98" s="269" t="s">
        <v>122</v>
      </c>
      <c r="H98" s="270">
        <v>1</v>
      </c>
      <c r="I98" s="73"/>
      <c r="J98" s="182">
        <f>ROUND(I98*H98,2)</f>
        <v>0</v>
      </c>
      <c r="K98" s="268" t="s">
        <v>3</v>
      </c>
      <c r="L98" s="22"/>
      <c r="M98" s="74" t="s">
        <v>3</v>
      </c>
      <c r="N98" s="75" t="s">
        <v>43</v>
      </c>
      <c r="O98" s="28"/>
      <c r="P98" s="76">
        <f>O98*H98</f>
        <v>0</v>
      </c>
      <c r="Q98" s="76">
        <v>0</v>
      </c>
      <c r="R98" s="76">
        <f>Q98*H98</f>
        <v>0</v>
      </c>
      <c r="S98" s="76">
        <v>0</v>
      </c>
      <c r="T98" s="77">
        <f>S98*H98</f>
        <v>0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R98" s="78" t="s">
        <v>123</v>
      </c>
      <c r="AT98" s="78" t="s">
        <v>119</v>
      </c>
      <c r="AU98" s="78" t="s">
        <v>82</v>
      </c>
      <c r="AY98" s="17" t="s">
        <v>116</v>
      </c>
      <c r="BE98" s="79">
        <f>IF(N98="základní",J98,0)</f>
        <v>0</v>
      </c>
      <c r="BF98" s="79">
        <f>IF(N98="snížená",J98,0)</f>
        <v>0</v>
      </c>
      <c r="BG98" s="79">
        <f>IF(N98="zákl. přenesená",J98,0)</f>
        <v>0</v>
      </c>
      <c r="BH98" s="79">
        <f>IF(N98="sníž. přenesená",J98,0)</f>
        <v>0</v>
      </c>
      <c r="BI98" s="79">
        <f>IF(N98="nulová",J98,0)</f>
        <v>0</v>
      </c>
      <c r="BJ98" s="17" t="s">
        <v>80</v>
      </c>
      <c r="BK98" s="79">
        <f>ROUND(I98*H98,2)</f>
        <v>0</v>
      </c>
      <c r="BL98" s="17" t="s">
        <v>123</v>
      </c>
      <c r="BM98" s="78" t="s">
        <v>156</v>
      </c>
    </row>
    <row r="99" spans="2:63" s="12" customFormat="1" ht="22.8" customHeight="1">
      <c r="B99" s="260"/>
      <c r="C99" s="261"/>
      <c r="D99" s="262" t="s">
        <v>71</v>
      </c>
      <c r="E99" s="265" t="s">
        <v>157</v>
      </c>
      <c r="F99" s="265" t="s">
        <v>158</v>
      </c>
      <c r="G99" s="261"/>
      <c r="H99" s="261"/>
      <c r="I99" s="261"/>
      <c r="J99" s="183">
        <f>BK99</f>
        <v>0</v>
      </c>
      <c r="K99" s="261"/>
      <c r="L99" s="65"/>
      <c r="M99" s="67"/>
      <c r="N99" s="68"/>
      <c r="O99" s="68"/>
      <c r="P99" s="69">
        <f>SUM(P100:P102)</f>
        <v>0</v>
      </c>
      <c r="Q99" s="68"/>
      <c r="R99" s="69">
        <f>SUM(R100:R102)</f>
        <v>0</v>
      </c>
      <c r="S99" s="68"/>
      <c r="T99" s="70">
        <f>SUM(T100:T102)</f>
        <v>0</v>
      </c>
      <c r="AR99" s="66" t="s">
        <v>115</v>
      </c>
      <c r="AT99" s="71" t="s">
        <v>71</v>
      </c>
      <c r="AU99" s="71" t="s">
        <v>80</v>
      </c>
      <c r="AY99" s="66" t="s">
        <v>116</v>
      </c>
      <c r="BK99" s="72">
        <f>SUM(BK100:BK102)</f>
        <v>0</v>
      </c>
    </row>
    <row r="100" spans="1:65" s="2" customFormat="1" ht="16.5" customHeight="1">
      <c r="A100" s="21"/>
      <c r="B100" s="195"/>
      <c r="C100" s="266" t="s">
        <v>159</v>
      </c>
      <c r="D100" s="266" t="s">
        <v>119</v>
      </c>
      <c r="E100" s="267" t="s">
        <v>160</v>
      </c>
      <c r="F100" s="268" t="s">
        <v>161</v>
      </c>
      <c r="G100" s="269" t="s">
        <v>122</v>
      </c>
      <c r="H100" s="270">
        <v>1</v>
      </c>
      <c r="I100" s="73"/>
      <c r="J100" s="182">
        <f>ROUND(I100*H100,2)</f>
        <v>0</v>
      </c>
      <c r="K100" s="268" t="s">
        <v>3</v>
      </c>
      <c r="L100" s="22"/>
      <c r="M100" s="74" t="s">
        <v>3</v>
      </c>
      <c r="N100" s="75" t="s">
        <v>43</v>
      </c>
      <c r="O100" s="28"/>
      <c r="P100" s="76">
        <f>O100*H100</f>
        <v>0</v>
      </c>
      <c r="Q100" s="76">
        <v>0</v>
      </c>
      <c r="R100" s="76">
        <f>Q100*H100</f>
        <v>0</v>
      </c>
      <c r="S100" s="76">
        <v>0</v>
      </c>
      <c r="T100" s="77">
        <f>S100*H100</f>
        <v>0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R100" s="78" t="s">
        <v>123</v>
      </c>
      <c r="AT100" s="78" t="s">
        <v>119</v>
      </c>
      <c r="AU100" s="78" t="s">
        <v>82</v>
      </c>
      <c r="AY100" s="17" t="s">
        <v>116</v>
      </c>
      <c r="BE100" s="79">
        <f>IF(N100="základní",J100,0)</f>
        <v>0</v>
      </c>
      <c r="BF100" s="79">
        <f>IF(N100="snížená",J100,0)</f>
        <v>0</v>
      </c>
      <c r="BG100" s="79">
        <f>IF(N100="zákl. přenesená",J100,0)</f>
        <v>0</v>
      </c>
      <c r="BH100" s="79">
        <f>IF(N100="sníž. přenesená",J100,0)</f>
        <v>0</v>
      </c>
      <c r="BI100" s="79">
        <f>IF(N100="nulová",J100,0)</f>
        <v>0</v>
      </c>
      <c r="BJ100" s="17" t="s">
        <v>80</v>
      </c>
      <c r="BK100" s="79">
        <f>ROUND(I100*H100,2)</f>
        <v>0</v>
      </c>
      <c r="BL100" s="17" t="s">
        <v>123</v>
      </c>
      <c r="BM100" s="78" t="s">
        <v>162</v>
      </c>
    </row>
    <row r="101" spans="2:51" s="13" customFormat="1" ht="12">
      <c r="B101" s="271"/>
      <c r="C101" s="184"/>
      <c r="D101" s="272" t="s">
        <v>163</v>
      </c>
      <c r="E101" s="273" t="s">
        <v>3</v>
      </c>
      <c r="F101" s="274" t="s">
        <v>164</v>
      </c>
      <c r="G101" s="184"/>
      <c r="H101" s="275">
        <v>1</v>
      </c>
      <c r="I101" s="184"/>
      <c r="J101" s="184"/>
      <c r="K101" s="184"/>
      <c r="L101" s="80"/>
      <c r="M101" s="82"/>
      <c r="N101" s="83"/>
      <c r="O101" s="83"/>
      <c r="P101" s="83"/>
      <c r="Q101" s="83"/>
      <c r="R101" s="83"/>
      <c r="S101" s="83"/>
      <c r="T101" s="84"/>
      <c r="AT101" s="81" t="s">
        <v>163</v>
      </c>
      <c r="AU101" s="81" t="s">
        <v>82</v>
      </c>
      <c r="AV101" s="13" t="s">
        <v>82</v>
      </c>
      <c r="AW101" s="13" t="s">
        <v>33</v>
      </c>
      <c r="AX101" s="13" t="s">
        <v>80</v>
      </c>
      <c r="AY101" s="81" t="s">
        <v>116</v>
      </c>
    </row>
    <row r="102" spans="1:65" s="2" customFormat="1" ht="16.5" customHeight="1">
      <c r="A102" s="21"/>
      <c r="B102" s="195"/>
      <c r="C102" s="266" t="s">
        <v>165</v>
      </c>
      <c r="D102" s="266" t="s">
        <v>119</v>
      </c>
      <c r="E102" s="267" t="s">
        <v>166</v>
      </c>
      <c r="F102" s="268" t="s">
        <v>167</v>
      </c>
      <c r="G102" s="269" t="s">
        <v>122</v>
      </c>
      <c r="H102" s="270">
        <v>1</v>
      </c>
      <c r="I102" s="73"/>
      <c r="J102" s="182">
        <f>ROUND(I102*H102,2)</f>
        <v>0</v>
      </c>
      <c r="K102" s="268" t="s">
        <v>3</v>
      </c>
      <c r="L102" s="22"/>
      <c r="M102" s="85" t="s">
        <v>3</v>
      </c>
      <c r="N102" s="86" t="s">
        <v>43</v>
      </c>
      <c r="O102" s="87"/>
      <c r="P102" s="88">
        <f>O102*H102</f>
        <v>0</v>
      </c>
      <c r="Q102" s="88">
        <v>0</v>
      </c>
      <c r="R102" s="88">
        <f>Q102*H102</f>
        <v>0</v>
      </c>
      <c r="S102" s="88">
        <v>0</v>
      </c>
      <c r="T102" s="89">
        <f>S102*H102</f>
        <v>0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R102" s="78" t="s">
        <v>123</v>
      </c>
      <c r="AT102" s="78" t="s">
        <v>119</v>
      </c>
      <c r="AU102" s="78" t="s">
        <v>82</v>
      </c>
      <c r="AY102" s="17" t="s">
        <v>116</v>
      </c>
      <c r="BE102" s="79">
        <f>IF(N102="základní",J102,0)</f>
        <v>0</v>
      </c>
      <c r="BF102" s="79">
        <f>IF(N102="snížená",J102,0)</f>
        <v>0</v>
      </c>
      <c r="BG102" s="79">
        <f>IF(N102="zákl. přenesená",J102,0)</f>
        <v>0</v>
      </c>
      <c r="BH102" s="79">
        <f>IF(N102="sníž. přenesená",J102,0)</f>
        <v>0</v>
      </c>
      <c r="BI102" s="79">
        <f>IF(N102="nulová",J102,0)</f>
        <v>0</v>
      </c>
      <c r="BJ102" s="17" t="s">
        <v>80</v>
      </c>
      <c r="BK102" s="79">
        <f>ROUND(I102*H102,2)</f>
        <v>0</v>
      </c>
      <c r="BL102" s="17" t="s">
        <v>123</v>
      </c>
      <c r="BM102" s="78" t="s">
        <v>168</v>
      </c>
    </row>
    <row r="103" spans="1:31" s="2" customFormat="1" ht="6.9" customHeight="1">
      <c r="A103" s="21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2"/>
      <c r="M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</sheetData>
  <sheetProtection password="EA73" sheet="1" objects="1" scenarios="1"/>
  <autoFilter ref="C84:K10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 topLeftCell="A1">
      <selection activeCell="AB95" sqref="AB9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1" t="s">
        <v>6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7" t="s">
        <v>84</v>
      </c>
    </row>
    <row r="3" spans="2:46" s="1" customFormat="1" ht="6.9" customHeight="1"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"/>
      <c r="AT3" s="17" t="s">
        <v>82</v>
      </c>
    </row>
    <row r="4" spans="2:46" s="1" customFormat="1" ht="24.9" customHeight="1">
      <c r="B4" s="187"/>
      <c r="C4" s="188"/>
      <c r="D4" s="189" t="s">
        <v>87</v>
      </c>
      <c r="E4" s="188"/>
      <c r="F4" s="188"/>
      <c r="G4" s="188"/>
      <c r="H4" s="188"/>
      <c r="I4" s="188"/>
      <c r="J4" s="188"/>
      <c r="K4" s="188"/>
      <c r="L4" s="18"/>
      <c r="M4" s="54" t="s">
        <v>11</v>
      </c>
      <c r="AT4" s="17" t="s">
        <v>4</v>
      </c>
    </row>
    <row r="5" spans="2:12" s="1" customFormat="1" ht="6.9" customHeight="1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"/>
    </row>
    <row r="6" spans="2:12" s="1" customFormat="1" ht="12" customHeight="1">
      <c r="B6" s="187"/>
      <c r="C6" s="188"/>
      <c r="D6" s="192" t="s">
        <v>17</v>
      </c>
      <c r="E6" s="188"/>
      <c r="F6" s="188"/>
      <c r="G6" s="188"/>
      <c r="H6" s="188"/>
      <c r="I6" s="188"/>
      <c r="J6" s="188"/>
      <c r="K6" s="188"/>
      <c r="L6" s="18"/>
    </row>
    <row r="7" spans="2:12" s="1" customFormat="1" ht="26.25" customHeight="1">
      <c r="B7" s="187"/>
      <c r="C7" s="188"/>
      <c r="D7" s="188"/>
      <c r="E7" s="327" t="str">
        <f>'Rekapitulace stavby'!K6</f>
        <v>PŘÍJEZDOVÁ KOMUNIKACE NA ČÁSTI PARCELY 2746 A 236/1 A PARKOVACÍ STÁNÍ NA ČÁSTI PARCELY 237 (u č.p. 88) V K.Ú. DAČICE</v>
      </c>
      <c r="F7" s="328"/>
      <c r="G7" s="328"/>
      <c r="H7" s="328"/>
      <c r="I7" s="188"/>
      <c r="J7" s="188"/>
      <c r="K7" s="188"/>
      <c r="L7" s="18"/>
    </row>
    <row r="8" spans="1:31" s="2" customFormat="1" ht="12" customHeight="1">
      <c r="A8" s="21"/>
      <c r="B8" s="195"/>
      <c r="C8" s="196"/>
      <c r="D8" s="192" t="s">
        <v>88</v>
      </c>
      <c r="E8" s="196"/>
      <c r="F8" s="196"/>
      <c r="G8" s="196"/>
      <c r="H8" s="196"/>
      <c r="I8" s="196"/>
      <c r="J8" s="196"/>
      <c r="K8" s="196"/>
      <c r="L8" s="5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" customFormat="1" ht="16.5" customHeight="1">
      <c r="A9" s="21"/>
      <c r="B9" s="195"/>
      <c r="C9" s="196"/>
      <c r="D9" s="196"/>
      <c r="E9" s="313" t="s">
        <v>838</v>
      </c>
      <c r="F9" s="326"/>
      <c r="G9" s="326"/>
      <c r="H9" s="326"/>
      <c r="I9" s="196"/>
      <c r="J9" s="196"/>
      <c r="K9" s="196"/>
      <c r="L9" s="5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" customFormat="1" ht="12">
      <c r="A10" s="21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5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" customFormat="1" ht="12" customHeight="1">
      <c r="A11" s="21"/>
      <c r="B11" s="195"/>
      <c r="C11" s="196"/>
      <c r="D11" s="192" t="s">
        <v>19</v>
      </c>
      <c r="E11" s="196"/>
      <c r="F11" s="193" t="s">
        <v>3</v>
      </c>
      <c r="G11" s="196"/>
      <c r="H11" s="196"/>
      <c r="I11" s="192" t="s">
        <v>20</v>
      </c>
      <c r="J11" s="193" t="s">
        <v>3</v>
      </c>
      <c r="K11" s="196"/>
      <c r="L11" s="5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" customFormat="1" ht="12" customHeight="1">
      <c r="A12" s="21"/>
      <c r="B12" s="195"/>
      <c r="C12" s="196"/>
      <c r="D12" s="192" t="s">
        <v>21</v>
      </c>
      <c r="E12" s="196"/>
      <c r="F12" s="193" t="s">
        <v>22</v>
      </c>
      <c r="G12" s="196"/>
      <c r="H12" s="196"/>
      <c r="I12" s="192" t="s">
        <v>23</v>
      </c>
      <c r="J12" s="225" t="str">
        <f>'Rekapitulace stavby'!AN8</f>
        <v>19. 8. 2020</v>
      </c>
      <c r="K12" s="196"/>
      <c r="L12" s="5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2" customFormat="1" ht="10.8" customHeight="1">
      <c r="A13" s="21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5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2" customHeight="1">
      <c r="A14" s="21"/>
      <c r="B14" s="195"/>
      <c r="C14" s="196"/>
      <c r="D14" s="192" t="s">
        <v>25</v>
      </c>
      <c r="E14" s="196"/>
      <c r="F14" s="196"/>
      <c r="G14" s="196"/>
      <c r="H14" s="196"/>
      <c r="I14" s="192" t="s">
        <v>26</v>
      </c>
      <c r="J14" s="193" t="s">
        <v>3</v>
      </c>
      <c r="K14" s="196"/>
      <c r="L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" customFormat="1" ht="18" customHeight="1">
      <c r="A15" s="21"/>
      <c r="B15" s="195"/>
      <c r="C15" s="196"/>
      <c r="D15" s="196"/>
      <c r="E15" s="193" t="s">
        <v>27</v>
      </c>
      <c r="F15" s="196"/>
      <c r="G15" s="196"/>
      <c r="H15" s="196"/>
      <c r="I15" s="192" t="s">
        <v>28</v>
      </c>
      <c r="J15" s="193" t="s">
        <v>3</v>
      </c>
      <c r="K15" s="196"/>
      <c r="L15" s="5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2" customFormat="1" ht="6.9" customHeight="1">
      <c r="A16" s="21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5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" customFormat="1" ht="12" customHeight="1">
      <c r="A17" s="21"/>
      <c r="B17" s="195"/>
      <c r="C17" s="196"/>
      <c r="D17" s="192" t="s">
        <v>29</v>
      </c>
      <c r="E17" s="196"/>
      <c r="F17" s="196"/>
      <c r="G17" s="196"/>
      <c r="H17" s="196"/>
      <c r="I17" s="192" t="s">
        <v>26</v>
      </c>
      <c r="J17" s="181" t="str">
        <f>'Rekapitulace stavby'!AN13</f>
        <v>Vyplň údaj</v>
      </c>
      <c r="K17" s="196"/>
      <c r="L17" s="5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" customFormat="1" ht="18" customHeight="1">
      <c r="A18" s="21"/>
      <c r="B18" s="195"/>
      <c r="C18" s="196"/>
      <c r="D18" s="196"/>
      <c r="E18" s="330" t="str">
        <f>'Rekapitulace stavby'!E14</f>
        <v>Vyplň údaj</v>
      </c>
      <c r="F18" s="329"/>
      <c r="G18" s="329"/>
      <c r="H18" s="329"/>
      <c r="I18" s="192" t="s">
        <v>28</v>
      </c>
      <c r="J18" s="181" t="str">
        <f>'Rekapitulace stavby'!AN14</f>
        <v>Vyplň údaj</v>
      </c>
      <c r="K18" s="196"/>
      <c r="L18" s="5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6.9" customHeight="1">
      <c r="A19" s="21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5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" customFormat="1" ht="12" customHeight="1">
      <c r="A20" s="21"/>
      <c r="B20" s="195"/>
      <c r="C20" s="196"/>
      <c r="D20" s="192" t="s">
        <v>31</v>
      </c>
      <c r="E20" s="196"/>
      <c r="F20" s="196"/>
      <c r="G20" s="196"/>
      <c r="H20" s="196"/>
      <c r="I20" s="192" t="s">
        <v>26</v>
      </c>
      <c r="J20" s="193" t="s">
        <v>3</v>
      </c>
      <c r="K20" s="196"/>
      <c r="L20" s="5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2" customFormat="1" ht="18" customHeight="1">
      <c r="A21" s="21"/>
      <c r="B21" s="195"/>
      <c r="C21" s="196"/>
      <c r="D21" s="196"/>
      <c r="E21" s="193" t="s">
        <v>32</v>
      </c>
      <c r="F21" s="196"/>
      <c r="G21" s="196"/>
      <c r="H21" s="196"/>
      <c r="I21" s="192" t="s">
        <v>28</v>
      </c>
      <c r="J21" s="193" t="s">
        <v>3</v>
      </c>
      <c r="K21" s="196"/>
      <c r="L21" s="5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" customFormat="1" ht="6.9" customHeight="1">
      <c r="A22" s="21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5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" customFormat="1" ht="12" customHeight="1">
      <c r="A23" s="21"/>
      <c r="B23" s="195"/>
      <c r="C23" s="196"/>
      <c r="D23" s="192" t="s">
        <v>34</v>
      </c>
      <c r="E23" s="196"/>
      <c r="F23" s="196"/>
      <c r="G23" s="196"/>
      <c r="H23" s="196"/>
      <c r="I23" s="192" t="s">
        <v>26</v>
      </c>
      <c r="J23" s="193" t="s">
        <v>3</v>
      </c>
      <c r="K23" s="196"/>
      <c r="L23" s="5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8" customHeight="1">
      <c r="A24" s="21"/>
      <c r="B24" s="195"/>
      <c r="C24" s="196"/>
      <c r="D24" s="196"/>
      <c r="E24" s="193" t="s">
        <v>35</v>
      </c>
      <c r="F24" s="196"/>
      <c r="G24" s="196"/>
      <c r="H24" s="196"/>
      <c r="I24" s="192" t="s">
        <v>28</v>
      </c>
      <c r="J24" s="193" t="s">
        <v>3</v>
      </c>
      <c r="K24" s="196"/>
      <c r="L24" s="5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" customFormat="1" ht="6.9" customHeight="1">
      <c r="A25" s="21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5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2" customFormat="1" ht="12" customHeight="1">
      <c r="A26" s="21"/>
      <c r="B26" s="195"/>
      <c r="C26" s="196"/>
      <c r="D26" s="192" t="s">
        <v>36</v>
      </c>
      <c r="E26" s="196"/>
      <c r="F26" s="196"/>
      <c r="G26" s="196"/>
      <c r="H26" s="196"/>
      <c r="I26" s="196"/>
      <c r="J26" s="196"/>
      <c r="K26" s="196"/>
      <c r="L26" s="5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8" customFormat="1" ht="16.5" customHeight="1">
      <c r="A27" s="56"/>
      <c r="B27" s="226"/>
      <c r="C27" s="227"/>
      <c r="D27" s="227"/>
      <c r="E27" s="298" t="s">
        <v>3</v>
      </c>
      <c r="F27" s="298"/>
      <c r="G27" s="298"/>
      <c r="H27" s="298"/>
      <c r="I27" s="227"/>
      <c r="J27" s="227"/>
      <c r="K27" s="227"/>
      <c r="L27" s="57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2" customFormat="1" ht="6.9" customHeight="1">
      <c r="A28" s="21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5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6.9" customHeight="1">
      <c r="A29" s="21"/>
      <c r="B29" s="195"/>
      <c r="C29" s="196"/>
      <c r="D29" s="228"/>
      <c r="E29" s="228"/>
      <c r="F29" s="228"/>
      <c r="G29" s="228"/>
      <c r="H29" s="228"/>
      <c r="I29" s="228"/>
      <c r="J29" s="228"/>
      <c r="K29" s="228"/>
      <c r="L29" s="5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2" customFormat="1" ht="25.35" customHeight="1">
      <c r="A30" s="21"/>
      <c r="B30" s="195"/>
      <c r="C30" s="196"/>
      <c r="D30" s="229" t="s">
        <v>38</v>
      </c>
      <c r="E30" s="196"/>
      <c r="F30" s="196"/>
      <c r="G30" s="196"/>
      <c r="H30" s="196"/>
      <c r="I30" s="196"/>
      <c r="J30" s="230">
        <f>ROUND(J86,2)</f>
        <v>0</v>
      </c>
      <c r="K30" s="196"/>
      <c r="L30" s="5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" customFormat="1" ht="6.9" customHeight="1">
      <c r="A31" s="21"/>
      <c r="B31" s="195"/>
      <c r="C31" s="196"/>
      <c r="D31" s="228"/>
      <c r="E31" s="228"/>
      <c r="F31" s="228"/>
      <c r="G31" s="228"/>
      <c r="H31" s="228"/>
      <c r="I31" s="228"/>
      <c r="J31" s="228"/>
      <c r="K31" s="228"/>
      <c r="L31" s="5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2" customFormat="1" ht="14.4" customHeight="1">
      <c r="A32" s="21"/>
      <c r="B32" s="195"/>
      <c r="C32" s="196"/>
      <c r="D32" s="196"/>
      <c r="E32" s="196"/>
      <c r="F32" s="231" t="s">
        <v>40</v>
      </c>
      <c r="G32" s="196"/>
      <c r="H32" s="196"/>
      <c r="I32" s="231" t="s">
        <v>39</v>
      </c>
      <c r="J32" s="231" t="s">
        <v>41</v>
      </c>
      <c r="K32" s="196"/>
      <c r="L32" s="5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14.4" customHeight="1">
      <c r="A33" s="21"/>
      <c r="B33" s="195"/>
      <c r="C33" s="196"/>
      <c r="D33" s="232" t="s">
        <v>42</v>
      </c>
      <c r="E33" s="192" t="s">
        <v>43</v>
      </c>
      <c r="F33" s="233">
        <f>ROUND((SUM(BE86:BE162)),2)</f>
        <v>0</v>
      </c>
      <c r="G33" s="196"/>
      <c r="H33" s="196"/>
      <c r="I33" s="234">
        <v>0.21</v>
      </c>
      <c r="J33" s="233">
        <f>ROUND(((SUM(BE86:BE162))*I33),2)</f>
        <v>0</v>
      </c>
      <c r="K33" s="196"/>
      <c r="L33" s="5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4.4" customHeight="1">
      <c r="A34" s="21"/>
      <c r="B34" s="195"/>
      <c r="C34" s="196"/>
      <c r="D34" s="196"/>
      <c r="E34" s="192" t="s">
        <v>44</v>
      </c>
      <c r="F34" s="233">
        <f>ROUND((SUM(BF86:BF162)),2)</f>
        <v>0</v>
      </c>
      <c r="G34" s="196"/>
      <c r="H34" s="196"/>
      <c r="I34" s="234">
        <v>0.15</v>
      </c>
      <c r="J34" s="233">
        <f>ROUND(((SUM(BF86:BF162))*I34),2)</f>
        <v>0</v>
      </c>
      <c r="K34" s="196"/>
      <c r="L34" s="5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" customFormat="1" ht="14.4" customHeight="1" hidden="1">
      <c r="A35" s="21"/>
      <c r="B35" s="195"/>
      <c r="C35" s="196"/>
      <c r="D35" s="196"/>
      <c r="E35" s="192" t="s">
        <v>45</v>
      </c>
      <c r="F35" s="233">
        <f>ROUND((SUM(BG86:BG162)),2)</f>
        <v>0</v>
      </c>
      <c r="G35" s="196"/>
      <c r="H35" s="196"/>
      <c r="I35" s="234">
        <v>0.21</v>
      </c>
      <c r="J35" s="233">
        <f>0</f>
        <v>0</v>
      </c>
      <c r="K35" s="196"/>
      <c r="L35" s="55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2" customFormat="1" ht="14.4" customHeight="1" hidden="1">
      <c r="A36" s="21"/>
      <c r="B36" s="195"/>
      <c r="C36" s="196"/>
      <c r="D36" s="196"/>
      <c r="E36" s="192" t="s">
        <v>46</v>
      </c>
      <c r="F36" s="233">
        <f>ROUND((SUM(BH86:BH162)),2)</f>
        <v>0</v>
      </c>
      <c r="G36" s="196"/>
      <c r="H36" s="196"/>
      <c r="I36" s="234">
        <v>0.15</v>
      </c>
      <c r="J36" s="233">
        <f>0</f>
        <v>0</v>
      </c>
      <c r="K36" s="196"/>
      <c r="L36" s="5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2" customFormat="1" ht="14.4" customHeight="1" hidden="1">
      <c r="A37" s="21"/>
      <c r="B37" s="195"/>
      <c r="C37" s="196"/>
      <c r="D37" s="196"/>
      <c r="E37" s="192" t="s">
        <v>47</v>
      </c>
      <c r="F37" s="233">
        <f>ROUND((SUM(BI86:BI162)),2)</f>
        <v>0</v>
      </c>
      <c r="G37" s="196"/>
      <c r="H37" s="196"/>
      <c r="I37" s="234">
        <v>0</v>
      </c>
      <c r="J37" s="233">
        <f>0</f>
        <v>0</v>
      </c>
      <c r="K37" s="196"/>
      <c r="L37" s="5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" customFormat="1" ht="6.9" customHeight="1">
      <c r="A38" s="21"/>
      <c r="B38" s="195"/>
      <c r="C38" s="196"/>
      <c r="D38" s="196"/>
      <c r="E38" s="196"/>
      <c r="F38" s="196"/>
      <c r="G38" s="196"/>
      <c r="H38" s="196"/>
      <c r="I38" s="196"/>
      <c r="J38" s="196"/>
      <c r="K38" s="196"/>
      <c r="L38" s="5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25.35" customHeight="1">
      <c r="A39" s="21"/>
      <c r="B39" s="195"/>
      <c r="C39" s="235"/>
      <c r="D39" s="236" t="s">
        <v>48</v>
      </c>
      <c r="E39" s="215"/>
      <c r="F39" s="215"/>
      <c r="G39" s="237" t="s">
        <v>49</v>
      </c>
      <c r="H39" s="238" t="s">
        <v>50</v>
      </c>
      <c r="I39" s="215"/>
      <c r="J39" s="239">
        <f>SUM(J30:J37)</f>
        <v>0</v>
      </c>
      <c r="K39" s="240"/>
      <c r="L39" s="55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" customFormat="1" ht="14.4" customHeight="1">
      <c r="A40" s="21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5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2:11" ht="12"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2:11" ht="12">
      <c r="B42" s="188"/>
      <c r="C42" s="188"/>
      <c r="D42" s="188"/>
      <c r="E42" s="188"/>
      <c r="F42" s="188"/>
      <c r="G42" s="188"/>
      <c r="H42" s="188"/>
      <c r="I42" s="188"/>
      <c r="J42" s="188"/>
      <c r="K42" s="188"/>
    </row>
    <row r="43" spans="2:11" ht="12">
      <c r="B43" s="188"/>
      <c r="C43" s="188"/>
      <c r="D43" s="188"/>
      <c r="E43" s="188"/>
      <c r="F43" s="188"/>
      <c r="G43" s="188"/>
      <c r="H43" s="188"/>
      <c r="I43" s="188"/>
      <c r="J43" s="188"/>
      <c r="K43" s="188"/>
    </row>
    <row r="44" spans="1:31" s="2" customFormat="1" ht="6.9" customHeight="1">
      <c r="A44" s="21"/>
      <c r="B44" s="207"/>
      <c r="C44" s="208"/>
      <c r="D44" s="208"/>
      <c r="E44" s="208"/>
      <c r="F44" s="208"/>
      <c r="G44" s="208"/>
      <c r="H44" s="208"/>
      <c r="I44" s="208"/>
      <c r="J44" s="208"/>
      <c r="K44" s="208"/>
      <c r="L44" s="55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s="2" customFormat="1" ht="24.9" customHeight="1">
      <c r="A45" s="21"/>
      <c r="B45" s="195"/>
      <c r="C45" s="189" t="s">
        <v>90</v>
      </c>
      <c r="D45" s="196"/>
      <c r="E45" s="196"/>
      <c r="F45" s="196"/>
      <c r="G45" s="196"/>
      <c r="H45" s="196"/>
      <c r="I45" s="196"/>
      <c r="J45" s="196"/>
      <c r="K45" s="196"/>
      <c r="L45" s="55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s="2" customFormat="1" ht="6.9" customHeight="1">
      <c r="A46" s="21"/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L46" s="55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s="2" customFormat="1" ht="12" customHeight="1">
      <c r="A47" s="21"/>
      <c r="B47" s="195"/>
      <c r="C47" s="192" t="s">
        <v>17</v>
      </c>
      <c r="D47" s="196"/>
      <c r="E47" s="196"/>
      <c r="F47" s="196"/>
      <c r="G47" s="196"/>
      <c r="H47" s="196"/>
      <c r="I47" s="196"/>
      <c r="J47" s="196"/>
      <c r="K47" s="196"/>
      <c r="L47" s="55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s="2" customFormat="1" ht="26.25" customHeight="1">
      <c r="A48" s="21"/>
      <c r="B48" s="195"/>
      <c r="C48" s="196"/>
      <c r="D48" s="196"/>
      <c r="E48" s="327" t="str">
        <f>E7</f>
        <v>PŘÍJEZDOVÁ KOMUNIKACE NA ČÁSTI PARCELY 2746 A 236/1 A PARKOVACÍ STÁNÍ NA ČÁSTI PARCELY 237 (u č.p. 88) V K.Ú. DAČICE</v>
      </c>
      <c r="F48" s="328"/>
      <c r="G48" s="328"/>
      <c r="H48" s="328"/>
      <c r="I48" s="196"/>
      <c r="J48" s="196"/>
      <c r="K48" s="196"/>
      <c r="L48" s="55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s="2" customFormat="1" ht="12" customHeight="1">
      <c r="A49" s="21"/>
      <c r="B49" s="195"/>
      <c r="C49" s="192" t="s">
        <v>88</v>
      </c>
      <c r="D49" s="196"/>
      <c r="E49" s="196"/>
      <c r="F49" s="196"/>
      <c r="G49" s="196"/>
      <c r="H49" s="196"/>
      <c r="I49" s="196"/>
      <c r="J49" s="196"/>
      <c r="K49" s="196"/>
      <c r="L49" s="55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s="2" customFormat="1" ht="16.5" customHeight="1">
      <c r="A50" s="21"/>
      <c r="B50" s="195"/>
      <c r="C50" s="196"/>
      <c r="D50" s="196"/>
      <c r="E50" s="313" t="str">
        <f>E9</f>
        <v>01 - Parkoviště</v>
      </c>
      <c r="F50" s="326"/>
      <c r="G50" s="326"/>
      <c r="H50" s="326"/>
      <c r="I50" s="196"/>
      <c r="J50" s="196"/>
      <c r="K50" s="196"/>
      <c r="L50" s="55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s="2" customFormat="1" ht="6.9" customHeight="1">
      <c r="A51" s="21"/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55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s="2" customFormat="1" ht="12" customHeight="1">
      <c r="A52" s="21"/>
      <c r="B52" s="195"/>
      <c r="C52" s="192" t="s">
        <v>21</v>
      </c>
      <c r="D52" s="196"/>
      <c r="E52" s="196"/>
      <c r="F52" s="193" t="str">
        <f>F12</f>
        <v>Dačice</v>
      </c>
      <c r="G52" s="196"/>
      <c r="H52" s="196"/>
      <c r="I52" s="192" t="s">
        <v>23</v>
      </c>
      <c r="J52" s="225" t="str">
        <f>IF(J12="","",J12)</f>
        <v>19. 8. 2020</v>
      </c>
      <c r="K52" s="196"/>
      <c r="L52" s="55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s="2" customFormat="1" ht="6.9" customHeight="1">
      <c r="A53" s="21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55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s="2" customFormat="1" ht="25.65" customHeight="1">
      <c r="A54" s="21"/>
      <c r="B54" s="195"/>
      <c r="C54" s="192" t="s">
        <v>25</v>
      </c>
      <c r="D54" s="196"/>
      <c r="E54" s="196"/>
      <c r="F54" s="193" t="str">
        <f>E15</f>
        <v>MĚSTO DAČICE</v>
      </c>
      <c r="G54" s="196"/>
      <c r="H54" s="196"/>
      <c r="I54" s="192" t="s">
        <v>31</v>
      </c>
      <c r="J54" s="241" t="str">
        <f>E21</f>
        <v>PROfi Jihlava, spol. s r.o.</v>
      </c>
      <c r="K54" s="196"/>
      <c r="L54" s="55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s="2" customFormat="1" ht="15.15" customHeight="1">
      <c r="A55" s="21"/>
      <c r="B55" s="195"/>
      <c r="C55" s="192" t="s">
        <v>29</v>
      </c>
      <c r="D55" s="196"/>
      <c r="E55" s="196"/>
      <c r="F55" s="193" t="str">
        <f>IF(E18="","",E18)</f>
        <v>Vyplň údaj</v>
      </c>
      <c r="G55" s="196"/>
      <c r="H55" s="196"/>
      <c r="I55" s="192" t="s">
        <v>34</v>
      </c>
      <c r="J55" s="241" t="str">
        <f>E24</f>
        <v>Veronika Šturcová</v>
      </c>
      <c r="K55" s="196"/>
      <c r="L55" s="55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s="2" customFormat="1" ht="10.35" customHeight="1">
      <c r="A56" s="21"/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L56" s="55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s="2" customFormat="1" ht="29.25" customHeight="1">
      <c r="A57" s="21"/>
      <c r="B57" s="195"/>
      <c r="C57" s="242" t="s">
        <v>91</v>
      </c>
      <c r="D57" s="235"/>
      <c r="E57" s="235"/>
      <c r="F57" s="235"/>
      <c r="G57" s="235"/>
      <c r="H57" s="235"/>
      <c r="I57" s="235"/>
      <c r="J57" s="243" t="s">
        <v>92</v>
      </c>
      <c r="K57" s="235"/>
      <c r="L57" s="55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s="2" customFormat="1" ht="10.35" customHeight="1">
      <c r="A58" s="21"/>
      <c r="B58" s="195"/>
      <c r="C58" s="196"/>
      <c r="D58" s="196"/>
      <c r="E58" s="196"/>
      <c r="F58" s="196"/>
      <c r="G58" s="196"/>
      <c r="H58" s="196"/>
      <c r="I58" s="196"/>
      <c r="J58" s="196"/>
      <c r="K58" s="196"/>
      <c r="L58" s="55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47" s="2" customFormat="1" ht="22.8" customHeight="1">
      <c r="A59" s="21"/>
      <c r="B59" s="195"/>
      <c r="C59" s="244" t="s">
        <v>70</v>
      </c>
      <c r="D59" s="196"/>
      <c r="E59" s="196"/>
      <c r="F59" s="196"/>
      <c r="G59" s="196"/>
      <c r="H59" s="196"/>
      <c r="I59" s="196"/>
      <c r="J59" s="230">
        <f>J86</f>
        <v>0</v>
      </c>
      <c r="K59" s="196"/>
      <c r="L59" s="55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U59" s="17" t="s">
        <v>93</v>
      </c>
    </row>
    <row r="60" spans="2:12" s="9" customFormat="1" ht="24.9" customHeight="1">
      <c r="B60" s="245"/>
      <c r="C60" s="246"/>
      <c r="D60" s="247" t="s">
        <v>169</v>
      </c>
      <c r="E60" s="248"/>
      <c r="F60" s="248"/>
      <c r="G60" s="248"/>
      <c r="H60" s="248"/>
      <c r="I60" s="248"/>
      <c r="J60" s="249">
        <f>J87</f>
        <v>0</v>
      </c>
      <c r="K60" s="246"/>
      <c r="L60" s="58"/>
    </row>
    <row r="61" spans="2:12" s="10" customFormat="1" ht="19.95" customHeight="1">
      <c r="B61" s="250"/>
      <c r="C61" s="251"/>
      <c r="D61" s="252" t="s">
        <v>170</v>
      </c>
      <c r="E61" s="253"/>
      <c r="F61" s="253"/>
      <c r="G61" s="253"/>
      <c r="H61" s="253"/>
      <c r="I61" s="253"/>
      <c r="J61" s="254">
        <f>J88</f>
        <v>0</v>
      </c>
      <c r="K61" s="251"/>
      <c r="L61" s="59"/>
    </row>
    <row r="62" spans="2:12" s="10" customFormat="1" ht="19.95" customHeight="1">
      <c r="B62" s="250"/>
      <c r="C62" s="251"/>
      <c r="D62" s="252" t="s">
        <v>171</v>
      </c>
      <c r="E62" s="253"/>
      <c r="F62" s="253"/>
      <c r="G62" s="253"/>
      <c r="H62" s="253"/>
      <c r="I62" s="253"/>
      <c r="J62" s="254">
        <f>J116</f>
        <v>0</v>
      </c>
      <c r="K62" s="251"/>
      <c r="L62" s="59"/>
    </row>
    <row r="63" spans="2:12" s="10" customFormat="1" ht="19.95" customHeight="1">
      <c r="B63" s="250"/>
      <c r="C63" s="251"/>
      <c r="D63" s="252" t="s">
        <v>172</v>
      </c>
      <c r="E63" s="253"/>
      <c r="F63" s="253"/>
      <c r="G63" s="253"/>
      <c r="H63" s="253"/>
      <c r="I63" s="253"/>
      <c r="J63" s="254">
        <f>J120</f>
        <v>0</v>
      </c>
      <c r="K63" s="251"/>
      <c r="L63" s="59"/>
    </row>
    <row r="64" spans="2:12" s="10" customFormat="1" ht="19.95" customHeight="1">
      <c r="B64" s="250"/>
      <c r="C64" s="251"/>
      <c r="D64" s="252" t="s">
        <v>173</v>
      </c>
      <c r="E64" s="253"/>
      <c r="F64" s="253"/>
      <c r="G64" s="253"/>
      <c r="H64" s="253"/>
      <c r="I64" s="253"/>
      <c r="J64" s="254">
        <f>J137</f>
        <v>0</v>
      </c>
      <c r="K64" s="251"/>
      <c r="L64" s="59"/>
    </row>
    <row r="65" spans="2:12" s="10" customFormat="1" ht="19.95" customHeight="1">
      <c r="B65" s="250"/>
      <c r="C65" s="251"/>
      <c r="D65" s="252" t="s">
        <v>174</v>
      </c>
      <c r="E65" s="253"/>
      <c r="F65" s="253"/>
      <c r="G65" s="253"/>
      <c r="H65" s="253"/>
      <c r="I65" s="253"/>
      <c r="J65" s="254">
        <f>J155</f>
        <v>0</v>
      </c>
      <c r="K65" s="251"/>
      <c r="L65" s="59"/>
    </row>
    <row r="66" spans="2:12" s="10" customFormat="1" ht="19.95" customHeight="1">
      <c r="B66" s="250"/>
      <c r="C66" s="251"/>
      <c r="D66" s="252" t="s">
        <v>175</v>
      </c>
      <c r="E66" s="253"/>
      <c r="F66" s="253"/>
      <c r="G66" s="253"/>
      <c r="H66" s="253"/>
      <c r="I66" s="253"/>
      <c r="J66" s="254">
        <f>J160</f>
        <v>0</v>
      </c>
      <c r="K66" s="251"/>
      <c r="L66" s="59"/>
    </row>
    <row r="67" spans="1:31" s="2" customFormat="1" ht="21.75" customHeight="1">
      <c r="A67" s="21"/>
      <c r="B67" s="195"/>
      <c r="C67" s="196"/>
      <c r="D67" s="196"/>
      <c r="E67" s="196"/>
      <c r="F67" s="196"/>
      <c r="G67" s="196"/>
      <c r="H67" s="196"/>
      <c r="I67" s="196"/>
      <c r="J67" s="196"/>
      <c r="K67" s="196"/>
      <c r="L67" s="55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s="2" customFormat="1" ht="6.9" customHeight="1">
      <c r="A68" s="21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55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2:11" ht="12">
      <c r="B69" s="188"/>
      <c r="C69" s="188"/>
      <c r="D69" s="188"/>
      <c r="E69" s="188"/>
      <c r="F69" s="188"/>
      <c r="G69" s="188"/>
      <c r="H69" s="188"/>
      <c r="I69" s="188"/>
      <c r="J69" s="188"/>
      <c r="K69" s="188"/>
    </row>
    <row r="70" spans="2:11" ht="12">
      <c r="B70" s="188"/>
      <c r="C70" s="188"/>
      <c r="D70" s="188"/>
      <c r="E70" s="188"/>
      <c r="F70" s="188"/>
      <c r="G70" s="188"/>
      <c r="H70" s="188"/>
      <c r="I70" s="188"/>
      <c r="J70" s="188"/>
      <c r="K70" s="188"/>
    </row>
    <row r="71" spans="2:11" ht="12"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1:31" s="2" customFormat="1" ht="6.9" customHeight="1">
      <c r="A72" s="21"/>
      <c r="B72" s="207"/>
      <c r="C72" s="208"/>
      <c r="D72" s="208"/>
      <c r="E72" s="208"/>
      <c r="F72" s="208"/>
      <c r="G72" s="208"/>
      <c r="H72" s="208"/>
      <c r="I72" s="208"/>
      <c r="J72" s="208"/>
      <c r="K72" s="208"/>
      <c r="L72" s="55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s="2" customFormat="1" ht="24.9" customHeight="1">
      <c r="A73" s="21"/>
      <c r="B73" s="195"/>
      <c r="C73" s="189" t="s">
        <v>100</v>
      </c>
      <c r="D73" s="196"/>
      <c r="E73" s="196"/>
      <c r="F73" s="196"/>
      <c r="G73" s="196"/>
      <c r="H73" s="196"/>
      <c r="I73" s="196"/>
      <c r="J73" s="196"/>
      <c r="K73" s="196"/>
      <c r="L73" s="55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 s="2" customFormat="1" ht="6.9" customHeight="1">
      <c r="A74" s="21"/>
      <c r="B74" s="195"/>
      <c r="C74" s="196"/>
      <c r="D74" s="196"/>
      <c r="E74" s="196"/>
      <c r="F74" s="196"/>
      <c r="G74" s="196"/>
      <c r="H74" s="196"/>
      <c r="I74" s="196"/>
      <c r="J74" s="196"/>
      <c r="K74" s="196"/>
      <c r="L74" s="55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1" s="2" customFormat="1" ht="12" customHeight="1">
      <c r="A75" s="21"/>
      <c r="B75" s="195"/>
      <c r="C75" s="192" t="s">
        <v>17</v>
      </c>
      <c r="D75" s="196"/>
      <c r="E75" s="196"/>
      <c r="F75" s="196"/>
      <c r="G75" s="196"/>
      <c r="H75" s="196"/>
      <c r="I75" s="196"/>
      <c r="J75" s="196"/>
      <c r="K75" s="196"/>
      <c r="L75" s="55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s="2" customFormat="1" ht="26.25" customHeight="1">
      <c r="A76" s="21"/>
      <c r="B76" s="195"/>
      <c r="C76" s="196"/>
      <c r="D76" s="196"/>
      <c r="E76" s="327" t="str">
        <f>E7</f>
        <v>PŘÍJEZDOVÁ KOMUNIKACE NA ČÁSTI PARCELY 2746 A 236/1 A PARKOVACÍ STÁNÍ NA ČÁSTI PARCELY 237 (u č.p. 88) V K.Ú. DAČICE</v>
      </c>
      <c r="F76" s="328"/>
      <c r="G76" s="328"/>
      <c r="H76" s="328"/>
      <c r="I76" s="196"/>
      <c r="J76" s="196"/>
      <c r="K76" s="196"/>
      <c r="L76" s="55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2" customFormat="1" ht="12" customHeight="1">
      <c r="A77" s="21"/>
      <c r="B77" s="195"/>
      <c r="C77" s="192" t="s">
        <v>88</v>
      </c>
      <c r="D77" s="196"/>
      <c r="E77" s="196"/>
      <c r="F77" s="196"/>
      <c r="G77" s="196"/>
      <c r="H77" s="196"/>
      <c r="I77" s="196"/>
      <c r="J77" s="196"/>
      <c r="K77" s="196"/>
      <c r="L77" s="5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:31" s="2" customFormat="1" ht="16.5" customHeight="1">
      <c r="A78" s="21"/>
      <c r="B78" s="195"/>
      <c r="C78" s="196"/>
      <c r="D78" s="196"/>
      <c r="E78" s="313" t="str">
        <f>E9</f>
        <v>01 - Parkoviště</v>
      </c>
      <c r="F78" s="326"/>
      <c r="G78" s="326"/>
      <c r="H78" s="326"/>
      <c r="I78" s="196"/>
      <c r="J78" s="196"/>
      <c r="K78" s="196"/>
      <c r="L78" s="55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1:31" s="2" customFormat="1" ht="6.9" customHeight="1">
      <c r="A79" s="21"/>
      <c r="B79" s="195"/>
      <c r="C79" s="196"/>
      <c r="D79" s="196"/>
      <c r="E79" s="196"/>
      <c r="F79" s="196"/>
      <c r="G79" s="196"/>
      <c r="H79" s="196"/>
      <c r="I79" s="196"/>
      <c r="J79" s="196"/>
      <c r="K79" s="196"/>
      <c r="L79" s="55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0" spans="1:31" s="2" customFormat="1" ht="12" customHeight="1">
      <c r="A80" s="21"/>
      <c r="B80" s="195"/>
      <c r="C80" s="192" t="s">
        <v>21</v>
      </c>
      <c r="D80" s="196"/>
      <c r="E80" s="196"/>
      <c r="F80" s="193" t="str">
        <f>F12</f>
        <v>Dačice</v>
      </c>
      <c r="G80" s="196"/>
      <c r="H80" s="196"/>
      <c r="I80" s="192" t="s">
        <v>23</v>
      </c>
      <c r="J80" s="225" t="str">
        <f>IF(J12="","",J12)</f>
        <v>19. 8. 2020</v>
      </c>
      <c r="K80" s="196"/>
      <c r="L80" s="55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s="2" customFormat="1" ht="6.9" customHeight="1">
      <c r="A81" s="21"/>
      <c r="B81" s="195"/>
      <c r="C81" s="196"/>
      <c r="D81" s="196"/>
      <c r="E81" s="196"/>
      <c r="F81" s="196"/>
      <c r="G81" s="196"/>
      <c r="H81" s="196"/>
      <c r="I81" s="196"/>
      <c r="J81" s="196"/>
      <c r="K81" s="196"/>
      <c r="L81" s="55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s="2" customFormat="1" ht="25.65" customHeight="1">
      <c r="A82" s="21"/>
      <c r="B82" s="195"/>
      <c r="C82" s="192" t="s">
        <v>25</v>
      </c>
      <c r="D82" s="196"/>
      <c r="E82" s="196"/>
      <c r="F82" s="193" t="str">
        <f>E15</f>
        <v>MĚSTO DAČICE</v>
      </c>
      <c r="G82" s="196"/>
      <c r="H82" s="196"/>
      <c r="I82" s="192" t="s">
        <v>31</v>
      </c>
      <c r="J82" s="241" t="str">
        <f>E21</f>
        <v>PROfi Jihlava, spol. s r.o.</v>
      </c>
      <c r="K82" s="196"/>
      <c r="L82" s="55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2" customFormat="1" ht="15.15" customHeight="1">
      <c r="A83" s="21"/>
      <c r="B83" s="195"/>
      <c r="C83" s="192" t="s">
        <v>29</v>
      </c>
      <c r="D83" s="196"/>
      <c r="E83" s="196"/>
      <c r="F83" s="193" t="str">
        <f>IF(E18="","",E18)</f>
        <v>Vyplň údaj</v>
      </c>
      <c r="G83" s="196"/>
      <c r="H83" s="196"/>
      <c r="I83" s="192" t="s">
        <v>34</v>
      </c>
      <c r="J83" s="241" t="str">
        <f>E24</f>
        <v>Veronika Šturcová</v>
      </c>
      <c r="K83" s="196"/>
      <c r="L83" s="55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2" customFormat="1" ht="10.35" customHeight="1">
      <c r="A84" s="21"/>
      <c r="B84" s="195"/>
      <c r="C84" s="196"/>
      <c r="D84" s="196"/>
      <c r="E84" s="196"/>
      <c r="F84" s="196"/>
      <c r="G84" s="196"/>
      <c r="H84" s="196"/>
      <c r="I84" s="196"/>
      <c r="J84" s="196"/>
      <c r="K84" s="196"/>
      <c r="L84" s="55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11" customFormat="1" ht="29.25" customHeight="1">
      <c r="A85" s="60"/>
      <c r="B85" s="255"/>
      <c r="C85" s="256" t="s">
        <v>101</v>
      </c>
      <c r="D85" s="257" t="s">
        <v>57</v>
      </c>
      <c r="E85" s="257" t="s">
        <v>53</v>
      </c>
      <c r="F85" s="257" t="s">
        <v>54</v>
      </c>
      <c r="G85" s="257" t="s">
        <v>102</v>
      </c>
      <c r="H85" s="257" t="s">
        <v>103</v>
      </c>
      <c r="I85" s="257" t="s">
        <v>104</v>
      </c>
      <c r="J85" s="257" t="s">
        <v>92</v>
      </c>
      <c r="K85" s="258" t="s">
        <v>105</v>
      </c>
      <c r="L85" s="61"/>
      <c r="M85" s="30" t="s">
        <v>3</v>
      </c>
      <c r="N85" s="31" t="s">
        <v>42</v>
      </c>
      <c r="O85" s="31" t="s">
        <v>106</v>
      </c>
      <c r="P85" s="31" t="s">
        <v>107</v>
      </c>
      <c r="Q85" s="31" t="s">
        <v>108</v>
      </c>
      <c r="R85" s="31" t="s">
        <v>109</v>
      </c>
      <c r="S85" s="31" t="s">
        <v>110</v>
      </c>
      <c r="T85" s="32" t="s">
        <v>111</v>
      </c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63" s="2" customFormat="1" ht="22.8" customHeight="1">
      <c r="A86" s="21"/>
      <c r="B86" s="195"/>
      <c r="C86" s="218" t="s">
        <v>112</v>
      </c>
      <c r="D86" s="196"/>
      <c r="E86" s="196"/>
      <c r="F86" s="196"/>
      <c r="G86" s="196"/>
      <c r="H86" s="196"/>
      <c r="I86" s="196"/>
      <c r="J86" s="259">
        <f>BK86</f>
        <v>0</v>
      </c>
      <c r="K86" s="196"/>
      <c r="L86" s="22"/>
      <c r="M86" s="33"/>
      <c r="N86" s="26"/>
      <c r="O86" s="34"/>
      <c r="P86" s="62">
        <f>P87</f>
        <v>0</v>
      </c>
      <c r="Q86" s="34"/>
      <c r="R86" s="62">
        <f>R87</f>
        <v>27.182135999999996</v>
      </c>
      <c r="S86" s="34"/>
      <c r="T86" s="63">
        <f>T87</f>
        <v>5.220000000000001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T86" s="17" t="s">
        <v>71</v>
      </c>
      <c r="AU86" s="17" t="s">
        <v>93</v>
      </c>
      <c r="BK86" s="64">
        <f>BK87</f>
        <v>0</v>
      </c>
    </row>
    <row r="87" spans="2:63" s="12" customFormat="1" ht="25.95" customHeight="1">
      <c r="B87" s="260"/>
      <c r="C87" s="261"/>
      <c r="D87" s="262" t="s">
        <v>71</v>
      </c>
      <c r="E87" s="263" t="s">
        <v>176</v>
      </c>
      <c r="F87" s="263" t="s">
        <v>177</v>
      </c>
      <c r="G87" s="261"/>
      <c r="H87" s="261"/>
      <c r="I87" s="261"/>
      <c r="J87" s="264">
        <f>BK87</f>
        <v>0</v>
      </c>
      <c r="K87" s="261"/>
      <c r="L87" s="65"/>
      <c r="M87" s="67"/>
      <c r="N87" s="68"/>
      <c r="O87" s="68"/>
      <c r="P87" s="69">
        <f>P88+P116+P120+P137+P155+P160</f>
        <v>0</v>
      </c>
      <c r="Q87" s="68"/>
      <c r="R87" s="69">
        <f>R88+R116+R120+R137+R155+R160</f>
        <v>27.182135999999996</v>
      </c>
      <c r="S87" s="68"/>
      <c r="T87" s="70">
        <f>T88+T116+T120+T137+T155+T160</f>
        <v>5.220000000000001</v>
      </c>
      <c r="AR87" s="66" t="s">
        <v>80</v>
      </c>
      <c r="AT87" s="71" t="s">
        <v>71</v>
      </c>
      <c r="AU87" s="71" t="s">
        <v>72</v>
      </c>
      <c r="AY87" s="66" t="s">
        <v>116</v>
      </c>
      <c r="BK87" s="72">
        <f>BK88+BK116+BK120+BK137+BK155+BK160</f>
        <v>0</v>
      </c>
    </row>
    <row r="88" spans="2:63" s="12" customFormat="1" ht="22.8" customHeight="1">
      <c r="B88" s="260"/>
      <c r="C88" s="261"/>
      <c r="D88" s="262" t="s">
        <v>71</v>
      </c>
      <c r="E88" s="265" t="s">
        <v>80</v>
      </c>
      <c r="F88" s="265" t="s">
        <v>178</v>
      </c>
      <c r="G88" s="261"/>
      <c r="H88" s="261"/>
      <c r="I88" s="261"/>
      <c r="J88" s="183">
        <f>BK88</f>
        <v>0</v>
      </c>
      <c r="K88" s="261"/>
      <c r="L88" s="65"/>
      <c r="M88" s="67"/>
      <c r="N88" s="68"/>
      <c r="O88" s="68"/>
      <c r="P88" s="69">
        <f>SUM(P89:P115)</f>
        <v>0</v>
      </c>
      <c r="Q88" s="68"/>
      <c r="R88" s="69">
        <f>SUM(R89:R115)</f>
        <v>1.08954</v>
      </c>
      <c r="S88" s="68"/>
      <c r="T88" s="70">
        <f>SUM(T89:T115)</f>
        <v>5.220000000000001</v>
      </c>
      <c r="AR88" s="66" t="s">
        <v>80</v>
      </c>
      <c r="AT88" s="71" t="s">
        <v>71</v>
      </c>
      <c r="AU88" s="71" t="s">
        <v>80</v>
      </c>
      <c r="AY88" s="66" t="s">
        <v>116</v>
      </c>
      <c r="BK88" s="72">
        <f>SUM(BK89:BK115)</f>
        <v>0</v>
      </c>
    </row>
    <row r="89" spans="1:65" s="2" customFormat="1" ht="34.2">
      <c r="A89" s="21"/>
      <c r="B89" s="195"/>
      <c r="C89" s="266" t="s">
        <v>80</v>
      </c>
      <c r="D89" s="266" t="s">
        <v>119</v>
      </c>
      <c r="E89" s="267" t="s">
        <v>179</v>
      </c>
      <c r="F89" s="268" t="s">
        <v>180</v>
      </c>
      <c r="G89" s="269" t="s">
        <v>181</v>
      </c>
      <c r="H89" s="270">
        <v>12</v>
      </c>
      <c r="I89" s="73"/>
      <c r="J89" s="182">
        <f>ROUND(I89*H89,2)</f>
        <v>0</v>
      </c>
      <c r="K89" s="268" t="s">
        <v>182</v>
      </c>
      <c r="L89" s="22"/>
      <c r="M89" s="74" t="s">
        <v>3</v>
      </c>
      <c r="N89" s="75" t="s">
        <v>43</v>
      </c>
      <c r="O89" s="28"/>
      <c r="P89" s="76">
        <f>O89*H89</f>
        <v>0</v>
      </c>
      <c r="Q89" s="76">
        <v>0</v>
      </c>
      <c r="R89" s="76">
        <f>Q89*H89</f>
        <v>0</v>
      </c>
      <c r="S89" s="76">
        <v>0.255</v>
      </c>
      <c r="T89" s="77">
        <f>S89*H89</f>
        <v>3.06</v>
      </c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R89" s="78" t="s">
        <v>134</v>
      </c>
      <c r="AT89" s="78" t="s">
        <v>119</v>
      </c>
      <c r="AU89" s="78" t="s">
        <v>82</v>
      </c>
      <c r="AY89" s="17" t="s">
        <v>116</v>
      </c>
      <c r="BE89" s="79">
        <f>IF(N89="základní",J89,0)</f>
        <v>0</v>
      </c>
      <c r="BF89" s="79">
        <f>IF(N89="snížená",J89,0)</f>
        <v>0</v>
      </c>
      <c r="BG89" s="79">
        <f>IF(N89="zákl. přenesená",J89,0)</f>
        <v>0</v>
      </c>
      <c r="BH89" s="79">
        <f>IF(N89="sníž. přenesená",J89,0)</f>
        <v>0</v>
      </c>
      <c r="BI89" s="79">
        <f>IF(N89="nulová",J89,0)</f>
        <v>0</v>
      </c>
      <c r="BJ89" s="17" t="s">
        <v>80</v>
      </c>
      <c r="BK89" s="79">
        <f>ROUND(I89*H89,2)</f>
        <v>0</v>
      </c>
      <c r="BL89" s="17" t="s">
        <v>134</v>
      </c>
      <c r="BM89" s="78" t="s">
        <v>183</v>
      </c>
    </row>
    <row r="90" spans="2:51" s="13" customFormat="1" ht="12">
      <c r="B90" s="271"/>
      <c r="C90" s="184"/>
      <c r="D90" s="272" t="s">
        <v>163</v>
      </c>
      <c r="E90" s="273" t="s">
        <v>3</v>
      </c>
      <c r="F90" s="274" t="s">
        <v>184</v>
      </c>
      <c r="G90" s="184"/>
      <c r="H90" s="275">
        <v>12</v>
      </c>
      <c r="I90" s="184"/>
      <c r="J90" s="184"/>
      <c r="K90" s="184"/>
      <c r="L90" s="80"/>
      <c r="M90" s="82"/>
      <c r="N90" s="83"/>
      <c r="O90" s="83"/>
      <c r="P90" s="83"/>
      <c r="Q90" s="83"/>
      <c r="R90" s="83"/>
      <c r="S90" s="83"/>
      <c r="T90" s="84"/>
      <c r="AT90" s="81" t="s">
        <v>163</v>
      </c>
      <c r="AU90" s="81" t="s">
        <v>82</v>
      </c>
      <c r="AV90" s="13" t="s">
        <v>82</v>
      </c>
      <c r="AW90" s="13" t="s">
        <v>33</v>
      </c>
      <c r="AX90" s="13" t="s">
        <v>72</v>
      </c>
      <c r="AY90" s="81" t="s">
        <v>116</v>
      </c>
    </row>
    <row r="91" spans="2:51" s="14" customFormat="1" ht="12">
      <c r="B91" s="276"/>
      <c r="C91" s="277"/>
      <c r="D91" s="272" t="s">
        <v>163</v>
      </c>
      <c r="E91" s="278" t="s">
        <v>3</v>
      </c>
      <c r="F91" s="279" t="s">
        <v>185</v>
      </c>
      <c r="G91" s="277"/>
      <c r="H91" s="280">
        <v>12</v>
      </c>
      <c r="I91" s="277"/>
      <c r="J91" s="277"/>
      <c r="K91" s="277"/>
      <c r="L91" s="90"/>
      <c r="M91" s="92"/>
      <c r="N91" s="93"/>
      <c r="O91" s="93"/>
      <c r="P91" s="93"/>
      <c r="Q91" s="93"/>
      <c r="R91" s="93"/>
      <c r="S91" s="93"/>
      <c r="T91" s="94"/>
      <c r="AT91" s="91" t="s">
        <v>163</v>
      </c>
      <c r="AU91" s="91" t="s">
        <v>82</v>
      </c>
      <c r="AV91" s="14" t="s">
        <v>134</v>
      </c>
      <c r="AW91" s="14" t="s">
        <v>4</v>
      </c>
      <c r="AX91" s="14" t="s">
        <v>80</v>
      </c>
      <c r="AY91" s="91" t="s">
        <v>116</v>
      </c>
    </row>
    <row r="92" spans="1:65" s="2" customFormat="1" ht="33" customHeight="1">
      <c r="A92" s="21"/>
      <c r="B92" s="195"/>
      <c r="C92" s="266" t="s">
        <v>82</v>
      </c>
      <c r="D92" s="266" t="s">
        <v>119</v>
      </c>
      <c r="E92" s="267" t="s">
        <v>186</v>
      </c>
      <c r="F92" s="268" t="s">
        <v>187</v>
      </c>
      <c r="G92" s="269" t="s">
        <v>181</v>
      </c>
      <c r="H92" s="270">
        <v>82</v>
      </c>
      <c r="I92" s="73"/>
      <c r="J92" s="182">
        <f>ROUND(I92*H92,2)</f>
        <v>0</v>
      </c>
      <c r="K92" s="268" t="s">
        <v>182</v>
      </c>
      <c r="L92" s="22"/>
      <c r="M92" s="74" t="s">
        <v>3</v>
      </c>
      <c r="N92" s="75" t="s">
        <v>43</v>
      </c>
      <c r="O92" s="28"/>
      <c r="P92" s="76">
        <f>O92*H92</f>
        <v>0</v>
      </c>
      <c r="Q92" s="76">
        <v>0</v>
      </c>
      <c r="R92" s="76">
        <f>Q92*H92</f>
        <v>0</v>
      </c>
      <c r="S92" s="76">
        <v>0</v>
      </c>
      <c r="T92" s="77">
        <f>S92*H92</f>
        <v>0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R92" s="78" t="s">
        <v>134</v>
      </c>
      <c r="AT92" s="78" t="s">
        <v>119</v>
      </c>
      <c r="AU92" s="78" t="s">
        <v>82</v>
      </c>
      <c r="AY92" s="17" t="s">
        <v>116</v>
      </c>
      <c r="BE92" s="79">
        <f>IF(N92="základní",J92,0)</f>
        <v>0</v>
      </c>
      <c r="BF92" s="79">
        <f>IF(N92="snížená",J92,0)</f>
        <v>0</v>
      </c>
      <c r="BG92" s="79">
        <f>IF(N92="zákl. přenesená",J92,0)</f>
        <v>0</v>
      </c>
      <c r="BH92" s="79">
        <f>IF(N92="sníž. přenesená",J92,0)</f>
        <v>0</v>
      </c>
      <c r="BI92" s="79">
        <f>IF(N92="nulová",J92,0)</f>
        <v>0</v>
      </c>
      <c r="BJ92" s="17" t="s">
        <v>80</v>
      </c>
      <c r="BK92" s="79">
        <f>ROUND(I92*H92,2)</f>
        <v>0</v>
      </c>
      <c r="BL92" s="17" t="s">
        <v>134</v>
      </c>
      <c r="BM92" s="78" t="s">
        <v>188</v>
      </c>
    </row>
    <row r="93" spans="2:51" s="13" customFormat="1" ht="12">
      <c r="B93" s="271"/>
      <c r="C93" s="184"/>
      <c r="D93" s="272" t="s">
        <v>163</v>
      </c>
      <c r="E93" s="273" t="s">
        <v>3</v>
      </c>
      <c r="F93" s="274" t="s">
        <v>189</v>
      </c>
      <c r="G93" s="184"/>
      <c r="H93" s="275">
        <v>82</v>
      </c>
      <c r="I93" s="184"/>
      <c r="J93" s="184"/>
      <c r="K93" s="184"/>
      <c r="L93" s="80"/>
      <c r="M93" s="82"/>
      <c r="N93" s="83"/>
      <c r="O93" s="83"/>
      <c r="P93" s="83"/>
      <c r="Q93" s="83"/>
      <c r="R93" s="83"/>
      <c r="S93" s="83"/>
      <c r="T93" s="84"/>
      <c r="AT93" s="81" t="s">
        <v>163</v>
      </c>
      <c r="AU93" s="81" t="s">
        <v>82</v>
      </c>
      <c r="AV93" s="13" t="s">
        <v>82</v>
      </c>
      <c r="AW93" s="13" t="s">
        <v>33</v>
      </c>
      <c r="AX93" s="13" t="s">
        <v>72</v>
      </c>
      <c r="AY93" s="81" t="s">
        <v>116</v>
      </c>
    </row>
    <row r="94" spans="2:51" s="14" customFormat="1" ht="12">
      <c r="B94" s="276"/>
      <c r="C94" s="277"/>
      <c r="D94" s="272" t="s">
        <v>163</v>
      </c>
      <c r="E94" s="278" t="s">
        <v>3</v>
      </c>
      <c r="F94" s="279" t="s">
        <v>185</v>
      </c>
      <c r="G94" s="277"/>
      <c r="H94" s="280">
        <v>82</v>
      </c>
      <c r="I94" s="277"/>
      <c r="J94" s="277"/>
      <c r="K94" s="277"/>
      <c r="L94" s="90"/>
      <c r="M94" s="92"/>
      <c r="N94" s="93"/>
      <c r="O94" s="93"/>
      <c r="P94" s="93"/>
      <c r="Q94" s="93"/>
      <c r="R94" s="93"/>
      <c r="S94" s="93"/>
      <c r="T94" s="94"/>
      <c r="AT94" s="91" t="s">
        <v>163</v>
      </c>
      <c r="AU94" s="91" t="s">
        <v>82</v>
      </c>
      <c r="AV94" s="14" t="s">
        <v>134</v>
      </c>
      <c r="AW94" s="14" t="s">
        <v>4</v>
      </c>
      <c r="AX94" s="14" t="s">
        <v>80</v>
      </c>
      <c r="AY94" s="91" t="s">
        <v>116</v>
      </c>
    </row>
    <row r="95" spans="1:65" s="2" customFormat="1" ht="33" customHeight="1">
      <c r="A95" s="21"/>
      <c r="B95" s="195"/>
      <c r="C95" s="266" t="s">
        <v>130</v>
      </c>
      <c r="D95" s="266" t="s">
        <v>119</v>
      </c>
      <c r="E95" s="267" t="s">
        <v>190</v>
      </c>
      <c r="F95" s="268" t="s">
        <v>191</v>
      </c>
      <c r="G95" s="269" t="s">
        <v>181</v>
      </c>
      <c r="H95" s="270">
        <v>12</v>
      </c>
      <c r="I95" s="73"/>
      <c r="J95" s="182">
        <f>ROUND(I95*H95,2)</f>
        <v>0</v>
      </c>
      <c r="K95" s="268" t="s">
        <v>182</v>
      </c>
      <c r="L95" s="22"/>
      <c r="M95" s="74" t="s">
        <v>3</v>
      </c>
      <c r="N95" s="75" t="s">
        <v>43</v>
      </c>
      <c r="O95" s="28"/>
      <c r="P95" s="76">
        <f>O95*H95</f>
        <v>0</v>
      </c>
      <c r="Q95" s="76">
        <v>0</v>
      </c>
      <c r="R95" s="76">
        <f>Q95*H95</f>
        <v>0</v>
      </c>
      <c r="S95" s="76">
        <v>0.18</v>
      </c>
      <c r="T95" s="77">
        <f>S95*H95</f>
        <v>2.16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R95" s="78" t="s">
        <v>134</v>
      </c>
      <c r="AT95" s="78" t="s">
        <v>119</v>
      </c>
      <c r="AU95" s="78" t="s">
        <v>82</v>
      </c>
      <c r="AY95" s="17" t="s">
        <v>116</v>
      </c>
      <c r="BE95" s="79">
        <f>IF(N95="základní",J95,0)</f>
        <v>0</v>
      </c>
      <c r="BF95" s="79">
        <f>IF(N95="snížená",J95,0)</f>
        <v>0</v>
      </c>
      <c r="BG95" s="79">
        <f>IF(N95="zákl. přenesená",J95,0)</f>
        <v>0</v>
      </c>
      <c r="BH95" s="79">
        <f>IF(N95="sníž. přenesená",J95,0)</f>
        <v>0</v>
      </c>
      <c r="BI95" s="79">
        <f>IF(N95="nulová",J95,0)</f>
        <v>0</v>
      </c>
      <c r="BJ95" s="17" t="s">
        <v>80</v>
      </c>
      <c r="BK95" s="79">
        <f>ROUND(I95*H95,2)</f>
        <v>0</v>
      </c>
      <c r="BL95" s="17" t="s">
        <v>134</v>
      </c>
      <c r="BM95" s="78" t="s">
        <v>192</v>
      </c>
    </row>
    <row r="96" spans="2:51" s="13" customFormat="1" ht="12">
      <c r="B96" s="271"/>
      <c r="C96" s="184"/>
      <c r="D96" s="272" t="s">
        <v>163</v>
      </c>
      <c r="E96" s="273" t="s">
        <v>3</v>
      </c>
      <c r="F96" s="274" t="s">
        <v>184</v>
      </c>
      <c r="G96" s="184"/>
      <c r="H96" s="275">
        <v>12</v>
      </c>
      <c r="I96" s="184"/>
      <c r="J96" s="184"/>
      <c r="K96" s="184"/>
      <c r="L96" s="80"/>
      <c r="M96" s="82"/>
      <c r="N96" s="83"/>
      <c r="O96" s="83"/>
      <c r="P96" s="83"/>
      <c r="Q96" s="83"/>
      <c r="R96" s="83"/>
      <c r="S96" s="83"/>
      <c r="T96" s="84"/>
      <c r="AT96" s="81" t="s">
        <v>163</v>
      </c>
      <c r="AU96" s="81" t="s">
        <v>82</v>
      </c>
      <c r="AV96" s="13" t="s">
        <v>82</v>
      </c>
      <c r="AW96" s="13" t="s">
        <v>33</v>
      </c>
      <c r="AX96" s="13" t="s">
        <v>72</v>
      </c>
      <c r="AY96" s="81" t="s">
        <v>116</v>
      </c>
    </row>
    <row r="97" spans="2:51" s="14" customFormat="1" ht="12">
      <c r="B97" s="276"/>
      <c r="C97" s="277"/>
      <c r="D97" s="272" t="s">
        <v>163</v>
      </c>
      <c r="E97" s="278" t="s">
        <v>3</v>
      </c>
      <c r="F97" s="279" t="s">
        <v>185</v>
      </c>
      <c r="G97" s="277"/>
      <c r="H97" s="280">
        <v>12</v>
      </c>
      <c r="I97" s="277"/>
      <c r="J97" s="277"/>
      <c r="K97" s="277"/>
      <c r="L97" s="90"/>
      <c r="M97" s="92"/>
      <c r="N97" s="93"/>
      <c r="O97" s="93"/>
      <c r="P97" s="93"/>
      <c r="Q97" s="93"/>
      <c r="R97" s="93"/>
      <c r="S97" s="93"/>
      <c r="T97" s="94"/>
      <c r="AT97" s="91" t="s">
        <v>163</v>
      </c>
      <c r="AU97" s="91" t="s">
        <v>82</v>
      </c>
      <c r="AV97" s="14" t="s">
        <v>134</v>
      </c>
      <c r="AW97" s="14" t="s">
        <v>4</v>
      </c>
      <c r="AX97" s="14" t="s">
        <v>80</v>
      </c>
      <c r="AY97" s="91" t="s">
        <v>116</v>
      </c>
    </row>
    <row r="98" spans="1:65" s="2" customFormat="1" ht="34.2">
      <c r="A98" s="21"/>
      <c r="B98" s="195"/>
      <c r="C98" s="266" t="s">
        <v>134</v>
      </c>
      <c r="D98" s="266" t="s">
        <v>119</v>
      </c>
      <c r="E98" s="267" t="s">
        <v>193</v>
      </c>
      <c r="F98" s="268" t="s">
        <v>194</v>
      </c>
      <c r="G98" s="269" t="s">
        <v>195</v>
      </c>
      <c r="H98" s="270">
        <v>18</v>
      </c>
      <c r="I98" s="73"/>
      <c r="J98" s="182">
        <f>ROUND(I98*H98,2)</f>
        <v>0</v>
      </c>
      <c r="K98" s="268" t="s">
        <v>182</v>
      </c>
      <c r="L98" s="22"/>
      <c r="M98" s="74" t="s">
        <v>3</v>
      </c>
      <c r="N98" s="75" t="s">
        <v>43</v>
      </c>
      <c r="O98" s="28"/>
      <c r="P98" s="76">
        <f>O98*H98</f>
        <v>0</v>
      </c>
      <c r="Q98" s="76">
        <v>0.06053</v>
      </c>
      <c r="R98" s="76">
        <f>Q98*H98</f>
        <v>1.08954</v>
      </c>
      <c r="S98" s="76">
        <v>0</v>
      </c>
      <c r="T98" s="77">
        <f>S98*H98</f>
        <v>0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R98" s="78" t="s">
        <v>134</v>
      </c>
      <c r="AT98" s="78" t="s">
        <v>119</v>
      </c>
      <c r="AU98" s="78" t="s">
        <v>82</v>
      </c>
      <c r="AY98" s="17" t="s">
        <v>116</v>
      </c>
      <c r="BE98" s="79">
        <f>IF(N98="základní",J98,0)</f>
        <v>0</v>
      </c>
      <c r="BF98" s="79">
        <f>IF(N98="snížená",J98,0)</f>
        <v>0</v>
      </c>
      <c r="BG98" s="79">
        <f>IF(N98="zákl. přenesená",J98,0)</f>
        <v>0</v>
      </c>
      <c r="BH98" s="79">
        <f>IF(N98="sníž. přenesená",J98,0)</f>
        <v>0</v>
      </c>
      <c r="BI98" s="79">
        <f>IF(N98="nulová",J98,0)</f>
        <v>0</v>
      </c>
      <c r="BJ98" s="17" t="s">
        <v>80</v>
      </c>
      <c r="BK98" s="79">
        <f>ROUND(I98*H98,2)</f>
        <v>0</v>
      </c>
      <c r="BL98" s="17" t="s">
        <v>134</v>
      </c>
      <c r="BM98" s="78" t="s">
        <v>196</v>
      </c>
    </row>
    <row r="99" spans="2:51" s="13" customFormat="1" ht="12">
      <c r="B99" s="271"/>
      <c r="C99" s="184"/>
      <c r="D99" s="272" t="s">
        <v>163</v>
      </c>
      <c r="E99" s="273" t="s">
        <v>3</v>
      </c>
      <c r="F99" s="274" t="s">
        <v>197</v>
      </c>
      <c r="G99" s="184"/>
      <c r="H99" s="275">
        <v>18</v>
      </c>
      <c r="I99" s="184"/>
      <c r="J99" s="184"/>
      <c r="K99" s="184"/>
      <c r="L99" s="80"/>
      <c r="M99" s="82"/>
      <c r="N99" s="83"/>
      <c r="O99" s="83"/>
      <c r="P99" s="83"/>
      <c r="Q99" s="83"/>
      <c r="R99" s="83"/>
      <c r="S99" s="83"/>
      <c r="T99" s="84"/>
      <c r="AT99" s="81" t="s">
        <v>163</v>
      </c>
      <c r="AU99" s="81" t="s">
        <v>82</v>
      </c>
      <c r="AV99" s="13" t="s">
        <v>82</v>
      </c>
      <c r="AW99" s="13" t="s">
        <v>33</v>
      </c>
      <c r="AX99" s="13" t="s">
        <v>72</v>
      </c>
      <c r="AY99" s="81" t="s">
        <v>116</v>
      </c>
    </row>
    <row r="100" spans="2:51" s="14" customFormat="1" ht="12">
      <c r="B100" s="276"/>
      <c r="C100" s="277"/>
      <c r="D100" s="272" t="s">
        <v>163</v>
      </c>
      <c r="E100" s="278" t="s">
        <v>3</v>
      </c>
      <c r="F100" s="279" t="s">
        <v>185</v>
      </c>
      <c r="G100" s="277"/>
      <c r="H100" s="280">
        <v>18</v>
      </c>
      <c r="I100" s="277"/>
      <c r="J100" s="277"/>
      <c r="K100" s="277"/>
      <c r="L100" s="90"/>
      <c r="M100" s="92"/>
      <c r="N100" s="93"/>
      <c r="O100" s="93"/>
      <c r="P100" s="93"/>
      <c r="Q100" s="93"/>
      <c r="R100" s="93"/>
      <c r="S100" s="93"/>
      <c r="T100" s="94"/>
      <c r="AT100" s="91" t="s">
        <v>163</v>
      </c>
      <c r="AU100" s="91" t="s">
        <v>82</v>
      </c>
      <c r="AV100" s="14" t="s">
        <v>134</v>
      </c>
      <c r="AW100" s="14" t="s">
        <v>4</v>
      </c>
      <c r="AX100" s="14" t="s">
        <v>80</v>
      </c>
      <c r="AY100" s="91" t="s">
        <v>116</v>
      </c>
    </row>
    <row r="101" spans="1:65" s="2" customFormat="1" ht="16.5" customHeight="1">
      <c r="A101" s="21"/>
      <c r="B101" s="195"/>
      <c r="C101" s="266" t="s">
        <v>115</v>
      </c>
      <c r="D101" s="266" t="s">
        <v>119</v>
      </c>
      <c r="E101" s="267" t="s">
        <v>198</v>
      </c>
      <c r="F101" s="268" t="s">
        <v>199</v>
      </c>
      <c r="G101" s="269" t="s">
        <v>200</v>
      </c>
      <c r="H101" s="270">
        <v>11.48</v>
      </c>
      <c r="I101" s="73"/>
      <c r="J101" s="182">
        <f>ROUND(I101*H101,2)</f>
        <v>0</v>
      </c>
      <c r="K101" s="268" t="s">
        <v>182</v>
      </c>
      <c r="L101" s="22"/>
      <c r="M101" s="74" t="s">
        <v>3</v>
      </c>
      <c r="N101" s="75" t="s">
        <v>43</v>
      </c>
      <c r="O101" s="28"/>
      <c r="P101" s="76">
        <f>O101*H101</f>
        <v>0</v>
      </c>
      <c r="Q101" s="76">
        <v>0</v>
      </c>
      <c r="R101" s="76">
        <f>Q101*H101</f>
        <v>0</v>
      </c>
      <c r="S101" s="76">
        <v>0</v>
      </c>
      <c r="T101" s="77">
        <f>S101*H101</f>
        <v>0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R101" s="78" t="s">
        <v>134</v>
      </c>
      <c r="AT101" s="78" t="s">
        <v>119</v>
      </c>
      <c r="AU101" s="78" t="s">
        <v>82</v>
      </c>
      <c r="AY101" s="17" t="s">
        <v>116</v>
      </c>
      <c r="BE101" s="79">
        <f>IF(N101="základní",J101,0)</f>
        <v>0</v>
      </c>
      <c r="BF101" s="79">
        <f>IF(N101="snížená",J101,0)</f>
        <v>0</v>
      </c>
      <c r="BG101" s="79">
        <f>IF(N101="zákl. přenesená",J101,0)</f>
        <v>0</v>
      </c>
      <c r="BH101" s="79">
        <f>IF(N101="sníž. přenesená",J101,0)</f>
        <v>0</v>
      </c>
      <c r="BI101" s="79">
        <f>IF(N101="nulová",J101,0)</f>
        <v>0</v>
      </c>
      <c r="BJ101" s="17" t="s">
        <v>80</v>
      </c>
      <c r="BK101" s="79">
        <f>ROUND(I101*H101,2)</f>
        <v>0</v>
      </c>
      <c r="BL101" s="17" t="s">
        <v>134</v>
      </c>
      <c r="BM101" s="78" t="s">
        <v>201</v>
      </c>
    </row>
    <row r="102" spans="2:51" s="13" customFormat="1" ht="12">
      <c r="B102" s="271"/>
      <c r="C102" s="184"/>
      <c r="D102" s="272" t="s">
        <v>163</v>
      </c>
      <c r="E102" s="273" t="s">
        <v>3</v>
      </c>
      <c r="F102" s="274" t="s">
        <v>202</v>
      </c>
      <c r="G102" s="184"/>
      <c r="H102" s="275">
        <v>11.48</v>
      </c>
      <c r="I102" s="184"/>
      <c r="J102" s="184"/>
      <c r="K102" s="184"/>
      <c r="L102" s="80"/>
      <c r="M102" s="82"/>
      <c r="N102" s="83"/>
      <c r="O102" s="83"/>
      <c r="P102" s="83"/>
      <c r="Q102" s="83"/>
      <c r="R102" s="83"/>
      <c r="S102" s="83"/>
      <c r="T102" s="84"/>
      <c r="AT102" s="81" t="s">
        <v>163</v>
      </c>
      <c r="AU102" s="81" t="s">
        <v>82</v>
      </c>
      <c r="AV102" s="13" t="s">
        <v>82</v>
      </c>
      <c r="AW102" s="13" t="s">
        <v>33</v>
      </c>
      <c r="AX102" s="13" t="s">
        <v>72</v>
      </c>
      <c r="AY102" s="81" t="s">
        <v>116</v>
      </c>
    </row>
    <row r="103" spans="2:51" s="14" customFormat="1" ht="12">
      <c r="B103" s="276"/>
      <c r="C103" s="277"/>
      <c r="D103" s="272" t="s">
        <v>163</v>
      </c>
      <c r="E103" s="278" t="s">
        <v>3</v>
      </c>
      <c r="F103" s="279" t="s">
        <v>185</v>
      </c>
      <c r="G103" s="277"/>
      <c r="H103" s="280">
        <v>11.48</v>
      </c>
      <c r="I103" s="277"/>
      <c r="J103" s="277"/>
      <c r="K103" s="277"/>
      <c r="L103" s="90"/>
      <c r="M103" s="92"/>
      <c r="N103" s="93"/>
      <c r="O103" s="93"/>
      <c r="P103" s="93"/>
      <c r="Q103" s="93"/>
      <c r="R103" s="93"/>
      <c r="S103" s="93"/>
      <c r="T103" s="94"/>
      <c r="AT103" s="91" t="s">
        <v>163</v>
      </c>
      <c r="AU103" s="91" t="s">
        <v>82</v>
      </c>
      <c r="AV103" s="14" t="s">
        <v>134</v>
      </c>
      <c r="AW103" s="14" t="s">
        <v>4</v>
      </c>
      <c r="AX103" s="14" t="s">
        <v>80</v>
      </c>
      <c r="AY103" s="91" t="s">
        <v>116</v>
      </c>
    </row>
    <row r="104" spans="1:65" s="2" customFormat="1" ht="22.8">
      <c r="A104" s="21"/>
      <c r="B104" s="195"/>
      <c r="C104" s="266" t="s">
        <v>143</v>
      </c>
      <c r="D104" s="266" t="s">
        <v>119</v>
      </c>
      <c r="E104" s="267" t="s">
        <v>203</v>
      </c>
      <c r="F104" s="268" t="s">
        <v>204</v>
      </c>
      <c r="G104" s="269" t="s">
        <v>200</v>
      </c>
      <c r="H104" s="270">
        <v>3.444</v>
      </c>
      <c r="I104" s="73"/>
      <c r="J104" s="182">
        <f>ROUND(I104*H104,2)</f>
        <v>0</v>
      </c>
      <c r="K104" s="268" t="s">
        <v>182</v>
      </c>
      <c r="L104" s="22"/>
      <c r="M104" s="74" t="s">
        <v>3</v>
      </c>
      <c r="N104" s="75" t="s">
        <v>43</v>
      </c>
      <c r="O104" s="28"/>
      <c r="P104" s="76">
        <f>O104*H104</f>
        <v>0</v>
      </c>
      <c r="Q104" s="76">
        <v>0</v>
      </c>
      <c r="R104" s="76">
        <f>Q104*H104</f>
        <v>0</v>
      </c>
      <c r="S104" s="76">
        <v>0</v>
      </c>
      <c r="T104" s="77">
        <f>S104*H104</f>
        <v>0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R104" s="78" t="s">
        <v>134</v>
      </c>
      <c r="AT104" s="78" t="s">
        <v>119</v>
      </c>
      <c r="AU104" s="78" t="s">
        <v>82</v>
      </c>
      <c r="AY104" s="17" t="s">
        <v>116</v>
      </c>
      <c r="BE104" s="79">
        <f>IF(N104="základní",J104,0)</f>
        <v>0</v>
      </c>
      <c r="BF104" s="79">
        <f>IF(N104="snížená",J104,0)</f>
        <v>0</v>
      </c>
      <c r="BG104" s="79">
        <f>IF(N104="zákl. přenesená",J104,0)</f>
        <v>0</v>
      </c>
      <c r="BH104" s="79">
        <f>IF(N104="sníž. přenesená",J104,0)</f>
        <v>0</v>
      </c>
      <c r="BI104" s="79">
        <f>IF(N104="nulová",J104,0)</f>
        <v>0</v>
      </c>
      <c r="BJ104" s="17" t="s">
        <v>80</v>
      </c>
      <c r="BK104" s="79">
        <f>ROUND(I104*H104,2)</f>
        <v>0</v>
      </c>
      <c r="BL104" s="17" t="s">
        <v>134</v>
      </c>
      <c r="BM104" s="78" t="s">
        <v>205</v>
      </c>
    </row>
    <row r="105" spans="2:51" s="13" customFormat="1" ht="12">
      <c r="B105" s="271"/>
      <c r="C105" s="184"/>
      <c r="D105" s="272" t="s">
        <v>163</v>
      </c>
      <c r="E105" s="273" t="s">
        <v>3</v>
      </c>
      <c r="F105" s="274" t="s">
        <v>206</v>
      </c>
      <c r="G105" s="184"/>
      <c r="H105" s="275">
        <v>3.444</v>
      </c>
      <c r="I105" s="184"/>
      <c r="J105" s="184"/>
      <c r="K105" s="184"/>
      <c r="L105" s="80"/>
      <c r="M105" s="82"/>
      <c r="N105" s="83"/>
      <c r="O105" s="83"/>
      <c r="P105" s="83"/>
      <c r="Q105" s="83"/>
      <c r="R105" s="83"/>
      <c r="S105" s="83"/>
      <c r="T105" s="84"/>
      <c r="AT105" s="81" t="s">
        <v>163</v>
      </c>
      <c r="AU105" s="81" t="s">
        <v>82</v>
      </c>
      <c r="AV105" s="13" t="s">
        <v>82</v>
      </c>
      <c r="AW105" s="13" t="s">
        <v>33</v>
      </c>
      <c r="AX105" s="13" t="s">
        <v>72</v>
      </c>
      <c r="AY105" s="81" t="s">
        <v>116</v>
      </c>
    </row>
    <row r="106" spans="2:51" s="14" customFormat="1" ht="12">
      <c r="B106" s="276"/>
      <c r="C106" s="277"/>
      <c r="D106" s="272" t="s">
        <v>163</v>
      </c>
      <c r="E106" s="278" t="s">
        <v>3</v>
      </c>
      <c r="F106" s="279" t="s">
        <v>185</v>
      </c>
      <c r="G106" s="277"/>
      <c r="H106" s="280">
        <v>3.444</v>
      </c>
      <c r="I106" s="277"/>
      <c r="J106" s="277"/>
      <c r="K106" s="277"/>
      <c r="L106" s="90"/>
      <c r="M106" s="92"/>
      <c r="N106" s="93"/>
      <c r="O106" s="93"/>
      <c r="P106" s="93"/>
      <c r="Q106" s="93"/>
      <c r="R106" s="93"/>
      <c r="S106" s="93"/>
      <c r="T106" s="94"/>
      <c r="AT106" s="91" t="s">
        <v>163</v>
      </c>
      <c r="AU106" s="91" t="s">
        <v>82</v>
      </c>
      <c r="AV106" s="14" t="s">
        <v>134</v>
      </c>
      <c r="AW106" s="14" t="s">
        <v>4</v>
      </c>
      <c r="AX106" s="14" t="s">
        <v>80</v>
      </c>
      <c r="AY106" s="91" t="s">
        <v>116</v>
      </c>
    </row>
    <row r="107" spans="1:65" s="2" customFormat="1" ht="34.2">
      <c r="A107" s="21"/>
      <c r="B107" s="195"/>
      <c r="C107" s="266" t="s">
        <v>147</v>
      </c>
      <c r="D107" s="266" t="s">
        <v>119</v>
      </c>
      <c r="E107" s="267" t="s">
        <v>207</v>
      </c>
      <c r="F107" s="268" t="s">
        <v>208</v>
      </c>
      <c r="G107" s="269" t="s">
        <v>200</v>
      </c>
      <c r="H107" s="270">
        <v>11.48</v>
      </c>
      <c r="I107" s="73"/>
      <c r="J107" s="182">
        <f>ROUND(I107*H107,2)</f>
        <v>0</v>
      </c>
      <c r="K107" s="268" t="s">
        <v>182</v>
      </c>
      <c r="L107" s="22"/>
      <c r="M107" s="74" t="s">
        <v>3</v>
      </c>
      <c r="N107" s="75" t="s">
        <v>43</v>
      </c>
      <c r="O107" s="28"/>
      <c r="P107" s="76">
        <f>O107*H107</f>
        <v>0</v>
      </c>
      <c r="Q107" s="76">
        <v>0</v>
      </c>
      <c r="R107" s="76">
        <f>Q107*H107</f>
        <v>0</v>
      </c>
      <c r="S107" s="76">
        <v>0</v>
      </c>
      <c r="T107" s="77">
        <f>S107*H107</f>
        <v>0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R107" s="78" t="s">
        <v>134</v>
      </c>
      <c r="AT107" s="78" t="s">
        <v>119</v>
      </c>
      <c r="AU107" s="78" t="s">
        <v>82</v>
      </c>
      <c r="AY107" s="17" t="s">
        <v>116</v>
      </c>
      <c r="BE107" s="79">
        <f>IF(N107="základní",J107,0)</f>
        <v>0</v>
      </c>
      <c r="BF107" s="79">
        <f>IF(N107="snížená",J107,0)</f>
        <v>0</v>
      </c>
      <c r="BG107" s="79">
        <f>IF(N107="zákl. přenesená",J107,0)</f>
        <v>0</v>
      </c>
      <c r="BH107" s="79">
        <f>IF(N107="sníž. přenesená",J107,0)</f>
        <v>0</v>
      </c>
      <c r="BI107" s="79">
        <f>IF(N107="nulová",J107,0)</f>
        <v>0</v>
      </c>
      <c r="BJ107" s="17" t="s">
        <v>80</v>
      </c>
      <c r="BK107" s="79">
        <f>ROUND(I107*H107,2)</f>
        <v>0</v>
      </c>
      <c r="BL107" s="17" t="s">
        <v>134</v>
      </c>
      <c r="BM107" s="78" t="s">
        <v>209</v>
      </c>
    </row>
    <row r="108" spans="1:65" s="2" customFormat="1" ht="22.8">
      <c r="A108" s="21"/>
      <c r="B108" s="195"/>
      <c r="C108" s="266" t="s">
        <v>153</v>
      </c>
      <c r="D108" s="266" t="s">
        <v>119</v>
      </c>
      <c r="E108" s="267" t="s">
        <v>210</v>
      </c>
      <c r="F108" s="268" t="s">
        <v>211</v>
      </c>
      <c r="G108" s="269" t="s">
        <v>200</v>
      </c>
      <c r="H108" s="270">
        <v>11.48</v>
      </c>
      <c r="I108" s="73"/>
      <c r="J108" s="182">
        <f>ROUND(I108*H108,2)</f>
        <v>0</v>
      </c>
      <c r="K108" s="268" t="s">
        <v>182</v>
      </c>
      <c r="L108" s="22"/>
      <c r="M108" s="74" t="s">
        <v>3</v>
      </c>
      <c r="N108" s="75" t="s">
        <v>43</v>
      </c>
      <c r="O108" s="28"/>
      <c r="P108" s="76">
        <f>O108*H108</f>
        <v>0</v>
      </c>
      <c r="Q108" s="76">
        <v>0</v>
      </c>
      <c r="R108" s="76">
        <f>Q108*H108</f>
        <v>0</v>
      </c>
      <c r="S108" s="76">
        <v>0</v>
      </c>
      <c r="T108" s="77">
        <f>S108*H108</f>
        <v>0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R108" s="78" t="s">
        <v>134</v>
      </c>
      <c r="AT108" s="78" t="s">
        <v>119</v>
      </c>
      <c r="AU108" s="78" t="s">
        <v>82</v>
      </c>
      <c r="AY108" s="17" t="s">
        <v>116</v>
      </c>
      <c r="BE108" s="79">
        <f>IF(N108="základní",J108,0)</f>
        <v>0</v>
      </c>
      <c r="BF108" s="79">
        <f>IF(N108="snížená",J108,0)</f>
        <v>0</v>
      </c>
      <c r="BG108" s="79">
        <f>IF(N108="zákl. přenesená",J108,0)</f>
        <v>0</v>
      </c>
      <c r="BH108" s="79">
        <f>IF(N108="sníž. přenesená",J108,0)</f>
        <v>0</v>
      </c>
      <c r="BI108" s="79">
        <f>IF(N108="nulová",J108,0)</f>
        <v>0</v>
      </c>
      <c r="BJ108" s="17" t="s">
        <v>80</v>
      </c>
      <c r="BK108" s="79">
        <f>ROUND(I108*H108,2)</f>
        <v>0</v>
      </c>
      <c r="BL108" s="17" t="s">
        <v>134</v>
      </c>
      <c r="BM108" s="78" t="s">
        <v>212</v>
      </c>
    </row>
    <row r="109" spans="1:65" s="2" customFormat="1" ht="22.8">
      <c r="A109" s="21"/>
      <c r="B109" s="195"/>
      <c r="C109" s="266" t="s">
        <v>159</v>
      </c>
      <c r="D109" s="266" t="s">
        <v>119</v>
      </c>
      <c r="E109" s="267" t="s">
        <v>213</v>
      </c>
      <c r="F109" s="268" t="s">
        <v>214</v>
      </c>
      <c r="G109" s="269" t="s">
        <v>200</v>
      </c>
      <c r="H109" s="270">
        <v>11.48</v>
      </c>
      <c r="I109" s="73"/>
      <c r="J109" s="182">
        <f>ROUND(I109*H109,2)</f>
        <v>0</v>
      </c>
      <c r="K109" s="268" t="s">
        <v>182</v>
      </c>
      <c r="L109" s="22"/>
      <c r="M109" s="74" t="s">
        <v>3</v>
      </c>
      <c r="N109" s="75" t="s">
        <v>43</v>
      </c>
      <c r="O109" s="28"/>
      <c r="P109" s="76">
        <f>O109*H109</f>
        <v>0</v>
      </c>
      <c r="Q109" s="76">
        <v>0</v>
      </c>
      <c r="R109" s="76">
        <f>Q109*H109</f>
        <v>0</v>
      </c>
      <c r="S109" s="76">
        <v>0</v>
      </c>
      <c r="T109" s="77">
        <f>S109*H109</f>
        <v>0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R109" s="78" t="s">
        <v>134</v>
      </c>
      <c r="AT109" s="78" t="s">
        <v>119</v>
      </c>
      <c r="AU109" s="78" t="s">
        <v>82</v>
      </c>
      <c r="AY109" s="17" t="s">
        <v>116</v>
      </c>
      <c r="BE109" s="79">
        <f>IF(N109="základní",J109,0)</f>
        <v>0</v>
      </c>
      <c r="BF109" s="79">
        <f>IF(N109="snížená",J109,0)</f>
        <v>0</v>
      </c>
      <c r="BG109" s="79">
        <f>IF(N109="zákl. přenesená",J109,0)</f>
        <v>0</v>
      </c>
      <c r="BH109" s="79">
        <f>IF(N109="sníž. přenesená",J109,0)</f>
        <v>0</v>
      </c>
      <c r="BI109" s="79">
        <f>IF(N109="nulová",J109,0)</f>
        <v>0</v>
      </c>
      <c r="BJ109" s="17" t="s">
        <v>80</v>
      </c>
      <c r="BK109" s="79">
        <f>ROUND(I109*H109,2)</f>
        <v>0</v>
      </c>
      <c r="BL109" s="17" t="s">
        <v>134</v>
      </c>
      <c r="BM109" s="78" t="s">
        <v>215</v>
      </c>
    </row>
    <row r="110" spans="1:65" s="2" customFormat="1" ht="22.8">
      <c r="A110" s="21"/>
      <c r="B110" s="195"/>
      <c r="C110" s="266" t="s">
        <v>165</v>
      </c>
      <c r="D110" s="266" t="s">
        <v>119</v>
      </c>
      <c r="E110" s="267" t="s">
        <v>216</v>
      </c>
      <c r="F110" s="268" t="s">
        <v>217</v>
      </c>
      <c r="G110" s="269" t="s">
        <v>218</v>
      </c>
      <c r="H110" s="270">
        <v>20.664</v>
      </c>
      <c r="I110" s="73"/>
      <c r="J110" s="182">
        <f>ROUND(I110*H110,2)</f>
        <v>0</v>
      </c>
      <c r="K110" s="268" t="s">
        <v>182</v>
      </c>
      <c r="L110" s="22"/>
      <c r="M110" s="74" t="s">
        <v>3</v>
      </c>
      <c r="N110" s="75" t="s">
        <v>43</v>
      </c>
      <c r="O110" s="28"/>
      <c r="P110" s="76">
        <f>O110*H110</f>
        <v>0</v>
      </c>
      <c r="Q110" s="76">
        <v>0</v>
      </c>
      <c r="R110" s="76">
        <f>Q110*H110</f>
        <v>0</v>
      </c>
      <c r="S110" s="76">
        <v>0</v>
      </c>
      <c r="T110" s="77">
        <f>S110*H110</f>
        <v>0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R110" s="78" t="s">
        <v>134</v>
      </c>
      <c r="AT110" s="78" t="s">
        <v>119</v>
      </c>
      <c r="AU110" s="78" t="s">
        <v>82</v>
      </c>
      <c r="AY110" s="17" t="s">
        <v>116</v>
      </c>
      <c r="BE110" s="79">
        <f>IF(N110="základní",J110,0)</f>
        <v>0</v>
      </c>
      <c r="BF110" s="79">
        <f>IF(N110="snížená",J110,0)</f>
        <v>0</v>
      </c>
      <c r="BG110" s="79">
        <f>IF(N110="zákl. přenesená",J110,0)</f>
        <v>0</v>
      </c>
      <c r="BH110" s="79">
        <f>IF(N110="sníž. přenesená",J110,0)</f>
        <v>0</v>
      </c>
      <c r="BI110" s="79">
        <f>IF(N110="nulová",J110,0)</f>
        <v>0</v>
      </c>
      <c r="BJ110" s="17" t="s">
        <v>80</v>
      </c>
      <c r="BK110" s="79">
        <f>ROUND(I110*H110,2)</f>
        <v>0</v>
      </c>
      <c r="BL110" s="17" t="s">
        <v>134</v>
      </c>
      <c r="BM110" s="78" t="s">
        <v>219</v>
      </c>
    </row>
    <row r="111" spans="2:51" s="13" customFormat="1" ht="12">
      <c r="B111" s="271"/>
      <c r="C111" s="184"/>
      <c r="D111" s="272" t="s">
        <v>163</v>
      </c>
      <c r="E111" s="273" t="s">
        <v>3</v>
      </c>
      <c r="F111" s="274" t="s">
        <v>220</v>
      </c>
      <c r="G111" s="184"/>
      <c r="H111" s="275">
        <v>20.664</v>
      </c>
      <c r="I111" s="184"/>
      <c r="J111" s="184"/>
      <c r="K111" s="184"/>
      <c r="L111" s="80"/>
      <c r="M111" s="82"/>
      <c r="N111" s="83"/>
      <c r="O111" s="83"/>
      <c r="P111" s="83"/>
      <c r="Q111" s="83"/>
      <c r="R111" s="83"/>
      <c r="S111" s="83"/>
      <c r="T111" s="84"/>
      <c r="AT111" s="81" t="s">
        <v>163</v>
      </c>
      <c r="AU111" s="81" t="s">
        <v>82</v>
      </c>
      <c r="AV111" s="13" t="s">
        <v>82</v>
      </c>
      <c r="AW111" s="13" t="s">
        <v>33</v>
      </c>
      <c r="AX111" s="13" t="s">
        <v>80</v>
      </c>
      <c r="AY111" s="81" t="s">
        <v>116</v>
      </c>
    </row>
    <row r="112" spans="1:65" s="2" customFormat="1" ht="16.5" customHeight="1">
      <c r="A112" s="21"/>
      <c r="B112" s="195"/>
      <c r="C112" s="266" t="s">
        <v>221</v>
      </c>
      <c r="D112" s="266" t="s">
        <v>119</v>
      </c>
      <c r="E112" s="267" t="s">
        <v>222</v>
      </c>
      <c r="F112" s="268" t="s">
        <v>223</v>
      </c>
      <c r="G112" s="269" t="s">
        <v>181</v>
      </c>
      <c r="H112" s="270">
        <v>94</v>
      </c>
      <c r="I112" s="73"/>
      <c r="J112" s="182">
        <f>ROUND(I112*H112,2)</f>
        <v>0</v>
      </c>
      <c r="K112" s="268" t="s">
        <v>182</v>
      </c>
      <c r="L112" s="22"/>
      <c r="M112" s="74" t="s">
        <v>3</v>
      </c>
      <c r="N112" s="75" t="s">
        <v>43</v>
      </c>
      <c r="O112" s="28"/>
      <c r="P112" s="76">
        <f>O112*H112</f>
        <v>0</v>
      </c>
      <c r="Q112" s="76">
        <v>0</v>
      </c>
      <c r="R112" s="76">
        <f>Q112*H112</f>
        <v>0</v>
      </c>
      <c r="S112" s="76">
        <v>0</v>
      </c>
      <c r="T112" s="77">
        <f>S112*H112</f>
        <v>0</v>
      </c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R112" s="78" t="s">
        <v>134</v>
      </c>
      <c r="AT112" s="78" t="s">
        <v>119</v>
      </c>
      <c r="AU112" s="78" t="s">
        <v>82</v>
      </c>
      <c r="AY112" s="17" t="s">
        <v>116</v>
      </c>
      <c r="BE112" s="79">
        <f>IF(N112="základní",J112,0)</f>
        <v>0</v>
      </c>
      <c r="BF112" s="79">
        <f>IF(N112="snížená",J112,0)</f>
        <v>0</v>
      </c>
      <c r="BG112" s="79">
        <f>IF(N112="zákl. přenesená",J112,0)</f>
        <v>0</v>
      </c>
      <c r="BH112" s="79">
        <f>IF(N112="sníž. přenesená",J112,0)</f>
        <v>0</v>
      </c>
      <c r="BI112" s="79">
        <f>IF(N112="nulová",J112,0)</f>
        <v>0</v>
      </c>
      <c r="BJ112" s="17" t="s">
        <v>80</v>
      </c>
      <c r="BK112" s="79">
        <f>ROUND(I112*H112,2)</f>
        <v>0</v>
      </c>
      <c r="BL112" s="17" t="s">
        <v>134</v>
      </c>
      <c r="BM112" s="78" t="s">
        <v>224</v>
      </c>
    </row>
    <row r="113" spans="2:51" s="13" customFormat="1" ht="12">
      <c r="B113" s="271"/>
      <c r="C113" s="184"/>
      <c r="D113" s="272" t="s">
        <v>163</v>
      </c>
      <c r="E113" s="273" t="s">
        <v>3</v>
      </c>
      <c r="F113" s="274" t="s">
        <v>189</v>
      </c>
      <c r="G113" s="184"/>
      <c r="H113" s="275">
        <v>82</v>
      </c>
      <c r="I113" s="184"/>
      <c r="J113" s="184"/>
      <c r="K113" s="184"/>
      <c r="L113" s="80"/>
      <c r="M113" s="82"/>
      <c r="N113" s="83"/>
      <c r="O113" s="83"/>
      <c r="P113" s="83"/>
      <c r="Q113" s="83"/>
      <c r="R113" s="83"/>
      <c r="S113" s="83"/>
      <c r="T113" s="84"/>
      <c r="AT113" s="81" t="s">
        <v>163</v>
      </c>
      <c r="AU113" s="81" t="s">
        <v>82</v>
      </c>
      <c r="AV113" s="13" t="s">
        <v>82</v>
      </c>
      <c r="AW113" s="13" t="s">
        <v>33</v>
      </c>
      <c r="AX113" s="13" t="s">
        <v>72</v>
      </c>
      <c r="AY113" s="81" t="s">
        <v>116</v>
      </c>
    </row>
    <row r="114" spans="2:51" s="13" customFormat="1" ht="12">
      <c r="B114" s="271"/>
      <c r="C114" s="184"/>
      <c r="D114" s="272" t="s">
        <v>163</v>
      </c>
      <c r="E114" s="273" t="s">
        <v>3</v>
      </c>
      <c r="F114" s="274" t="s">
        <v>184</v>
      </c>
      <c r="G114" s="184"/>
      <c r="H114" s="275">
        <v>12</v>
      </c>
      <c r="I114" s="184"/>
      <c r="J114" s="184"/>
      <c r="K114" s="184"/>
      <c r="L114" s="80"/>
      <c r="M114" s="82"/>
      <c r="N114" s="83"/>
      <c r="O114" s="83"/>
      <c r="P114" s="83"/>
      <c r="Q114" s="83"/>
      <c r="R114" s="83"/>
      <c r="S114" s="83"/>
      <c r="T114" s="84"/>
      <c r="AT114" s="81" t="s">
        <v>163</v>
      </c>
      <c r="AU114" s="81" t="s">
        <v>82</v>
      </c>
      <c r="AV114" s="13" t="s">
        <v>82</v>
      </c>
      <c r="AW114" s="13" t="s">
        <v>33</v>
      </c>
      <c r="AX114" s="13" t="s">
        <v>72</v>
      </c>
      <c r="AY114" s="81" t="s">
        <v>116</v>
      </c>
    </row>
    <row r="115" spans="2:51" s="14" customFormat="1" ht="12">
      <c r="B115" s="276"/>
      <c r="C115" s="277"/>
      <c r="D115" s="272" t="s">
        <v>163</v>
      </c>
      <c r="E115" s="278" t="s">
        <v>3</v>
      </c>
      <c r="F115" s="279" t="s">
        <v>185</v>
      </c>
      <c r="G115" s="277"/>
      <c r="H115" s="280">
        <v>94</v>
      </c>
      <c r="I115" s="277"/>
      <c r="J115" s="277"/>
      <c r="K115" s="277"/>
      <c r="L115" s="90"/>
      <c r="M115" s="92"/>
      <c r="N115" s="93"/>
      <c r="O115" s="93"/>
      <c r="P115" s="93"/>
      <c r="Q115" s="93"/>
      <c r="R115" s="93"/>
      <c r="S115" s="93"/>
      <c r="T115" s="94"/>
      <c r="AT115" s="91" t="s">
        <v>163</v>
      </c>
      <c r="AU115" s="91" t="s">
        <v>82</v>
      </c>
      <c r="AV115" s="14" t="s">
        <v>134</v>
      </c>
      <c r="AW115" s="14" t="s">
        <v>4</v>
      </c>
      <c r="AX115" s="14" t="s">
        <v>80</v>
      </c>
      <c r="AY115" s="91" t="s">
        <v>116</v>
      </c>
    </row>
    <row r="116" spans="2:63" s="12" customFormat="1" ht="22.8" customHeight="1">
      <c r="B116" s="260"/>
      <c r="C116" s="261"/>
      <c r="D116" s="262" t="s">
        <v>71</v>
      </c>
      <c r="E116" s="265" t="s">
        <v>130</v>
      </c>
      <c r="F116" s="265" t="s">
        <v>225</v>
      </c>
      <c r="G116" s="261"/>
      <c r="H116" s="261"/>
      <c r="I116" s="261"/>
      <c r="J116" s="183">
        <f>BK116</f>
        <v>0</v>
      </c>
      <c r="K116" s="261"/>
      <c r="L116" s="65"/>
      <c r="M116" s="67"/>
      <c r="N116" s="68"/>
      <c r="O116" s="68"/>
      <c r="P116" s="69">
        <f>SUM(P117:P119)</f>
        <v>0</v>
      </c>
      <c r="Q116" s="68"/>
      <c r="R116" s="69">
        <f>SUM(R117:R119)</f>
        <v>0.14461200000000002</v>
      </c>
      <c r="S116" s="68"/>
      <c r="T116" s="70">
        <f>SUM(T117:T119)</f>
        <v>0</v>
      </c>
      <c r="AR116" s="66" t="s">
        <v>80</v>
      </c>
      <c r="AT116" s="71" t="s">
        <v>71</v>
      </c>
      <c r="AU116" s="71" t="s">
        <v>80</v>
      </c>
      <c r="AY116" s="66" t="s">
        <v>116</v>
      </c>
      <c r="BK116" s="72">
        <f>SUM(BK117:BK119)</f>
        <v>0</v>
      </c>
    </row>
    <row r="117" spans="1:65" s="2" customFormat="1" ht="16.5" customHeight="1">
      <c r="A117" s="21"/>
      <c r="B117" s="195"/>
      <c r="C117" s="266" t="s">
        <v>226</v>
      </c>
      <c r="D117" s="266" t="s">
        <v>119</v>
      </c>
      <c r="E117" s="267" t="s">
        <v>227</v>
      </c>
      <c r="F117" s="268" t="s">
        <v>228</v>
      </c>
      <c r="G117" s="269" t="s">
        <v>181</v>
      </c>
      <c r="H117" s="270">
        <v>10.8</v>
      </c>
      <c r="I117" s="73"/>
      <c r="J117" s="182">
        <f>ROUND(I117*H117,2)</f>
        <v>0</v>
      </c>
      <c r="K117" s="268" t="s">
        <v>3</v>
      </c>
      <c r="L117" s="22"/>
      <c r="M117" s="74" t="s">
        <v>3</v>
      </c>
      <c r="N117" s="75" t="s">
        <v>43</v>
      </c>
      <c r="O117" s="28"/>
      <c r="P117" s="76">
        <f>O117*H117</f>
        <v>0</v>
      </c>
      <c r="Q117" s="76">
        <v>0.01339</v>
      </c>
      <c r="R117" s="76">
        <f>Q117*H117</f>
        <v>0.14461200000000002</v>
      </c>
      <c r="S117" s="76">
        <v>0</v>
      </c>
      <c r="T117" s="77">
        <f>S117*H117</f>
        <v>0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R117" s="78" t="s">
        <v>134</v>
      </c>
      <c r="AT117" s="78" t="s">
        <v>119</v>
      </c>
      <c r="AU117" s="78" t="s">
        <v>82</v>
      </c>
      <c r="AY117" s="17" t="s">
        <v>116</v>
      </c>
      <c r="BE117" s="79">
        <f>IF(N117="základní",J117,0)</f>
        <v>0</v>
      </c>
      <c r="BF117" s="79">
        <f>IF(N117="snížená",J117,0)</f>
        <v>0</v>
      </c>
      <c r="BG117" s="79">
        <f>IF(N117="zákl. přenesená",J117,0)</f>
        <v>0</v>
      </c>
      <c r="BH117" s="79">
        <f>IF(N117="sníž. přenesená",J117,0)</f>
        <v>0</v>
      </c>
      <c r="BI117" s="79">
        <f>IF(N117="nulová",J117,0)</f>
        <v>0</v>
      </c>
      <c r="BJ117" s="17" t="s">
        <v>80</v>
      </c>
      <c r="BK117" s="79">
        <f>ROUND(I117*H117,2)</f>
        <v>0</v>
      </c>
      <c r="BL117" s="17" t="s">
        <v>134</v>
      </c>
      <c r="BM117" s="78" t="s">
        <v>229</v>
      </c>
    </row>
    <row r="118" spans="2:51" s="13" customFormat="1" ht="12">
      <c r="B118" s="271"/>
      <c r="C118" s="184"/>
      <c r="D118" s="272" t="s">
        <v>163</v>
      </c>
      <c r="E118" s="273" t="s">
        <v>3</v>
      </c>
      <c r="F118" s="274" t="s">
        <v>230</v>
      </c>
      <c r="G118" s="184"/>
      <c r="H118" s="275">
        <v>10.8</v>
      </c>
      <c r="I118" s="184"/>
      <c r="J118" s="184"/>
      <c r="K118" s="184"/>
      <c r="L118" s="80"/>
      <c r="M118" s="82"/>
      <c r="N118" s="83"/>
      <c r="O118" s="83"/>
      <c r="P118" s="83"/>
      <c r="Q118" s="83"/>
      <c r="R118" s="83"/>
      <c r="S118" s="83"/>
      <c r="T118" s="84"/>
      <c r="AT118" s="81" t="s">
        <v>163</v>
      </c>
      <c r="AU118" s="81" t="s">
        <v>82</v>
      </c>
      <c r="AV118" s="13" t="s">
        <v>82</v>
      </c>
      <c r="AW118" s="13" t="s">
        <v>33</v>
      </c>
      <c r="AX118" s="13" t="s">
        <v>72</v>
      </c>
      <c r="AY118" s="81" t="s">
        <v>116</v>
      </c>
    </row>
    <row r="119" spans="2:51" s="14" customFormat="1" ht="12">
      <c r="B119" s="276"/>
      <c r="C119" s="277"/>
      <c r="D119" s="272" t="s">
        <v>163</v>
      </c>
      <c r="E119" s="278" t="s">
        <v>3</v>
      </c>
      <c r="F119" s="279" t="s">
        <v>185</v>
      </c>
      <c r="G119" s="277"/>
      <c r="H119" s="280">
        <v>10.8</v>
      </c>
      <c r="I119" s="277"/>
      <c r="J119" s="277"/>
      <c r="K119" s="277"/>
      <c r="L119" s="90"/>
      <c r="M119" s="92"/>
      <c r="N119" s="93"/>
      <c r="O119" s="93"/>
      <c r="P119" s="93"/>
      <c r="Q119" s="93"/>
      <c r="R119" s="93"/>
      <c r="S119" s="93"/>
      <c r="T119" s="94"/>
      <c r="AT119" s="91" t="s">
        <v>163</v>
      </c>
      <c r="AU119" s="91" t="s">
        <v>82</v>
      </c>
      <c r="AV119" s="14" t="s">
        <v>134</v>
      </c>
      <c r="AW119" s="14" t="s">
        <v>4</v>
      </c>
      <c r="AX119" s="14" t="s">
        <v>80</v>
      </c>
      <c r="AY119" s="91" t="s">
        <v>116</v>
      </c>
    </row>
    <row r="120" spans="2:63" s="12" customFormat="1" ht="22.8" customHeight="1">
      <c r="B120" s="260"/>
      <c r="C120" s="261"/>
      <c r="D120" s="262" t="s">
        <v>71</v>
      </c>
      <c r="E120" s="265" t="s">
        <v>115</v>
      </c>
      <c r="F120" s="265" t="s">
        <v>231</v>
      </c>
      <c r="G120" s="261"/>
      <c r="H120" s="261"/>
      <c r="I120" s="261"/>
      <c r="J120" s="183">
        <f>BK120</f>
        <v>0</v>
      </c>
      <c r="K120" s="261"/>
      <c r="L120" s="65"/>
      <c r="M120" s="67"/>
      <c r="N120" s="68"/>
      <c r="O120" s="68"/>
      <c r="P120" s="69">
        <f>SUM(P121:P136)</f>
        <v>0</v>
      </c>
      <c r="Q120" s="68"/>
      <c r="R120" s="69">
        <f>SUM(R121:R136)</f>
        <v>21.705999999999996</v>
      </c>
      <c r="S120" s="68"/>
      <c r="T120" s="70">
        <f>SUM(T121:T136)</f>
        <v>0</v>
      </c>
      <c r="AR120" s="66" t="s">
        <v>80</v>
      </c>
      <c r="AT120" s="71" t="s">
        <v>71</v>
      </c>
      <c r="AU120" s="71" t="s">
        <v>80</v>
      </c>
      <c r="AY120" s="66" t="s">
        <v>116</v>
      </c>
      <c r="BK120" s="72">
        <f>SUM(BK121:BK136)</f>
        <v>0</v>
      </c>
    </row>
    <row r="121" spans="1:65" s="2" customFormat="1" ht="16.5" customHeight="1">
      <c r="A121" s="21"/>
      <c r="B121" s="195"/>
      <c r="C121" s="266" t="s">
        <v>232</v>
      </c>
      <c r="D121" s="266" t="s">
        <v>119</v>
      </c>
      <c r="E121" s="267" t="s">
        <v>233</v>
      </c>
      <c r="F121" s="268" t="s">
        <v>234</v>
      </c>
      <c r="G121" s="269" t="s">
        <v>181</v>
      </c>
      <c r="H121" s="270">
        <v>82</v>
      </c>
      <c r="I121" s="73"/>
      <c r="J121" s="182">
        <f>ROUND(I121*H121,2)</f>
        <v>0</v>
      </c>
      <c r="K121" s="268" t="s">
        <v>182</v>
      </c>
      <c r="L121" s="22"/>
      <c r="M121" s="74" t="s">
        <v>3</v>
      </c>
      <c r="N121" s="75" t="s">
        <v>43</v>
      </c>
      <c r="O121" s="28"/>
      <c r="P121" s="76">
        <f>O121*H121</f>
        <v>0</v>
      </c>
      <c r="Q121" s="76">
        <v>0</v>
      </c>
      <c r="R121" s="76">
        <f>Q121*H121</f>
        <v>0</v>
      </c>
      <c r="S121" s="76">
        <v>0</v>
      </c>
      <c r="T121" s="77">
        <f>S121*H121</f>
        <v>0</v>
      </c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R121" s="78" t="s">
        <v>134</v>
      </c>
      <c r="AT121" s="78" t="s">
        <v>119</v>
      </c>
      <c r="AU121" s="78" t="s">
        <v>82</v>
      </c>
      <c r="AY121" s="17" t="s">
        <v>116</v>
      </c>
      <c r="BE121" s="79">
        <f>IF(N121="základní",J121,0)</f>
        <v>0</v>
      </c>
      <c r="BF121" s="79">
        <f>IF(N121="snížená",J121,0)</f>
        <v>0</v>
      </c>
      <c r="BG121" s="79">
        <f>IF(N121="zákl. přenesená",J121,0)</f>
        <v>0</v>
      </c>
      <c r="BH121" s="79">
        <f>IF(N121="sníž. přenesená",J121,0)</f>
        <v>0</v>
      </c>
      <c r="BI121" s="79">
        <f>IF(N121="nulová",J121,0)</f>
        <v>0</v>
      </c>
      <c r="BJ121" s="17" t="s">
        <v>80</v>
      </c>
      <c r="BK121" s="79">
        <f>ROUND(I121*H121,2)</f>
        <v>0</v>
      </c>
      <c r="BL121" s="17" t="s">
        <v>134</v>
      </c>
      <c r="BM121" s="78" t="s">
        <v>235</v>
      </c>
    </row>
    <row r="122" spans="2:51" s="13" customFormat="1" ht="12">
      <c r="B122" s="271"/>
      <c r="C122" s="184"/>
      <c r="D122" s="272" t="s">
        <v>163</v>
      </c>
      <c r="E122" s="273" t="s">
        <v>3</v>
      </c>
      <c r="F122" s="274" t="s">
        <v>189</v>
      </c>
      <c r="G122" s="184"/>
      <c r="H122" s="275">
        <v>82</v>
      </c>
      <c r="I122" s="184"/>
      <c r="J122" s="184"/>
      <c r="K122" s="184"/>
      <c r="L122" s="80"/>
      <c r="M122" s="82"/>
      <c r="N122" s="83"/>
      <c r="O122" s="83"/>
      <c r="P122" s="83"/>
      <c r="Q122" s="83"/>
      <c r="R122" s="83"/>
      <c r="S122" s="83"/>
      <c r="T122" s="84"/>
      <c r="AT122" s="81" t="s">
        <v>163</v>
      </c>
      <c r="AU122" s="81" t="s">
        <v>82</v>
      </c>
      <c r="AV122" s="13" t="s">
        <v>82</v>
      </c>
      <c r="AW122" s="13" t="s">
        <v>33</v>
      </c>
      <c r="AX122" s="13" t="s">
        <v>72</v>
      </c>
      <c r="AY122" s="81" t="s">
        <v>116</v>
      </c>
    </row>
    <row r="123" spans="2:51" s="14" customFormat="1" ht="12">
      <c r="B123" s="276"/>
      <c r="C123" s="277"/>
      <c r="D123" s="272" t="s">
        <v>163</v>
      </c>
      <c r="E123" s="278" t="s">
        <v>3</v>
      </c>
      <c r="F123" s="279" t="s">
        <v>185</v>
      </c>
      <c r="G123" s="277"/>
      <c r="H123" s="280">
        <v>82</v>
      </c>
      <c r="I123" s="277"/>
      <c r="J123" s="277"/>
      <c r="K123" s="277"/>
      <c r="L123" s="90"/>
      <c r="M123" s="92"/>
      <c r="N123" s="93"/>
      <c r="O123" s="93"/>
      <c r="P123" s="93"/>
      <c r="Q123" s="93"/>
      <c r="R123" s="93"/>
      <c r="S123" s="93"/>
      <c r="T123" s="94"/>
      <c r="AT123" s="91" t="s">
        <v>163</v>
      </c>
      <c r="AU123" s="91" t="s">
        <v>82</v>
      </c>
      <c r="AV123" s="14" t="s">
        <v>134</v>
      </c>
      <c r="AW123" s="14" t="s">
        <v>4</v>
      </c>
      <c r="AX123" s="14" t="s">
        <v>80</v>
      </c>
      <c r="AY123" s="91" t="s">
        <v>116</v>
      </c>
    </row>
    <row r="124" spans="1:65" s="2" customFormat="1" ht="16.5" customHeight="1">
      <c r="A124" s="21"/>
      <c r="B124" s="195"/>
      <c r="C124" s="266" t="s">
        <v>236</v>
      </c>
      <c r="D124" s="266" t="s">
        <v>119</v>
      </c>
      <c r="E124" s="267" t="s">
        <v>237</v>
      </c>
      <c r="F124" s="268" t="s">
        <v>238</v>
      </c>
      <c r="G124" s="269" t="s">
        <v>181</v>
      </c>
      <c r="H124" s="270">
        <v>12</v>
      </c>
      <c r="I124" s="73"/>
      <c r="J124" s="182">
        <f>ROUND(I124*H124,2)</f>
        <v>0</v>
      </c>
      <c r="K124" s="268" t="s">
        <v>182</v>
      </c>
      <c r="L124" s="22"/>
      <c r="M124" s="74" t="s">
        <v>3</v>
      </c>
      <c r="N124" s="75" t="s">
        <v>43</v>
      </c>
      <c r="O124" s="28"/>
      <c r="P124" s="76">
        <f>O124*H124</f>
        <v>0</v>
      </c>
      <c r="Q124" s="76">
        <v>0.345</v>
      </c>
      <c r="R124" s="76">
        <f>Q124*H124</f>
        <v>4.14</v>
      </c>
      <c r="S124" s="76">
        <v>0</v>
      </c>
      <c r="T124" s="77">
        <f>S124*H124</f>
        <v>0</v>
      </c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R124" s="78" t="s">
        <v>134</v>
      </c>
      <c r="AT124" s="78" t="s">
        <v>119</v>
      </c>
      <c r="AU124" s="78" t="s">
        <v>82</v>
      </c>
      <c r="AY124" s="17" t="s">
        <v>116</v>
      </c>
      <c r="BE124" s="79">
        <f>IF(N124="základní",J124,0)</f>
        <v>0</v>
      </c>
      <c r="BF124" s="79">
        <f>IF(N124="snížená",J124,0)</f>
        <v>0</v>
      </c>
      <c r="BG124" s="79">
        <f>IF(N124="zákl. přenesená",J124,0)</f>
        <v>0</v>
      </c>
      <c r="BH124" s="79">
        <f>IF(N124="sníž. přenesená",J124,0)</f>
        <v>0</v>
      </c>
      <c r="BI124" s="79">
        <f>IF(N124="nulová",J124,0)</f>
        <v>0</v>
      </c>
      <c r="BJ124" s="17" t="s">
        <v>80</v>
      </c>
      <c r="BK124" s="79">
        <f>ROUND(I124*H124,2)</f>
        <v>0</v>
      </c>
      <c r="BL124" s="17" t="s">
        <v>134</v>
      </c>
      <c r="BM124" s="78" t="s">
        <v>239</v>
      </c>
    </row>
    <row r="125" spans="2:51" s="13" customFormat="1" ht="12">
      <c r="B125" s="271"/>
      <c r="C125" s="184"/>
      <c r="D125" s="272" t="s">
        <v>163</v>
      </c>
      <c r="E125" s="273" t="s">
        <v>3</v>
      </c>
      <c r="F125" s="274" t="s">
        <v>184</v>
      </c>
      <c r="G125" s="184"/>
      <c r="H125" s="275">
        <v>12</v>
      </c>
      <c r="I125" s="184"/>
      <c r="J125" s="184"/>
      <c r="K125" s="184"/>
      <c r="L125" s="80"/>
      <c r="M125" s="82"/>
      <c r="N125" s="83"/>
      <c r="O125" s="83"/>
      <c r="P125" s="83"/>
      <c r="Q125" s="83"/>
      <c r="R125" s="83"/>
      <c r="S125" s="83"/>
      <c r="T125" s="84"/>
      <c r="AT125" s="81" t="s">
        <v>163</v>
      </c>
      <c r="AU125" s="81" t="s">
        <v>82</v>
      </c>
      <c r="AV125" s="13" t="s">
        <v>82</v>
      </c>
      <c r="AW125" s="13" t="s">
        <v>33</v>
      </c>
      <c r="AX125" s="13" t="s">
        <v>72</v>
      </c>
      <c r="AY125" s="81" t="s">
        <v>116</v>
      </c>
    </row>
    <row r="126" spans="2:51" s="14" customFormat="1" ht="12">
      <c r="B126" s="276"/>
      <c r="C126" s="277"/>
      <c r="D126" s="272" t="s">
        <v>163</v>
      </c>
      <c r="E126" s="278" t="s">
        <v>3</v>
      </c>
      <c r="F126" s="279" t="s">
        <v>185</v>
      </c>
      <c r="G126" s="277"/>
      <c r="H126" s="280">
        <v>12</v>
      </c>
      <c r="I126" s="277"/>
      <c r="J126" s="277"/>
      <c r="K126" s="277"/>
      <c r="L126" s="90"/>
      <c r="M126" s="92"/>
      <c r="N126" s="93"/>
      <c r="O126" s="93"/>
      <c r="P126" s="93"/>
      <c r="Q126" s="93"/>
      <c r="R126" s="93"/>
      <c r="S126" s="93"/>
      <c r="T126" s="94"/>
      <c r="AT126" s="91" t="s">
        <v>163</v>
      </c>
      <c r="AU126" s="91" t="s">
        <v>82</v>
      </c>
      <c r="AV126" s="14" t="s">
        <v>134</v>
      </c>
      <c r="AW126" s="14" t="s">
        <v>4</v>
      </c>
      <c r="AX126" s="14" t="s">
        <v>80</v>
      </c>
      <c r="AY126" s="91" t="s">
        <v>116</v>
      </c>
    </row>
    <row r="127" spans="1:65" s="2" customFormat="1" ht="16.5" customHeight="1">
      <c r="A127" s="21"/>
      <c r="B127" s="195"/>
      <c r="C127" s="266" t="s">
        <v>9</v>
      </c>
      <c r="D127" s="266" t="s">
        <v>119</v>
      </c>
      <c r="E127" s="267" t="s">
        <v>240</v>
      </c>
      <c r="F127" s="268" t="s">
        <v>241</v>
      </c>
      <c r="G127" s="269" t="s">
        <v>181</v>
      </c>
      <c r="H127" s="270">
        <v>82</v>
      </c>
      <c r="I127" s="73"/>
      <c r="J127" s="182">
        <f>ROUND(I127*H127,2)</f>
        <v>0</v>
      </c>
      <c r="K127" s="268" t="s">
        <v>3</v>
      </c>
      <c r="L127" s="22"/>
      <c r="M127" s="74" t="s">
        <v>3</v>
      </c>
      <c r="N127" s="75" t="s">
        <v>43</v>
      </c>
      <c r="O127" s="28"/>
      <c r="P127" s="76">
        <f>O127*H127</f>
        <v>0</v>
      </c>
      <c r="Q127" s="76">
        <v>0.1837</v>
      </c>
      <c r="R127" s="76">
        <f>Q127*H127</f>
        <v>15.0634</v>
      </c>
      <c r="S127" s="76">
        <v>0</v>
      </c>
      <c r="T127" s="77">
        <f>S127*H127</f>
        <v>0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R127" s="78" t="s">
        <v>134</v>
      </c>
      <c r="AT127" s="78" t="s">
        <v>119</v>
      </c>
      <c r="AU127" s="78" t="s">
        <v>82</v>
      </c>
      <c r="AY127" s="17" t="s">
        <v>116</v>
      </c>
      <c r="BE127" s="79">
        <f>IF(N127="základní",J127,0)</f>
        <v>0</v>
      </c>
      <c r="BF127" s="79">
        <f>IF(N127="snížená",J127,0)</f>
        <v>0</v>
      </c>
      <c r="BG127" s="79">
        <f>IF(N127="zákl. přenesená",J127,0)</f>
        <v>0</v>
      </c>
      <c r="BH127" s="79">
        <f>IF(N127="sníž. přenesená",J127,0)</f>
        <v>0</v>
      </c>
      <c r="BI127" s="79">
        <f>IF(N127="nulová",J127,0)</f>
        <v>0</v>
      </c>
      <c r="BJ127" s="17" t="s">
        <v>80</v>
      </c>
      <c r="BK127" s="79">
        <f>ROUND(I127*H127,2)</f>
        <v>0</v>
      </c>
      <c r="BL127" s="17" t="s">
        <v>134</v>
      </c>
      <c r="BM127" s="78" t="s">
        <v>242</v>
      </c>
    </row>
    <row r="128" spans="2:51" s="13" customFormat="1" ht="12">
      <c r="B128" s="271"/>
      <c r="C128" s="184"/>
      <c r="D128" s="272" t="s">
        <v>163</v>
      </c>
      <c r="E128" s="273" t="s">
        <v>3</v>
      </c>
      <c r="F128" s="274" t="s">
        <v>189</v>
      </c>
      <c r="G128" s="184"/>
      <c r="H128" s="275">
        <v>82</v>
      </c>
      <c r="I128" s="184"/>
      <c r="J128" s="184"/>
      <c r="K128" s="184"/>
      <c r="L128" s="80"/>
      <c r="M128" s="82"/>
      <c r="N128" s="83"/>
      <c r="O128" s="83"/>
      <c r="P128" s="83"/>
      <c r="Q128" s="83"/>
      <c r="R128" s="83"/>
      <c r="S128" s="83"/>
      <c r="T128" s="84"/>
      <c r="AT128" s="81" t="s">
        <v>163</v>
      </c>
      <c r="AU128" s="81" t="s">
        <v>82</v>
      </c>
      <c r="AV128" s="13" t="s">
        <v>82</v>
      </c>
      <c r="AW128" s="13" t="s">
        <v>33</v>
      </c>
      <c r="AX128" s="13" t="s">
        <v>72</v>
      </c>
      <c r="AY128" s="81" t="s">
        <v>116</v>
      </c>
    </row>
    <row r="129" spans="2:51" s="14" customFormat="1" ht="12">
      <c r="B129" s="276"/>
      <c r="C129" s="277"/>
      <c r="D129" s="272" t="s">
        <v>163</v>
      </c>
      <c r="E129" s="278" t="s">
        <v>3</v>
      </c>
      <c r="F129" s="279" t="s">
        <v>185</v>
      </c>
      <c r="G129" s="277"/>
      <c r="H129" s="280">
        <v>82</v>
      </c>
      <c r="I129" s="277"/>
      <c r="J129" s="277"/>
      <c r="K129" s="277"/>
      <c r="L129" s="90"/>
      <c r="M129" s="92"/>
      <c r="N129" s="93"/>
      <c r="O129" s="93"/>
      <c r="P129" s="93"/>
      <c r="Q129" s="93"/>
      <c r="R129" s="93"/>
      <c r="S129" s="93"/>
      <c r="T129" s="94"/>
      <c r="AT129" s="91" t="s">
        <v>163</v>
      </c>
      <c r="AU129" s="91" t="s">
        <v>82</v>
      </c>
      <c r="AV129" s="14" t="s">
        <v>134</v>
      </c>
      <c r="AW129" s="14" t="s">
        <v>4</v>
      </c>
      <c r="AX129" s="14" t="s">
        <v>80</v>
      </c>
      <c r="AY129" s="91" t="s">
        <v>116</v>
      </c>
    </row>
    <row r="130" spans="1:65" s="2" customFormat="1" ht="34.2">
      <c r="A130" s="21"/>
      <c r="B130" s="195"/>
      <c r="C130" s="266" t="s">
        <v>243</v>
      </c>
      <c r="D130" s="266" t="s">
        <v>119</v>
      </c>
      <c r="E130" s="267" t="s">
        <v>244</v>
      </c>
      <c r="F130" s="268" t="s">
        <v>245</v>
      </c>
      <c r="G130" s="269" t="s">
        <v>181</v>
      </c>
      <c r="H130" s="270">
        <v>12</v>
      </c>
      <c r="I130" s="73"/>
      <c r="J130" s="182">
        <f>ROUND(I130*H130,2)</f>
        <v>0</v>
      </c>
      <c r="K130" s="268" t="s">
        <v>3</v>
      </c>
      <c r="L130" s="22"/>
      <c r="M130" s="74" t="s">
        <v>3</v>
      </c>
      <c r="N130" s="75" t="s">
        <v>43</v>
      </c>
      <c r="O130" s="28"/>
      <c r="P130" s="76">
        <f>O130*H130</f>
        <v>0</v>
      </c>
      <c r="Q130" s="76">
        <v>0.08425</v>
      </c>
      <c r="R130" s="76">
        <f>Q130*H130</f>
        <v>1.0110000000000001</v>
      </c>
      <c r="S130" s="76">
        <v>0</v>
      </c>
      <c r="T130" s="77">
        <f>S130*H130</f>
        <v>0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R130" s="78" t="s">
        <v>134</v>
      </c>
      <c r="AT130" s="78" t="s">
        <v>119</v>
      </c>
      <c r="AU130" s="78" t="s">
        <v>82</v>
      </c>
      <c r="AY130" s="17" t="s">
        <v>116</v>
      </c>
      <c r="BE130" s="79">
        <f>IF(N130="základní",J130,0)</f>
        <v>0</v>
      </c>
      <c r="BF130" s="79">
        <f>IF(N130="snížená",J130,0)</f>
        <v>0</v>
      </c>
      <c r="BG130" s="79">
        <f>IF(N130="zákl. přenesená",J130,0)</f>
        <v>0</v>
      </c>
      <c r="BH130" s="79">
        <f>IF(N130="sníž. přenesená",J130,0)</f>
        <v>0</v>
      </c>
      <c r="BI130" s="79">
        <f>IF(N130="nulová",J130,0)</f>
        <v>0</v>
      </c>
      <c r="BJ130" s="17" t="s">
        <v>80</v>
      </c>
      <c r="BK130" s="79">
        <f>ROUND(I130*H130,2)</f>
        <v>0</v>
      </c>
      <c r="BL130" s="17" t="s">
        <v>134</v>
      </c>
      <c r="BM130" s="78" t="s">
        <v>246</v>
      </c>
    </row>
    <row r="131" spans="2:51" s="13" customFormat="1" ht="12">
      <c r="B131" s="271"/>
      <c r="C131" s="184"/>
      <c r="D131" s="272" t="s">
        <v>163</v>
      </c>
      <c r="E131" s="273" t="s">
        <v>3</v>
      </c>
      <c r="F131" s="274" t="s">
        <v>184</v>
      </c>
      <c r="G131" s="184"/>
      <c r="H131" s="275">
        <v>12</v>
      </c>
      <c r="I131" s="184"/>
      <c r="J131" s="184"/>
      <c r="K131" s="184"/>
      <c r="L131" s="80"/>
      <c r="M131" s="82"/>
      <c r="N131" s="83"/>
      <c r="O131" s="83"/>
      <c r="P131" s="83"/>
      <c r="Q131" s="83"/>
      <c r="R131" s="83"/>
      <c r="S131" s="83"/>
      <c r="T131" s="84"/>
      <c r="AT131" s="81" t="s">
        <v>163</v>
      </c>
      <c r="AU131" s="81" t="s">
        <v>82</v>
      </c>
      <c r="AV131" s="13" t="s">
        <v>82</v>
      </c>
      <c r="AW131" s="13" t="s">
        <v>33</v>
      </c>
      <c r="AX131" s="13" t="s">
        <v>72</v>
      </c>
      <c r="AY131" s="81" t="s">
        <v>116</v>
      </c>
    </row>
    <row r="132" spans="2:51" s="14" customFormat="1" ht="12">
      <c r="B132" s="276"/>
      <c r="C132" s="277"/>
      <c r="D132" s="272" t="s">
        <v>163</v>
      </c>
      <c r="E132" s="278" t="s">
        <v>3</v>
      </c>
      <c r="F132" s="279" t="s">
        <v>185</v>
      </c>
      <c r="G132" s="277"/>
      <c r="H132" s="280">
        <v>12</v>
      </c>
      <c r="I132" s="277"/>
      <c r="J132" s="277"/>
      <c r="K132" s="277"/>
      <c r="L132" s="90"/>
      <c r="M132" s="92"/>
      <c r="N132" s="93"/>
      <c r="O132" s="93"/>
      <c r="P132" s="93"/>
      <c r="Q132" s="93"/>
      <c r="R132" s="93"/>
      <c r="S132" s="93"/>
      <c r="T132" s="94"/>
      <c r="AT132" s="91" t="s">
        <v>163</v>
      </c>
      <c r="AU132" s="91" t="s">
        <v>82</v>
      </c>
      <c r="AV132" s="14" t="s">
        <v>134</v>
      </c>
      <c r="AW132" s="14" t="s">
        <v>4</v>
      </c>
      <c r="AX132" s="14" t="s">
        <v>80</v>
      </c>
      <c r="AY132" s="91" t="s">
        <v>116</v>
      </c>
    </row>
    <row r="133" spans="1:65" s="2" customFormat="1" ht="16.5" customHeight="1">
      <c r="A133" s="21"/>
      <c r="B133" s="195"/>
      <c r="C133" s="281" t="s">
        <v>247</v>
      </c>
      <c r="D133" s="281" t="s">
        <v>248</v>
      </c>
      <c r="E133" s="282" t="s">
        <v>249</v>
      </c>
      <c r="F133" s="283" t="s">
        <v>250</v>
      </c>
      <c r="G133" s="284" t="s">
        <v>181</v>
      </c>
      <c r="H133" s="285">
        <v>13.2</v>
      </c>
      <c r="I133" s="95"/>
      <c r="J133" s="286">
        <f>ROUND(I133*H133,2)</f>
        <v>0</v>
      </c>
      <c r="K133" s="283" t="s">
        <v>3</v>
      </c>
      <c r="L133" s="96"/>
      <c r="M133" s="97" t="s">
        <v>3</v>
      </c>
      <c r="N133" s="98" t="s">
        <v>43</v>
      </c>
      <c r="O133" s="28"/>
      <c r="P133" s="76">
        <f>O133*H133</f>
        <v>0</v>
      </c>
      <c r="Q133" s="76">
        <v>0.113</v>
      </c>
      <c r="R133" s="76">
        <f>Q133*H133</f>
        <v>1.4916</v>
      </c>
      <c r="S133" s="76">
        <v>0</v>
      </c>
      <c r="T133" s="77">
        <f>S133*H133</f>
        <v>0</v>
      </c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R133" s="78" t="s">
        <v>153</v>
      </c>
      <c r="AT133" s="78" t="s">
        <v>248</v>
      </c>
      <c r="AU133" s="78" t="s">
        <v>82</v>
      </c>
      <c r="AY133" s="17" t="s">
        <v>116</v>
      </c>
      <c r="BE133" s="79">
        <f>IF(N133="základní",J133,0)</f>
        <v>0</v>
      </c>
      <c r="BF133" s="79">
        <f>IF(N133="snížená",J133,0)</f>
        <v>0</v>
      </c>
      <c r="BG133" s="79">
        <f>IF(N133="zákl. přenesená",J133,0)</f>
        <v>0</v>
      </c>
      <c r="BH133" s="79">
        <f>IF(N133="sníž. přenesená",J133,0)</f>
        <v>0</v>
      </c>
      <c r="BI133" s="79">
        <f>IF(N133="nulová",J133,0)</f>
        <v>0</v>
      </c>
      <c r="BJ133" s="17" t="s">
        <v>80</v>
      </c>
      <c r="BK133" s="79">
        <f>ROUND(I133*H133,2)</f>
        <v>0</v>
      </c>
      <c r="BL133" s="17" t="s">
        <v>134</v>
      </c>
      <c r="BM133" s="78" t="s">
        <v>251</v>
      </c>
    </row>
    <row r="134" spans="2:51" s="13" customFormat="1" ht="12">
      <c r="B134" s="271"/>
      <c r="C134" s="184"/>
      <c r="D134" s="272" t="s">
        <v>163</v>
      </c>
      <c r="E134" s="273" t="s">
        <v>3</v>
      </c>
      <c r="F134" s="274" t="s">
        <v>184</v>
      </c>
      <c r="G134" s="184"/>
      <c r="H134" s="275">
        <v>12</v>
      </c>
      <c r="I134" s="184"/>
      <c r="J134" s="184"/>
      <c r="K134" s="184"/>
      <c r="L134" s="80"/>
      <c r="M134" s="82"/>
      <c r="N134" s="83"/>
      <c r="O134" s="83"/>
      <c r="P134" s="83"/>
      <c r="Q134" s="83"/>
      <c r="R134" s="83"/>
      <c r="S134" s="83"/>
      <c r="T134" s="84"/>
      <c r="AT134" s="81" t="s">
        <v>163</v>
      </c>
      <c r="AU134" s="81" t="s">
        <v>82</v>
      </c>
      <c r="AV134" s="13" t="s">
        <v>82</v>
      </c>
      <c r="AW134" s="13" t="s">
        <v>33</v>
      </c>
      <c r="AX134" s="13" t="s">
        <v>72</v>
      </c>
      <c r="AY134" s="81" t="s">
        <v>116</v>
      </c>
    </row>
    <row r="135" spans="2:51" s="13" customFormat="1" ht="12">
      <c r="B135" s="271"/>
      <c r="C135" s="184"/>
      <c r="D135" s="272" t="s">
        <v>163</v>
      </c>
      <c r="E135" s="273" t="s">
        <v>3</v>
      </c>
      <c r="F135" s="274" t="s">
        <v>252</v>
      </c>
      <c r="G135" s="184"/>
      <c r="H135" s="275">
        <v>1.2</v>
      </c>
      <c r="I135" s="184"/>
      <c r="J135" s="184"/>
      <c r="K135" s="184"/>
      <c r="L135" s="80"/>
      <c r="M135" s="82"/>
      <c r="N135" s="83"/>
      <c r="O135" s="83"/>
      <c r="P135" s="83"/>
      <c r="Q135" s="83"/>
      <c r="R135" s="83"/>
      <c r="S135" s="83"/>
      <c r="T135" s="84"/>
      <c r="AT135" s="81" t="s">
        <v>163</v>
      </c>
      <c r="AU135" s="81" t="s">
        <v>82</v>
      </c>
      <c r="AV135" s="13" t="s">
        <v>82</v>
      </c>
      <c r="AW135" s="13" t="s">
        <v>33</v>
      </c>
      <c r="AX135" s="13" t="s">
        <v>72</v>
      </c>
      <c r="AY135" s="81" t="s">
        <v>116</v>
      </c>
    </row>
    <row r="136" spans="2:51" s="14" customFormat="1" ht="12">
      <c r="B136" s="276"/>
      <c r="C136" s="277"/>
      <c r="D136" s="272" t="s">
        <v>163</v>
      </c>
      <c r="E136" s="278" t="s">
        <v>3</v>
      </c>
      <c r="F136" s="279" t="s">
        <v>185</v>
      </c>
      <c r="G136" s="277"/>
      <c r="H136" s="280">
        <v>13.2</v>
      </c>
      <c r="I136" s="277"/>
      <c r="J136" s="277"/>
      <c r="K136" s="277"/>
      <c r="L136" s="90"/>
      <c r="M136" s="92"/>
      <c r="N136" s="93"/>
      <c r="O136" s="93"/>
      <c r="P136" s="93"/>
      <c r="Q136" s="93"/>
      <c r="R136" s="93"/>
      <c r="S136" s="93"/>
      <c r="T136" s="94"/>
      <c r="AT136" s="91" t="s">
        <v>163</v>
      </c>
      <c r="AU136" s="91" t="s">
        <v>82</v>
      </c>
      <c r="AV136" s="14" t="s">
        <v>134</v>
      </c>
      <c r="AW136" s="14" t="s">
        <v>4</v>
      </c>
      <c r="AX136" s="14" t="s">
        <v>80</v>
      </c>
      <c r="AY136" s="91" t="s">
        <v>116</v>
      </c>
    </row>
    <row r="137" spans="2:63" s="12" customFormat="1" ht="22.8" customHeight="1">
      <c r="B137" s="260"/>
      <c r="C137" s="261"/>
      <c r="D137" s="262" t="s">
        <v>71</v>
      </c>
      <c r="E137" s="265" t="s">
        <v>159</v>
      </c>
      <c r="F137" s="265" t="s">
        <v>253</v>
      </c>
      <c r="G137" s="261"/>
      <c r="H137" s="261"/>
      <c r="I137" s="261"/>
      <c r="J137" s="183">
        <f>BK137</f>
        <v>0</v>
      </c>
      <c r="K137" s="261"/>
      <c r="L137" s="65"/>
      <c r="M137" s="67"/>
      <c r="N137" s="68"/>
      <c r="O137" s="68"/>
      <c r="P137" s="69">
        <f>SUM(P138:P154)</f>
        <v>0</v>
      </c>
      <c r="Q137" s="68"/>
      <c r="R137" s="69">
        <f>SUM(R138:R154)</f>
        <v>4.2419839999999995</v>
      </c>
      <c r="S137" s="68"/>
      <c r="T137" s="70">
        <f>SUM(T138:T154)</f>
        <v>0</v>
      </c>
      <c r="AR137" s="66" t="s">
        <v>80</v>
      </c>
      <c r="AT137" s="71" t="s">
        <v>71</v>
      </c>
      <c r="AU137" s="71" t="s">
        <v>80</v>
      </c>
      <c r="AY137" s="66" t="s">
        <v>116</v>
      </c>
      <c r="BK137" s="72">
        <f>SUM(BK138:BK154)</f>
        <v>0</v>
      </c>
    </row>
    <row r="138" spans="1:65" s="2" customFormat="1" ht="22.8">
      <c r="A138" s="21"/>
      <c r="B138" s="195"/>
      <c r="C138" s="266" t="s">
        <v>254</v>
      </c>
      <c r="D138" s="266" t="s">
        <v>119</v>
      </c>
      <c r="E138" s="267" t="s">
        <v>255</v>
      </c>
      <c r="F138" s="268" t="s">
        <v>256</v>
      </c>
      <c r="G138" s="269" t="s">
        <v>195</v>
      </c>
      <c r="H138" s="270">
        <v>8</v>
      </c>
      <c r="I138" s="73"/>
      <c r="J138" s="182">
        <f>ROUND(I138*H138,2)</f>
        <v>0</v>
      </c>
      <c r="K138" s="268" t="s">
        <v>182</v>
      </c>
      <c r="L138" s="22"/>
      <c r="M138" s="74" t="s">
        <v>3</v>
      </c>
      <c r="N138" s="75" t="s">
        <v>43</v>
      </c>
      <c r="O138" s="28"/>
      <c r="P138" s="76">
        <f>O138*H138</f>
        <v>0</v>
      </c>
      <c r="Q138" s="76">
        <v>0.1554</v>
      </c>
      <c r="R138" s="76">
        <f>Q138*H138</f>
        <v>1.2432</v>
      </c>
      <c r="S138" s="76">
        <v>0</v>
      </c>
      <c r="T138" s="77">
        <f>S138*H138</f>
        <v>0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R138" s="78" t="s">
        <v>134</v>
      </c>
      <c r="AT138" s="78" t="s">
        <v>119</v>
      </c>
      <c r="AU138" s="78" t="s">
        <v>82</v>
      </c>
      <c r="AY138" s="17" t="s">
        <v>116</v>
      </c>
      <c r="BE138" s="79">
        <f>IF(N138="základní",J138,0)</f>
        <v>0</v>
      </c>
      <c r="BF138" s="79">
        <f>IF(N138="snížená",J138,0)</f>
        <v>0</v>
      </c>
      <c r="BG138" s="79">
        <f>IF(N138="zákl. přenesená",J138,0)</f>
        <v>0</v>
      </c>
      <c r="BH138" s="79">
        <f>IF(N138="sníž. přenesená",J138,0)</f>
        <v>0</v>
      </c>
      <c r="BI138" s="79">
        <f>IF(N138="nulová",J138,0)</f>
        <v>0</v>
      </c>
      <c r="BJ138" s="17" t="s">
        <v>80</v>
      </c>
      <c r="BK138" s="79">
        <f>ROUND(I138*H138,2)</f>
        <v>0</v>
      </c>
      <c r="BL138" s="17" t="s">
        <v>134</v>
      </c>
      <c r="BM138" s="78" t="s">
        <v>257</v>
      </c>
    </row>
    <row r="139" spans="2:51" s="13" customFormat="1" ht="12">
      <c r="B139" s="271"/>
      <c r="C139" s="184"/>
      <c r="D139" s="272" t="s">
        <v>163</v>
      </c>
      <c r="E139" s="273" t="s">
        <v>3</v>
      </c>
      <c r="F139" s="274" t="s">
        <v>258</v>
      </c>
      <c r="G139" s="184"/>
      <c r="H139" s="275">
        <v>8</v>
      </c>
      <c r="I139" s="184"/>
      <c r="J139" s="184"/>
      <c r="K139" s="184"/>
      <c r="L139" s="80"/>
      <c r="M139" s="82"/>
      <c r="N139" s="83"/>
      <c r="O139" s="83"/>
      <c r="P139" s="83"/>
      <c r="Q139" s="83"/>
      <c r="R139" s="83"/>
      <c r="S139" s="83"/>
      <c r="T139" s="84"/>
      <c r="AT139" s="81" t="s">
        <v>163</v>
      </c>
      <c r="AU139" s="81" t="s">
        <v>82</v>
      </c>
      <c r="AV139" s="13" t="s">
        <v>82</v>
      </c>
      <c r="AW139" s="13" t="s">
        <v>33</v>
      </c>
      <c r="AX139" s="13" t="s">
        <v>72</v>
      </c>
      <c r="AY139" s="81" t="s">
        <v>116</v>
      </c>
    </row>
    <row r="140" spans="2:51" s="14" customFormat="1" ht="12">
      <c r="B140" s="276"/>
      <c r="C140" s="277"/>
      <c r="D140" s="272" t="s">
        <v>163</v>
      </c>
      <c r="E140" s="278" t="s">
        <v>3</v>
      </c>
      <c r="F140" s="279" t="s">
        <v>185</v>
      </c>
      <c r="G140" s="277"/>
      <c r="H140" s="280">
        <v>8</v>
      </c>
      <c r="I140" s="277"/>
      <c r="J140" s="277"/>
      <c r="K140" s="277"/>
      <c r="L140" s="90"/>
      <c r="M140" s="92"/>
      <c r="N140" s="93"/>
      <c r="O140" s="93"/>
      <c r="P140" s="93"/>
      <c r="Q140" s="93"/>
      <c r="R140" s="93"/>
      <c r="S140" s="93"/>
      <c r="T140" s="94"/>
      <c r="AT140" s="91" t="s">
        <v>163</v>
      </c>
      <c r="AU140" s="91" t="s">
        <v>82</v>
      </c>
      <c r="AV140" s="14" t="s">
        <v>134</v>
      </c>
      <c r="AW140" s="14" t="s">
        <v>4</v>
      </c>
      <c r="AX140" s="14" t="s">
        <v>80</v>
      </c>
      <c r="AY140" s="91" t="s">
        <v>116</v>
      </c>
    </row>
    <row r="141" spans="1:65" s="2" customFormat="1" ht="16.5" customHeight="1">
      <c r="A141" s="21"/>
      <c r="B141" s="195"/>
      <c r="C141" s="281" t="s">
        <v>259</v>
      </c>
      <c r="D141" s="281" t="s">
        <v>248</v>
      </c>
      <c r="E141" s="282" t="s">
        <v>260</v>
      </c>
      <c r="F141" s="283" t="s">
        <v>261</v>
      </c>
      <c r="G141" s="284" t="s">
        <v>195</v>
      </c>
      <c r="H141" s="285">
        <v>8.8</v>
      </c>
      <c r="I141" s="95"/>
      <c r="J141" s="286">
        <f>ROUND(I141*H141,2)</f>
        <v>0</v>
      </c>
      <c r="K141" s="283" t="s">
        <v>182</v>
      </c>
      <c r="L141" s="96"/>
      <c r="M141" s="97" t="s">
        <v>3</v>
      </c>
      <c r="N141" s="98" t="s">
        <v>43</v>
      </c>
      <c r="O141" s="28"/>
      <c r="P141" s="76">
        <f>O141*H141</f>
        <v>0</v>
      </c>
      <c r="Q141" s="76">
        <v>0.08</v>
      </c>
      <c r="R141" s="76">
        <f>Q141*H141</f>
        <v>0.7040000000000001</v>
      </c>
      <c r="S141" s="76">
        <v>0</v>
      </c>
      <c r="T141" s="77">
        <f>S141*H141</f>
        <v>0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R141" s="78" t="s">
        <v>153</v>
      </c>
      <c r="AT141" s="78" t="s">
        <v>248</v>
      </c>
      <c r="AU141" s="78" t="s">
        <v>82</v>
      </c>
      <c r="AY141" s="17" t="s">
        <v>116</v>
      </c>
      <c r="BE141" s="79">
        <f>IF(N141="základní",J141,0)</f>
        <v>0</v>
      </c>
      <c r="BF141" s="79">
        <f>IF(N141="snížená",J141,0)</f>
        <v>0</v>
      </c>
      <c r="BG141" s="79">
        <f>IF(N141="zákl. přenesená",J141,0)</f>
        <v>0</v>
      </c>
      <c r="BH141" s="79">
        <f>IF(N141="sníž. přenesená",J141,0)</f>
        <v>0</v>
      </c>
      <c r="BI141" s="79">
        <f>IF(N141="nulová",J141,0)</f>
        <v>0</v>
      </c>
      <c r="BJ141" s="17" t="s">
        <v>80</v>
      </c>
      <c r="BK141" s="79">
        <f>ROUND(I141*H141,2)</f>
        <v>0</v>
      </c>
      <c r="BL141" s="17" t="s">
        <v>134</v>
      </c>
      <c r="BM141" s="78" t="s">
        <v>262</v>
      </c>
    </row>
    <row r="142" spans="2:51" s="13" customFormat="1" ht="12">
      <c r="B142" s="271"/>
      <c r="C142" s="184"/>
      <c r="D142" s="272" t="s">
        <v>163</v>
      </c>
      <c r="E142" s="273" t="s">
        <v>3</v>
      </c>
      <c r="F142" s="274" t="s">
        <v>258</v>
      </c>
      <c r="G142" s="184"/>
      <c r="H142" s="275">
        <v>8</v>
      </c>
      <c r="I142" s="184"/>
      <c r="J142" s="184"/>
      <c r="K142" s="184"/>
      <c r="L142" s="80"/>
      <c r="M142" s="82"/>
      <c r="N142" s="83"/>
      <c r="O142" s="83"/>
      <c r="P142" s="83"/>
      <c r="Q142" s="83"/>
      <c r="R142" s="83"/>
      <c r="S142" s="83"/>
      <c r="T142" s="84"/>
      <c r="AT142" s="81" t="s">
        <v>163</v>
      </c>
      <c r="AU142" s="81" t="s">
        <v>82</v>
      </c>
      <c r="AV142" s="13" t="s">
        <v>82</v>
      </c>
      <c r="AW142" s="13" t="s">
        <v>33</v>
      </c>
      <c r="AX142" s="13" t="s">
        <v>72</v>
      </c>
      <c r="AY142" s="81" t="s">
        <v>116</v>
      </c>
    </row>
    <row r="143" spans="2:51" s="13" customFormat="1" ht="12">
      <c r="B143" s="271"/>
      <c r="C143" s="184"/>
      <c r="D143" s="272" t="s">
        <v>163</v>
      </c>
      <c r="E143" s="273" t="s">
        <v>3</v>
      </c>
      <c r="F143" s="274" t="s">
        <v>263</v>
      </c>
      <c r="G143" s="184"/>
      <c r="H143" s="275">
        <v>0.8</v>
      </c>
      <c r="I143" s="184"/>
      <c r="J143" s="184"/>
      <c r="K143" s="184"/>
      <c r="L143" s="80"/>
      <c r="M143" s="82"/>
      <c r="N143" s="83"/>
      <c r="O143" s="83"/>
      <c r="P143" s="83"/>
      <c r="Q143" s="83"/>
      <c r="R143" s="83"/>
      <c r="S143" s="83"/>
      <c r="T143" s="84"/>
      <c r="AT143" s="81" t="s">
        <v>163</v>
      </c>
      <c r="AU143" s="81" t="s">
        <v>82</v>
      </c>
      <c r="AV143" s="13" t="s">
        <v>82</v>
      </c>
      <c r="AW143" s="13" t="s">
        <v>33</v>
      </c>
      <c r="AX143" s="13" t="s">
        <v>72</v>
      </c>
      <c r="AY143" s="81" t="s">
        <v>116</v>
      </c>
    </row>
    <row r="144" spans="2:51" s="14" customFormat="1" ht="12">
      <c r="B144" s="276"/>
      <c r="C144" s="277"/>
      <c r="D144" s="272" t="s">
        <v>163</v>
      </c>
      <c r="E144" s="278" t="s">
        <v>3</v>
      </c>
      <c r="F144" s="279" t="s">
        <v>185</v>
      </c>
      <c r="G144" s="277"/>
      <c r="H144" s="280">
        <v>8.8</v>
      </c>
      <c r="I144" s="277"/>
      <c r="J144" s="277"/>
      <c r="K144" s="277"/>
      <c r="L144" s="90"/>
      <c r="M144" s="92"/>
      <c r="N144" s="93"/>
      <c r="O144" s="93"/>
      <c r="P144" s="93"/>
      <c r="Q144" s="93"/>
      <c r="R144" s="93"/>
      <c r="S144" s="93"/>
      <c r="T144" s="94"/>
      <c r="AT144" s="91" t="s">
        <v>163</v>
      </c>
      <c r="AU144" s="91" t="s">
        <v>82</v>
      </c>
      <c r="AV144" s="14" t="s">
        <v>134</v>
      </c>
      <c r="AW144" s="14" t="s">
        <v>4</v>
      </c>
      <c r="AX144" s="14" t="s">
        <v>80</v>
      </c>
      <c r="AY144" s="91" t="s">
        <v>116</v>
      </c>
    </row>
    <row r="145" spans="1:65" s="2" customFormat="1" ht="22.8">
      <c r="A145" s="21"/>
      <c r="B145" s="195"/>
      <c r="C145" s="266" t="s">
        <v>264</v>
      </c>
      <c r="D145" s="266" t="s">
        <v>119</v>
      </c>
      <c r="E145" s="267" t="s">
        <v>265</v>
      </c>
      <c r="F145" s="268" t="s">
        <v>266</v>
      </c>
      <c r="G145" s="269" t="s">
        <v>195</v>
      </c>
      <c r="H145" s="270">
        <v>12</v>
      </c>
      <c r="I145" s="73"/>
      <c r="J145" s="182">
        <f>ROUND(I145*H145,2)</f>
        <v>0</v>
      </c>
      <c r="K145" s="268" t="s">
        <v>182</v>
      </c>
      <c r="L145" s="22"/>
      <c r="M145" s="74" t="s">
        <v>3</v>
      </c>
      <c r="N145" s="75" t="s">
        <v>43</v>
      </c>
      <c r="O145" s="28"/>
      <c r="P145" s="76">
        <f>O145*H145</f>
        <v>0</v>
      </c>
      <c r="Q145" s="76">
        <v>0.1295</v>
      </c>
      <c r="R145" s="76">
        <f>Q145*H145</f>
        <v>1.554</v>
      </c>
      <c r="S145" s="76">
        <v>0</v>
      </c>
      <c r="T145" s="77">
        <f>S145*H145</f>
        <v>0</v>
      </c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R145" s="78" t="s">
        <v>134</v>
      </c>
      <c r="AT145" s="78" t="s">
        <v>119</v>
      </c>
      <c r="AU145" s="78" t="s">
        <v>82</v>
      </c>
      <c r="AY145" s="17" t="s">
        <v>116</v>
      </c>
      <c r="BE145" s="79">
        <f>IF(N145="základní",J145,0)</f>
        <v>0</v>
      </c>
      <c r="BF145" s="79">
        <f>IF(N145="snížená",J145,0)</f>
        <v>0</v>
      </c>
      <c r="BG145" s="79">
        <f>IF(N145="zákl. přenesená",J145,0)</f>
        <v>0</v>
      </c>
      <c r="BH145" s="79">
        <f>IF(N145="sníž. přenesená",J145,0)</f>
        <v>0</v>
      </c>
      <c r="BI145" s="79">
        <f>IF(N145="nulová",J145,0)</f>
        <v>0</v>
      </c>
      <c r="BJ145" s="17" t="s">
        <v>80</v>
      </c>
      <c r="BK145" s="79">
        <f>ROUND(I145*H145,2)</f>
        <v>0</v>
      </c>
      <c r="BL145" s="17" t="s">
        <v>134</v>
      </c>
      <c r="BM145" s="78" t="s">
        <v>267</v>
      </c>
    </row>
    <row r="146" spans="2:51" s="13" customFormat="1" ht="12">
      <c r="B146" s="271"/>
      <c r="C146" s="184"/>
      <c r="D146" s="272" t="s">
        <v>163</v>
      </c>
      <c r="E146" s="273" t="s">
        <v>3</v>
      </c>
      <c r="F146" s="274" t="s">
        <v>268</v>
      </c>
      <c r="G146" s="184"/>
      <c r="H146" s="275">
        <v>12</v>
      </c>
      <c r="I146" s="184"/>
      <c r="J146" s="184"/>
      <c r="K146" s="184"/>
      <c r="L146" s="80"/>
      <c r="M146" s="82"/>
      <c r="N146" s="83"/>
      <c r="O146" s="83"/>
      <c r="P146" s="83"/>
      <c r="Q146" s="83"/>
      <c r="R146" s="83"/>
      <c r="S146" s="83"/>
      <c r="T146" s="84"/>
      <c r="AT146" s="81" t="s">
        <v>163</v>
      </c>
      <c r="AU146" s="81" t="s">
        <v>82</v>
      </c>
      <c r="AV146" s="13" t="s">
        <v>82</v>
      </c>
      <c r="AW146" s="13" t="s">
        <v>33</v>
      </c>
      <c r="AX146" s="13" t="s">
        <v>72</v>
      </c>
      <c r="AY146" s="81" t="s">
        <v>116</v>
      </c>
    </row>
    <row r="147" spans="2:51" s="14" customFormat="1" ht="12">
      <c r="B147" s="276"/>
      <c r="C147" s="277"/>
      <c r="D147" s="272" t="s">
        <v>163</v>
      </c>
      <c r="E147" s="278" t="s">
        <v>3</v>
      </c>
      <c r="F147" s="279" t="s">
        <v>185</v>
      </c>
      <c r="G147" s="277"/>
      <c r="H147" s="280">
        <v>12</v>
      </c>
      <c r="I147" s="277"/>
      <c r="J147" s="277"/>
      <c r="K147" s="277"/>
      <c r="L147" s="90"/>
      <c r="M147" s="92"/>
      <c r="N147" s="93"/>
      <c r="O147" s="93"/>
      <c r="P147" s="93"/>
      <c r="Q147" s="93"/>
      <c r="R147" s="93"/>
      <c r="S147" s="93"/>
      <c r="T147" s="94"/>
      <c r="AT147" s="91" t="s">
        <v>163</v>
      </c>
      <c r="AU147" s="91" t="s">
        <v>82</v>
      </c>
      <c r="AV147" s="14" t="s">
        <v>134</v>
      </c>
      <c r="AW147" s="14" t="s">
        <v>4</v>
      </c>
      <c r="AX147" s="14" t="s">
        <v>80</v>
      </c>
      <c r="AY147" s="91" t="s">
        <v>116</v>
      </c>
    </row>
    <row r="148" spans="1:65" s="2" customFormat="1" ht="16.5" customHeight="1">
      <c r="A148" s="21"/>
      <c r="B148" s="195"/>
      <c r="C148" s="281" t="s">
        <v>8</v>
      </c>
      <c r="D148" s="281" t="s">
        <v>248</v>
      </c>
      <c r="E148" s="282" t="s">
        <v>269</v>
      </c>
      <c r="F148" s="283" t="s">
        <v>270</v>
      </c>
      <c r="G148" s="284" t="s">
        <v>195</v>
      </c>
      <c r="H148" s="285">
        <v>13.2</v>
      </c>
      <c r="I148" s="95"/>
      <c r="J148" s="286">
        <f>ROUND(I148*H148,2)</f>
        <v>0</v>
      </c>
      <c r="K148" s="283" t="s">
        <v>182</v>
      </c>
      <c r="L148" s="96"/>
      <c r="M148" s="97" t="s">
        <v>3</v>
      </c>
      <c r="N148" s="98" t="s">
        <v>43</v>
      </c>
      <c r="O148" s="28"/>
      <c r="P148" s="76">
        <f>O148*H148</f>
        <v>0</v>
      </c>
      <c r="Q148" s="76">
        <v>0.05612</v>
      </c>
      <c r="R148" s="76">
        <f>Q148*H148</f>
        <v>0.740784</v>
      </c>
      <c r="S148" s="76">
        <v>0</v>
      </c>
      <c r="T148" s="77">
        <f>S148*H148</f>
        <v>0</v>
      </c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R148" s="78" t="s">
        <v>153</v>
      </c>
      <c r="AT148" s="78" t="s">
        <v>248</v>
      </c>
      <c r="AU148" s="78" t="s">
        <v>82</v>
      </c>
      <c r="AY148" s="17" t="s">
        <v>116</v>
      </c>
      <c r="BE148" s="79">
        <f>IF(N148="základní",J148,0)</f>
        <v>0</v>
      </c>
      <c r="BF148" s="79">
        <f>IF(N148="snížená",J148,0)</f>
        <v>0</v>
      </c>
      <c r="BG148" s="79">
        <f>IF(N148="zákl. přenesená",J148,0)</f>
        <v>0</v>
      </c>
      <c r="BH148" s="79">
        <f>IF(N148="sníž. přenesená",J148,0)</f>
        <v>0</v>
      </c>
      <c r="BI148" s="79">
        <f>IF(N148="nulová",J148,0)</f>
        <v>0</v>
      </c>
      <c r="BJ148" s="17" t="s">
        <v>80</v>
      </c>
      <c r="BK148" s="79">
        <f>ROUND(I148*H148,2)</f>
        <v>0</v>
      </c>
      <c r="BL148" s="17" t="s">
        <v>134</v>
      </c>
      <c r="BM148" s="78" t="s">
        <v>271</v>
      </c>
    </row>
    <row r="149" spans="2:51" s="13" customFormat="1" ht="12">
      <c r="B149" s="271"/>
      <c r="C149" s="184"/>
      <c r="D149" s="272" t="s">
        <v>163</v>
      </c>
      <c r="E149" s="273" t="s">
        <v>3</v>
      </c>
      <c r="F149" s="274" t="s">
        <v>268</v>
      </c>
      <c r="G149" s="184"/>
      <c r="H149" s="275">
        <v>12</v>
      </c>
      <c r="I149" s="184"/>
      <c r="J149" s="184"/>
      <c r="K149" s="184"/>
      <c r="L149" s="80"/>
      <c r="M149" s="82"/>
      <c r="N149" s="83"/>
      <c r="O149" s="83"/>
      <c r="P149" s="83"/>
      <c r="Q149" s="83"/>
      <c r="R149" s="83"/>
      <c r="S149" s="83"/>
      <c r="T149" s="84"/>
      <c r="AT149" s="81" t="s">
        <v>163</v>
      </c>
      <c r="AU149" s="81" t="s">
        <v>82</v>
      </c>
      <c r="AV149" s="13" t="s">
        <v>82</v>
      </c>
      <c r="AW149" s="13" t="s">
        <v>33</v>
      </c>
      <c r="AX149" s="13" t="s">
        <v>72</v>
      </c>
      <c r="AY149" s="81" t="s">
        <v>116</v>
      </c>
    </row>
    <row r="150" spans="2:51" s="13" customFormat="1" ht="12">
      <c r="B150" s="271"/>
      <c r="C150" s="184"/>
      <c r="D150" s="272" t="s">
        <v>163</v>
      </c>
      <c r="E150" s="273" t="s">
        <v>3</v>
      </c>
      <c r="F150" s="274" t="s">
        <v>272</v>
      </c>
      <c r="G150" s="184"/>
      <c r="H150" s="275">
        <v>1.2</v>
      </c>
      <c r="I150" s="184"/>
      <c r="J150" s="184"/>
      <c r="K150" s="184"/>
      <c r="L150" s="80"/>
      <c r="M150" s="82"/>
      <c r="N150" s="83"/>
      <c r="O150" s="83"/>
      <c r="P150" s="83"/>
      <c r="Q150" s="83"/>
      <c r="R150" s="83"/>
      <c r="S150" s="83"/>
      <c r="T150" s="84"/>
      <c r="AT150" s="81" t="s">
        <v>163</v>
      </c>
      <c r="AU150" s="81" t="s">
        <v>82</v>
      </c>
      <c r="AV150" s="13" t="s">
        <v>82</v>
      </c>
      <c r="AW150" s="13" t="s">
        <v>33</v>
      </c>
      <c r="AX150" s="13" t="s">
        <v>72</v>
      </c>
      <c r="AY150" s="81" t="s">
        <v>116</v>
      </c>
    </row>
    <row r="151" spans="2:51" s="14" customFormat="1" ht="12">
      <c r="B151" s="276"/>
      <c r="C151" s="277"/>
      <c r="D151" s="272" t="s">
        <v>163</v>
      </c>
      <c r="E151" s="278" t="s">
        <v>3</v>
      </c>
      <c r="F151" s="279" t="s">
        <v>185</v>
      </c>
      <c r="G151" s="277"/>
      <c r="H151" s="280">
        <v>13.2</v>
      </c>
      <c r="I151" s="277"/>
      <c r="J151" s="277"/>
      <c r="K151" s="277"/>
      <c r="L151" s="90"/>
      <c r="M151" s="92"/>
      <c r="N151" s="93"/>
      <c r="O151" s="93"/>
      <c r="P151" s="93"/>
      <c r="Q151" s="93"/>
      <c r="R151" s="93"/>
      <c r="S151" s="93"/>
      <c r="T151" s="94"/>
      <c r="AT151" s="91" t="s">
        <v>163</v>
      </c>
      <c r="AU151" s="91" t="s">
        <v>82</v>
      </c>
      <c r="AV151" s="14" t="s">
        <v>134</v>
      </c>
      <c r="AW151" s="14" t="s">
        <v>4</v>
      </c>
      <c r="AX151" s="14" t="s">
        <v>80</v>
      </c>
      <c r="AY151" s="91" t="s">
        <v>116</v>
      </c>
    </row>
    <row r="152" spans="1:65" s="2" customFormat="1" ht="34.2">
      <c r="A152" s="21"/>
      <c r="B152" s="195"/>
      <c r="C152" s="266" t="s">
        <v>273</v>
      </c>
      <c r="D152" s="266" t="s">
        <v>119</v>
      </c>
      <c r="E152" s="267" t="s">
        <v>274</v>
      </c>
      <c r="F152" s="268" t="s">
        <v>275</v>
      </c>
      <c r="G152" s="269" t="s">
        <v>181</v>
      </c>
      <c r="H152" s="270">
        <v>82</v>
      </c>
      <c r="I152" s="73"/>
      <c r="J152" s="182">
        <f>ROUND(I152*H152,2)</f>
        <v>0</v>
      </c>
      <c r="K152" s="268" t="s">
        <v>182</v>
      </c>
      <c r="L152" s="22"/>
      <c r="M152" s="74" t="s">
        <v>3</v>
      </c>
      <c r="N152" s="75" t="s">
        <v>43</v>
      </c>
      <c r="O152" s="28"/>
      <c r="P152" s="76">
        <f>O152*H152</f>
        <v>0</v>
      </c>
      <c r="Q152" s="76">
        <v>0</v>
      </c>
      <c r="R152" s="76">
        <f>Q152*H152</f>
        <v>0</v>
      </c>
      <c r="S152" s="76">
        <v>0</v>
      </c>
      <c r="T152" s="77">
        <f>S152*H152</f>
        <v>0</v>
      </c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R152" s="78" t="s">
        <v>134</v>
      </c>
      <c r="AT152" s="78" t="s">
        <v>119</v>
      </c>
      <c r="AU152" s="78" t="s">
        <v>82</v>
      </c>
      <c r="AY152" s="17" t="s">
        <v>116</v>
      </c>
      <c r="BE152" s="79">
        <f>IF(N152="základní",J152,0)</f>
        <v>0</v>
      </c>
      <c r="BF152" s="79">
        <f>IF(N152="snížená",J152,0)</f>
        <v>0</v>
      </c>
      <c r="BG152" s="79">
        <f>IF(N152="zákl. přenesená",J152,0)</f>
        <v>0</v>
      </c>
      <c r="BH152" s="79">
        <f>IF(N152="sníž. přenesená",J152,0)</f>
        <v>0</v>
      </c>
      <c r="BI152" s="79">
        <f>IF(N152="nulová",J152,0)</f>
        <v>0</v>
      </c>
      <c r="BJ152" s="17" t="s">
        <v>80</v>
      </c>
      <c r="BK152" s="79">
        <f>ROUND(I152*H152,2)</f>
        <v>0</v>
      </c>
      <c r="BL152" s="17" t="s">
        <v>134</v>
      </c>
      <c r="BM152" s="78" t="s">
        <v>276</v>
      </c>
    </row>
    <row r="153" spans="2:51" s="13" customFormat="1" ht="12">
      <c r="B153" s="271"/>
      <c r="C153" s="184"/>
      <c r="D153" s="272" t="s">
        <v>163</v>
      </c>
      <c r="E153" s="273" t="s">
        <v>3</v>
      </c>
      <c r="F153" s="274" t="s">
        <v>277</v>
      </c>
      <c r="G153" s="184"/>
      <c r="H153" s="275">
        <v>82</v>
      </c>
      <c r="I153" s="184"/>
      <c r="J153" s="184"/>
      <c r="K153" s="184"/>
      <c r="L153" s="80"/>
      <c r="M153" s="82"/>
      <c r="N153" s="83"/>
      <c r="O153" s="83"/>
      <c r="P153" s="83"/>
      <c r="Q153" s="83"/>
      <c r="R153" s="83"/>
      <c r="S153" s="83"/>
      <c r="T153" s="84"/>
      <c r="AT153" s="81" t="s">
        <v>163</v>
      </c>
      <c r="AU153" s="81" t="s">
        <v>82</v>
      </c>
      <c r="AV153" s="13" t="s">
        <v>82</v>
      </c>
      <c r="AW153" s="13" t="s">
        <v>33</v>
      </c>
      <c r="AX153" s="13" t="s">
        <v>72</v>
      </c>
      <c r="AY153" s="81" t="s">
        <v>116</v>
      </c>
    </row>
    <row r="154" spans="2:51" s="14" customFormat="1" ht="12">
      <c r="B154" s="276"/>
      <c r="C154" s="277"/>
      <c r="D154" s="272" t="s">
        <v>163</v>
      </c>
      <c r="E154" s="278" t="s">
        <v>3</v>
      </c>
      <c r="F154" s="279" t="s">
        <v>185</v>
      </c>
      <c r="G154" s="277"/>
      <c r="H154" s="280">
        <v>82</v>
      </c>
      <c r="I154" s="277"/>
      <c r="J154" s="277"/>
      <c r="K154" s="277"/>
      <c r="L154" s="90"/>
      <c r="M154" s="92"/>
      <c r="N154" s="93"/>
      <c r="O154" s="93"/>
      <c r="P154" s="93"/>
      <c r="Q154" s="93"/>
      <c r="R154" s="93"/>
      <c r="S154" s="93"/>
      <c r="T154" s="94"/>
      <c r="AT154" s="91" t="s">
        <v>163</v>
      </c>
      <c r="AU154" s="91" t="s">
        <v>82</v>
      </c>
      <c r="AV154" s="14" t="s">
        <v>134</v>
      </c>
      <c r="AW154" s="14" t="s">
        <v>4</v>
      </c>
      <c r="AX154" s="14" t="s">
        <v>80</v>
      </c>
      <c r="AY154" s="91" t="s">
        <v>116</v>
      </c>
    </row>
    <row r="155" spans="2:63" s="12" customFormat="1" ht="22.8" customHeight="1">
      <c r="B155" s="260"/>
      <c r="C155" s="261"/>
      <c r="D155" s="262" t="s">
        <v>71</v>
      </c>
      <c r="E155" s="265" t="s">
        <v>278</v>
      </c>
      <c r="F155" s="265" t="s">
        <v>279</v>
      </c>
      <c r="G155" s="261"/>
      <c r="H155" s="261"/>
      <c r="I155" s="261"/>
      <c r="J155" s="183">
        <f>BK155</f>
        <v>0</v>
      </c>
      <c r="K155" s="261"/>
      <c r="L155" s="65"/>
      <c r="M155" s="67"/>
      <c r="N155" s="68"/>
      <c r="O155" s="68"/>
      <c r="P155" s="69">
        <f>SUM(P156:P159)</f>
        <v>0</v>
      </c>
      <c r="Q155" s="68"/>
      <c r="R155" s="69">
        <f>SUM(R156:R159)</f>
        <v>0</v>
      </c>
      <c r="S155" s="68"/>
      <c r="T155" s="70">
        <f>SUM(T156:T159)</f>
        <v>0</v>
      </c>
      <c r="AR155" s="66" t="s">
        <v>80</v>
      </c>
      <c r="AT155" s="71" t="s">
        <v>71</v>
      </c>
      <c r="AU155" s="71" t="s">
        <v>80</v>
      </c>
      <c r="AY155" s="66" t="s">
        <v>116</v>
      </c>
      <c r="BK155" s="72">
        <f>SUM(BK156:BK159)</f>
        <v>0</v>
      </c>
    </row>
    <row r="156" spans="1:65" s="2" customFormat="1" ht="22.8">
      <c r="A156" s="21"/>
      <c r="B156" s="195"/>
      <c r="C156" s="266" t="s">
        <v>280</v>
      </c>
      <c r="D156" s="266" t="s">
        <v>119</v>
      </c>
      <c r="E156" s="267" t="s">
        <v>281</v>
      </c>
      <c r="F156" s="268" t="s">
        <v>282</v>
      </c>
      <c r="G156" s="269" t="s">
        <v>218</v>
      </c>
      <c r="H156" s="270">
        <v>5.22</v>
      </c>
      <c r="I156" s="73"/>
      <c r="J156" s="182">
        <f>ROUND(I156*H156,2)</f>
        <v>0</v>
      </c>
      <c r="K156" s="268" t="s">
        <v>182</v>
      </c>
      <c r="L156" s="22"/>
      <c r="M156" s="74" t="s">
        <v>3</v>
      </c>
      <c r="N156" s="75" t="s">
        <v>43</v>
      </c>
      <c r="O156" s="28"/>
      <c r="P156" s="76">
        <f>O156*H156</f>
        <v>0</v>
      </c>
      <c r="Q156" s="76">
        <v>0</v>
      </c>
      <c r="R156" s="76">
        <f>Q156*H156</f>
        <v>0</v>
      </c>
      <c r="S156" s="76">
        <v>0</v>
      </c>
      <c r="T156" s="77">
        <f>S156*H156</f>
        <v>0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R156" s="78" t="s">
        <v>134</v>
      </c>
      <c r="AT156" s="78" t="s">
        <v>119</v>
      </c>
      <c r="AU156" s="78" t="s">
        <v>82</v>
      </c>
      <c r="AY156" s="17" t="s">
        <v>116</v>
      </c>
      <c r="BE156" s="79">
        <f>IF(N156="základní",J156,0)</f>
        <v>0</v>
      </c>
      <c r="BF156" s="79">
        <f>IF(N156="snížená",J156,0)</f>
        <v>0</v>
      </c>
      <c r="BG156" s="79">
        <f>IF(N156="zákl. přenesená",J156,0)</f>
        <v>0</v>
      </c>
      <c r="BH156" s="79">
        <f>IF(N156="sníž. přenesená",J156,0)</f>
        <v>0</v>
      </c>
      <c r="BI156" s="79">
        <f>IF(N156="nulová",J156,0)</f>
        <v>0</v>
      </c>
      <c r="BJ156" s="17" t="s">
        <v>80</v>
      </c>
      <c r="BK156" s="79">
        <f>ROUND(I156*H156,2)</f>
        <v>0</v>
      </c>
      <c r="BL156" s="17" t="s">
        <v>134</v>
      </c>
      <c r="BM156" s="78" t="s">
        <v>283</v>
      </c>
    </row>
    <row r="157" spans="1:65" s="2" customFormat="1" ht="22.8">
      <c r="A157" s="21"/>
      <c r="B157" s="195"/>
      <c r="C157" s="266" t="s">
        <v>284</v>
      </c>
      <c r="D157" s="266" t="s">
        <v>119</v>
      </c>
      <c r="E157" s="267" t="s">
        <v>285</v>
      </c>
      <c r="F157" s="268" t="s">
        <v>286</v>
      </c>
      <c r="G157" s="269" t="s">
        <v>218</v>
      </c>
      <c r="H157" s="270">
        <v>5.22</v>
      </c>
      <c r="I157" s="73"/>
      <c r="J157" s="182">
        <f>ROUND(I157*H157,2)</f>
        <v>0</v>
      </c>
      <c r="K157" s="268" t="s">
        <v>3</v>
      </c>
      <c r="L157" s="22"/>
      <c r="M157" s="74" t="s">
        <v>3</v>
      </c>
      <c r="N157" s="75" t="s">
        <v>43</v>
      </c>
      <c r="O157" s="28"/>
      <c r="P157" s="76">
        <f>O157*H157</f>
        <v>0</v>
      </c>
      <c r="Q157" s="76">
        <v>0</v>
      </c>
      <c r="R157" s="76">
        <f>Q157*H157</f>
        <v>0</v>
      </c>
      <c r="S157" s="76">
        <v>0</v>
      </c>
      <c r="T157" s="77">
        <f>S157*H157</f>
        <v>0</v>
      </c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R157" s="78" t="s">
        <v>134</v>
      </c>
      <c r="AT157" s="78" t="s">
        <v>119</v>
      </c>
      <c r="AU157" s="78" t="s">
        <v>82</v>
      </c>
      <c r="AY157" s="17" t="s">
        <v>116</v>
      </c>
      <c r="BE157" s="79">
        <f>IF(N157="základní",J157,0)</f>
        <v>0</v>
      </c>
      <c r="BF157" s="79">
        <f>IF(N157="snížená",J157,0)</f>
        <v>0</v>
      </c>
      <c r="BG157" s="79">
        <f>IF(N157="zákl. přenesená",J157,0)</f>
        <v>0</v>
      </c>
      <c r="BH157" s="79">
        <f>IF(N157="sníž. přenesená",J157,0)</f>
        <v>0</v>
      </c>
      <c r="BI157" s="79">
        <f>IF(N157="nulová",J157,0)</f>
        <v>0</v>
      </c>
      <c r="BJ157" s="17" t="s">
        <v>80</v>
      </c>
      <c r="BK157" s="79">
        <f>ROUND(I157*H157,2)</f>
        <v>0</v>
      </c>
      <c r="BL157" s="17" t="s">
        <v>134</v>
      </c>
      <c r="BM157" s="78" t="s">
        <v>287</v>
      </c>
    </row>
    <row r="158" spans="1:65" s="2" customFormat="1" ht="16.5" customHeight="1">
      <c r="A158" s="21"/>
      <c r="B158" s="195"/>
      <c r="C158" s="266" t="s">
        <v>288</v>
      </c>
      <c r="D158" s="266" t="s">
        <v>119</v>
      </c>
      <c r="E158" s="267" t="s">
        <v>289</v>
      </c>
      <c r="F158" s="268" t="s">
        <v>290</v>
      </c>
      <c r="G158" s="269" t="s">
        <v>218</v>
      </c>
      <c r="H158" s="270">
        <v>5.22</v>
      </c>
      <c r="I158" s="73"/>
      <c r="J158" s="182">
        <f>ROUND(I158*H158,2)</f>
        <v>0</v>
      </c>
      <c r="K158" s="268" t="s">
        <v>182</v>
      </c>
      <c r="L158" s="22"/>
      <c r="M158" s="74" t="s">
        <v>3</v>
      </c>
      <c r="N158" s="75" t="s">
        <v>43</v>
      </c>
      <c r="O158" s="28"/>
      <c r="P158" s="76">
        <f>O158*H158</f>
        <v>0</v>
      </c>
      <c r="Q158" s="76">
        <v>0</v>
      </c>
      <c r="R158" s="76">
        <f>Q158*H158</f>
        <v>0</v>
      </c>
      <c r="S158" s="76">
        <v>0</v>
      </c>
      <c r="T158" s="77">
        <f>S158*H158</f>
        <v>0</v>
      </c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R158" s="78" t="s">
        <v>134</v>
      </c>
      <c r="AT158" s="78" t="s">
        <v>119</v>
      </c>
      <c r="AU158" s="78" t="s">
        <v>82</v>
      </c>
      <c r="AY158" s="17" t="s">
        <v>116</v>
      </c>
      <c r="BE158" s="79">
        <f>IF(N158="základní",J158,0)</f>
        <v>0</v>
      </c>
      <c r="BF158" s="79">
        <f>IF(N158="snížená",J158,0)</f>
        <v>0</v>
      </c>
      <c r="BG158" s="79">
        <f>IF(N158="zákl. přenesená",J158,0)</f>
        <v>0</v>
      </c>
      <c r="BH158" s="79">
        <f>IF(N158="sníž. přenesená",J158,0)</f>
        <v>0</v>
      </c>
      <c r="BI158" s="79">
        <f>IF(N158="nulová",J158,0)</f>
        <v>0</v>
      </c>
      <c r="BJ158" s="17" t="s">
        <v>80</v>
      </c>
      <c r="BK158" s="79">
        <f>ROUND(I158*H158,2)</f>
        <v>0</v>
      </c>
      <c r="BL158" s="17" t="s">
        <v>134</v>
      </c>
      <c r="BM158" s="78" t="s">
        <v>291</v>
      </c>
    </row>
    <row r="159" spans="1:65" s="2" customFormat="1" ht="22.8">
      <c r="A159" s="21"/>
      <c r="B159" s="195"/>
      <c r="C159" s="266" t="s">
        <v>292</v>
      </c>
      <c r="D159" s="266" t="s">
        <v>119</v>
      </c>
      <c r="E159" s="267" t="s">
        <v>293</v>
      </c>
      <c r="F159" s="268" t="s">
        <v>217</v>
      </c>
      <c r="G159" s="269" t="s">
        <v>218</v>
      </c>
      <c r="H159" s="270">
        <v>5.22</v>
      </c>
      <c r="I159" s="73"/>
      <c r="J159" s="182">
        <f>ROUND(I159*H159,2)</f>
        <v>0</v>
      </c>
      <c r="K159" s="268" t="s">
        <v>182</v>
      </c>
      <c r="L159" s="22"/>
      <c r="M159" s="74" t="s">
        <v>3</v>
      </c>
      <c r="N159" s="75" t="s">
        <v>43</v>
      </c>
      <c r="O159" s="28"/>
      <c r="P159" s="76">
        <f>O159*H159</f>
        <v>0</v>
      </c>
      <c r="Q159" s="76">
        <v>0</v>
      </c>
      <c r="R159" s="76">
        <f>Q159*H159</f>
        <v>0</v>
      </c>
      <c r="S159" s="76">
        <v>0</v>
      </c>
      <c r="T159" s="77">
        <f>S159*H159</f>
        <v>0</v>
      </c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R159" s="78" t="s">
        <v>134</v>
      </c>
      <c r="AT159" s="78" t="s">
        <v>119</v>
      </c>
      <c r="AU159" s="78" t="s">
        <v>82</v>
      </c>
      <c r="AY159" s="17" t="s">
        <v>116</v>
      </c>
      <c r="BE159" s="79">
        <f>IF(N159="základní",J159,0)</f>
        <v>0</v>
      </c>
      <c r="BF159" s="79">
        <f>IF(N159="snížená",J159,0)</f>
        <v>0</v>
      </c>
      <c r="BG159" s="79">
        <f>IF(N159="zákl. přenesená",J159,0)</f>
        <v>0</v>
      </c>
      <c r="BH159" s="79">
        <f>IF(N159="sníž. přenesená",J159,0)</f>
        <v>0</v>
      </c>
      <c r="BI159" s="79">
        <f>IF(N159="nulová",J159,0)</f>
        <v>0</v>
      </c>
      <c r="BJ159" s="17" t="s">
        <v>80</v>
      </c>
      <c r="BK159" s="79">
        <f>ROUND(I159*H159,2)</f>
        <v>0</v>
      </c>
      <c r="BL159" s="17" t="s">
        <v>134</v>
      </c>
      <c r="BM159" s="78" t="s">
        <v>294</v>
      </c>
    </row>
    <row r="160" spans="2:63" s="12" customFormat="1" ht="22.8" customHeight="1">
      <c r="B160" s="260"/>
      <c r="C160" s="261"/>
      <c r="D160" s="262" t="s">
        <v>71</v>
      </c>
      <c r="E160" s="265" t="s">
        <v>295</v>
      </c>
      <c r="F160" s="265" t="s">
        <v>296</v>
      </c>
      <c r="G160" s="261"/>
      <c r="H160" s="261"/>
      <c r="I160" s="261"/>
      <c r="J160" s="183">
        <f>BK160</f>
        <v>0</v>
      </c>
      <c r="K160" s="261"/>
      <c r="L160" s="65"/>
      <c r="M160" s="67"/>
      <c r="N160" s="68"/>
      <c r="O160" s="68"/>
      <c r="P160" s="69">
        <f>SUM(P161:P162)</f>
        <v>0</v>
      </c>
      <c r="Q160" s="68"/>
      <c r="R160" s="69">
        <f>SUM(R161:R162)</f>
        <v>0</v>
      </c>
      <c r="S160" s="68"/>
      <c r="T160" s="70">
        <f>SUM(T161:T162)</f>
        <v>0</v>
      </c>
      <c r="AR160" s="66" t="s">
        <v>80</v>
      </c>
      <c r="AT160" s="71" t="s">
        <v>71</v>
      </c>
      <c r="AU160" s="71" t="s">
        <v>80</v>
      </c>
      <c r="AY160" s="66" t="s">
        <v>116</v>
      </c>
      <c r="BK160" s="72">
        <f>SUM(BK161:BK162)</f>
        <v>0</v>
      </c>
    </row>
    <row r="161" spans="1:65" s="2" customFormat="1" ht="22.8">
      <c r="A161" s="21"/>
      <c r="B161" s="195"/>
      <c r="C161" s="266" t="s">
        <v>297</v>
      </c>
      <c r="D161" s="266" t="s">
        <v>119</v>
      </c>
      <c r="E161" s="267" t="s">
        <v>298</v>
      </c>
      <c r="F161" s="268" t="s">
        <v>299</v>
      </c>
      <c r="G161" s="269" t="s">
        <v>218</v>
      </c>
      <c r="H161" s="270">
        <v>27.182</v>
      </c>
      <c r="I161" s="73"/>
      <c r="J161" s="182">
        <f>ROUND(I161*H161,2)</f>
        <v>0</v>
      </c>
      <c r="K161" s="268" t="s">
        <v>182</v>
      </c>
      <c r="L161" s="22"/>
      <c r="M161" s="74" t="s">
        <v>3</v>
      </c>
      <c r="N161" s="75" t="s">
        <v>43</v>
      </c>
      <c r="O161" s="28"/>
      <c r="P161" s="76">
        <f>O161*H161</f>
        <v>0</v>
      </c>
      <c r="Q161" s="76">
        <v>0</v>
      </c>
      <c r="R161" s="76">
        <f>Q161*H161</f>
        <v>0</v>
      </c>
      <c r="S161" s="76">
        <v>0</v>
      </c>
      <c r="T161" s="77">
        <f>S161*H161</f>
        <v>0</v>
      </c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R161" s="78" t="s">
        <v>134</v>
      </c>
      <c r="AT161" s="78" t="s">
        <v>119</v>
      </c>
      <c r="AU161" s="78" t="s">
        <v>82</v>
      </c>
      <c r="AY161" s="17" t="s">
        <v>116</v>
      </c>
      <c r="BE161" s="79">
        <f>IF(N161="základní",J161,0)</f>
        <v>0</v>
      </c>
      <c r="BF161" s="79">
        <f>IF(N161="snížená",J161,0)</f>
        <v>0</v>
      </c>
      <c r="BG161" s="79">
        <f>IF(N161="zákl. přenesená",J161,0)</f>
        <v>0</v>
      </c>
      <c r="BH161" s="79">
        <f>IF(N161="sníž. přenesená",J161,0)</f>
        <v>0</v>
      </c>
      <c r="BI161" s="79">
        <f>IF(N161="nulová",J161,0)</f>
        <v>0</v>
      </c>
      <c r="BJ161" s="17" t="s">
        <v>80</v>
      </c>
      <c r="BK161" s="79">
        <f>ROUND(I161*H161,2)</f>
        <v>0</v>
      </c>
      <c r="BL161" s="17" t="s">
        <v>134</v>
      </c>
      <c r="BM161" s="78" t="s">
        <v>300</v>
      </c>
    </row>
    <row r="162" spans="1:65" s="2" customFormat="1" ht="21.75" customHeight="1">
      <c r="A162" s="21"/>
      <c r="B162" s="195"/>
      <c r="C162" s="266" t="s">
        <v>301</v>
      </c>
      <c r="D162" s="266" t="s">
        <v>119</v>
      </c>
      <c r="E162" s="267" t="s">
        <v>302</v>
      </c>
      <c r="F162" s="268" t="s">
        <v>303</v>
      </c>
      <c r="G162" s="269" t="s">
        <v>218</v>
      </c>
      <c r="H162" s="270">
        <v>27.182</v>
      </c>
      <c r="I162" s="73"/>
      <c r="J162" s="182">
        <f>ROUND(I162*H162,2)</f>
        <v>0</v>
      </c>
      <c r="K162" s="268" t="s">
        <v>3</v>
      </c>
      <c r="L162" s="22"/>
      <c r="M162" s="85" t="s">
        <v>3</v>
      </c>
      <c r="N162" s="86" t="s">
        <v>43</v>
      </c>
      <c r="O162" s="87"/>
      <c r="P162" s="88">
        <f>O162*H162</f>
        <v>0</v>
      </c>
      <c r="Q162" s="88">
        <v>0</v>
      </c>
      <c r="R162" s="88">
        <f>Q162*H162</f>
        <v>0</v>
      </c>
      <c r="S162" s="88">
        <v>0</v>
      </c>
      <c r="T162" s="89">
        <f>S162*H162</f>
        <v>0</v>
      </c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R162" s="78" t="s">
        <v>134</v>
      </c>
      <c r="AT162" s="78" t="s">
        <v>119</v>
      </c>
      <c r="AU162" s="78" t="s">
        <v>82</v>
      </c>
      <c r="AY162" s="17" t="s">
        <v>116</v>
      </c>
      <c r="BE162" s="79">
        <f>IF(N162="základní",J162,0)</f>
        <v>0</v>
      </c>
      <c r="BF162" s="79">
        <f>IF(N162="snížená",J162,0)</f>
        <v>0</v>
      </c>
      <c r="BG162" s="79">
        <f>IF(N162="zákl. přenesená",J162,0)</f>
        <v>0</v>
      </c>
      <c r="BH162" s="79">
        <f>IF(N162="sníž. přenesená",J162,0)</f>
        <v>0</v>
      </c>
      <c r="BI162" s="79">
        <f>IF(N162="nulová",J162,0)</f>
        <v>0</v>
      </c>
      <c r="BJ162" s="17" t="s">
        <v>80</v>
      </c>
      <c r="BK162" s="79">
        <f>ROUND(I162*H162,2)</f>
        <v>0</v>
      </c>
      <c r="BL162" s="17" t="s">
        <v>134</v>
      </c>
      <c r="BM162" s="78" t="s">
        <v>304</v>
      </c>
    </row>
    <row r="163" spans="1:31" s="2" customFormat="1" ht="6.9" customHeight="1">
      <c r="A163" s="21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2"/>
      <c r="M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</sheetData>
  <sheetProtection password="EA73" sheet="1" objects="1" scenarios="1"/>
  <autoFilter ref="C85:K162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1"/>
  <sheetViews>
    <sheetView showGridLines="0" workbookViewId="0" topLeftCell="A1">
      <selection activeCell="H102" sqref="H10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11" t="s">
        <v>6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7" t="s">
        <v>86</v>
      </c>
    </row>
    <row r="3" spans="2:46" s="1" customFormat="1" ht="6.9" customHeight="1"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"/>
      <c r="AT3" s="17" t="s">
        <v>82</v>
      </c>
    </row>
    <row r="4" spans="2:46" s="1" customFormat="1" ht="24.9" customHeight="1">
      <c r="B4" s="187"/>
      <c r="C4" s="188"/>
      <c r="D4" s="189" t="s">
        <v>87</v>
      </c>
      <c r="E4" s="188"/>
      <c r="F4" s="188"/>
      <c r="G4" s="188"/>
      <c r="H4" s="188"/>
      <c r="I4" s="188"/>
      <c r="J4" s="188"/>
      <c r="K4" s="188"/>
      <c r="L4" s="18"/>
      <c r="M4" s="54" t="s">
        <v>11</v>
      </c>
      <c r="AT4" s="17" t="s">
        <v>4</v>
      </c>
    </row>
    <row r="5" spans="2:12" s="1" customFormat="1" ht="6.9" customHeight="1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"/>
    </row>
    <row r="6" spans="2:12" s="1" customFormat="1" ht="12" customHeight="1">
      <c r="B6" s="187"/>
      <c r="C6" s="188"/>
      <c r="D6" s="192" t="s">
        <v>17</v>
      </c>
      <c r="E6" s="188"/>
      <c r="F6" s="188"/>
      <c r="G6" s="188"/>
      <c r="H6" s="188"/>
      <c r="I6" s="188"/>
      <c r="J6" s="188"/>
      <c r="K6" s="188"/>
      <c r="L6" s="18"/>
    </row>
    <row r="7" spans="2:12" s="1" customFormat="1" ht="26.25" customHeight="1">
      <c r="B7" s="187"/>
      <c r="C7" s="188"/>
      <c r="D7" s="188"/>
      <c r="E7" s="327" t="str">
        <f>'Rekapitulace stavby'!K6</f>
        <v>PŘÍJEZDOVÁ KOMUNIKACE NA ČÁSTI PARCELY 2746 A 236/1 A PARKOVACÍ STÁNÍ NA ČÁSTI PARCELY 237 (u č.p. 88) V K.Ú. DAČICE</v>
      </c>
      <c r="F7" s="328"/>
      <c r="G7" s="328"/>
      <c r="H7" s="328"/>
      <c r="I7" s="188"/>
      <c r="J7" s="188"/>
      <c r="K7" s="188"/>
      <c r="L7" s="18"/>
    </row>
    <row r="8" spans="1:31" s="2" customFormat="1" ht="12" customHeight="1">
      <c r="A8" s="21"/>
      <c r="B8" s="195"/>
      <c r="C8" s="196"/>
      <c r="D8" s="192" t="s">
        <v>88</v>
      </c>
      <c r="E8" s="196"/>
      <c r="F8" s="196"/>
      <c r="G8" s="196"/>
      <c r="H8" s="196"/>
      <c r="I8" s="196"/>
      <c r="J8" s="196"/>
      <c r="K8" s="196"/>
      <c r="L8" s="55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" customFormat="1" ht="16.5" customHeight="1">
      <c r="A9" s="21"/>
      <c r="B9" s="195"/>
      <c r="C9" s="196"/>
      <c r="D9" s="196"/>
      <c r="E9" s="313" t="s">
        <v>839</v>
      </c>
      <c r="F9" s="326"/>
      <c r="G9" s="326"/>
      <c r="H9" s="326"/>
      <c r="I9" s="196"/>
      <c r="J9" s="196"/>
      <c r="K9" s="196"/>
      <c r="L9" s="5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" customFormat="1" ht="12">
      <c r="A10" s="21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5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2" customFormat="1" ht="12" customHeight="1">
      <c r="A11" s="21"/>
      <c r="B11" s="195"/>
      <c r="C11" s="196"/>
      <c r="D11" s="192" t="s">
        <v>19</v>
      </c>
      <c r="E11" s="196"/>
      <c r="F11" s="193" t="s">
        <v>3</v>
      </c>
      <c r="G11" s="196"/>
      <c r="H11" s="196"/>
      <c r="I11" s="192" t="s">
        <v>20</v>
      </c>
      <c r="J11" s="193" t="s">
        <v>3</v>
      </c>
      <c r="K11" s="196"/>
      <c r="L11" s="5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" customFormat="1" ht="12" customHeight="1">
      <c r="A12" s="21"/>
      <c r="B12" s="195"/>
      <c r="C12" s="196"/>
      <c r="D12" s="192" t="s">
        <v>21</v>
      </c>
      <c r="E12" s="196"/>
      <c r="F12" s="193" t="s">
        <v>22</v>
      </c>
      <c r="G12" s="196"/>
      <c r="H12" s="196"/>
      <c r="I12" s="192" t="s">
        <v>23</v>
      </c>
      <c r="J12" s="225" t="str">
        <f>'Rekapitulace stavby'!AN8</f>
        <v>19. 8. 2020</v>
      </c>
      <c r="K12" s="196"/>
      <c r="L12" s="5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2" customFormat="1" ht="10.8" customHeight="1">
      <c r="A13" s="21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5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" customFormat="1" ht="12" customHeight="1">
      <c r="A14" s="21"/>
      <c r="B14" s="195"/>
      <c r="C14" s="196"/>
      <c r="D14" s="192" t="s">
        <v>25</v>
      </c>
      <c r="E14" s="196"/>
      <c r="F14" s="196"/>
      <c r="G14" s="196"/>
      <c r="H14" s="196"/>
      <c r="I14" s="192" t="s">
        <v>26</v>
      </c>
      <c r="J14" s="193" t="s">
        <v>3</v>
      </c>
      <c r="K14" s="196"/>
      <c r="L14" s="5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" customFormat="1" ht="18" customHeight="1">
      <c r="A15" s="21"/>
      <c r="B15" s="195"/>
      <c r="C15" s="196"/>
      <c r="D15" s="196"/>
      <c r="E15" s="193" t="s">
        <v>27</v>
      </c>
      <c r="F15" s="196"/>
      <c r="G15" s="196"/>
      <c r="H15" s="196"/>
      <c r="I15" s="192" t="s">
        <v>28</v>
      </c>
      <c r="J15" s="193" t="s">
        <v>3</v>
      </c>
      <c r="K15" s="196"/>
      <c r="L15" s="5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2" customFormat="1" ht="6.9" customHeight="1">
      <c r="A16" s="21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55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" customFormat="1" ht="12" customHeight="1">
      <c r="A17" s="21"/>
      <c r="B17" s="195"/>
      <c r="C17" s="196"/>
      <c r="D17" s="192" t="s">
        <v>29</v>
      </c>
      <c r="E17" s="196"/>
      <c r="F17" s="196"/>
      <c r="G17" s="196"/>
      <c r="H17" s="196"/>
      <c r="I17" s="192" t="s">
        <v>26</v>
      </c>
      <c r="J17" s="181" t="str">
        <f>'Rekapitulace stavby'!AN13</f>
        <v>Vyplň údaj</v>
      </c>
      <c r="K17" s="196"/>
      <c r="L17" s="5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" customFormat="1" ht="18" customHeight="1">
      <c r="A18" s="21"/>
      <c r="B18" s="195"/>
      <c r="C18" s="196"/>
      <c r="D18" s="196"/>
      <c r="E18" s="296" t="str">
        <f>'Rekapitulace stavby'!E14</f>
        <v>Vyplň údaj</v>
      </c>
      <c r="F18" s="329"/>
      <c r="G18" s="329"/>
      <c r="H18" s="329"/>
      <c r="I18" s="192" t="s">
        <v>28</v>
      </c>
      <c r="J18" s="181" t="str">
        <f>'Rekapitulace stavby'!AN14</f>
        <v>Vyplň údaj</v>
      </c>
      <c r="K18" s="196"/>
      <c r="L18" s="55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6.9" customHeight="1">
      <c r="A19" s="21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55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" customFormat="1" ht="12" customHeight="1">
      <c r="A20" s="21"/>
      <c r="B20" s="195"/>
      <c r="C20" s="196"/>
      <c r="D20" s="192" t="s">
        <v>31</v>
      </c>
      <c r="E20" s="196"/>
      <c r="F20" s="196"/>
      <c r="G20" s="196"/>
      <c r="H20" s="196"/>
      <c r="I20" s="192" t="s">
        <v>26</v>
      </c>
      <c r="J20" s="193" t="s">
        <v>3</v>
      </c>
      <c r="K20" s="196"/>
      <c r="L20" s="55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2" customFormat="1" ht="18" customHeight="1">
      <c r="A21" s="21"/>
      <c r="B21" s="195"/>
      <c r="C21" s="196"/>
      <c r="D21" s="196"/>
      <c r="E21" s="193" t="s">
        <v>32</v>
      </c>
      <c r="F21" s="196"/>
      <c r="G21" s="196"/>
      <c r="H21" s="196"/>
      <c r="I21" s="192" t="s">
        <v>28</v>
      </c>
      <c r="J21" s="193" t="s">
        <v>3</v>
      </c>
      <c r="K21" s="196"/>
      <c r="L21" s="55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" customFormat="1" ht="6.9" customHeight="1">
      <c r="A22" s="21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55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" customFormat="1" ht="12" customHeight="1">
      <c r="A23" s="21"/>
      <c r="B23" s="195"/>
      <c r="C23" s="196"/>
      <c r="D23" s="192" t="s">
        <v>34</v>
      </c>
      <c r="E23" s="196"/>
      <c r="F23" s="196"/>
      <c r="G23" s="196"/>
      <c r="H23" s="196"/>
      <c r="I23" s="192" t="s">
        <v>26</v>
      </c>
      <c r="J23" s="193" t="s">
        <v>3</v>
      </c>
      <c r="K23" s="196"/>
      <c r="L23" s="55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18" customHeight="1">
      <c r="A24" s="21"/>
      <c r="B24" s="195"/>
      <c r="C24" s="196"/>
      <c r="D24" s="196"/>
      <c r="E24" s="193" t="s">
        <v>35</v>
      </c>
      <c r="F24" s="196"/>
      <c r="G24" s="196"/>
      <c r="H24" s="196"/>
      <c r="I24" s="192" t="s">
        <v>28</v>
      </c>
      <c r="J24" s="193"/>
      <c r="K24" s="196"/>
      <c r="L24" s="55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" customFormat="1" ht="6.9" customHeight="1">
      <c r="A25" s="21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55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2" customFormat="1" ht="12" customHeight="1">
      <c r="A26" s="21"/>
      <c r="B26" s="195"/>
      <c r="C26" s="196"/>
      <c r="D26" s="192" t="s">
        <v>36</v>
      </c>
      <c r="E26" s="196"/>
      <c r="F26" s="196"/>
      <c r="G26" s="196"/>
      <c r="H26" s="196"/>
      <c r="I26" s="196"/>
      <c r="J26" s="196"/>
      <c r="K26" s="196"/>
      <c r="L26" s="55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8" customFormat="1" ht="16.5" customHeight="1">
      <c r="A27" s="56"/>
      <c r="B27" s="226"/>
      <c r="C27" s="227"/>
      <c r="D27" s="227"/>
      <c r="E27" s="298" t="s">
        <v>3</v>
      </c>
      <c r="F27" s="298"/>
      <c r="G27" s="298"/>
      <c r="H27" s="298"/>
      <c r="I27" s="227"/>
      <c r="J27" s="227"/>
      <c r="K27" s="227"/>
      <c r="L27" s="57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s="2" customFormat="1" ht="6.9" customHeight="1">
      <c r="A28" s="21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5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6.9" customHeight="1">
      <c r="A29" s="21"/>
      <c r="B29" s="195"/>
      <c r="C29" s="196"/>
      <c r="D29" s="228"/>
      <c r="E29" s="228"/>
      <c r="F29" s="228"/>
      <c r="G29" s="228"/>
      <c r="H29" s="228"/>
      <c r="I29" s="228"/>
      <c r="J29" s="228"/>
      <c r="K29" s="228"/>
      <c r="L29" s="5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s="2" customFormat="1" ht="25.35" customHeight="1">
      <c r="A30" s="21"/>
      <c r="B30" s="195"/>
      <c r="C30" s="196"/>
      <c r="D30" s="229" t="s">
        <v>38</v>
      </c>
      <c r="E30" s="196"/>
      <c r="F30" s="196"/>
      <c r="G30" s="196"/>
      <c r="H30" s="196"/>
      <c r="I30" s="196"/>
      <c r="J30" s="230">
        <f>ROUND(J88,2)</f>
        <v>0</v>
      </c>
      <c r="K30" s="196"/>
      <c r="L30" s="55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" customFormat="1" ht="6.9" customHeight="1">
      <c r="A31" s="21"/>
      <c r="B31" s="195"/>
      <c r="C31" s="196"/>
      <c r="D31" s="228"/>
      <c r="E31" s="228"/>
      <c r="F31" s="228"/>
      <c r="G31" s="228"/>
      <c r="H31" s="228"/>
      <c r="I31" s="228"/>
      <c r="J31" s="228"/>
      <c r="K31" s="228"/>
      <c r="L31" s="5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2" customFormat="1" ht="14.4" customHeight="1">
      <c r="A32" s="21"/>
      <c r="B32" s="195"/>
      <c r="C32" s="196"/>
      <c r="D32" s="196"/>
      <c r="E32" s="196"/>
      <c r="F32" s="231" t="s">
        <v>40</v>
      </c>
      <c r="G32" s="196"/>
      <c r="H32" s="196"/>
      <c r="I32" s="231" t="s">
        <v>39</v>
      </c>
      <c r="J32" s="231" t="s">
        <v>41</v>
      </c>
      <c r="K32" s="196"/>
      <c r="L32" s="5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14.4" customHeight="1">
      <c r="A33" s="21"/>
      <c r="B33" s="195"/>
      <c r="C33" s="196"/>
      <c r="D33" s="232" t="s">
        <v>42</v>
      </c>
      <c r="E33" s="192" t="s">
        <v>43</v>
      </c>
      <c r="F33" s="233">
        <f>ROUND((SUM(BE88:BE310)),2)</f>
        <v>0</v>
      </c>
      <c r="G33" s="196"/>
      <c r="H33" s="196"/>
      <c r="I33" s="234">
        <v>0.21</v>
      </c>
      <c r="J33" s="233">
        <f>ROUND(((SUM(BE88:BE310))*I33),2)</f>
        <v>0</v>
      </c>
      <c r="K33" s="196"/>
      <c r="L33" s="5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4.4" customHeight="1">
      <c r="A34" s="21"/>
      <c r="B34" s="195"/>
      <c r="C34" s="196"/>
      <c r="D34" s="196"/>
      <c r="E34" s="192" t="s">
        <v>44</v>
      </c>
      <c r="F34" s="233">
        <f>ROUND((SUM(BF88:BF310)),2)</f>
        <v>0</v>
      </c>
      <c r="G34" s="196"/>
      <c r="H34" s="196"/>
      <c r="I34" s="234">
        <v>0.15</v>
      </c>
      <c r="J34" s="233">
        <f>ROUND(((SUM(BF88:BF310))*I34),2)</f>
        <v>0</v>
      </c>
      <c r="K34" s="196"/>
      <c r="L34" s="55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" customFormat="1" ht="14.4" customHeight="1" hidden="1">
      <c r="A35" s="21"/>
      <c r="B35" s="195"/>
      <c r="C35" s="196"/>
      <c r="D35" s="196"/>
      <c r="E35" s="192" t="s">
        <v>45</v>
      </c>
      <c r="F35" s="233">
        <f>ROUND((SUM(BG88:BG310)),2)</f>
        <v>0</v>
      </c>
      <c r="G35" s="196"/>
      <c r="H35" s="196"/>
      <c r="I35" s="234">
        <v>0.21</v>
      </c>
      <c r="J35" s="233">
        <f>0</f>
        <v>0</v>
      </c>
      <c r="K35" s="196"/>
      <c r="L35" s="55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2" customFormat="1" ht="14.4" customHeight="1" hidden="1">
      <c r="A36" s="21"/>
      <c r="B36" s="195"/>
      <c r="C36" s="196"/>
      <c r="D36" s="196"/>
      <c r="E36" s="192" t="s">
        <v>46</v>
      </c>
      <c r="F36" s="233">
        <f>ROUND((SUM(BH88:BH310)),2)</f>
        <v>0</v>
      </c>
      <c r="G36" s="196"/>
      <c r="H36" s="196"/>
      <c r="I36" s="234">
        <v>0.15</v>
      </c>
      <c r="J36" s="233">
        <f>0</f>
        <v>0</v>
      </c>
      <c r="K36" s="196"/>
      <c r="L36" s="55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2" customFormat="1" ht="14.4" customHeight="1" hidden="1">
      <c r="A37" s="21"/>
      <c r="B37" s="195"/>
      <c r="C37" s="196"/>
      <c r="D37" s="196"/>
      <c r="E37" s="192" t="s">
        <v>47</v>
      </c>
      <c r="F37" s="233">
        <f>ROUND((SUM(BI88:BI310)),2)</f>
        <v>0</v>
      </c>
      <c r="G37" s="196"/>
      <c r="H37" s="196"/>
      <c r="I37" s="234">
        <v>0</v>
      </c>
      <c r="J37" s="233">
        <f>0</f>
        <v>0</v>
      </c>
      <c r="K37" s="196"/>
      <c r="L37" s="55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" customFormat="1" ht="6.9" customHeight="1">
      <c r="A38" s="21"/>
      <c r="B38" s="195"/>
      <c r="C38" s="196"/>
      <c r="D38" s="196"/>
      <c r="E38" s="196"/>
      <c r="F38" s="196"/>
      <c r="G38" s="196"/>
      <c r="H38" s="196"/>
      <c r="I38" s="196"/>
      <c r="J38" s="196"/>
      <c r="K38" s="196"/>
      <c r="L38" s="55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25.35" customHeight="1">
      <c r="A39" s="21"/>
      <c r="B39" s="195"/>
      <c r="C39" s="235"/>
      <c r="D39" s="236" t="s">
        <v>48</v>
      </c>
      <c r="E39" s="215"/>
      <c r="F39" s="215"/>
      <c r="G39" s="237" t="s">
        <v>49</v>
      </c>
      <c r="H39" s="238" t="s">
        <v>50</v>
      </c>
      <c r="I39" s="215"/>
      <c r="J39" s="239">
        <f>SUM(J30:J37)</f>
        <v>0</v>
      </c>
      <c r="K39" s="240"/>
      <c r="L39" s="55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" customFormat="1" ht="14.4" customHeight="1">
      <c r="A40" s="21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55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2:11" ht="12">
      <c r="B41" s="188"/>
      <c r="C41" s="188"/>
      <c r="D41" s="188"/>
      <c r="E41" s="188"/>
      <c r="F41" s="188"/>
      <c r="G41" s="188"/>
      <c r="H41" s="188"/>
      <c r="I41" s="188"/>
      <c r="J41" s="188"/>
      <c r="K41" s="188"/>
    </row>
    <row r="42" spans="2:11" ht="12">
      <c r="B42" s="188"/>
      <c r="C42" s="188"/>
      <c r="D42" s="188"/>
      <c r="E42" s="188"/>
      <c r="F42" s="188"/>
      <c r="G42" s="188"/>
      <c r="H42" s="188"/>
      <c r="I42" s="188"/>
      <c r="J42" s="188"/>
      <c r="K42" s="188"/>
    </row>
    <row r="43" spans="2:11" ht="12">
      <c r="B43" s="188"/>
      <c r="C43" s="188"/>
      <c r="D43" s="188"/>
      <c r="E43" s="188"/>
      <c r="F43" s="188"/>
      <c r="G43" s="188"/>
      <c r="H43" s="188"/>
      <c r="I43" s="188"/>
      <c r="J43" s="188"/>
      <c r="K43" s="188"/>
    </row>
    <row r="44" spans="1:31" s="2" customFormat="1" ht="6.9" customHeight="1">
      <c r="A44" s="21"/>
      <c r="B44" s="207"/>
      <c r="C44" s="208"/>
      <c r="D44" s="208"/>
      <c r="E44" s="208"/>
      <c r="F44" s="208"/>
      <c r="G44" s="208"/>
      <c r="H44" s="208"/>
      <c r="I44" s="208"/>
      <c r="J44" s="208"/>
      <c r="K44" s="208"/>
      <c r="L44" s="55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s="2" customFormat="1" ht="24.9" customHeight="1">
      <c r="A45" s="21"/>
      <c r="B45" s="195"/>
      <c r="C45" s="189" t="s">
        <v>90</v>
      </c>
      <c r="D45" s="196"/>
      <c r="E45" s="196"/>
      <c r="F45" s="196"/>
      <c r="G45" s="196"/>
      <c r="H45" s="196"/>
      <c r="I45" s="196"/>
      <c r="J45" s="196"/>
      <c r="K45" s="196"/>
      <c r="L45" s="55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s="2" customFormat="1" ht="6.9" customHeight="1">
      <c r="A46" s="21"/>
      <c r="B46" s="195"/>
      <c r="C46" s="196"/>
      <c r="D46" s="196"/>
      <c r="E46" s="196"/>
      <c r="F46" s="196"/>
      <c r="G46" s="196"/>
      <c r="H46" s="196"/>
      <c r="I46" s="196"/>
      <c r="J46" s="196"/>
      <c r="K46" s="196"/>
      <c r="L46" s="55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s="2" customFormat="1" ht="12" customHeight="1">
      <c r="A47" s="21"/>
      <c r="B47" s="195"/>
      <c r="C47" s="192" t="s">
        <v>17</v>
      </c>
      <c r="D47" s="196"/>
      <c r="E47" s="196"/>
      <c r="F47" s="196"/>
      <c r="G47" s="196"/>
      <c r="H47" s="196"/>
      <c r="I47" s="196"/>
      <c r="J47" s="196"/>
      <c r="K47" s="196"/>
      <c r="L47" s="55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s="2" customFormat="1" ht="26.25" customHeight="1">
      <c r="A48" s="21"/>
      <c r="B48" s="195"/>
      <c r="C48" s="196"/>
      <c r="D48" s="196"/>
      <c r="E48" s="327" t="str">
        <f>E7</f>
        <v>PŘÍJEZDOVÁ KOMUNIKACE NA ČÁSTI PARCELY 2746 A 236/1 A PARKOVACÍ STÁNÍ NA ČÁSTI PARCELY 237 (u č.p. 88) V K.Ú. DAČICE</v>
      </c>
      <c r="F48" s="328"/>
      <c r="G48" s="328"/>
      <c r="H48" s="328"/>
      <c r="I48" s="196"/>
      <c r="J48" s="196"/>
      <c r="K48" s="196"/>
      <c r="L48" s="55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31" s="2" customFormat="1" ht="12" customHeight="1">
      <c r="A49" s="21"/>
      <c r="B49" s="195"/>
      <c r="C49" s="192" t="s">
        <v>88</v>
      </c>
      <c r="D49" s="196"/>
      <c r="E49" s="196"/>
      <c r="F49" s="196"/>
      <c r="G49" s="196"/>
      <c r="H49" s="196"/>
      <c r="I49" s="196"/>
      <c r="J49" s="196"/>
      <c r="K49" s="196"/>
      <c r="L49" s="55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31" s="2" customFormat="1" ht="16.5" customHeight="1">
      <c r="A50" s="21"/>
      <c r="B50" s="195"/>
      <c r="C50" s="196"/>
      <c r="D50" s="196"/>
      <c r="E50" s="313" t="str">
        <f>E9</f>
        <v>02 - Pozemní komunikace</v>
      </c>
      <c r="F50" s="326"/>
      <c r="G50" s="326"/>
      <c r="H50" s="326"/>
      <c r="I50" s="196"/>
      <c r="J50" s="196"/>
      <c r="K50" s="196"/>
      <c r="L50" s="55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s="2" customFormat="1" ht="6.9" customHeight="1">
      <c r="A51" s="21"/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55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s="2" customFormat="1" ht="12" customHeight="1">
      <c r="A52" s="21"/>
      <c r="B52" s="195"/>
      <c r="C52" s="192" t="s">
        <v>21</v>
      </c>
      <c r="D52" s="196"/>
      <c r="E52" s="196"/>
      <c r="F52" s="193" t="str">
        <f>F12</f>
        <v>Dačice</v>
      </c>
      <c r="G52" s="196"/>
      <c r="H52" s="196"/>
      <c r="I52" s="192" t="s">
        <v>23</v>
      </c>
      <c r="J52" s="225" t="str">
        <f>IF(J12="","",J12)</f>
        <v>19. 8. 2020</v>
      </c>
      <c r="K52" s="196"/>
      <c r="L52" s="55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s="2" customFormat="1" ht="6.9" customHeight="1">
      <c r="A53" s="21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55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31" s="2" customFormat="1" ht="25.65" customHeight="1">
      <c r="A54" s="21"/>
      <c r="B54" s="195"/>
      <c r="C54" s="192" t="s">
        <v>25</v>
      </c>
      <c r="D54" s="196"/>
      <c r="E54" s="196"/>
      <c r="F54" s="193" t="str">
        <f>E15</f>
        <v>MĚSTO DAČICE</v>
      </c>
      <c r="G54" s="196"/>
      <c r="H54" s="196"/>
      <c r="I54" s="192" t="s">
        <v>31</v>
      </c>
      <c r="J54" s="241" t="str">
        <f>E21</f>
        <v>PROfi Jihlava, spol. s r.o.</v>
      </c>
      <c r="K54" s="196"/>
      <c r="L54" s="55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31" s="2" customFormat="1" ht="15.15" customHeight="1">
      <c r="A55" s="21"/>
      <c r="B55" s="195"/>
      <c r="C55" s="192" t="s">
        <v>29</v>
      </c>
      <c r="D55" s="196"/>
      <c r="E55" s="196"/>
      <c r="F55" s="193" t="str">
        <f>IF(E18="","",E18)</f>
        <v>Vyplň údaj</v>
      </c>
      <c r="G55" s="196"/>
      <c r="H55" s="196"/>
      <c r="I55" s="192" t="s">
        <v>34</v>
      </c>
      <c r="J55" s="241" t="str">
        <f>E24</f>
        <v>Veronika Šturcová</v>
      </c>
      <c r="K55" s="196"/>
      <c r="L55" s="55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 s="2" customFormat="1" ht="10.35" customHeight="1">
      <c r="A56" s="21"/>
      <c r="B56" s="195"/>
      <c r="C56" s="196"/>
      <c r="D56" s="196"/>
      <c r="E56" s="196"/>
      <c r="F56" s="196"/>
      <c r="G56" s="196"/>
      <c r="H56" s="196"/>
      <c r="I56" s="196"/>
      <c r="J56" s="196"/>
      <c r="K56" s="196"/>
      <c r="L56" s="55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31" s="2" customFormat="1" ht="29.25" customHeight="1">
      <c r="A57" s="21"/>
      <c r="B57" s="195"/>
      <c r="C57" s="242" t="s">
        <v>91</v>
      </c>
      <c r="D57" s="235"/>
      <c r="E57" s="235"/>
      <c r="F57" s="235"/>
      <c r="G57" s="235"/>
      <c r="H57" s="235"/>
      <c r="I57" s="235"/>
      <c r="J57" s="243" t="s">
        <v>92</v>
      </c>
      <c r="K57" s="235"/>
      <c r="L57" s="55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s="2" customFormat="1" ht="10.35" customHeight="1">
      <c r="A58" s="21"/>
      <c r="B58" s="195"/>
      <c r="C58" s="196"/>
      <c r="D58" s="196"/>
      <c r="E58" s="196"/>
      <c r="F58" s="196"/>
      <c r="G58" s="196"/>
      <c r="H58" s="196"/>
      <c r="I58" s="196"/>
      <c r="J58" s="196"/>
      <c r="K58" s="196"/>
      <c r="L58" s="55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47" s="2" customFormat="1" ht="22.8" customHeight="1">
      <c r="A59" s="21"/>
      <c r="B59" s="195"/>
      <c r="C59" s="244" t="s">
        <v>70</v>
      </c>
      <c r="D59" s="196"/>
      <c r="E59" s="196"/>
      <c r="F59" s="196"/>
      <c r="G59" s="196"/>
      <c r="H59" s="196"/>
      <c r="I59" s="196"/>
      <c r="J59" s="230">
        <f>J88</f>
        <v>0</v>
      </c>
      <c r="K59" s="196"/>
      <c r="L59" s="55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U59" s="17" t="s">
        <v>93</v>
      </c>
    </row>
    <row r="60" spans="2:12" s="9" customFormat="1" ht="24.9" customHeight="1">
      <c r="B60" s="245"/>
      <c r="C60" s="246"/>
      <c r="D60" s="247" t="s">
        <v>169</v>
      </c>
      <c r="E60" s="248"/>
      <c r="F60" s="248"/>
      <c r="G60" s="248"/>
      <c r="H60" s="248"/>
      <c r="I60" s="248"/>
      <c r="J60" s="249">
        <f>J89</f>
        <v>0</v>
      </c>
      <c r="K60" s="246"/>
      <c r="L60" s="58"/>
    </row>
    <row r="61" spans="2:12" s="10" customFormat="1" ht="19.95" customHeight="1">
      <c r="B61" s="250"/>
      <c r="C61" s="251"/>
      <c r="D61" s="252" t="s">
        <v>170</v>
      </c>
      <c r="E61" s="253"/>
      <c r="F61" s="253"/>
      <c r="G61" s="253"/>
      <c r="H61" s="253"/>
      <c r="I61" s="253"/>
      <c r="J61" s="254">
        <f>J90</f>
        <v>0</v>
      </c>
      <c r="K61" s="251"/>
      <c r="L61" s="59"/>
    </row>
    <row r="62" spans="2:12" s="10" customFormat="1" ht="19.95" customHeight="1">
      <c r="B62" s="250"/>
      <c r="C62" s="251"/>
      <c r="D62" s="252" t="s">
        <v>171</v>
      </c>
      <c r="E62" s="253"/>
      <c r="F62" s="253"/>
      <c r="G62" s="253"/>
      <c r="H62" s="253"/>
      <c r="I62" s="253"/>
      <c r="J62" s="254">
        <f>J205</f>
        <v>0</v>
      </c>
      <c r="K62" s="251"/>
      <c r="L62" s="59"/>
    </row>
    <row r="63" spans="2:12" s="10" customFormat="1" ht="19.95" customHeight="1">
      <c r="B63" s="250"/>
      <c r="C63" s="251"/>
      <c r="D63" s="252" t="s">
        <v>305</v>
      </c>
      <c r="E63" s="253"/>
      <c r="F63" s="253"/>
      <c r="G63" s="253"/>
      <c r="H63" s="253"/>
      <c r="I63" s="253"/>
      <c r="J63" s="254">
        <f>J212</f>
        <v>0</v>
      </c>
      <c r="K63" s="251"/>
      <c r="L63" s="59"/>
    </row>
    <row r="64" spans="2:12" s="10" customFormat="1" ht="19.95" customHeight="1">
      <c r="B64" s="250"/>
      <c r="C64" s="251"/>
      <c r="D64" s="252" t="s">
        <v>172</v>
      </c>
      <c r="E64" s="253"/>
      <c r="F64" s="253"/>
      <c r="G64" s="253"/>
      <c r="H64" s="253"/>
      <c r="I64" s="253"/>
      <c r="J64" s="254">
        <f>J216</f>
        <v>0</v>
      </c>
      <c r="K64" s="251"/>
      <c r="L64" s="59"/>
    </row>
    <row r="65" spans="2:12" s="10" customFormat="1" ht="19.95" customHeight="1">
      <c r="B65" s="250"/>
      <c r="C65" s="251"/>
      <c r="D65" s="252" t="s">
        <v>306</v>
      </c>
      <c r="E65" s="253"/>
      <c r="F65" s="253"/>
      <c r="G65" s="253"/>
      <c r="H65" s="253"/>
      <c r="I65" s="253"/>
      <c r="J65" s="254">
        <f>J226</f>
        <v>0</v>
      </c>
      <c r="K65" s="251"/>
      <c r="L65" s="59"/>
    </row>
    <row r="66" spans="2:12" s="10" customFormat="1" ht="19.95" customHeight="1">
      <c r="B66" s="250"/>
      <c r="C66" s="251"/>
      <c r="D66" s="252" t="s">
        <v>173</v>
      </c>
      <c r="E66" s="253"/>
      <c r="F66" s="253"/>
      <c r="G66" s="253"/>
      <c r="H66" s="253"/>
      <c r="I66" s="253"/>
      <c r="J66" s="254">
        <f>J253</f>
        <v>0</v>
      </c>
      <c r="K66" s="251"/>
      <c r="L66" s="59"/>
    </row>
    <row r="67" spans="2:12" s="10" customFormat="1" ht="19.95" customHeight="1">
      <c r="B67" s="250"/>
      <c r="C67" s="251"/>
      <c r="D67" s="252" t="s">
        <v>174</v>
      </c>
      <c r="E67" s="253"/>
      <c r="F67" s="253"/>
      <c r="G67" s="253"/>
      <c r="H67" s="253"/>
      <c r="I67" s="253"/>
      <c r="J67" s="254">
        <f>J303</f>
        <v>0</v>
      </c>
      <c r="K67" s="251"/>
      <c r="L67" s="59"/>
    </row>
    <row r="68" spans="2:12" s="10" customFormat="1" ht="19.95" customHeight="1">
      <c r="B68" s="250"/>
      <c r="C68" s="251"/>
      <c r="D68" s="252" t="s">
        <v>175</v>
      </c>
      <c r="E68" s="253"/>
      <c r="F68" s="253"/>
      <c r="G68" s="253"/>
      <c r="H68" s="253"/>
      <c r="I68" s="253"/>
      <c r="J68" s="254">
        <f>J308</f>
        <v>0</v>
      </c>
      <c r="K68" s="251"/>
      <c r="L68" s="59"/>
    </row>
    <row r="69" spans="1:31" s="2" customFormat="1" ht="21.75" customHeight="1">
      <c r="A69" s="21"/>
      <c r="B69" s="195"/>
      <c r="C69" s="196"/>
      <c r="D69" s="196"/>
      <c r="E69" s="196"/>
      <c r="F69" s="196"/>
      <c r="G69" s="196"/>
      <c r="H69" s="196"/>
      <c r="I69" s="196"/>
      <c r="J69" s="196"/>
      <c r="K69" s="196"/>
      <c r="L69" s="55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s="2" customFormat="1" ht="6.9" customHeight="1">
      <c r="A70" s="21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55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2:11" ht="12">
      <c r="B71" s="188"/>
      <c r="C71" s="188"/>
      <c r="D71" s="188"/>
      <c r="E71" s="188"/>
      <c r="F71" s="188"/>
      <c r="G71" s="188"/>
      <c r="H71" s="188"/>
      <c r="I71" s="188"/>
      <c r="J71" s="188"/>
      <c r="K71" s="188"/>
    </row>
    <row r="72" spans="2:11" ht="12">
      <c r="B72" s="188"/>
      <c r="C72" s="188"/>
      <c r="D72" s="188"/>
      <c r="E72" s="188"/>
      <c r="F72" s="188"/>
      <c r="G72" s="188"/>
      <c r="H72" s="188"/>
      <c r="I72" s="188"/>
      <c r="J72" s="188"/>
      <c r="K72" s="188"/>
    </row>
    <row r="73" spans="2:11" ht="12">
      <c r="B73" s="188"/>
      <c r="C73" s="188"/>
      <c r="D73" s="188"/>
      <c r="E73" s="188"/>
      <c r="F73" s="188"/>
      <c r="G73" s="188"/>
      <c r="H73" s="188"/>
      <c r="I73" s="188"/>
      <c r="J73" s="188"/>
      <c r="K73" s="188"/>
    </row>
    <row r="74" spans="1:31" s="2" customFormat="1" ht="6.9" customHeight="1">
      <c r="A74" s="21"/>
      <c r="B74" s="207"/>
      <c r="C74" s="208"/>
      <c r="D74" s="208"/>
      <c r="E74" s="208"/>
      <c r="F74" s="208"/>
      <c r="G74" s="208"/>
      <c r="H74" s="208"/>
      <c r="I74" s="208"/>
      <c r="J74" s="208"/>
      <c r="K74" s="208"/>
      <c r="L74" s="55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1" s="2" customFormat="1" ht="24.9" customHeight="1">
      <c r="A75" s="21"/>
      <c r="B75" s="195"/>
      <c r="C75" s="189" t="s">
        <v>100</v>
      </c>
      <c r="D75" s="196"/>
      <c r="E75" s="196"/>
      <c r="F75" s="196"/>
      <c r="G75" s="196"/>
      <c r="H75" s="196"/>
      <c r="I75" s="196"/>
      <c r="J75" s="196"/>
      <c r="K75" s="196"/>
      <c r="L75" s="55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s="2" customFormat="1" ht="6.9" customHeight="1">
      <c r="A76" s="21"/>
      <c r="B76" s="195"/>
      <c r="C76" s="196"/>
      <c r="D76" s="196"/>
      <c r="E76" s="196"/>
      <c r="F76" s="196"/>
      <c r="G76" s="196"/>
      <c r="H76" s="196"/>
      <c r="I76" s="196"/>
      <c r="J76" s="196"/>
      <c r="K76" s="196"/>
      <c r="L76" s="55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2" customFormat="1" ht="12" customHeight="1">
      <c r="A77" s="21"/>
      <c r="B77" s="195"/>
      <c r="C77" s="192" t="s">
        <v>17</v>
      </c>
      <c r="D77" s="196"/>
      <c r="E77" s="196"/>
      <c r="F77" s="196"/>
      <c r="G77" s="196"/>
      <c r="H77" s="196"/>
      <c r="I77" s="196"/>
      <c r="J77" s="196"/>
      <c r="K77" s="196"/>
      <c r="L77" s="5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:31" s="2" customFormat="1" ht="26.25" customHeight="1">
      <c r="A78" s="21"/>
      <c r="B78" s="195"/>
      <c r="C78" s="196"/>
      <c r="D78" s="196"/>
      <c r="E78" s="327" t="str">
        <f>E7</f>
        <v>PŘÍJEZDOVÁ KOMUNIKACE NA ČÁSTI PARCELY 2746 A 236/1 A PARKOVACÍ STÁNÍ NA ČÁSTI PARCELY 237 (u č.p. 88) V K.Ú. DAČICE</v>
      </c>
      <c r="F78" s="328"/>
      <c r="G78" s="328"/>
      <c r="H78" s="328"/>
      <c r="I78" s="196"/>
      <c r="J78" s="196"/>
      <c r="K78" s="196"/>
      <c r="L78" s="55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1:31" s="2" customFormat="1" ht="12" customHeight="1">
      <c r="A79" s="21"/>
      <c r="B79" s="195"/>
      <c r="C79" s="192" t="s">
        <v>88</v>
      </c>
      <c r="D79" s="196"/>
      <c r="E79" s="196"/>
      <c r="F79" s="196"/>
      <c r="G79" s="196"/>
      <c r="H79" s="196"/>
      <c r="I79" s="196"/>
      <c r="J79" s="196"/>
      <c r="K79" s="196"/>
      <c r="L79" s="55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0" spans="1:31" s="2" customFormat="1" ht="16.5" customHeight="1">
      <c r="A80" s="21"/>
      <c r="B80" s="195"/>
      <c r="C80" s="196"/>
      <c r="D80" s="196"/>
      <c r="E80" s="313" t="str">
        <f>E9</f>
        <v>02 - Pozemní komunikace</v>
      </c>
      <c r="F80" s="326"/>
      <c r="G80" s="326"/>
      <c r="H80" s="326"/>
      <c r="I80" s="196"/>
      <c r="J80" s="196"/>
      <c r="K80" s="196"/>
      <c r="L80" s="55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s="2" customFormat="1" ht="6.9" customHeight="1">
      <c r="A81" s="21"/>
      <c r="B81" s="195"/>
      <c r="C81" s="196"/>
      <c r="D81" s="196"/>
      <c r="E81" s="196"/>
      <c r="F81" s="196"/>
      <c r="G81" s="196"/>
      <c r="H81" s="196"/>
      <c r="I81" s="196"/>
      <c r="J81" s="196"/>
      <c r="K81" s="196"/>
      <c r="L81" s="55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s="2" customFormat="1" ht="12" customHeight="1">
      <c r="A82" s="21"/>
      <c r="B82" s="195"/>
      <c r="C82" s="192" t="s">
        <v>21</v>
      </c>
      <c r="D82" s="196"/>
      <c r="E82" s="196"/>
      <c r="F82" s="193" t="str">
        <f>F12</f>
        <v>Dačice</v>
      </c>
      <c r="G82" s="196"/>
      <c r="H82" s="196"/>
      <c r="I82" s="192" t="s">
        <v>23</v>
      </c>
      <c r="J82" s="225" t="str">
        <f>IF(J12="","",J12)</f>
        <v>19. 8. 2020</v>
      </c>
      <c r="K82" s="196"/>
      <c r="L82" s="55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2" customFormat="1" ht="6.9" customHeight="1">
      <c r="A83" s="21"/>
      <c r="B83" s="195"/>
      <c r="C83" s="196"/>
      <c r="D83" s="196"/>
      <c r="E83" s="196"/>
      <c r="F83" s="196"/>
      <c r="G83" s="196"/>
      <c r="H83" s="196"/>
      <c r="I83" s="196"/>
      <c r="J83" s="196"/>
      <c r="K83" s="196"/>
      <c r="L83" s="55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2" customFormat="1" ht="25.65" customHeight="1">
      <c r="A84" s="21"/>
      <c r="B84" s="195"/>
      <c r="C84" s="192" t="s">
        <v>25</v>
      </c>
      <c r="D84" s="196"/>
      <c r="E84" s="196"/>
      <c r="F84" s="193" t="str">
        <f>E15</f>
        <v>MĚSTO DAČICE</v>
      </c>
      <c r="G84" s="196"/>
      <c r="H84" s="196"/>
      <c r="I84" s="192" t="s">
        <v>31</v>
      </c>
      <c r="J84" s="241" t="str">
        <f>E21</f>
        <v>PROfi Jihlava, spol. s r.o.</v>
      </c>
      <c r="K84" s="196"/>
      <c r="L84" s="55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2" customFormat="1" ht="15.15" customHeight="1">
      <c r="A85" s="21"/>
      <c r="B85" s="195"/>
      <c r="C85" s="192" t="s">
        <v>29</v>
      </c>
      <c r="D85" s="196"/>
      <c r="E85" s="196"/>
      <c r="F85" s="193" t="str">
        <f>IF(E18="","",E18)</f>
        <v>Vyplň údaj</v>
      </c>
      <c r="G85" s="196"/>
      <c r="H85" s="196"/>
      <c r="I85" s="192" t="s">
        <v>34</v>
      </c>
      <c r="J85" s="241" t="str">
        <f>E24</f>
        <v>Veronika Šturcová</v>
      </c>
      <c r="K85" s="196"/>
      <c r="L85" s="55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s="2" customFormat="1" ht="10.35" customHeight="1">
      <c r="A86" s="21"/>
      <c r="B86" s="195"/>
      <c r="C86" s="196"/>
      <c r="D86" s="196"/>
      <c r="E86" s="196"/>
      <c r="F86" s="196"/>
      <c r="G86" s="196"/>
      <c r="H86" s="196"/>
      <c r="I86" s="196"/>
      <c r="J86" s="196"/>
      <c r="K86" s="196"/>
      <c r="L86" s="55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s="11" customFormat="1" ht="29.25" customHeight="1">
      <c r="A87" s="60"/>
      <c r="B87" s="255"/>
      <c r="C87" s="256" t="s">
        <v>101</v>
      </c>
      <c r="D87" s="257" t="s">
        <v>57</v>
      </c>
      <c r="E87" s="257" t="s">
        <v>53</v>
      </c>
      <c r="F87" s="257" t="s">
        <v>54</v>
      </c>
      <c r="G87" s="257" t="s">
        <v>102</v>
      </c>
      <c r="H87" s="257" t="s">
        <v>103</v>
      </c>
      <c r="I87" s="257" t="s">
        <v>104</v>
      </c>
      <c r="J87" s="257" t="s">
        <v>92</v>
      </c>
      <c r="K87" s="258" t="s">
        <v>105</v>
      </c>
      <c r="L87" s="61"/>
      <c r="M87" s="30" t="s">
        <v>3</v>
      </c>
      <c r="N87" s="31" t="s">
        <v>42</v>
      </c>
      <c r="O87" s="31" t="s">
        <v>106</v>
      </c>
      <c r="P87" s="31" t="s">
        <v>107</v>
      </c>
      <c r="Q87" s="31" t="s">
        <v>108</v>
      </c>
      <c r="R87" s="31" t="s">
        <v>109</v>
      </c>
      <c r="S87" s="31" t="s">
        <v>110</v>
      </c>
      <c r="T87" s="32" t="s">
        <v>111</v>
      </c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63" s="2" customFormat="1" ht="22.8" customHeight="1">
      <c r="A88" s="21"/>
      <c r="B88" s="195"/>
      <c r="C88" s="218" t="s">
        <v>112</v>
      </c>
      <c r="D88" s="196"/>
      <c r="E88" s="196"/>
      <c r="F88" s="196"/>
      <c r="G88" s="196"/>
      <c r="H88" s="196"/>
      <c r="I88" s="196"/>
      <c r="J88" s="259">
        <f>BK88</f>
        <v>0</v>
      </c>
      <c r="K88" s="196"/>
      <c r="L88" s="22"/>
      <c r="M88" s="33"/>
      <c r="N88" s="26"/>
      <c r="O88" s="34"/>
      <c r="P88" s="62">
        <f>P89</f>
        <v>0</v>
      </c>
      <c r="Q88" s="34"/>
      <c r="R88" s="62">
        <f>R89</f>
        <v>373.85392300000007</v>
      </c>
      <c r="S88" s="34"/>
      <c r="T88" s="63">
        <f>T89</f>
        <v>122.48899999999999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T88" s="17" t="s">
        <v>71</v>
      </c>
      <c r="AU88" s="17" t="s">
        <v>93</v>
      </c>
      <c r="BK88" s="64">
        <f>BK89</f>
        <v>0</v>
      </c>
    </row>
    <row r="89" spans="2:63" s="12" customFormat="1" ht="25.95" customHeight="1">
      <c r="B89" s="260"/>
      <c r="C89" s="261"/>
      <c r="D89" s="262" t="s">
        <v>71</v>
      </c>
      <c r="E89" s="263" t="s">
        <v>176</v>
      </c>
      <c r="F89" s="263" t="s">
        <v>177</v>
      </c>
      <c r="G89" s="261"/>
      <c r="H89" s="261"/>
      <c r="I89" s="261"/>
      <c r="J89" s="264">
        <f>BK89</f>
        <v>0</v>
      </c>
      <c r="K89" s="261"/>
      <c r="L89" s="65"/>
      <c r="M89" s="67"/>
      <c r="N89" s="68"/>
      <c r="O89" s="68"/>
      <c r="P89" s="69">
        <f>P90+P205+P212+P216+P226+P253+P303+P308</f>
        <v>0</v>
      </c>
      <c r="Q89" s="68"/>
      <c r="R89" s="69">
        <f>R90+R205+R212+R216+R226+R253+R303+R308</f>
        <v>373.85392300000007</v>
      </c>
      <c r="S89" s="68"/>
      <c r="T89" s="70">
        <f>T90+T205+T212+T216+T226+T253+T303+T308</f>
        <v>122.48899999999999</v>
      </c>
      <c r="AR89" s="66" t="s">
        <v>80</v>
      </c>
      <c r="AT89" s="71" t="s">
        <v>71</v>
      </c>
      <c r="AU89" s="71" t="s">
        <v>72</v>
      </c>
      <c r="AY89" s="66" t="s">
        <v>116</v>
      </c>
      <c r="BK89" s="72">
        <f>BK90+BK205+BK212+BK216+BK226+BK253+BK303+BK308</f>
        <v>0</v>
      </c>
    </row>
    <row r="90" spans="2:63" s="12" customFormat="1" ht="22.8" customHeight="1">
      <c r="B90" s="260"/>
      <c r="C90" s="261"/>
      <c r="D90" s="262" t="s">
        <v>71</v>
      </c>
      <c r="E90" s="265" t="s">
        <v>80</v>
      </c>
      <c r="F90" s="265" t="s">
        <v>178</v>
      </c>
      <c r="G90" s="261"/>
      <c r="H90" s="261"/>
      <c r="I90" s="261"/>
      <c r="J90" s="183">
        <f>BK90</f>
        <v>0</v>
      </c>
      <c r="K90" s="261"/>
      <c r="L90" s="65"/>
      <c r="M90" s="67"/>
      <c r="N90" s="68"/>
      <c r="O90" s="68"/>
      <c r="P90" s="69">
        <f>SUM(P91:P204)</f>
        <v>0</v>
      </c>
      <c r="Q90" s="68"/>
      <c r="R90" s="69">
        <f>SUM(R91:R204)</f>
        <v>27.470296</v>
      </c>
      <c r="S90" s="68"/>
      <c r="T90" s="70">
        <f>SUM(T91:T204)</f>
        <v>122.48899999999999</v>
      </c>
      <c r="AR90" s="66" t="s">
        <v>80</v>
      </c>
      <c r="AT90" s="71" t="s">
        <v>71</v>
      </c>
      <c r="AU90" s="71" t="s">
        <v>80</v>
      </c>
      <c r="AY90" s="66" t="s">
        <v>116</v>
      </c>
      <c r="BK90" s="72">
        <f>SUM(BK91:BK204)</f>
        <v>0</v>
      </c>
    </row>
    <row r="91" spans="1:65" s="2" customFormat="1" ht="21.75" customHeight="1">
      <c r="A91" s="21"/>
      <c r="B91" s="195"/>
      <c r="C91" s="266" t="s">
        <v>80</v>
      </c>
      <c r="D91" s="266" t="s">
        <v>119</v>
      </c>
      <c r="E91" s="267" t="s">
        <v>307</v>
      </c>
      <c r="F91" s="268" t="s">
        <v>308</v>
      </c>
      <c r="G91" s="269" t="s">
        <v>309</v>
      </c>
      <c r="H91" s="270">
        <v>1</v>
      </c>
      <c r="I91" s="73"/>
      <c r="J91" s="182">
        <f>ROUND(I91*H91,2)</f>
        <v>0</v>
      </c>
      <c r="K91" s="268" t="s">
        <v>182</v>
      </c>
      <c r="L91" s="22"/>
      <c r="M91" s="74" t="s">
        <v>3</v>
      </c>
      <c r="N91" s="75" t="s">
        <v>43</v>
      </c>
      <c r="O91" s="28"/>
      <c r="P91" s="76">
        <f>O91*H91</f>
        <v>0</v>
      </c>
      <c r="Q91" s="76">
        <v>0</v>
      </c>
      <c r="R91" s="76">
        <f>Q91*H91</f>
        <v>0</v>
      </c>
      <c r="S91" s="76">
        <v>0</v>
      </c>
      <c r="T91" s="77">
        <f>S91*H91</f>
        <v>0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R91" s="78" t="s">
        <v>134</v>
      </c>
      <c r="AT91" s="78" t="s">
        <v>119</v>
      </c>
      <c r="AU91" s="78" t="s">
        <v>82</v>
      </c>
      <c r="AY91" s="17" t="s">
        <v>116</v>
      </c>
      <c r="BE91" s="79">
        <f>IF(N91="základní",J91,0)</f>
        <v>0</v>
      </c>
      <c r="BF91" s="79">
        <f>IF(N91="snížená",J91,0)</f>
        <v>0</v>
      </c>
      <c r="BG91" s="79">
        <f>IF(N91="zákl. přenesená",J91,0)</f>
        <v>0</v>
      </c>
      <c r="BH91" s="79">
        <f>IF(N91="sníž. přenesená",J91,0)</f>
        <v>0</v>
      </c>
      <c r="BI91" s="79">
        <f>IF(N91="nulová",J91,0)</f>
        <v>0</v>
      </c>
      <c r="BJ91" s="17" t="s">
        <v>80</v>
      </c>
      <c r="BK91" s="79">
        <f>ROUND(I91*H91,2)</f>
        <v>0</v>
      </c>
      <c r="BL91" s="17" t="s">
        <v>134</v>
      </c>
      <c r="BM91" s="78" t="s">
        <v>310</v>
      </c>
    </row>
    <row r="92" spans="1:65" s="2" customFormat="1" ht="21.75" customHeight="1">
      <c r="A92" s="21"/>
      <c r="B92" s="195"/>
      <c r="C92" s="266" t="s">
        <v>82</v>
      </c>
      <c r="D92" s="266" t="s">
        <v>119</v>
      </c>
      <c r="E92" s="267" t="s">
        <v>311</v>
      </c>
      <c r="F92" s="268" t="s">
        <v>312</v>
      </c>
      <c r="G92" s="269" t="s">
        <v>309</v>
      </c>
      <c r="H92" s="270">
        <v>1</v>
      </c>
      <c r="I92" s="73"/>
      <c r="J92" s="182">
        <f>ROUND(I92*H92,2)</f>
        <v>0</v>
      </c>
      <c r="K92" s="268" t="s">
        <v>182</v>
      </c>
      <c r="L92" s="22"/>
      <c r="M92" s="74" t="s">
        <v>3</v>
      </c>
      <c r="N92" s="75" t="s">
        <v>43</v>
      </c>
      <c r="O92" s="28"/>
      <c r="P92" s="76">
        <f>O92*H92</f>
        <v>0</v>
      </c>
      <c r="Q92" s="76">
        <v>0</v>
      </c>
      <c r="R92" s="76">
        <f>Q92*H92</f>
        <v>0</v>
      </c>
      <c r="S92" s="76">
        <v>0</v>
      </c>
      <c r="T92" s="77">
        <f>S92*H92</f>
        <v>0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R92" s="78" t="s">
        <v>134</v>
      </c>
      <c r="AT92" s="78" t="s">
        <v>119</v>
      </c>
      <c r="AU92" s="78" t="s">
        <v>82</v>
      </c>
      <c r="AY92" s="17" t="s">
        <v>116</v>
      </c>
      <c r="BE92" s="79">
        <f>IF(N92="základní",J92,0)</f>
        <v>0</v>
      </c>
      <c r="BF92" s="79">
        <f>IF(N92="snížená",J92,0)</f>
        <v>0</v>
      </c>
      <c r="BG92" s="79">
        <f>IF(N92="zákl. přenesená",J92,0)</f>
        <v>0</v>
      </c>
      <c r="BH92" s="79">
        <f>IF(N92="sníž. přenesená",J92,0)</f>
        <v>0</v>
      </c>
      <c r="BI92" s="79">
        <f>IF(N92="nulová",J92,0)</f>
        <v>0</v>
      </c>
      <c r="BJ92" s="17" t="s">
        <v>80</v>
      </c>
      <c r="BK92" s="79">
        <f>ROUND(I92*H92,2)</f>
        <v>0</v>
      </c>
      <c r="BL92" s="17" t="s">
        <v>134</v>
      </c>
      <c r="BM92" s="78" t="s">
        <v>313</v>
      </c>
    </row>
    <row r="93" spans="1:65" s="2" customFormat="1" ht="34.2">
      <c r="A93" s="21"/>
      <c r="B93" s="195"/>
      <c r="C93" s="266" t="s">
        <v>130</v>
      </c>
      <c r="D93" s="266" t="s">
        <v>119</v>
      </c>
      <c r="E93" s="267" t="s">
        <v>314</v>
      </c>
      <c r="F93" s="268" t="s">
        <v>315</v>
      </c>
      <c r="G93" s="269" t="s">
        <v>181</v>
      </c>
      <c r="H93" s="270">
        <v>2</v>
      </c>
      <c r="I93" s="73"/>
      <c r="J93" s="182">
        <f>ROUND(I93*H93,2)</f>
        <v>0</v>
      </c>
      <c r="K93" s="268" t="s">
        <v>182</v>
      </c>
      <c r="L93" s="22"/>
      <c r="M93" s="74" t="s">
        <v>3</v>
      </c>
      <c r="N93" s="75" t="s">
        <v>43</v>
      </c>
      <c r="O93" s="28"/>
      <c r="P93" s="76">
        <f>O93*H93</f>
        <v>0</v>
      </c>
      <c r="Q93" s="76">
        <v>0</v>
      </c>
      <c r="R93" s="76">
        <f>Q93*H93</f>
        <v>0</v>
      </c>
      <c r="S93" s="76">
        <v>0.417</v>
      </c>
      <c r="T93" s="77">
        <f>S93*H93</f>
        <v>0.834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R93" s="78" t="s">
        <v>134</v>
      </c>
      <c r="AT93" s="78" t="s">
        <v>119</v>
      </c>
      <c r="AU93" s="78" t="s">
        <v>82</v>
      </c>
      <c r="AY93" s="17" t="s">
        <v>116</v>
      </c>
      <c r="BE93" s="79">
        <f>IF(N93="základní",J93,0)</f>
        <v>0</v>
      </c>
      <c r="BF93" s="79">
        <f>IF(N93="snížená",J93,0)</f>
        <v>0</v>
      </c>
      <c r="BG93" s="79">
        <f>IF(N93="zákl. přenesená",J93,0)</f>
        <v>0</v>
      </c>
      <c r="BH93" s="79">
        <f>IF(N93="sníž. přenesená",J93,0)</f>
        <v>0</v>
      </c>
      <c r="BI93" s="79">
        <f>IF(N93="nulová",J93,0)</f>
        <v>0</v>
      </c>
      <c r="BJ93" s="17" t="s">
        <v>80</v>
      </c>
      <c r="BK93" s="79">
        <f>ROUND(I93*H93,2)</f>
        <v>0</v>
      </c>
      <c r="BL93" s="17" t="s">
        <v>134</v>
      </c>
      <c r="BM93" s="78" t="s">
        <v>316</v>
      </c>
    </row>
    <row r="94" spans="2:51" s="13" customFormat="1" ht="12">
      <c r="B94" s="271"/>
      <c r="C94" s="184"/>
      <c r="D94" s="272" t="s">
        <v>163</v>
      </c>
      <c r="E94" s="273" t="s">
        <v>3</v>
      </c>
      <c r="F94" s="274" t="s">
        <v>317</v>
      </c>
      <c r="G94" s="184"/>
      <c r="H94" s="275">
        <v>2</v>
      </c>
      <c r="I94" s="184"/>
      <c r="J94" s="184"/>
      <c r="K94" s="184"/>
      <c r="L94" s="80"/>
      <c r="M94" s="82"/>
      <c r="N94" s="83"/>
      <c r="O94" s="83"/>
      <c r="P94" s="83"/>
      <c r="Q94" s="83"/>
      <c r="R94" s="83"/>
      <c r="S94" s="83"/>
      <c r="T94" s="84"/>
      <c r="AT94" s="81" t="s">
        <v>163</v>
      </c>
      <c r="AU94" s="81" t="s">
        <v>82</v>
      </c>
      <c r="AV94" s="13" t="s">
        <v>82</v>
      </c>
      <c r="AW94" s="13" t="s">
        <v>33</v>
      </c>
      <c r="AX94" s="13" t="s">
        <v>72</v>
      </c>
      <c r="AY94" s="81" t="s">
        <v>116</v>
      </c>
    </row>
    <row r="95" spans="2:51" s="14" customFormat="1" ht="12">
      <c r="B95" s="276"/>
      <c r="C95" s="277"/>
      <c r="D95" s="272" t="s">
        <v>163</v>
      </c>
      <c r="E95" s="278" t="s">
        <v>3</v>
      </c>
      <c r="F95" s="279" t="s">
        <v>185</v>
      </c>
      <c r="G95" s="277"/>
      <c r="H95" s="280">
        <v>2</v>
      </c>
      <c r="I95" s="277"/>
      <c r="J95" s="277"/>
      <c r="K95" s="277"/>
      <c r="L95" s="90"/>
      <c r="M95" s="92"/>
      <c r="N95" s="93"/>
      <c r="O95" s="93"/>
      <c r="P95" s="93"/>
      <c r="Q95" s="93"/>
      <c r="R95" s="93"/>
      <c r="S95" s="93"/>
      <c r="T95" s="94"/>
      <c r="AT95" s="91" t="s">
        <v>163</v>
      </c>
      <c r="AU95" s="91" t="s">
        <v>82</v>
      </c>
      <c r="AV95" s="14" t="s">
        <v>134</v>
      </c>
      <c r="AW95" s="14" t="s">
        <v>4</v>
      </c>
      <c r="AX95" s="14" t="s">
        <v>80</v>
      </c>
      <c r="AY95" s="91" t="s">
        <v>116</v>
      </c>
    </row>
    <row r="96" spans="1:65" s="2" customFormat="1" ht="34.2">
      <c r="A96" s="21"/>
      <c r="B96" s="195"/>
      <c r="C96" s="266" t="s">
        <v>134</v>
      </c>
      <c r="D96" s="266" t="s">
        <v>119</v>
      </c>
      <c r="E96" s="267" t="s">
        <v>318</v>
      </c>
      <c r="F96" s="268" t="s">
        <v>319</v>
      </c>
      <c r="G96" s="269" t="s">
        <v>181</v>
      </c>
      <c r="H96" s="270">
        <v>20</v>
      </c>
      <c r="I96" s="73"/>
      <c r="J96" s="182">
        <f>ROUND(I96*H96,2)</f>
        <v>0</v>
      </c>
      <c r="K96" s="268" t="s">
        <v>182</v>
      </c>
      <c r="L96" s="22"/>
      <c r="M96" s="74" t="s">
        <v>3</v>
      </c>
      <c r="N96" s="75" t="s">
        <v>43</v>
      </c>
      <c r="O96" s="28"/>
      <c r="P96" s="76">
        <f>O96*H96</f>
        <v>0</v>
      </c>
      <c r="Q96" s="76">
        <v>0</v>
      </c>
      <c r="R96" s="76">
        <f>Q96*H96</f>
        <v>0</v>
      </c>
      <c r="S96" s="76">
        <v>0.295</v>
      </c>
      <c r="T96" s="77">
        <f>S96*H96</f>
        <v>5.8999999999999995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R96" s="78" t="s">
        <v>134</v>
      </c>
      <c r="AT96" s="78" t="s">
        <v>119</v>
      </c>
      <c r="AU96" s="78" t="s">
        <v>82</v>
      </c>
      <c r="AY96" s="17" t="s">
        <v>116</v>
      </c>
      <c r="BE96" s="79">
        <f>IF(N96="základní",J96,0)</f>
        <v>0</v>
      </c>
      <c r="BF96" s="79">
        <f>IF(N96="snížená",J96,0)</f>
        <v>0</v>
      </c>
      <c r="BG96" s="79">
        <f>IF(N96="zákl. přenesená",J96,0)</f>
        <v>0</v>
      </c>
      <c r="BH96" s="79">
        <f>IF(N96="sníž. přenesená",J96,0)</f>
        <v>0</v>
      </c>
      <c r="BI96" s="79">
        <f>IF(N96="nulová",J96,0)</f>
        <v>0</v>
      </c>
      <c r="BJ96" s="17" t="s">
        <v>80</v>
      </c>
      <c r="BK96" s="79">
        <f>ROUND(I96*H96,2)</f>
        <v>0</v>
      </c>
      <c r="BL96" s="17" t="s">
        <v>134</v>
      </c>
      <c r="BM96" s="78" t="s">
        <v>320</v>
      </c>
    </row>
    <row r="97" spans="2:51" s="13" customFormat="1" ht="12">
      <c r="B97" s="271"/>
      <c r="C97" s="184"/>
      <c r="D97" s="272" t="s">
        <v>163</v>
      </c>
      <c r="E97" s="273" t="s">
        <v>3</v>
      </c>
      <c r="F97" s="274" t="s">
        <v>321</v>
      </c>
      <c r="G97" s="184"/>
      <c r="H97" s="275">
        <v>20</v>
      </c>
      <c r="I97" s="184"/>
      <c r="J97" s="184"/>
      <c r="K97" s="184"/>
      <c r="L97" s="80"/>
      <c r="M97" s="82"/>
      <c r="N97" s="83"/>
      <c r="O97" s="83"/>
      <c r="P97" s="83"/>
      <c r="Q97" s="83"/>
      <c r="R97" s="83"/>
      <c r="S97" s="83"/>
      <c r="T97" s="84"/>
      <c r="AT97" s="81" t="s">
        <v>163</v>
      </c>
      <c r="AU97" s="81" t="s">
        <v>82</v>
      </c>
      <c r="AV97" s="13" t="s">
        <v>82</v>
      </c>
      <c r="AW97" s="13" t="s">
        <v>33</v>
      </c>
      <c r="AX97" s="13" t="s">
        <v>72</v>
      </c>
      <c r="AY97" s="81" t="s">
        <v>116</v>
      </c>
    </row>
    <row r="98" spans="2:51" s="14" customFormat="1" ht="12">
      <c r="B98" s="276"/>
      <c r="C98" s="277"/>
      <c r="D98" s="272" t="s">
        <v>163</v>
      </c>
      <c r="E98" s="278" t="s">
        <v>3</v>
      </c>
      <c r="F98" s="279" t="s">
        <v>185</v>
      </c>
      <c r="G98" s="277"/>
      <c r="H98" s="280">
        <v>20</v>
      </c>
      <c r="I98" s="277"/>
      <c r="J98" s="277"/>
      <c r="K98" s="277"/>
      <c r="L98" s="90"/>
      <c r="M98" s="92"/>
      <c r="N98" s="93"/>
      <c r="O98" s="93"/>
      <c r="P98" s="93"/>
      <c r="Q98" s="93"/>
      <c r="R98" s="93"/>
      <c r="S98" s="93"/>
      <c r="T98" s="94"/>
      <c r="AT98" s="91" t="s">
        <v>163</v>
      </c>
      <c r="AU98" s="91" t="s">
        <v>82</v>
      </c>
      <c r="AV98" s="14" t="s">
        <v>134</v>
      </c>
      <c r="AW98" s="14" t="s">
        <v>4</v>
      </c>
      <c r="AX98" s="14" t="s">
        <v>80</v>
      </c>
      <c r="AY98" s="91" t="s">
        <v>116</v>
      </c>
    </row>
    <row r="99" spans="1:65" s="2" customFormat="1" ht="34.2">
      <c r="A99" s="21"/>
      <c r="B99" s="195"/>
      <c r="C99" s="266" t="s">
        <v>115</v>
      </c>
      <c r="D99" s="266" t="s">
        <v>119</v>
      </c>
      <c r="E99" s="267" t="s">
        <v>322</v>
      </c>
      <c r="F99" s="268" t="s">
        <v>323</v>
      </c>
      <c r="G99" s="269" t="s">
        <v>181</v>
      </c>
      <c r="H99" s="270">
        <v>286</v>
      </c>
      <c r="I99" s="73"/>
      <c r="J99" s="182">
        <f>ROUND(I99*H99,2)</f>
        <v>0</v>
      </c>
      <c r="K99" s="268" t="s">
        <v>182</v>
      </c>
      <c r="L99" s="22"/>
      <c r="M99" s="74" t="s">
        <v>3</v>
      </c>
      <c r="N99" s="75" t="s">
        <v>43</v>
      </c>
      <c r="O99" s="28"/>
      <c r="P99" s="76">
        <f>O99*H99</f>
        <v>0</v>
      </c>
      <c r="Q99" s="76">
        <v>0</v>
      </c>
      <c r="R99" s="76">
        <f>Q99*H99</f>
        <v>0</v>
      </c>
      <c r="S99" s="76">
        <v>0.3</v>
      </c>
      <c r="T99" s="77">
        <f>S99*H99</f>
        <v>85.8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R99" s="78" t="s">
        <v>134</v>
      </c>
      <c r="AT99" s="78" t="s">
        <v>119</v>
      </c>
      <c r="AU99" s="78" t="s">
        <v>82</v>
      </c>
      <c r="AY99" s="17" t="s">
        <v>116</v>
      </c>
      <c r="BE99" s="79">
        <f>IF(N99="základní",J99,0)</f>
        <v>0</v>
      </c>
      <c r="BF99" s="79">
        <f>IF(N99="snížená",J99,0)</f>
        <v>0</v>
      </c>
      <c r="BG99" s="79">
        <f>IF(N99="zákl. přenesená",J99,0)</f>
        <v>0</v>
      </c>
      <c r="BH99" s="79">
        <f>IF(N99="sníž. přenesená",J99,0)</f>
        <v>0</v>
      </c>
      <c r="BI99" s="79">
        <f>IF(N99="nulová",J99,0)</f>
        <v>0</v>
      </c>
      <c r="BJ99" s="17" t="s">
        <v>80</v>
      </c>
      <c r="BK99" s="79">
        <f>ROUND(I99*H99,2)</f>
        <v>0</v>
      </c>
      <c r="BL99" s="17" t="s">
        <v>134</v>
      </c>
      <c r="BM99" s="78" t="s">
        <v>324</v>
      </c>
    </row>
    <row r="100" spans="2:51" s="13" customFormat="1" ht="12">
      <c r="B100" s="271"/>
      <c r="C100" s="184"/>
      <c r="D100" s="272" t="s">
        <v>163</v>
      </c>
      <c r="E100" s="273" t="s">
        <v>3</v>
      </c>
      <c r="F100" s="274" t="s">
        <v>325</v>
      </c>
      <c r="G100" s="184"/>
      <c r="H100" s="275">
        <v>286</v>
      </c>
      <c r="I100" s="184"/>
      <c r="J100" s="184"/>
      <c r="K100" s="184"/>
      <c r="L100" s="80"/>
      <c r="M100" s="82"/>
      <c r="N100" s="83"/>
      <c r="O100" s="83"/>
      <c r="P100" s="83"/>
      <c r="Q100" s="83"/>
      <c r="R100" s="83"/>
      <c r="S100" s="83"/>
      <c r="T100" s="84"/>
      <c r="AT100" s="81" t="s">
        <v>163</v>
      </c>
      <c r="AU100" s="81" t="s">
        <v>82</v>
      </c>
      <c r="AV100" s="13" t="s">
        <v>82</v>
      </c>
      <c r="AW100" s="13" t="s">
        <v>33</v>
      </c>
      <c r="AX100" s="13" t="s">
        <v>72</v>
      </c>
      <c r="AY100" s="81" t="s">
        <v>116</v>
      </c>
    </row>
    <row r="101" spans="2:51" s="14" customFormat="1" ht="12">
      <c r="B101" s="276"/>
      <c r="C101" s="277"/>
      <c r="D101" s="272" t="s">
        <v>163</v>
      </c>
      <c r="E101" s="278" t="s">
        <v>3</v>
      </c>
      <c r="F101" s="279" t="s">
        <v>185</v>
      </c>
      <c r="G101" s="277"/>
      <c r="H101" s="280">
        <v>286</v>
      </c>
      <c r="I101" s="277"/>
      <c r="J101" s="277"/>
      <c r="K101" s="277"/>
      <c r="L101" s="90"/>
      <c r="M101" s="92"/>
      <c r="N101" s="93"/>
      <c r="O101" s="93"/>
      <c r="P101" s="93"/>
      <c r="Q101" s="93"/>
      <c r="R101" s="93"/>
      <c r="S101" s="93"/>
      <c r="T101" s="94"/>
      <c r="AT101" s="91" t="s">
        <v>163</v>
      </c>
      <c r="AU101" s="91" t="s">
        <v>82</v>
      </c>
      <c r="AV101" s="14" t="s">
        <v>134</v>
      </c>
      <c r="AW101" s="14" t="s">
        <v>4</v>
      </c>
      <c r="AX101" s="14" t="s">
        <v>80</v>
      </c>
      <c r="AY101" s="91" t="s">
        <v>116</v>
      </c>
    </row>
    <row r="102" spans="1:65" s="2" customFormat="1" ht="34.2">
      <c r="A102" s="21"/>
      <c r="B102" s="195"/>
      <c r="C102" s="266" t="s">
        <v>143</v>
      </c>
      <c r="D102" s="266" t="s">
        <v>119</v>
      </c>
      <c r="E102" s="267" t="s">
        <v>326</v>
      </c>
      <c r="F102" s="268" t="s">
        <v>327</v>
      </c>
      <c r="G102" s="269" t="s">
        <v>181</v>
      </c>
      <c r="H102" s="270">
        <v>41</v>
      </c>
      <c r="I102" s="73"/>
      <c r="J102" s="182">
        <f>ROUND(I102*H102,2)</f>
        <v>0</v>
      </c>
      <c r="K102" s="268" t="s">
        <v>182</v>
      </c>
      <c r="L102" s="22"/>
      <c r="M102" s="74" t="s">
        <v>3</v>
      </c>
      <c r="N102" s="75" t="s">
        <v>43</v>
      </c>
      <c r="O102" s="28"/>
      <c r="P102" s="76">
        <f>O102*H102</f>
        <v>0</v>
      </c>
      <c r="Q102" s="76">
        <v>0</v>
      </c>
      <c r="R102" s="76">
        <f>Q102*H102</f>
        <v>0</v>
      </c>
      <c r="S102" s="76">
        <v>0.58</v>
      </c>
      <c r="T102" s="77">
        <f>S102*H102</f>
        <v>23.779999999999998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R102" s="78" t="s">
        <v>134</v>
      </c>
      <c r="AT102" s="78" t="s">
        <v>119</v>
      </c>
      <c r="AU102" s="78" t="s">
        <v>82</v>
      </c>
      <c r="AY102" s="17" t="s">
        <v>116</v>
      </c>
      <c r="BE102" s="79">
        <f>IF(N102="základní",J102,0)</f>
        <v>0</v>
      </c>
      <c r="BF102" s="79">
        <f>IF(N102="snížená",J102,0)</f>
        <v>0</v>
      </c>
      <c r="BG102" s="79">
        <f>IF(N102="zákl. přenesená",J102,0)</f>
        <v>0</v>
      </c>
      <c r="BH102" s="79">
        <f>IF(N102="sníž. přenesená",J102,0)</f>
        <v>0</v>
      </c>
      <c r="BI102" s="79">
        <f>IF(N102="nulová",J102,0)</f>
        <v>0</v>
      </c>
      <c r="BJ102" s="17" t="s">
        <v>80</v>
      </c>
      <c r="BK102" s="79">
        <f>ROUND(I102*H102,2)</f>
        <v>0</v>
      </c>
      <c r="BL102" s="17" t="s">
        <v>134</v>
      </c>
      <c r="BM102" s="78" t="s">
        <v>328</v>
      </c>
    </row>
    <row r="103" spans="2:51" s="13" customFormat="1" ht="12">
      <c r="B103" s="271"/>
      <c r="C103" s="184"/>
      <c r="D103" s="272" t="s">
        <v>163</v>
      </c>
      <c r="E103" s="273" t="s">
        <v>3</v>
      </c>
      <c r="F103" s="274" t="s">
        <v>329</v>
      </c>
      <c r="G103" s="184"/>
      <c r="H103" s="275">
        <v>19</v>
      </c>
      <c r="I103" s="184"/>
      <c r="J103" s="184"/>
      <c r="K103" s="184"/>
      <c r="L103" s="80"/>
      <c r="M103" s="82"/>
      <c r="N103" s="83"/>
      <c r="O103" s="83"/>
      <c r="P103" s="83"/>
      <c r="Q103" s="83"/>
      <c r="R103" s="83"/>
      <c r="S103" s="83"/>
      <c r="T103" s="84"/>
      <c r="AT103" s="81" t="s">
        <v>163</v>
      </c>
      <c r="AU103" s="81" t="s">
        <v>82</v>
      </c>
      <c r="AV103" s="13" t="s">
        <v>82</v>
      </c>
      <c r="AW103" s="13" t="s">
        <v>33</v>
      </c>
      <c r="AX103" s="13" t="s">
        <v>72</v>
      </c>
      <c r="AY103" s="81" t="s">
        <v>116</v>
      </c>
    </row>
    <row r="104" spans="2:51" s="13" customFormat="1" ht="12">
      <c r="B104" s="271"/>
      <c r="C104" s="184"/>
      <c r="D104" s="272" t="s">
        <v>163</v>
      </c>
      <c r="E104" s="273" t="s">
        <v>3</v>
      </c>
      <c r="F104" s="274" t="s">
        <v>321</v>
      </c>
      <c r="G104" s="184"/>
      <c r="H104" s="275">
        <v>20</v>
      </c>
      <c r="I104" s="184"/>
      <c r="J104" s="184"/>
      <c r="K104" s="184"/>
      <c r="L104" s="80"/>
      <c r="M104" s="82"/>
      <c r="N104" s="83"/>
      <c r="O104" s="83"/>
      <c r="P104" s="83"/>
      <c r="Q104" s="83"/>
      <c r="R104" s="83"/>
      <c r="S104" s="83"/>
      <c r="T104" s="84"/>
      <c r="AT104" s="81" t="s">
        <v>163</v>
      </c>
      <c r="AU104" s="81" t="s">
        <v>82</v>
      </c>
      <c r="AV104" s="13" t="s">
        <v>82</v>
      </c>
      <c r="AW104" s="13" t="s">
        <v>33</v>
      </c>
      <c r="AX104" s="13" t="s">
        <v>72</v>
      </c>
      <c r="AY104" s="81" t="s">
        <v>116</v>
      </c>
    </row>
    <row r="105" spans="2:51" s="13" customFormat="1" ht="12">
      <c r="B105" s="271"/>
      <c r="C105" s="184"/>
      <c r="D105" s="272" t="s">
        <v>163</v>
      </c>
      <c r="E105" s="273" t="s">
        <v>3</v>
      </c>
      <c r="F105" s="274" t="s">
        <v>330</v>
      </c>
      <c r="G105" s="184"/>
      <c r="H105" s="275">
        <v>2</v>
      </c>
      <c r="I105" s="184"/>
      <c r="J105" s="184"/>
      <c r="K105" s="184"/>
      <c r="L105" s="80"/>
      <c r="M105" s="82"/>
      <c r="N105" s="83"/>
      <c r="O105" s="83"/>
      <c r="P105" s="83"/>
      <c r="Q105" s="83"/>
      <c r="R105" s="83"/>
      <c r="S105" s="83"/>
      <c r="T105" s="84"/>
      <c r="AT105" s="81" t="s">
        <v>163</v>
      </c>
      <c r="AU105" s="81" t="s">
        <v>82</v>
      </c>
      <c r="AV105" s="13" t="s">
        <v>82</v>
      </c>
      <c r="AW105" s="13" t="s">
        <v>33</v>
      </c>
      <c r="AX105" s="13" t="s">
        <v>72</v>
      </c>
      <c r="AY105" s="81" t="s">
        <v>116</v>
      </c>
    </row>
    <row r="106" spans="2:51" s="14" customFormat="1" ht="12">
      <c r="B106" s="276"/>
      <c r="C106" s="277"/>
      <c r="D106" s="272" t="s">
        <v>163</v>
      </c>
      <c r="E106" s="278" t="s">
        <v>3</v>
      </c>
      <c r="F106" s="279" t="s">
        <v>185</v>
      </c>
      <c r="G106" s="277"/>
      <c r="H106" s="280">
        <v>41</v>
      </c>
      <c r="I106" s="277"/>
      <c r="J106" s="277"/>
      <c r="K106" s="277"/>
      <c r="L106" s="90"/>
      <c r="M106" s="92"/>
      <c r="N106" s="93"/>
      <c r="O106" s="93"/>
      <c r="P106" s="93"/>
      <c r="Q106" s="93"/>
      <c r="R106" s="93"/>
      <c r="S106" s="93"/>
      <c r="T106" s="94"/>
      <c r="AT106" s="91" t="s">
        <v>163</v>
      </c>
      <c r="AU106" s="91" t="s">
        <v>82</v>
      </c>
      <c r="AV106" s="14" t="s">
        <v>134</v>
      </c>
      <c r="AW106" s="14" t="s">
        <v>4</v>
      </c>
      <c r="AX106" s="14" t="s">
        <v>80</v>
      </c>
      <c r="AY106" s="91" t="s">
        <v>116</v>
      </c>
    </row>
    <row r="107" spans="1:65" s="2" customFormat="1" ht="16.5" customHeight="1">
      <c r="A107" s="21"/>
      <c r="B107" s="195"/>
      <c r="C107" s="266" t="s">
        <v>147</v>
      </c>
      <c r="D107" s="266" t="s">
        <v>119</v>
      </c>
      <c r="E107" s="267" t="s">
        <v>331</v>
      </c>
      <c r="F107" s="268" t="s">
        <v>332</v>
      </c>
      <c r="G107" s="269" t="s">
        <v>181</v>
      </c>
      <c r="H107" s="270">
        <v>19</v>
      </c>
      <c r="I107" s="73"/>
      <c r="J107" s="182">
        <f>ROUND(I107*H107,2)</f>
        <v>0</v>
      </c>
      <c r="K107" s="268" t="s">
        <v>3</v>
      </c>
      <c r="L107" s="22"/>
      <c r="M107" s="74" t="s">
        <v>3</v>
      </c>
      <c r="N107" s="75" t="s">
        <v>43</v>
      </c>
      <c r="O107" s="28"/>
      <c r="P107" s="76">
        <f>O107*H107</f>
        <v>0</v>
      </c>
      <c r="Q107" s="76">
        <v>0</v>
      </c>
      <c r="R107" s="76">
        <f>Q107*H107</f>
        <v>0</v>
      </c>
      <c r="S107" s="76">
        <v>0.325</v>
      </c>
      <c r="T107" s="77">
        <f>S107*H107</f>
        <v>6.175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R107" s="78" t="s">
        <v>134</v>
      </c>
      <c r="AT107" s="78" t="s">
        <v>119</v>
      </c>
      <c r="AU107" s="78" t="s">
        <v>82</v>
      </c>
      <c r="AY107" s="17" t="s">
        <v>116</v>
      </c>
      <c r="BE107" s="79">
        <f>IF(N107="základní",J107,0)</f>
        <v>0</v>
      </c>
      <c r="BF107" s="79">
        <f>IF(N107="snížená",J107,0)</f>
        <v>0</v>
      </c>
      <c r="BG107" s="79">
        <f>IF(N107="zákl. přenesená",J107,0)</f>
        <v>0</v>
      </c>
      <c r="BH107" s="79">
        <f>IF(N107="sníž. přenesená",J107,0)</f>
        <v>0</v>
      </c>
      <c r="BI107" s="79">
        <f>IF(N107="nulová",J107,0)</f>
        <v>0</v>
      </c>
      <c r="BJ107" s="17" t="s">
        <v>80</v>
      </c>
      <c r="BK107" s="79">
        <f>ROUND(I107*H107,2)</f>
        <v>0</v>
      </c>
      <c r="BL107" s="17" t="s">
        <v>134</v>
      </c>
      <c r="BM107" s="78" t="s">
        <v>333</v>
      </c>
    </row>
    <row r="108" spans="2:51" s="13" customFormat="1" ht="12">
      <c r="B108" s="271"/>
      <c r="C108" s="184"/>
      <c r="D108" s="272" t="s">
        <v>163</v>
      </c>
      <c r="E108" s="273" t="s">
        <v>3</v>
      </c>
      <c r="F108" s="274" t="s">
        <v>329</v>
      </c>
      <c r="G108" s="184"/>
      <c r="H108" s="275">
        <v>19</v>
      </c>
      <c r="I108" s="184"/>
      <c r="J108" s="184"/>
      <c r="K108" s="184"/>
      <c r="L108" s="80"/>
      <c r="M108" s="82"/>
      <c r="N108" s="83"/>
      <c r="O108" s="83"/>
      <c r="P108" s="83"/>
      <c r="Q108" s="83"/>
      <c r="R108" s="83"/>
      <c r="S108" s="83"/>
      <c r="T108" s="84"/>
      <c r="AT108" s="81" t="s">
        <v>163</v>
      </c>
      <c r="AU108" s="81" t="s">
        <v>82</v>
      </c>
      <c r="AV108" s="13" t="s">
        <v>82</v>
      </c>
      <c r="AW108" s="13" t="s">
        <v>33</v>
      </c>
      <c r="AX108" s="13" t="s">
        <v>72</v>
      </c>
      <c r="AY108" s="81" t="s">
        <v>116</v>
      </c>
    </row>
    <row r="109" spans="2:51" s="14" customFormat="1" ht="12">
      <c r="B109" s="276"/>
      <c r="C109" s="277"/>
      <c r="D109" s="272" t="s">
        <v>163</v>
      </c>
      <c r="E109" s="278" t="s">
        <v>3</v>
      </c>
      <c r="F109" s="279" t="s">
        <v>185</v>
      </c>
      <c r="G109" s="277"/>
      <c r="H109" s="280">
        <v>19</v>
      </c>
      <c r="I109" s="277"/>
      <c r="J109" s="277"/>
      <c r="K109" s="277"/>
      <c r="L109" s="90"/>
      <c r="M109" s="92"/>
      <c r="N109" s="93"/>
      <c r="O109" s="93"/>
      <c r="P109" s="93"/>
      <c r="Q109" s="93"/>
      <c r="R109" s="93"/>
      <c r="S109" s="93"/>
      <c r="T109" s="94"/>
      <c r="AT109" s="91" t="s">
        <v>163</v>
      </c>
      <c r="AU109" s="91" t="s">
        <v>82</v>
      </c>
      <c r="AV109" s="14" t="s">
        <v>134</v>
      </c>
      <c r="AW109" s="14" t="s">
        <v>4</v>
      </c>
      <c r="AX109" s="14" t="s">
        <v>80</v>
      </c>
      <c r="AY109" s="91" t="s">
        <v>116</v>
      </c>
    </row>
    <row r="110" spans="1:65" s="2" customFormat="1" ht="34.2">
      <c r="A110" s="21"/>
      <c r="B110" s="195"/>
      <c r="C110" s="266" t="s">
        <v>153</v>
      </c>
      <c r="D110" s="266" t="s">
        <v>119</v>
      </c>
      <c r="E110" s="267" t="s">
        <v>334</v>
      </c>
      <c r="F110" s="268" t="s">
        <v>194</v>
      </c>
      <c r="G110" s="269" t="s">
        <v>195</v>
      </c>
      <c r="H110" s="270">
        <v>42</v>
      </c>
      <c r="I110" s="73"/>
      <c r="J110" s="182">
        <f>ROUND(I110*H110,2)</f>
        <v>0</v>
      </c>
      <c r="K110" s="268" t="s">
        <v>182</v>
      </c>
      <c r="L110" s="22"/>
      <c r="M110" s="74" t="s">
        <v>3</v>
      </c>
      <c r="N110" s="75" t="s">
        <v>43</v>
      </c>
      <c r="O110" s="28"/>
      <c r="P110" s="76">
        <f>O110*H110</f>
        <v>0</v>
      </c>
      <c r="Q110" s="76">
        <v>0.00868</v>
      </c>
      <c r="R110" s="76">
        <f>Q110*H110</f>
        <v>0.36456</v>
      </c>
      <c r="S110" s="76">
        <v>0</v>
      </c>
      <c r="T110" s="77">
        <f>S110*H110</f>
        <v>0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R110" s="78" t="s">
        <v>134</v>
      </c>
      <c r="AT110" s="78" t="s">
        <v>119</v>
      </c>
      <c r="AU110" s="78" t="s">
        <v>82</v>
      </c>
      <c r="AY110" s="17" t="s">
        <v>116</v>
      </c>
      <c r="BE110" s="79">
        <f>IF(N110="základní",J110,0)</f>
        <v>0</v>
      </c>
      <c r="BF110" s="79">
        <f>IF(N110="snížená",J110,0)</f>
        <v>0</v>
      </c>
      <c r="BG110" s="79">
        <f>IF(N110="zákl. přenesená",J110,0)</f>
        <v>0</v>
      </c>
      <c r="BH110" s="79">
        <f>IF(N110="sníž. přenesená",J110,0)</f>
        <v>0</v>
      </c>
      <c r="BI110" s="79">
        <f>IF(N110="nulová",J110,0)</f>
        <v>0</v>
      </c>
      <c r="BJ110" s="17" t="s">
        <v>80</v>
      </c>
      <c r="BK110" s="79">
        <f>ROUND(I110*H110,2)</f>
        <v>0</v>
      </c>
      <c r="BL110" s="17" t="s">
        <v>134</v>
      </c>
      <c r="BM110" s="78" t="s">
        <v>335</v>
      </c>
    </row>
    <row r="111" spans="2:51" s="13" customFormat="1" ht="12">
      <c r="B111" s="271"/>
      <c r="C111" s="184"/>
      <c r="D111" s="272" t="s">
        <v>163</v>
      </c>
      <c r="E111" s="273" t="s">
        <v>3</v>
      </c>
      <c r="F111" s="274" t="s">
        <v>336</v>
      </c>
      <c r="G111" s="184"/>
      <c r="H111" s="275">
        <v>42</v>
      </c>
      <c r="I111" s="184"/>
      <c r="J111" s="184"/>
      <c r="K111" s="184"/>
      <c r="L111" s="80"/>
      <c r="M111" s="82"/>
      <c r="N111" s="83"/>
      <c r="O111" s="83"/>
      <c r="P111" s="83"/>
      <c r="Q111" s="83"/>
      <c r="R111" s="83"/>
      <c r="S111" s="83"/>
      <c r="T111" s="84"/>
      <c r="AT111" s="81" t="s">
        <v>163</v>
      </c>
      <c r="AU111" s="81" t="s">
        <v>82</v>
      </c>
      <c r="AV111" s="13" t="s">
        <v>82</v>
      </c>
      <c r="AW111" s="13" t="s">
        <v>33</v>
      </c>
      <c r="AX111" s="13" t="s">
        <v>72</v>
      </c>
      <c r="AY111" s="81" t="s">
        <v>116</v>
      </c>
    </row>
    <row r="112" spans="2:51" s="14" customFormat="1" ht="12">
      <c r="B112" s="276"/>
      <c r="C112" s="277"/>
      <c r="D112" s="272" t="s">
        <v>163</v>
      </c>
      <c r="E112" s="278" t="s">
        <v>3</v>
      </c>
      <c r="F112" s="279" t="s">
        <v>185</v>
      </c>
      <c r="G112" s="277"/>
      <c r="H112" s="280">
        <v>42</v>
      </c>
      <c r="I112" s="277"/>
      <c r="J112" s="277"/>
      <c r="K112" s="277"/>
      <c r="L112" s="90"/>
      <c r="M112" s="92"/>
      <c r="N112" s="93"/>
      <c r="O112" s="93"/>
      <c r="P112" s="93"/>
      <c r="Q112" s="93"/>
      <c r="R112" s="93"/>
      <c r="S112" s="93"/>
      <c r="T112" s="94"/>
      <c r="AT112" s="91" t="s">
        <v>163</v>
      </c>
      <c r="AU112" s="91" t="s">
        <v>82</v>
      </c>
      <c r="AV112" s="14" t="s">
        <v>134</v>
      </c>
      <c r="AW112" s="14" t="s">
        <v>4</v>
      </c>
      <c r="AX112" s="14" t="s">
        <v>80</v>
      </c>
      <c r="AY112" s="91" t="s">
        <v>116</v>
      </c>
    </row>
    <row r="113" spans="1:65" s="2" customFormat="1" ht="45.6">
      <c r="A113" s="21"/>
      <c r="B113" s="195"/>
      <c r="C113" s="266" t="s">
        <v>159</v>
      </c>
      <c r="D113" s="266" t="s">
        <v>119</v>
      </c>
      <c r="E113" s="267" t="s">
        <v>193</v>
      </c>
      <c r="F113" s="268" t="s">
        <v>337</v>
      </c>
      <c r="G113" s="269" t="s">
        <v>195</v>
      </c>
      <c r="H113" s="270">
        <v>6</v>
      </c>
      <c r="I113" s="73"/>
      <c r="J113" s="182">
        <f>ROUND(I113*H113,2)</f>
        <v>0</v>
      </c>
      <c r="K113" s="268" t="s">
        <v>182</v>
      </c>
      <c r="L113" s="22"/>
      <c r="M113" s="74" t="s">
        <v>3</v>
      </c>
      <c r="N113" s="75" t="s">
        <v>43</v>
      </c>
      <c r="O113" s="28"/>
      <c r="P113" s="76">
        <f>O113*H113</f>
        <v>0</v>
      </c>
      <c r="Q113" s="76">
        <v>0.06053</v>
      </c>
      <c r="R113" s="76">
        <f>Q113*H113</f>
        <v>0.36318</v>
      </c>
      <c r="S113" s="76">
        <v>0</v>
      </c>
      <c r="T113" s="77">
        <f>S113*H113</f>
        <v>0</v>
      </c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R113" s="78" t="s">
        <v>134</v>
      </c>
      <c r="AT113" s="78" t="s">
        <v>119</v>
      </c>
      <c r="AU113" s="78" t="s">
        <v>82</v>
      </c>
      <c r="AY113" s="17" t="s">
        <v>116</v>
      </c>
      <c r="BE113" s="79">
        <f>IF(N113="základní",J113,0)</f>
        <v>0</v>
      </c>
      <c r="BF113" s="79">
        <f>IF(N113="snížená",J113,0)</f>
        <v>0</v>
      </c>
      <c r="BG113" s="79">
        <f>IF(N113="zákl. přenesená",J113,0)</f>
        <v>0</v>
      </c>
      <c r="BH113" s="79">
        <f>IF(N113="sníž. přenesená",J113,0)</f>
        <v>0</v>
      </c>
      <c r="BI113" s="79">
        <f>IF(N113="nulová",J113,0)</f>
        <v>0</v>
      </c>
      <c r="BJ113" s="17" t="s">
        <v>80</v>
      </c>
      <c r="BK113" s="79">
        <f>ROUND(I113*H113,2)</f>
        <v>0</v>
      </c>
      <c r="BL113" s="17" t="s">
        <v>134</v>
      </c>
      <c r="BM113" s="78" t="s">
        <v>338</v>
      </c>
    </row>
    <row r="114" spans="2:51" s="13" customFormat="1" ht="12">
      <c r="B114" s="271"/>
      <c r="C114" s="184"/>
      <c r="D114" s="272" t="s">
        <v>163</v>
      </c>
      <c r="E114" s="273" t="s">
        <v>3</v>
      </c>
      <c r="F114" s="274" t="s">
        <v>339</v>
      </c>
      <c r="G114" s="184"/>
      <c r="H114" s="275">
        <v>6</v>
      </c>
      <c r="I114" s="184"/>
      <c r="J114" s="184"/>
      <c r="K114" s="184"/>
      <c r="L114" s="80"/>
      <c r="M114" s="82"/>
      <c r="N114" s="83"/>
      <c r="O114" s="83"/>
      <c r="P114" s="83"/>
      <c r="Q114" s="83"/>
      <c r="R114" s="83"/>
      <c r="S114" s="83"/>
      <c r="T114" s="84"/>
      <c r="AT114" s="81" t="s">
        <v>163</v>
      </c>
      <c r="AU114" s="81" t="s">
        <v>82</v>
      </c>
      <c r="AV114" s="13" t="s">
        <v>82</v>
      </c>
      <c r="AW114" s="13" t="s">
        <v>33</v>
      </c>
      <c r="AX114" s="13" t="s">
        <v>72</v>
      </c>
      <c r="AY114" s="81" t="s">
        <v>116</v>
      </c>
    </row>
    <row r="115" spans="2:51" s="14" customFormat="1" ht="12">
      <c r="B115" s="276"/>
      <c r="C115" s="277"/>
      <c r="D115" s="272" t="s">
        <v>163</v>
      </c>
      <c r="E115" s="278" t="s">
        <v>3</v>
      </c>
      <c r="F115" s="279" t="s">
        <v>185</v>
      </c>
      <c r="G115" s="277"/>
      <c r="H115" s="280">
        <v>6</v>
      </c>
      <c r="I115" s="277"/>
      <c r="J115" s="277"/>
      <c r="K115" s="277"/>
      <c r="L115" s="90"/>
      <c r="M115" s="92"/>
      <c r="N115" s="93"/>
      <c r="O115" s="93"/>
      <c r="P115" s="93"/>
      <c r="Q115" s="93"/>
      <c r="R115" s="93"/>
      <c r="S115" s="93"/>
      <c r="T115" s="94"/>
      <c r="AT115" s="91" t="s">
        <v>163</v>
      </c>
      <c r="AU115" s="91" t="s">
        <v>82</v>
      </c>
      <c r="AV115" s="14" t="s">
        <v>134</v>
      </c>
      <c r="AW115" s="14" t="s">
        <v>4</v>
      </c>
      <c r="AX115" s="14" t="s">
        <v>80</v>
      </c>
      <c r="AY115" s="91" t="s">
        <v>116</v>
      </c>
    </row>
    <row r="116" spans="1:65" s="2" customFormat="1" ht="16.5" customHeight="1">
      <c r="A116" s="21"/>
      <c r="B116" s="195"/>
      <c r="C116" s="266" t="s">
        <v>165</v>
      </c>
      <c r="D116" s="266" t="s">
        <v>119</v>
      </c>
      <c r="E116" s="267" t="s">
        <v>340</v>
      </c>
      <c r="F116" s="268" t="s">
        <v>341</v>
      </c>
      <c r="G116" s="269" t="s">
        <v>200</v>
      </c>
      <c r="H116" s="270">
        <v>0.9</v>
      </c>
      <c r="I116" s="73"/>
      <c r="J116" s="182">
        <f>ROUND(I116*H116,2)</f>
        <v>0</v>
      </c>
      <c r="K116" s="268" t="s">
        <v>3</v>
      </c>
      <c r="L116" s="22"/>
      <c r="M116" s="74" t="s">
        <v>3</v>
      </c>
      <c r="N116" s="75" t="s">
        <v>43</v>
      </c>
      <c r="O116" s="28"/>
      <c r="P116" s="76">
        <f>O116*H116</f>
        <v>0</v>
      </c>
      <c r="Q116" s="76">
        <v>0</v>
      </c>
      <c r="R116" s="76">
        <f>Q116*H116</f>
        <v>0</v>
      </c>
      <c r="S116" s="76">
        <v>0</v>
      </c>
      <c r="T116" s="77">
        <f>S116*H116</f>
        <v>0</v>
      </c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R116" s="78" t="s">
        <v>134</v>
      </c>
      <c r="AT116" s="78" t="s">
        <v>119</v>
      </c>
      <c r="AU116" s="78" t="s">
        <v>82</v>
      </c>
      <c r="AY116" s="17" t="s">
        <v>116</v>
      </c>
      <c r="BE116" s="79">
        <f>IF(N116="základní",J116,0)</f>
        <v>0</v>
      </c>
      <c r="BF116" s="79">
        <f>IF(N116="snížená",J116,0)</f>
        <v>0</v>
      </c>
      <c r="BG116" s="79">
        <f>IF(N116="zákl. přenesená",J116,0)</f>
        <v>0</v>
      </c>
      <c r="BH116" s="79">
        <f>IF(N116="sníž. přenesená",J116,0)</f>
        <v>0</v>
      </c>
      <c r="BI116" s="79">
        <f>IF(N116="nulová",J116,0)</f>
        <v>0</v>
      </c>
      <c r="BJ116" s="17" t="s">
        <v>80</v>
      </c>
      <c r="BK116" s="79">
        <f>ROUND(I116*H116,2)</f>
        <v>0</v>
      </c>
      <c r="BL116" s="17" t="s">
        <v>134</v>
      </c>
      <c r="BM116" s="78" t="s">
        <v>342</v>
      </c>
    </row>
    <row r="117" spans="2:51" s="13" customFormat="1" ht="12">
      <c r="B117" s="271"/>
      <c r="C117" s="184"/>
      <c r="D117" s="272" t="s">
        <v>163</v>
      </c>
      <c r="E117" s="273" t="s">
        <v>3</v>
      </c>
      <c r="F117" s="274" t="s">
        <v>343</v>
      </c>
      <c r="G117" s="184"/>
      <c r="H117" s="275">
        <v>0.9</v>
      </c>
      <c r="I117" s="184"/>
      <c r="J117" s="184"/>
      <c r="K117" s="184"/>
      <c r="L117" s="80"/>
      <c r="M117" s="82"/>
      <c r="N117" s="83"/>
      <c r="O117" s="83"/>
      <c r="P117" s="83"/>
      <c r="Q117" s="83"/>
      <c r="R117" s="83"/>
      <c r="S117" s="83"/>
      <c r="T117" s="84"/>
      <c r="AT117" s="81" t="s">
        <v>163</v>
      </c>
      <c r="AU117" s="81" t="s">
        <v>82</v>
      </c>
      <c r="AV117" s="13" t="s">
        <v>82</v>
      </c>
      <c r="AW117" s="13" t="s">
        <v>33</v>
      </c>
      <c r="AX117" s="13" t="s">
        <v>72</v>
      </c>
      <c r="AY117" s="81" t="s">
        <v>116</v>
      </c>
    </row>
    <row r="118" spans="2:51" s="14" customFormat="1" ht="12">
      <c r="B118" s="276"/>
      <c r="C118" s="277"/>
      <c r="D118" s="272" t="s">
        <v>163</v>
      </c>
      <c r="E118" s="278" t="s">
        <v>3</v>
      </c>
      <c r="F118" s="279" t="s">
        <v>185</v>
      </c>
      <c r="G118" s="277"/>
      <c r="H118" s="280">
        <v>0.9</v>
      </c>
      <c r="I118" s="277"/>
      <c r="J118" s="277"/>
      <c r="K118" s="277"/>
      <c r="L118" s="90"/>
      <c r="M118" s="92"/>
      <c r="N118" s="93"/>
      <c r="O118" s="93"/>
      <c r="P118" s="93"/>
      <c r="Q118" s="93"/>
      <c r="R118" s="93"/>
      <c r="S118" s="93"/>
      <c r="T118" s="94"/>
      <c r="AT118" s="91" t="s">
        <v>163</v>
      </c>
      <c r="AU118" s="91" t="s">
        <v>82</v>
      </c>
      <c r="AV118" s="14" t="s">
        <v>134</v>
      </c>
      <c r="AW118" s="14" t="s">
        <v>4</v>
      </c>
      <c r="AX118" s="14" t="s">
        <v>80</v>
      </c>
      <c r="AY118" s="91" t="s">
        <v>116</v>
      </c>
    </row>
    <row r="119" spans="1:65" s="2" customFormat="1" ht="21.75" customHeight="1">
      <c r="A119" s="21"/>
      <c r="B119" s="195"/>
      <c r="C119" s="266" t="s">
        <v>221</v>
      </c>
      <c r="D119" s="266" t="s">
        <v>119</v>
      </c>
      <c r="E119" s="267" t="s">
        <v>344</v>
      </c>
      <c r="F119" s="268" t="s">
        <v>345</v>
      </c>
      <c r="G119" s="269" t="s">
        <v>200</v>
      </c>
      <c r="H119" s="270">
        <v>57.2</v>
      </c>
      <c r="I119" s="73"/>
      <c r="J119" s="182">
        <f>ROUND(I119*H119,2)</f>
        <v>0</v>
      </c>
      <c r="K119" s="268" t="s">
        <v>182</v>
      </c>
      <c r="L119" s="22"/>
      <c r="M119" s="74" t="s">
        <v>3</v>
      </c>
      <c r="N119" s="75" t="s">
        <v>43</v>
      </c>
      <c r="O119" s="28"/>
      <c r="P119" s="76">
        <f>O119*H119</f>
        <v>0</v>
      </c>
      <c r="Q119" s="76">
        <v>0</v>
      </c>
      <c r="R119" s="76">
        <f>Q119*H119</f>
        <v>0</v>
      </c>
      <c r="S119" s="76">
        <v>0</v>
      </c>
      <c r="T119" s="77">
        <f>S119*H119</f>
        <v>0</v>
      </c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R119" s="78" t="s">
        <v>134</v>
      </c>
      <c r="AT119" s="78" t="s">
        <v>119</v>
      </c>
      <c r="AU119" s="78" t="s">
        <v>82</v>
      </c>
      <c r="AY119" s="17" t="s">
        <v>116</v>
      </c>
      <c r="BE119" s="79">
        <f>IF(N119="základní",J119,0)</f>
        <v>0</v>
      </c>
      <c r="BF119" s="79">
        <f>IF(N119="snížená",J119,0)</f>
        <v>0</v>
      </c>
      <c r="BG119" s="79">
        <f>IF(N119="zákl. přenesená",J119,0)</f>
        <v>0</v>
      </c>
      <c r="BH119" s="79">
        <f>IF(N119="sníž. přenesená",J119,0)</f>
        <v>0</v>
      </c>
      <c r="BI119" s="79">
        <f>IF(N119="nulová",J119,0)</f>
        <v>0</v>
      </c>
      <c r="BJ119" s="17" t="s">
        <v>80</v>
      </c>
      <c r="BK119" s="79">
        <f>ROUND(I119*H119,2)</f>
        <v>0</v>
      </c>
      <c r="BL119" s="17" t="s">
        <v>134</v>
      </c>
      <c r="BM119" s="78" t="s">
        <v>346</v>
      </c>
    </row>
    <row r="120" spans="2:51" s="13" customFormat="1" ht="12">
      <c r="B120" s="271"/>
      <c r="C120" s="184"/>
      <c r="D120" s="272" t="s">
        <v>163</v>
      </c>
      <c r="E120" s="273" t="s">
        <v>3</v>
      </c>
      <c r="F120" s="274" t="s">
        <v>347</v>
      </c>
      <c r="G120" s="184"/>
      <c r="H120" s="275">
        <v>57.2</v>
      </c>
      <c r="I120" s="184"/>
      <c r="J120" s="184"/>
      <c r="K120" s="184"/>
      <c r="L120" s="80"/>
      <c r="M120" s="82"/>
      <c r="N120" s="83"/>
      <c r="O120" s="83"/>
      <c r="P120" s="83"/>
      <c r="Q120" s="83"/>
      <c r="R120" s="83"/>
      <c r="S120" s="83"/>
      <c r="T120" s="84"/>
      <c r="AT120" s="81" t="s">
        <v>163</v>
      </c>
      <c r="AU120" s="81" t="s">
        <v>82</v>
      </c>
      <c r="AV120" s="13" t="s">
        <v>82</v>
      </c>
      <c r="AW120" s="13" t="s">
        <v>33</v>
      </c>
      <c r="AX120" s="13" t="s">
        <v>72</v>
      </c>
      <c r="AY120" s="81" t="s">
        <v>116</v>
      </c>
    </row>
    <row r="121" spans="2:51" s="14" customFormat="1" ht="12">
      <c r="B121" s="276"/>
      <c r="C121" s="277"/>
      <c r="D121" s="272" t="s">
        <v>163</v>
      </c>
      <c r="E121" s="278" t="s">
        <v>3</v>
      </c>
      <c r="F121" s="279" t="s">
        <v>185</v>
      </c>
      <c r="G121" s="277"/>
      <c r="H121" s="280">
        <v>57.2</v>
      </c>
      <c r="I121" s="277"/>
      <c r="J121" s="277"/>
      <c r="K121" s="277"/>
      <c r="L121" s="90"/>
      <c r="M121" s="92"/>
      <c r="N121" s="93"/>
      <c r="O121" s="93"/>
      <c r="P121" s="93"/>
      <c r="Q121" s="93"/>
      <c r="R121" s="93"/>
      <c r="S121" s="93"/>
      <c r="T121" s="94"/>
      <c r="AT121" s="91" t="s">
        <v>163</v>
      </c>
      <c r="AU121" s="91" t="s">
        <v>82</v>
      </c>
      <c r="AV121" s="14" t="s">
        <v>134</v>
      </c>
      <c r="AW121" s="14" t="s">
        <v>4</v>
      </c>
      <c r="AX121" s="14" t="s">
        <v>80</v>
      </c>
      <c r="AY121" s="91" t="s">
        <v>116</v>
      </c>
    </row>
    <row r="122" spans="1:65" s="2" customFormat="1" ht="22.8">
      <c r="A122" s="21"/>
      <c r="B122" s="195"/>
      <c r="C122" s="266" t="s">
        <v>226</v>
      </c>
      <c r="D122" s="266" t="s">
        <v>119</v>
      </c>
      <c r="E122" s="267" t="s">
        <v>348</v>
      </c>
      <c r="F122" s="268" t="s">
        <v>349</v>
      </c>
      <c r="G122" s="269" t="s">
        <v>200</v>
      </c>
      <c r="H122" s="270">
        <v>34.4</v>
      </c>
      <c r="I122" s="73"/>
      <c r="J122" s="182">
        <f>ROUND(I122*H122,2)</f>
        <v>0</v>
      </c>
      <c r="K122" s="268" t="s">
        <v>182</v>
      </c>
      <c r="L122" s="22"/>
      <c r="M122" s="74" t="s">
        <v>3</v>
      </c>
      <c r="N122" s="75" t="s">
        <v>43</v>
      </c>
      <c r="O122" s="28"/>
      <c r="P122" s="76">
        <f>O122*H122</f>
        <v>0</v>
      </c>
      <c r="Q122" s="76">
        <v>0</v>
      </c>
      <c r="R122" s="76">
        <f>Q122*H122</f>
        <v>0</v>
      </c>
      <c r="S122" s="76">
        <v>0</v>
      </c>
      <c r="T122" s="77">
        <f>S122*H122</f>
        <v>0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R122" s="78" t="s">
        <v>134</v>
      </c>
      <c r="AT122" s="78" t="s">
        <v>119</v>
      </c>
      <c r="AU122" s="78" t="s">
        <v>82</v>
      </c>
      <c r="AY122" s="17" t="s">
        <v>116</v>
      </c>
      <c r="BE122" s="79">
        <f>IF(N122="základní",J122,0)</f>
        <v>0</v>
      </c>
      <c r="BF122" s="79">
        <f>IF(N122="snížená",J122,0)</f>
        <v>0</v>
      </c>
      <c r="BG122" s="79">
        <f>IF(N122="zákl. přenesená",J122,0)</f>
        <v>0</v>
      </c>
      <c r="BH122" s="79">
        <f>IF(N122="sníž. přenesená",J122,0)</f>
        <v>0</v>
      </c>
      <c r="BI122" s="79">
        <f>IF(N122="nulová",J122,0)</f>
        <v>0</v>
      </c>
      <c r="BJ122" s="17" t="s">
        <v>80</v>
      </c>
      <c r="BK122" s="79">
        <f>ROUND(I122*H122,2)</f>
        <v>0</v>
      </c>
      <c r="BL122" s="17" t="s">
        <v>134</v>
      </c>
      <c r="BM122" s="78" t="s">
        <v>350</v>
      </c>
    </row>
    <row r="123" spans="2:51" s="13" customFormat="1" ht="12">
      <c r="B123" s="271"/>
      <c r="C123" s="184"/>
      <c r="D123" s="272" t="s">
        <v>163</v>
      </c>
      <c r="E123" s="273" t="s">
        <v>3</v>
      </c>
      <c r="F123" s="274" t="s">
        <v>351</v>
      </c>
      <c r="G123" s="184"/>
      <c r="H123" s="275">
        <v>2</v>
      </c>
      <c r="I123" s="184"/>
      <c r="J123" s="184"/>
      <c r="K123" s="184"/>
      <c r="L123" s="80"/>
      <c r="M123" s="82"/>
      <c r="N123" s="83"/>
      <c r="O123" s="83"/>
      <c r="P123" s="83"/>
      <c r="Q123" s="83"/>
      <c r="R123" s="83"/>
      <c r="S123" s="83"/>
      <c r="T123" s="84"/>
      <c r="AT123" s="81" t="s">
        <v>163</v>
      </c>
      <c r="AU123" s="81" t="s">
        <v>82</v>
      </c>
      <c r="AV123" s="13" t="s">
        <v>82</v>
      </c>
      <c r="AW123" s="13" t="s">
        <v>33</v>
      </c>
      <c r="AX123" s="13" t="s">
        <v>72</v>
      </c>
      <c r="AY123" s="81" t="s">
        <v>116</v>
      </c>
    </row>
    <row r="124" spans="2:51" s="13" customFormat="1" ht="12">
      <c r="B124" s="271"/>
      <c r="C124" s="184"/>
      <c r="D124" s="272" t="s">
        <v>163</v>
      </c>
      <c r="E124" s="273" t="s">
        <v>3</v>
      </c>
      <c r="F124" s="274" t="s">
        <v>352</v>
      </c>
      <c r="G124" s="184"/>
      <c r="H124" s="275">
        <v>32.4</v>
      </c>
      <c r="I124" s="184"/>
      <c r="J124" s="184"/>
      <c r="K124" s="184"/>
      <c r="L124" s="80"/>
      <c r="M124" s="82"/>
      <c r="N124" s="83"/>
      <c r="O124" s="83"/>
      <c r="P124" s="83"/>
      <c r="Q124" s="83"/>
      <c r="R124" s="83"/>
      <c r="S124" s="83"/>
      <c r="T124" s="84"/>
      <c r="AT124" s="81" t="s">
        <v>163</v>
      </c>
      <c r="AU124" s="81" t="s">
        <v>82</v>
      </c>
      <c r="AV124" s="13" t="s">
        <v>82</v>
      </c>
      <c r="AW124" s="13" t="s">
        <v>33</v>
      </c>
      <c r="AX124" s="13" t="s">
        <v>72</v>
      </c>
      <c r="AY124" s="81" t="s">
        <v>116</v>
      </c>
    </row>
    <row r="125" spans="2:51" s="14" customFormat="1" ht="12">
      <c r="B125" s="276"/>
      <c r="C125" s="277"/>
      <c r="D125" s="272" t="s">
        <v>163</v>
      </c>
      <c r="E125" s="278" t="s">
        <v>3</v>
      </c>
      <c r="F125" s="279" t="s">
        <v>185</v>
      </c>
      <c r="G125" s="277"/>
      <c r="H125" s="280">
        <v>34.4</v>
      </c>
      <c r="I125" s="277"/>
      <c r="J125" s="277"/>
      <c r="K125" s="277"/>
      <c r="L125" s="90"/>
      <c r="M125" s="92"/>
      <c r="N125" s="93"/>
      <c r="O125" s="93"/>
      <c r="P125" s="93"/>
      <c r="Q125" s="93"/>
      <c r="R125" s="93"/>
      <c r="S125" s="93"/>
      <c r="T125" s="94"/>
      <c r="AT125" s="91" t="s">
        <v>163</v>
      </c>
      <c r="AU125" s="91" t="s">
        <v>82</v>
      </c>
      <c r="AV125" s="14" t="s">
        <v>134</v>
      </c>
      <c r="AW125" s="14" t="s">
        <v>4</v>
      </c>
      <c r="AX125" s="14" t="s">
        <v>80</v>
      </c>
      <c r="AY125" s="91" t="s">
        <v>116</v>
      </c>
    </row>
    <row r="126" spans="1:65" s="2" customFormat="1" ht="22.8">
      <c r="A126" s="21"/>
      <c r="B126" s="195"/>
      <c r="C126" s="266" t="s">
        <v>232</v>
      </c>
      <c r="D126" s="266" t="s">
        <v>119</v>
      </c>
      <c r="E126" s="267" t="s">
        <v>353</v>
      </c>
      <c r="F126" s="268" t="s">
        <v>354</v>
      </c>
      <c r="G126" s="269" t="s">
        <v>181</v>
      </c>
      <c r="H126" s="270">
        <v>8</v>
      </c>
      <c r="I126" s="73"/>
      <c r="J126" s="182">
        <f>ROUND(I126*H126,2)</f>
        <v>0</v>
      </c>
      <c r="K126" s="268" t="s">
        <v>182</v>
      </c>
      <c r="L126" s="22"/>
      <c r="M126" s="74" t="s">
        <v>3</v>
      </c>
      <c r="N126" s="75" t="s">
        <v>43</v>
      </c>
      <c r="O126" s="28"/>
      <c r="P126" s="76">
        <f>O126*H126</f>
        <v>0</v>
      </c>
      <c r="Q126" s="76">
        <v>0.00313</v>
      </c>
      <c r="R126" s="76">
        <f>Q126*H126</f>
        <v>0.02504</v>
      </c>
      <c r="S126" s="76">
        <v>0</v>
      </c>
      <c r="T126" s="77">
        <f>S126*H126</f>
        <v>0</v>
      </c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R126" s="78" t="s">
        <v>134</v>
      </c>
      <c r="AT126" s="78" t="s">
        <v>119</v>
      </c>
      <c r="AU126" s="78" t="s">
        <v>82</v>
      </c>
      <c r="AY126" s="17" t="s">
        <v>116</v>
      </c>
      <c r="BE126" s="79">
        <f>IF(N126="základní",J126,0)</f>
        <v>0</v>
      </c>
      <c r="BF126" s="79">
        <f>IF(N126="snížená",J126,0)</f>
        <v>0</v>
      </c>
      <c r="BG126" s="79">
        <f>IF(N126="zákl. přenesená",J126,0)</f>
        <v>0</v>
      </c>
      <c r="BH126" s="79">
        <f>IF(N126="sníž. přenesená",J126,0)</f>
        <v>0</v>
      </c>
      <c r="BI126" s="79">
        <f>IF(N126="nulová",J126,0)</f>
        <v>0</v>
      </c>
      <c r="BJ126" s="17" t="s">
        <v>80</v>
      </c>
      <c r="BK126" s="79">
        <f>ROUND(I126*H126,2)</f>
        <v>0</v>
      </c>
      <c r="BL126" s="17" t="s">
        <v>134</v>
      </c>
      <c r="BM126" s="78" t="s">
        <v>355</v>
      </c>
    </row>
    <row r="127" spans="2:51" s="13" customFormat="1" ht="12">
      <c r="B127" s="271"/>
      <c r="C127" s="184"/>
      <c r="D127" s="272" t="s">
        <v>163</v>
      </c>
      <c r="E127" s="273" t="s">
        <v>3</v>
      </c>
      <c r="F127" s="274" t="s">
        <v>356</v>
      </c>
      <c r="G127" s="184"/>
      <c r="H127" s="275">
        <v>8</v>
      </c>
      <c r="I127" s="184"/>
      <c r="J127" s="184"/>
      <c r="K127" s="184"/>
      <c r="L127" s="80"/>
      <c r="M127" s="82"/>
      <c r="N127" s="83"/>
      <c r="O127" s="83"/>
      <c r="P127" s="83"/>
      <c r="Q127" s="83"/>
      <c r="R127" s="83"/>
      <c r="S127" s="83"/>
      <c r="T127" s="84"/>
      <c r="AT127" s="81" t="s">
        <v>163</v>
      </c>
      <c r="AU127" s="81" t="s">
        <v>82</v>
      </c>
      <c r="AV127" s="13" t="s">
        <v>82</v>
      </c>
      <c r="AW127" s="13" t="s">
        <v>33</v>
      </c>
      <c r="AX127" s="13" t="s">
        <v>72</v>
      </c>
      <c r="AY127" s="81" t="s">
        <v>116</v>
      </c>
    </row>
    <row r="128" spans="2:51" s="14" customFormat="1" ht="12">
      <c r="B128" s="276"/>
      <c r="C128" s="277"/>
      <c r="D128" s="272" t="s">
        <v>163</v>
      </c>
      <c r="E128" s="278" t="s">
        <v>3</v>
      </c>
      <c r="F128" s="279" t="s">
        <v>185</v>
      </c>
      <c r="G128" s="277"/>
      <c r="H128" s="280">
        <v>8</v>
      </c>
      <c r="I128" s="277"/>
      <c r="J128" s="277"/>
      <c r="K128" s="277"/>
      <c r="L128" s="90"/>
      <c r="M128" s="92"/>
      <c r="N128" s="93"/>
      <c r="O128" s="93"/>
      <c r="P128" s="93"/>
      <c r="Q128" s="93"/>
      <c r="R128" s="93"/>
      <c r="S128" s="93"/>
      <c r="T128" s="94"/>
      <c r="AT128" s="91" t="s">
        <v>163</v>
      </c>
      <c r="AU128" s="91" t="s">
        <v>82</v>
      </c>
      <c r="AV128" s="14" t="s">
        <v>134</v>
      </c>
      <c r="AW128" s="14" t="s">
        <v>4</v>
      </c>
      <c r="AX128" s="14" t="s">
        <v>80</v>
      </c>
      <c r="AY128" s="91" t="s">
        <v>116</v>
      </c>
    </row>
    <row r="129" spans="1:65" s="2" customFormat="1" ht="22.8">
      <c r="A129" s="21"/>
      <c r="B129" s="195"/>
      <c r="C129" s="266" t="s">
        <v>236</v>
      </c>
      <c r="D129" s="266" t="s">
        <v>119</v>
      </c>
      <c r="E129" s="267" t="s">
        <v>357</v>
      </c>
      <c r="F129" s="268" t="s">
        <v>358</v>
      </c>
      <c r="G129" s="269" t="s">
        <v>181</v>
      </c>
      <c r="H129" s="270">
        <v>43.2</v>
      </c>
      <c r="I129" s="73"/>
      <c r="J129" s="182">
        <f>ROUND(I129*H129,2)</f>
        <v>0</v>
      </c>
      <c r="K129" s="268" t="s">
        <v>182</v>
      </c>
      <c r="L129" s="22"/>
      <c r="M129" s="74" t="s">
        <v>3</v>
      </c>
      <c r="N129" s="75" t="s">
        <v>43</v>
      </c>
      <c r="O129" s="28"/>
      <c r="P129" s="76">
        <f>O129*H129</f>
        <v>0</v>
      </c>
      <c r="Q129" s="76">
        <v>0.00313</v>
      </c>
      <c r="R129" s="76">
        <f>Q129*H129</f>
        <v>0.135216</v>
      </c>
      <c r="S129" s="76">
        <v>0</v>
      </c>
      <c r="T129" s="77">
        <f>S129*H129</f>
        <v>0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R129" s="78" t="s">
        <v>134</v>
      </c>
      <c r="AT129" s="78" t="s">
        <v>119</v>
      </c>
      <c r="AU129" s="78" t="s">
        <v>82</v>
      </c>
      <c r="AY129" s="17" t="s">
        <v>116</v>
      </c>
      <c r="BE129" s="79">
        <f>IF(N129="základní",J129,0)</f>
        <v>0</v>
      </c>
      <c r="BF129" s="79">
        <f>IF(N129="snížená",J129,0)</f>
        <v>0</v>
      </c>
      <c r="BG129" s="79">
        <f>IF(N129="zákl. přenesená",J129,0)</f>
        <v>0</v>
      </c>
      <c r="BH129" s="79">
        <f>IF(N129="sníž. přenesená",J129,0)</f>
        <v>0</v>
      </c>
      <c r="BI129" s="79">
        <f>IF(N129="nulová",J129,0)</f>
        <v>0</v>
      </c>
      <c r="BJ129" s="17" t="s">
        <v>80</v>
      </c>
      <c r="BK129" s="79">
        <f>ROUND(I129*H129,2)</f>
        <v>0</v>
      </c>
      <c r="BL129" s="17" t="s">
        <v>134</v>
      </c>
      <c r="BM129" s="78" t="s">
        <v>359</v>
      </c>
    </row>
    <row r="130" spans="2:51" s="13" customFormat="1" ht="12">
      <c r="B130" s="271"/>
      <c r="C130" s="184"/>
      <c r="D130" s="272" t="s">
        <v>163</v>
      </c>
      <c r="E130" s="273" t="s">
        <v>3</v>
      </c>
      <c r="F130" s="274" t="s">
        <v>360</v>
      </c>
      <c r="G130" s="184"/>
      <c r="H130" s="275">
        <v>43.2</v>
      </c>
      <c r="I130" s="184"/>
      <c r="J130" s="184"/>
      <c r="K130" s="184"/>
      <c r="L130" s="80"/>
      <c r="M130" s="82"/>
      <c r="N130" s="83"/>
      <c r="O130" s="83"/>
      <c r="P130" s="83"/>
      <c r="Q130" s="83"/>
      <c r="R130" s="83"/>
      <c r="S130" s="83"/>
      <c r="T130" s="84"/>
      <c r="AT130" s="81" t="s">
        <v>163</v>
      </c>
      <c r="AU130" s="81" t="s">
        <v>82</v>
      </c>
      <c r="AV130" s="13" t="s">
        <v>82</v>
      </c>
      <c r="AW130" s="13" t="s">
        <v>33</v>
      </c>
      <c r="AX130" s="13" t="s">
        <v>72</v>
      </c>
      <c r="AY130" s="81" t="s">
        <v>116</v>
      </c>
    </row>
    <row r="131" spans="2:51" s="14" customFormat="1" ht="12">
      <c r="B131" s="276"/>
      <c r="C131" s="277"/>
      <c r="D131" s="272" t="s">
        <v>163</v>
      </c>
      <c r="E131" s="278" t="s">
        <v>3</v>
      </c>
      <c r="F131" s="279" t="s">
        <v>185</v>
      </c>
      <c r="G131" s="277"/>
      <c r="H131" s="280">
        <v>43.2</v>
      </c>
      <c r="I131" s="277"/>
      <c r="J131" s="277"/>
      <c r="K131" s="277"/>
      <c r="L131" s="90"/>
      <c r="M131" s="92"/>
      <c r="N131" s="93"/>
      <c r="O131" s="93"/>
      <c r="P131" s="93"/>
      <c r="Q131" s="93"/>
      <c r="R131" s="93"/>
      <c r="S131" s="93"/>
      <c r="T131" s="94"/>
      <c r="AT131" s="91" t="s">
        <v>163</v>
      </c>
      <c r="AU131" s="91" t="s">
        <v>82</v>
      </c>
      <c r="AV131" s="14" t="s">
        <v>134</v>
      </c>
      <c r="AW131" s="14" t="s">
        <v>4</v>
      </c>
      <c r="AX131" s="14" t="s">
        <v>80</v>
      </c>
      <c r="AY131" s="91" t="s">
        <v>116</v>
      </c>
    </row>
    <row r="132" spans="1:65" s="2" customFormat="1" ht="22.8">
      <c r="A132" s="21"/>
      <c r="B132" s="195"/>
      <c r="C132" s="266" t="s">
        <v>9</v>
      </c>
      <c r="D132" s="266" t="s">
        <v>119</v>
      </c>
      <c r="E132" s="267" t="s">
        <v>361</v>
      </c>
      <c r="F132" s="268" t="s">
        <v>362</v>
      </c>
      <c r="G132" s="269" t="s">
        <v>181</v>
      </c>
      <c r="H132" s="270">
        <v>8</v>
      </c>
      <c r="I132" s="73"/>
      <c r="J132" s="182">
        <f>ROUND(I132*H132,2)</f>
        <v>0</v>
      </c>
      <c r="K132" s="268" t="s">
        <v>182</v>
      </c>
      <c r="L132" s="22"/>
      <c r="M132" s="74" t="s">
        <v>3</v>
      </c>
      <c r="N132" s="75" t="s">
        <v>43</v>
      </c>
      <c r="O132" s="28"/>
      <c r="P132" s="76">
        <f>O132*H132</f>
        <v>0</v>
      </c>
      <c r="Q132" s="76">
        <v>0</v>
      </c>
      <c r="R132" s="76">
        <f>Q132*H132</f>
        <v>0</v>
      </c>
      <c r="S132" s="76">
        <v>0</v>
      </c>
      <c r="T132" s="77">
        <f>S132*H132</f>
        <v>0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R132" s="78" t="s">
        <v>134</v>
      </c>
      <c r="AT132" s="78" t="s">
        <v>119</v>
      </c>
      <c r="AU132" s="78" t="s">
        <v>82</v>
      </c>
      <c r="AY132" s="17" t="s">
        <v>116</v>
      </c>
      <c r="BE132" s="79">
        <f>IF(N132="základní",J132,0)</f>
        <v>0</v>
      </c>
      <c r="BF132" s="79">
        <f>IF(N132="snížená",J132,0)</f>
        <v>0</v>
      </c>
      <c r="BG132" s="79">
        <f>IF(N132="zákl. přenesená",J132,0)</f>
        <v>0</v>
      </c>
      <c r="BH132" s="79">
        <f>IF(N132="sníž. přenesená",J132,0)</f>
        <v>0</v>
      </c>
      <c r="BI132" s="79">
        <f>IF(N132="nulová",J132,0)</f>
        <v>0</v>
      </c>
      <c r="BJ132" s="17" t="s">
        <v>80</v>
      </c>
      <c r="BK132" s="79">
        <f>ROUND(I132*H132,2)</f>
        <v>0</v>
      </c>
      <c r="BL132" s="17" t="s">
        <v>134</v>
      </c>
      <c r="BM132" s="78" t="s">
        <v>363</v>
      </c>
    </row>
    <row r="133" spans="2:51" s="13" customFormat="1" ht="12">
      <c r="B133" s="271"/>
      <c r="C133" s="184"/>
      <c r="D133" s="272" t="s">
        <v>163</v>
      </c>
      <c r="E133" s="273" t="s">
        <v>3</v>
      </c>
      <c r="F133" s="274" t="s">
        <v>356</v>
      </c>
      <c r="G133" s="184"/>
      <c r="H133" s="275">
        <v>8</v>
      </c>
      <c r="I133" s="184"/>
      <c r="J133" s="184"/>
      <c r="K133" s="184"/>
      <c r="L133" s="80"/>
      <c r="M133" s="82"/>
      <c r="N133" s="83"/>
      <c r="O133" s="83"/>
      <c r="P133" s="83"/>
      <c r="Q133" s="83"/>
      <c r="R133" s="83"/>
      <c r="S133" s="83"/>
      <c r="T133" s="84"/>
      <c r="AT133" s="81" t="s">
        <v>163</v>
      </c>
      <c r="AU133" s="81" t="s">
        <v>82</v>
      </c>
      <c r="AV133" s="13" t="s">
        <v>82</v>
      </c>
      <c r="AW133" s="13" t="s">
        <v>33</v>
      </c>
      <c r="AX133" s="13" t="s">
        <v>72</v>
      </c>
      <c r="AY133" s="81" t="s">
        <v>116</v>
      </c>
    </row>
    <row r="134" spans="2:51" s="14" customFormat="1" ht="12">
      <c r="B134" s="276"/>
      <c r="C134" s="277"/>
      <c r="D134" s="272" t="s">
        <v>163</v>
      </c>
      <c r="E134" s="278" t="s">
        <v>3</v>
      </c>
      <c r="F134" s="279" t="s">
        <v>185</v>
      </c>
      <c r="G134" s="277"/>
      <c r="H134" s="280">
        <v>8</v>
      </c>
      <c r="I134" s="277"/>
      <c r="J134" s="277"/>
      <c r="K134" s="277"/>
      <c r="L134" s="90"/>
      <c r="M134" s="92"/>
      <c r="N134" s="93"/>
      <c r="O134" s="93"/>
      <c r="P134" s="93"/>
      <c r="Q134" s="93"/>
      <c r="R134" s="93"/>
      <c r="S134" s="93"/>
      <c r="T134" s="94"/>
      <c r="AT134" s="91" t="s">
        <v>163</v>
      </c>
      <c r="AU134" s="91" t="s">
        <v>82</v>
      </c>
      <c r="AV134" s="14" t="s">
        <v>134</v>
      </c>
      <c r="AW134" s="14" t="s">
        <v>4</v>
      </c>
      <c r="AX134" s="14" t="s">
        <v>80</v>
      </c>
      <c r="AY134" s="91" t="s">
        <v>116</v>
      </c>
    </row>
    <row r="135" spans="1:65" s="2" customFormat="1" ht="22.8">
      <c r="A135" s="21"/>
      <c r="B135" s="195"/>
      <c r="C135" s="266" t="s">
        <v>243</v>
      </c>
      <c r="D135" s="266" t="s">
        <v>119</v>
      </c>
      <c r="E135" s="267" t="s">
        <v>364</v>
      </c>
      <c r="F135" s="268" t="s">
        <v>365</v>
      </c>
      <c r="G135" s="269" t="s">
        <v>181</v>
      </c>
      <c r="H135" s="270">
        <v>43.2</v>
      </c>
      <c r="I135" s="73"/>
      <c r="J135" s="182">
        <f>ROUND(I135*H135,2)</f>
        <v>0</v>
      </c>
      <c r="K135" s="268" t="s">
        <v>182</v>
      </c>
      <c r="L135" s="22"/>
      <c r="M135" s="74" t="s">
        <v>3</v>
      </c>
      <c r="N135" s="75" t="s">
        <v>43</v>
      </c>
      <c r="O135" s="28"/>
      <c r="P135" s="76">
        <f>O135*H135</f>
        <v>0</v>
      </c>
      <c r="Q135" s="76">
        <v>0</v>
      </c>
      <c r="R135" s="76">
        <f>Q135*H135</f>
        <v>0</v>
      </c>
      <c r="S135" s="76">
        <v>0</v>
      </c>
      <c r="T135" s="77">
        <f>S135*H135</f>
        <v>0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R135" s="78" t="s">
        <v>134</v>
      </c>
      <c r="AT135" s="78" t="s">
        <v>119</v>
      </c>
      <c r="AU135" s="78" t="s">
        <v>82</v>
      </c>
      <c r="AY135" s="17" t="s">
        <v>116</v>
      </c>
      <c r="BE135" s="79">
        <f>IF(N135="základní",J135,0)</f>
        <v>0</v>
      </c>
      <c r="BF135" s="79">
        <f>IF(N135="snížená",J135,0)</f>
        <v>0</v>
      </c>
      <c r="BG135" s="79">
        <f>IF(N135="zákl. přenesená",J135,0)</f>
        <v>0</v>
      </c>
      <c r="BH135" s="79">
        <f>IF(N135="sníž. přenesená",J135,0)</f>
        <v>0</v>
      </c>
      <c r="BI135" s="79">
        <f>IF(N135="nulová",J135,0)</f>
        <v>0</v>
      </c>
      <c r="BJ135" s="17" t="s">
        <v>80</v>
      </c>
      <c r="BK135" s="79">
        <f>ROUND(I135*H135,2)</f>
        <v>0</v>
      </c>
      <c r="BL135" s="17" t="s">
        <v>134</v>
      </c>
      <c r="BM135" s="78" t="s">
        <v>366</v>
      </c>
    </row>
    <row r="136" spans="2:51" s="13" customFormat="1" ht="12">
      <c r="B136" s="271"/>
      <c r="C136" s="184"/>
      <c r="D136" s="272" t="s">
        <v>163</v>
      </c>
      <c r="E136" s="273" t="s">
        <v>3</v>
      </c>
      <c r="F136" s="274" t="s">
        <v>360</v>
      </c>
      <c r="G136" s="184"/>
      <c r="H136" s="275">
        <v>43.2</v>
      </c>
      <c r="I136" s="184"/>
      <c r="J136" s="184"/>
      <c r="K136" s="184"/>
      <c r="L136" s="80"/>
      <c r="M136" s="82"/>
      <c r="N136" s="83"/>
      <c r="O136" s="83"/>
      <c r="P136" s="83"/>
      <c r="Q136" s="83"/>
      <c r="R136" s="83"/>
      <c r="S136" s="83"/>
      <c r="T136" s="84"/>
      <c r="AT136" s="81" t="s">
        <v>163</v>
      </c>
      <c r="AU136" s="81" t="s">
        <v>82</v>
      </c>
      <c r="AV136" s="13" t="s">
        <v>82</v>
      </c>
      <c r="AW136" s="13" t="s">
        <v>33</v>
      </c>
      <c r="AX136" s="13" t="s">
        <v>72</v>
      </c>
      <c r="AY136" s="81" t="s">
        <v>116</v>
      </c>
    </row>
    <row r="137" spans="2:51" s="14" customFormat="1" ht="12">
      <c r="B137" s="276"/>
      <c r="C137" s="277"/>
      <c r="D137" s="272" t="s">
        <v>163</v>
      </c>
      <c r="E137" s="278" t="s">
        <v>3</v>
      </c>
      <c r="F137" s="279" t="s">
        <v>185</v>
      </c>
      <c r="G137" s="277"/>
      <c r="H137" s="280">
        <v>43.2</v>
      </c>
      <c r="I137" s="277"/>
      <c r="J137" s="277"/>
      <c r="K137" s="277"/>
      <c r="L137" s="90"/>
      <c r="M137" s="92"/>
      <c r="N137" s="93"/>
      <c r="O137" s="93"/>
      <c r="P137" s="93"/>
      <c r="Q137" s="93"/>
      <c r="R137" s="93"/>
      <c r="S137" s="93"/>
      <c r="T137" s="94"/>
      <c r="AT137" s="91" t="s">
        <v>163</v>
      </c>
      <c r="AU137" s="91" t="s">
        <v>82</v>
      </c>
      <c r="AV137" s="14" t="s">
        <v>134</v>
      </c>
      <c r="AW137" s="14" t="s">
        <v>4</v>
      </c>
      <c r="AX137" s="14" t="s">
        <v>80</v>
      </c>
      <c r="AY137" s="91" t="s">
        <v>116</v>
      </c>
    </row>
    <row r="138" spans="1:65" s="2" customFormat="1" ht="34.2">
      <c r="A138" s="21"/>
      <c r="B138" s="195"/>
      <c r="C138" s="266" t="s">
        <v>247</v>
      </c>
      <c r="D138" s="266" t="s">
        <v>119</v>
      </c>
      <c r="E138" s="267" t="s">
        <v>367</v>
      </c>
      <c r="F138" s="268" t="s">
        <v>368</v>
      </c>
      <c r="G138" s="269" t="s">
        <v>200</v>
      </c>
      <c r="H138" s="270">
        <v>34.4</v>
      </c>
      <c r="I138" s="73"/>
      <c r="J138" s="182">
        <f>ROUND(I138*H138,2)</f>
        <v>0</v>
      </c>
      <c r="K138" s="268" t="s">
        <v>182</v>
      </c>
      <c r="L138" s="22"/>
      <c r="M138" s="74" t="s">
        <v>3</v>
      </c>
      <c r="N138" s="75" t="s">
        <v>43</v>
      </c>
      <c r="O138" s="28"/>
      <c r="P138" s="76">
        <f>O138*H138</f>
        <v>0</v>
      </c>
      <c r="Q138" s="76">
        <v>0</v>
      </c>
      <c r="R138" s="76">
        <f>Q138*H138</f>
        <v>0</v>
      </c>
      <c r="S138" s="76">
        <v>0</v>
      </c>
      <c r="T138" s="77">
        <f>S138*H138</f>
        <v>0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R138" s="78" t="s">
        <v>134</v>
      </c>
      <c r="AT138" s="78" t="s">
        <v>119</v>
      </c>
      <c r="AU138" s="78" t="s">
        <v>82</v>
      </c>
      <c r="AY138" s="17" t="s">
        <v>116</v>
      </c>
      <c r="BE138" s="79">
        <f>IF(N138="základní",J138,0)</f>
        <v>0</v>
      </c>
      <c r="BF138" s="79">
        <f>IF(N138="snížená",J138,0)</f>
        <v>0</v>
      </c>
      <c r="BG138" s="79">
        <f>IF(N138="zákl. přenesená",J138,0)</f>
        <v>0</v>
      </c>
      <c r="BH138" s="79">
        <f>IF(N138="sníž. přenesená",J138,0)</f>
        <v>0</v>
      </c>
      <c r="BI138" s="79">
        <f>IF(N138="nulová",J138,0)</f>
        <v>0</v>
      </c>
      <c r="BJ138" s="17" t="s">
        <v>80</v>
      </c>
      <c r="BK138" s="79">
        <f>ROUND(I138*H138,2)</f>
        <v>0</v>
      </c>
      <c r="BL138" s="17" t="s">
        <v>134</v>
      </c>
      <c r="BM138" s="78" t="s">
        <v>369</v>
      </c>
    </row>
    <row r="139" spans="2:51" s="13" customFormat="1" ht="12">
      <c r="B139" s="271"/>
      <c r="C139" s="184"/>
      <c r="D139" s="272" t="s">
        <v>163</v>
      </c>
      <c r="E139" s="273" t="s">
        <v>3</v>
      </c>
      <c r="F139" s="274" t="s">
        <v>351</v>
      </c>
      <c r="G139" s="184"/>
      <c r="H139" s="275">
        <v>2</v>
      </c>
      <c r="I139" s="184"/>
      <c r="J139" s="184"/>
      <c r="K139" s="184"/>
      <c r="L139" s="80"/>
      <c r="M139" s="82"/>
      <c r="N139" s="83"/>
      <c r="O139" s="83"/>
      <c r="P139" s="83"/>
      <c r="Q139" s="83"/>
      <c r="R139" s="83"/>
      <c r="S139" s="83"/>
      <c r="T139" s="84"/>
      <c r="AT139" s="81" t="s">
        <v>163</v>
      </c>
      <c r="AU139" s="81" t="s">
        <v>82</v>
      </c>
      <c r="AV139" s="13" t="s">
        <v>82</v>
      </c>
      <c r="AW139" s="13" t="s">
        <v>33</v>
      </c>
      <c r="AX139" s="13" t="s">
        <v>72</v>
      </c>
      <c r="AY139" s="81" t="s">
        <v>116</v>
      </c>
    </row>
    <row r="140" spans="2:51" s="13" customFormat="1" ht="12">
      <c r="B140" s="271"/>
      <c r="C140" s="184"/>
      <c r="D140" s="272" t="s">
        <v>163</v>
      </c>
      <c r="E140" s="273" t="s">
        <v>3</v>
      </c>
      <c r="F140" s="274" t="s">
        <v>352</v>
      </c>
      <c r="G140" s="184"/>
      <c r="H140" s="275">
        <v>32.4</v>
      </c>
      <c r="I140" s="184"/>
      <c r="J140" s="184"/>
      <c r="K140" s="184"/>
      <c r="L140" s="80"/>
      <c r="M140" s="82"/>
      <c r="N140" s="83"/>
      <c r="O140" s="83"/>
      <c r="P140" s="83"/>
      <c r="Q140" s="83"/>
      <c r="R140" s="83"/>
      <c r="S140" s="83"/>
      <c r="T140" s="84"/>
      <c r="AT140" s="81" t="s">
        <v>163</v>
      </c>
      <c r="AU140" s="81" t="s">
        <v>82</v>
      </c>
      <c r="AV140" s="13" t="s">
        <v>82</v>
      </c>
      <c r="AW140" s="13" t="s">
        <v>33</v>
      </c>
      <c r="AX140" s="13" t="s">
        <v>72</v>
      </c>
      <c r="AY140" s="81" t="s">
        <v>116</v>
      </c>
    </row>
    <row r="141" spans="2:51" s="14" customFormat="1" ht="12">
      <c r="B141" s="276"/>
      <c r="C141" s="277"/>
      <c r="D141" s="272" t="s">
        <v>163</v>
      </c>
      <c r="E141" s="278" t="s">
        <v>3</v>
      </c>
      <c r="F141" s="279" t="s">
        <v>185</v>
      </c>
      <c r="G141" s="277"/>
      <c r="H141" s="280">
        <v>34.4</v>
      </c>
      <c r="I141" s="277"/>
      <c r="J141" s="277"/>
      <c r="K141" s="277"/>
      <c r="L141" s="90"/>
      <c r="M141" s="92"/>
      <c r="N141" s="93"/>
      <c r="O141" s="93"/>
      <c r="P141" s="93"/>
      <c r="Q141" s="93"/>
      <c r="R141" s="93"/>
      <c r="S141" s="93"/>
      <c r="T141" s="94"/>
      <c r="AT141" s="91" t="s">
        <v>163</v>
      </c>
      <c r="AU141" s="91" t="s">
        <v>82</v>
      </c>
      <c r="AV141" s="14" t="s">
        <v>134</v>
      </c>
      <c r="AW141" s="14" t="s">
        <v>4</v>
      </c>
      <c r="AX141" s="14" t="s">
        <v>80</v>
      </c>
      <c r="AY141" s="91" t="s">
        <v>116</v>
      </c>
    </row>
    <row r="142" spans="1:65" s="2" customFormat="1" ht="34.2">
      <c r="A142" s="21"/>
      <c r="B142" s="195"/>
      <c r="C142" s="266" t="s">
        <v>254</v>
      </c>
      <c r="D142" s="266" t="s">
        <v>119</v>
      </c>
      <c r="E142" s="267" t="s">
        <v>207</v>
      </c>
      <c r="F142" s="268" t="s">
        <v>208</v>
      </c>
      <c r="G142" s="269" t="s">
        <v>200</v>
      </c>
      <c r="H142" s="270">
        <v>26.932</v>
      </c>
      <c r="I142" s="73"/>
      <c r="J142" s="182">
        <f>ROUND(I142*H142,2)</f>
        <v>0</v>
      </c>
      <c r="K142" s="268" t="s">
        <v>182</v>
      </c>
      <c r="L142" s="22"/>
      <c r="M142" s="74" t="s">
        <v>3</v>
      </c>
      <c r="N142" s="75" t="s">
        <v>43</v>
      </c>
      <c r="O142" s="28"/>
      <c r="P142" s="76">
        <f>O142*H142</f>
        <v>0</v>
      </c>
      <c r="Q142" s="76">
        <v>0</v>
      </c>
      <c r="R142" s="76">
        <f>Q142*H142</f>
        <v>0</v>
      </c>
      <c r="S142" s="76">
        <v>0</v>
      </c>
      <c r="T142" s="77">
        <f>S142*H142</f>
        <v>0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R142" s="78" t="s">
        <v>134</v>
      </c>
      <c r="AT142" s="78" t="s">
        <v>119</v>
      </c>
      <c r="AU142" s="78" t="s">
        <v>82</v>
      </c>
      <c r="AY142" s="17" t="s">
        <v>116</v>
      </c>
      <c r="BE142" s="79">
        <f>IF(N142="základní",J142,0)</f>
        <v>0</v>
      </c>
      <c r="BF142" s="79">
        <f>IF(N142="snížená",J142,0)</f>
        <v>0</v>
      </c>
      <c r="BG142" s="79">
        <f>IF(N142="zákl. přenesená",J142,0)</f>
        <v>0</v>
      </c>
      <c r="BH142" s="79">
        <f>IF(N142="sníž. přenesená",J142,0)</f>
        <v>0</v>
      </c>
      <c r="BI142" s="79">
        <f>IF(N142="nulová",J142,0)</f>
        <v>0</v>
      </c>
      <c r="BJ142" s="17" t="s">
        <v>80</v>
      </c>
      <c r="BK142" s="79">
        <f>ROUND(I142*H142,2)</f>
        <v>0</v>
      </c>
      <c r="BL142" s="17" t="s">
        <v>134</v>
      </c>
      <c r="BM142" s="78" t="s">
        <v>370</v>
      </c>
    </row>
    <row r="143" spans="2:51" s="13" customFormat="1" ht="12">
      <c r="B143" s="271"/>
      <c r="C143" s="184"/>
      <c r="D143" s="272" t="s">
        <v>163</v>
      </c>
      <c r="E143" s="273" t="s">
        <v>3</v>
      </c>
      <c r="F143" s="274" t="s">
        <v>371</v>
      </c>
      <c r="G143" s="184"/>
      <c r="H143" s="275">
        <v>1</v>
      </c>
      <c r="I143" s="184"/>
      <c r="J143" s="184"/>
      <c r="K143" s="184"/>
      <c r="L143" s="80"/>
      <c r="M143" s="82"/>
      <c r="N143" s="83"/>
      <c r="O143" s="83"/>
      <c r="P143" s="83"/>
      <c r="Q143" s="83"/>
      <c r="R143" s="83"/>
      <c r="S143" s="83"/>
      <c r="T143" s="84"/>
      <c r="AT143" s="81" t="s">
        <v>163</v>
      </c>
      <c r="AU143" s="81" t="s">
        <v>82</v>
      </c>
      <c r="AV143" s="13" t="s">
        <v>82</v>
      </c>
      <c r="AW143" s="13" t="s">
        <v>33</v>
      </c>
      <c r="AX143" s="13" t="s">
        <v>72</v>
      </c>
      <c r="AY143" s="81" t="s">
        <v>116</v>
      </c>
    </row>
    <row r="144" spans="2:51" s="13" customFormat="1" ht="12">
      <c r="B144" s="271"/>
      <c r="C144" s="184"/>
      <c r="D144" s="272" t="s">
        <v>163</v>
      </c>
      <c r="E144" s="273" t="s">
        <v>3</v>
      </c>
      <c r="F144" s="274" t="s">
        <v>372</v>
      </c>
      <c r="G144" s="184"/>
      <c r="H144" s="275">
        <v>25.932</v>
      </c>
      <c r="I144" s="184"/>
      <c r="J144" s="184"/>
      <c r="K144" s="184"/>
      <c r="L144" s="80"/>
      <c r="M144" s="82"/>
      <c r="N144" s="83"/>
      <c r="O144" s="83"/>
      <c r="P144" s="83"/>
      <c r="Q144" s="83"/>
      <c r="R144" s="83"/>
      <c r="S144" s="83"/>
      <c r="T144" s="84"/>
      <c r="AT144" s="81" t="s">
        <v>163</v>
      </c>
      <c r="AU144" s="81" t="s">
        <v>82</v>
      </c>
      <c r="AV144" s="13" t="s">
        <v>82</v>
      </c>
      <c r="AW144" s="13" t="s">
        <v>33</v>
      </c>
      <c r="AX144" s="13" t="s">
        <v>72</v>
      </c>
      <c r="AY144" s="81" t="s">
        <v>116</v>
      </c>
    </row>
    <row r="145" spans="2:51" s="14" customFormat="1" ht="12">
      <c r="B145" s="276"/>
      <c r="C145" s="277"/>
      <c r="D145" s="272" t="s">
        <v>163</v>
      </c>
      <c r="E145" s="278" t="s">
        <v>3</v>
      </c>
      <c r="F145" s="279" t="s">
        <v>185</v>
      </c>
      <c r="G145" s="277"/>
      <c r="H145" s="280">
        <v>26.932</v>
      </c>
      <c r="I145" s="277"/>
      <c r="J145" s="277"/>
      <c r="K145" s="277"/>
      <c r="L145" s="90"/>
      <c r="M145" s="92"/>
      <c r="N145" s="93"/>
      <c r="O145" s="93"/>
      <c r="P145" s="93"/>
      <c r="Q145" s="93"/>
      <c r="R145" s="93"/>
      <c r="S145" s="93"/>
      <c r="T145" s="94"/>
      <c r="AT145" s="91" t="s">
        <v>163</v>
      </c>
      <c r="AU145" s="91" t="s">
        <v>82</v>
      </c>
      <c r="AV145" s="14" t="s">
        <v>134</v>
      </c>
      <c r="AW145" s="14" t="s">
        <v>4</v>
      </c>
      <c r="AX145" s="14" t="s">
        <v>80</v>
      </c>
      <c r="AY145" s="91" t="s">
        <v>116</v>
      </c>
    </row>
    <row r="146" spans="1:65" s="2" customFormat="1" ht="22.8">
      <c r="A146" s="21"/>
      <c r="B146" s="195"/>
      <c r="C146" s="266" t="s">
        <v>259</v>
      </c>
      <c r="D146" s="266" t="s">
        <v>119</v>
      </c>
      <c r="E146" s="267" t="s">
        <v>210</v>
      </c>
      <c r="F146" s="268" t="s">
        <v>211</v>
      </c>
      <c r="G146" s="269" t="s">
        <v>200</v>
      </c>
      <c r="H146" s="270">
        <v>26.932</v>
      </c>
      <c r="I146" s="73"/>
      <c r="J146" s="182">
        <f>ROUND(I146*H146,2)</f>
        <v>0</v>
      </c>
      <c r="K146" s="268" t="s">
        <v>182</v>
      </c>
      <c r="L146" s="22"/>
      <c r="M146" s="74" t="s">
        <v>3</v>
      </c>
      <c r="N146" s="75" t="s">
        <v>43</v>
      </c>
      <c r="O146" s="28"/>
      <c r="P146" s="76">
        <f>O146*H146</f>
        <v>0</v>
      </c>
      <c r="Q146" s="76">
        <v>0</v>
      </c>
      <c r="R146" s="76">
        <f>Q146*H146</f>
        <v>0</v>
      </c>
      <c r="S146" s="76">
        <v>0</v>
      </c>
      <c r="T146" s="77">
        <f>S146*H146</f>
        <v>0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R146" s="78" t="s">
        <v>134</v>
      </c>
      <c r="AT146" s="78" t="s">
        <v>119</v>
      </c>
      <c r="AU146" s="78" t="s">
        <v>82</v>
      </c>
      <c r="AY146" s="17" t="s">
        <v>116</v>
      </c>
      <c r="BE146" s="79">
        <f>IF(N146="základní",J146,0)</f>
        <v>0</v>
      </c>
      <c r="BF146" s="79">
        <f>IF(N146="snížená",J146,0)</f>
        <v>0</v>
      </c>
      <c r="BG146" s="79">
        <f>IF(N146="zákl. přenesená",J146,0)</f>
        <v>0</v>
      </c>
      <c r="BH146" s="79">
        <f>IF(N146="sníž. přenesená",J146,0)</f>
        <v>0</v>
      </c>
      <c r="BI146" s="79">
        <f>IF(N146="nulová",J146,0)</f>
        <v>0</v>
      </c>
      <c r="BJ146" s="17" t="s">
        <v>80</v>
      </c>
      <c r="BK146" s="79">
        <f>ROUND(I146*H146,2)</f>
        <v>0</v>
      </c>
      <c r="BL146" s="17" t="s">
        <v>134</v>
      </c>
      <c r="BM146" s="78" t="s">
        <v>373</v>
      </c>
    </row>
    <row r="147" spans="2:51" s="13" customFormat="1" ht="12">
      <c r="B147" s="271"/>
      <c r="C147" s="184"/>
      <c r="D147" s="272" t="s">
        <v>163</v>
      </c>
      <c r="E147" s="273" t="s">
        <v>3</v>
      </c>
      <c r="F147" s="274" t="s">
        <v>371</v>
      </c>
      <c r="G147" s="184"/>
      <c r="H147" s="275">
        <v>1</v>
      </c>
      <c r="I147" s="184"/>
      <c r="J147" s="184"/>
      <c r="K147" s="184"/>
      <c r="L147" s="80"/>
      <c r="M147" s="82"/>
      <c r="N147" s="83"/>
      <c r="O147" s="83"/>
      <c r="P147" s="83"/>
      <c r="Q147" s="83"/>
      <c r="R147" s="83"/>
      <c r="S147" s="83"/>
      <c r="T147" s="84"/>
      <c r="AT147" s="81" t="s">
        <v>163</v>
      </c>
      <c r="AU147" s="81" t="s">
        <v>82</v>
      </c>
      <c r="AV147" s="13" t="s">
        <v>82</v>
      </c>
      <c r="AW147" s="13" t="s">
        <v>33</v>
      </c>
      <c r="AX147" s="13" t="s">
        <v>72</v>
      </c>
      <c r="AY147" s="81" t="s">
        <v>116</v>
      </c>
    </row>
    <row r="148" spans="2:51" s="13" customFormat="1" ht="12">
      <c r="B148" s="271"/>
      <c r="C148" s="184"/>
      <c r="D148" s="272" t="s">
        <v>163</v>
      </c>
      <c r="E148" s="273" t="s">
        <v>3</v>
      </c>
      <c r="F148" s="274" t="s">
        <v>372</v>
      </c>
      <c r="G148" s="184"/>
      <c r="H148" s="275">
        <v>25.932</v>
      </c>
      <c r="I148" s="184"/>
      <c r="J148" s="184"/>
      <c r="K148" s="184"/>
      <c r="L148" s="80"/>
      <c r="M148" s="82"/>
      <c r="N148" s="83"/>
      <c r="O148" s="83"/>
      <c r="P148" s="83"/>
      <c r="Q148" s="83"/>
      <c r="R148" s="83"/>
      <c r="S148" s="83"/>
      <c r="T148" s="84"/>
      <c r="AT148" s="81" t="s">
        <v>163</v>
      </c>
      <c r="AU148" s="81" t="s">
        <v>82</v>
      </c>
      <c r="AV148" s="13" t="s">
        <v>82</v>
      </c>
      <c r="AW148" s="13" t="s">
        <v>33</v>
      </c>
      <c r="AX148" s="13" t="s">
        <v>72</v>
      </c>
      <c r="AY148" s="81" t="s">
        <v>116</v>
      </c>
    </row>
    <row r="149" spans="2:51" s="14" customFormat="1" ht="12">
      <c r="B149" s="276"/>
      <c r="C149" s="277"/>
      <c r="D149" s="272" t="s">
        <v>163</v>
      </c>
      <c r="E149" s="278" t="s">
        <v>3</v>
      </c>
      <c r="F149" s="279" t="s">
        <v>185</v>
      </c>
      <c r="G149" s="277"/>
      <c r="H149" s="280">
        <v>26.932</v>
      </c>
      <c r="I149" s="277"/>
      <c r="J149" s="277"/>
      <c r="K149" s="277"/>
      <c r="L149" s="90"/>
      <c r="M149" s="92"/>
      <c r="N149" s="93"/>
      <c r="O149" s="93"/>
      <c r="P149" s="93"/>
      <c r="Q149" s="93"/>
      <c r="R149" s="93"/>
      <c r="S149" s="93"/>
      <c r="T149" s="94"/>
      <c r="AT149" s="91" t="s">
        <v>163</v>
      </c>
      <c r="AU149" s="91" t="s">
        <v>82</v>
      </c>
      <c r="AV149" s="14" t="s">
        <v>134</v>
      </c>
      <c r="AW149" s="14" t="s">
        <v>4</v>
      </c>
      <c r="AX149" s="14" t="s">
        <v>80</v>
      </c>
      <c r="AY149" s="91" t="s">
        <v>116</v>
      </c>
    </row>
    <row r="150" spans="1:65" s="2" customFormat="1" ht="22.8">
      <c r="A150" s="21"/>
      <c r="B150" s="195"/>
      <c r="C150" s="266" t="s">
        <v>264</v>
      </c>
      <c r="D150" s="266" t="s">
        <v>119</v>
      </c>
      <c r="E150" s="267" t="s">
        <v>374</v>
      </c>
      <c r="F150" s="268" t="s">
        <v>375</v>
      </c>
      <c r="G150" s="269" t="s">
        <v>200</v>
      </c>
      <c r="H150" s="270">
        <v>26.932</v>
      </c>
      <c r="I150" s="73"/>
      <c r="J150" s="182">
        <f>ROUND(I150*H150,2)</f>
        <v>0</v>
      </c>
      <c r="K150" s="268" t="s">
        <v>182</v>
      </c>
      <c r="L150" s="22"/>
      <c r="M150" s="74" t="s">
        <v>3</v>
      </c>
      <c r="N150" s="75" t="s">
        <v>43</v>
      </c>
      <c r="O150" s="28"/>
      <c r="P150" s="76">
        <f>O150*H150</f>
        <v>0</v>
      </c>
      <c r="Q150" s="76">
        <v>0</v>
      </c>
      <c r="R150" s="76">
        <f>Q150*H150</f>
        <v>0</v>
      </c>
      <c r="S150" s="76">
        <v>0</v>
      </c>
      <c r="T150" s="77">
        <f>S150*H150</f>
        <v>0</v>
      </c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R150" s="78" t="s">
        <v>134</v>
      </c>
      <c r="AT150" s="78" t="s">
        <v>119</v>
      </c>
      <c r="AU150" s="78" t="s">
        <v>82</v>
      </c>
      <c r="AY150" s="17" t="s">
        <v>116</v>
      </c>
      <c r="BE150" s="79">
        <f>IF(N150="základní",J150,0)</f>
        <v>0</v>
      </c>
      <c r="BF150" s="79">
        <f>IF(N150="snížená",J150,0)</f>
        <v>0</v>
      </c>
      <c r="BG150" s="79">
        <f>IF(N150="zákl. přenesená",J150,0)</f>
        <v>0</v>
      </c>
      <c r="BH150" s="79">
        <f>IF(N150="sníž. přenesená",J150,0)</f>
        <v>0</v>
      </c>
      <c r="BI150" s="79">
        <f>IF(N150="nulová",J150,0)</f>
        <v>0</v>
      </c>
      <c r="BJ150" s="17" t="s">
        <v>80</v>
      </c>
      <c r="BK150" s="79">
        <f>ROUND(I150*H150,2)</f>
        <v>0</v>
      </c>
      <c r="BL150" s="17" t="s">
        <v>134</v>
      </c>
      <c r="BM150" s="78" t="s">
        <v>376</v>
      </c>
    </row>
    <row r="151" spans="2:51" s="13" customFormat="1" ht="12">
      <c r="B151" s="271"/>
      <c r="C151" s="184"/>
      <c r="D151" s="272" t="s">
        <v>163</v>
      </c>
      <c r="E151" s="273" t="s">
        <v>3</v>
      </c>
      <c r="F151" s="274" t="s">
        <v>371</v>
      </c>
      <c r="G151" s="184"/>
      <c r="H151" s="275">
        <v>1</v>
      </c>
      <c r="I151" s="184"/>
      <c r="J151" s="184"/>
      <c r="K151" s="184"/>
      <c r="L151" s="80"/>
      <c r="M151" s="82"/>
      <c r="N151" s="83"/>
      <c r="O151" s="83"/>
      <c r="P151" s="83"/>
      <c r="Q151" s="83"/>
      <c r="R151" s="83"/>
      <c r="S151" s="83"/>
      <c r="T151" s="84"/>
      <c r="AT151" s="81" t="s">
        <v>163</v>
      </c>
      <c r="AU151" s="81" t="s">
        <v>82</v>
      </c>
      <c r="AV151" s="13" t="s">
        <v>82</v>
      </c>
      <c r="AW151" s="13" t="s">
        <v>33</v>
      </c>
      <c r="AX151" s="13" t="s">
        <v>72</v>
      </c>
      <c r="AY151" s="81" t="s">
        <v>116</v>
      </c>
    </row>
    <row r="152" spans="2:51" s="13" customFormat="1" ht="12">
      <c r="B152" s="271"/>
      <c r="C152" s="184"/>
      <c r="D152" s="272" t="s">
        <v>163</v>
      </c>
      <c r="E152" s="273" t="s">
        <v>3</v>
      </c>
      <c r="F152" s="274" t="s">
        <v>372</v>
      </c>
      <c r="G152" s="184"/>
      <c r="H152" s="275">
        <v>25.932</v>
      </c>
      <c r="I152" s="184"/>
      <c r="J152" s="184"/>
      <c r="K152" s="184"/>
      <c r="L152" s="80"/>
      <c r="M152" s="82"/>
      <c r="N152" s="83"/>
      <c r="O152" s="83"/>
      <c r="P152" s="83"/>
      <c r="Q152" s="83"/>
      <c r="R152" s="83"/>
      <c r="S152" s="83"/>
      <c r="T152" s="84"/>
      <c r="AT152" s="81" t="s">
        <v>163</v>
      </c>
      <c r="AU152" s="81" t="s">
        <v>82</v>
      </c>
      <c r="AV152" s="13" t="s">
        <v>82</v>
      </c>
      <c r="AW152" s="13" t="s">
        <v>33</v>
      </c>
      <c r="AX152" s="13" t="s">
        <v>72</v>
      </c>
      <c r="AY152" s="81" t="s">
        <v>116</v>
      </c>
    </row>
    <row r="153" spans="2:51" s="14" customFormat="1" ht="12">
      <c r="B153" s="276"/>
      <c r="C153" s="277"/>
      <c r="D153" s="272" t="s">
        <v>163</v>
      </c>
      <c r="E153" s="278" t="s">
        <v>3</v>
      </c>
      <c r="F153" s="279" t="s">
        <v>185</v>
      </c>
      <c r="G153" s="277"/>
      <c r="H153" s="280">
        <v>26.932</v>
      </c>
      <c r="I153" s="277"/>
      <c r="J153" s="277"/>
      <c r="K153" s="277"/>
      <c r="L153" s="90"/>
      <c r="M153" s="92"/>
      <c r="N153" s="93"/>
      <c r="O153" s="93"/>
      <c r="P153" s="93"/>
      <c r="Q153" s="93"/>
      <c r="R153" s="93"/>
      <c r="S153" s="93"/>
      <c r="T153" s="94"/>
      <c r="AT153" s="91" t="s">
        <v>163</v>
      </c>
      <c r="AU153" s="91" t="s">
        <v>82</v>
      </c>
      <c r="AV153" s="14" t="s">
        <v>134</v>
      </c>
      <c r="AW153" s="14" t="s">
        <v>4</v>
      </c>
      <c r="AX153" s="14" t="s">
        <v>80</v>
      </c>
      <c r="AY153" s="91" t="s">
        <v>116</v>
      </c>
    </row>
    <row r="154" spans="1:65" s="2" customFormat="1" ht="22.8">
      <c r="A154" s="21"/>
      <c r="B154" s="195"/>
      <c r="C154" s="266" t="s">
        <v>8</v>
      </c>
      <c r="D154" s="266" t="s">
        <v>119</v>
      </c>
      <c r="E154" s="267" t="s">
        <v>216</v>
      </c>
      <c r="F154" s="268" t="s">
        <v>217</v>
      </c>
      <c r="G154" s="269" t="s">
        <v>218</v>
      </c>
      <c r="H154" s="270">
        <v>26.932</v>
      </c>
      <c r="I154" s="73"/>
      <c r="J154" s="182">
        <f>ROUND(I154*H154,2)</f>
        <v>0</v>
      </c>
      <c r="K154" s="268" t="s">
        <v>182</v>
      </c>
      <c r="L154" s="22"/>
      <c r="M154" s="74" t="s">
        <v>3</v>
      </c>
      <c r="N154" s="75" t="s">
        <v>43</v>
      </c>
      <c r="O154" s="28"/>
      <c r="P154" s="76">
        <f>O154*H154</f>
        <v>0</v>
      </c>
      <c r="Q154" s="76">
        <v>0</v>
      </c>
      <c r="R154" s="76">
        <f>Q154*H154</f>
        <v>0</v>
      </c>
      <c r="S154" s="76">
        <v>0</v>
      </c>
      <c r="T154" s="77">
        <f>S154*H154</f>
        <v>0</v>
      </c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R154" s="78" t="s">
        <v>134</v>
      </c>
      <c r="AT154" s="78" t="s">
        <v>119</v>
      </c>
      <c r="AU154" s="78" t="s">
        <v>82</v>
      </c>
      <c r="AY154" s="17" t="s">
        <v>116</v>
      </c>
      <c r="BE154" s="79">
        <f>IF(N154="základní",J154,0)</f>
        <v>0</v>
      </c>
      <c r="BF154" s="79">
        <f>IF(N154="snížená",J154,0)</f>
        <v>0</v>
      </c>
      <c r="BG154" s="79">
        <f>IF(N154="zákl. přenesená",J154,0)</f>
        <v>0</v>
      </c>
      <c r="BH154" s="79">
        <f>IF(N154="sníž. přenesená",J154,0)</f>
        <v>0</v>
      </c>
      <c r="BI154" s="79">
        <f>IF(N154="nulová",J154,0)</f>
        <v>0</v>
      </c>
      <c r="BJ154" s="17" t="s">
        <v>80</v>
      </c>
      <c r="BK154" s="79">
        <f>ROUND(I154*H154,2)</f>
        <v>0</v>
      </c>
      <c r="BL154" s="17" t="s">
        <v>134</v>
      </c>
      <c r="BM154" s="78" t="s">
        <v>377</v>
      </c>
    </row>
    <row r="155" spans="2:51" s="13" customFormat="1" ht="12">
      <c r="B155" s="271"/>
      <c r="C155" s="184"/>
      <c r="D155" s="272" t="s">
        <v>163</v>
      </c>
      <c r="E155" s="273" t="s">
        <v>3</v>
      </c>
      <c r="F155" s="274" t="s">
        <v>371</v>
      </c>
      <c r="G155" s="184"/>
      <c r="H155" s="275">
        <v>1</v>
      </c>
      <c r="I155" s="184"/>
      <c r="J155" s="184"/>
      <c r="K155" s="184"/>
      <c r="L155" s="80"/>
      <c r="M155" s="82"/>
      <c r="N155" s="83"/>
      <c r="O155" s="83"/>
      <c r="P155" s="83"/>
      <c r="Q155" s="83"/>
      <c r="R155" s="83"/>
      <c r="S155" s="83"/>
      <c r="T155" s="84"/>
      <c r="AT155" s="81" t="s">
        <v>163</v>
      </c>
      <c r="AU155" s="81" t="s">
        <v>82</v>
      </c>
      <c r="AV155" s="13" t="s">
        <v>82</v>
      </c>
      <c r="AW155" s="13" t="s">
        <v>33</v>
      </c>
      <c r="AX155" s="13" t="s">
        <v>72</v>
      </c>
      <c r="AY155" s="81" t="s">
        <v>116</v>
      </c>
    </row>
    <row r="156" spans="2:51" s="13" customFormat="1" ht="12">
      <c r="B156" s="271"/>
      <c r="C156" s="184"/>
      <c r="D156" s="272" t="s">
        <v>163</v>
      </c>
      <c r="E156" s="273" t="s">
        <v>3</v>
      </c>
      <c r="F156" s="274" t="s">
        <v>372</v>
      </c>
      <c r="G156" s="184"/>
      <c r="H156" s="275">
        <v>25.932</v>
      </c>
      <c r="I156" s="184"/>
      <c r="J156" s="184"/>
      <c r="K156" s="184"/>
      <c r="L156" s="80"/>
      <c r="M156" s="82"/>
      <c r="N156" s="83"/>
      <c r="O156" s="83"/>
      <c r="P156" s="83"/>
      <c r="Q156" s="83"/>
      <c r="R156" s="83"/>
      <c r="S156" s="83"/>
      <c r="T156" s="84"/>
      <c r="AT156" s="81" t="s">
        <v>163</v>
      </c>
      <c r="AU156" s="81" t="s">
        <v>82</v>
      </c>
      <c r="AV156" s="13" t="s">
        <v>82</v>
      </c>
      <c r="AW156" s="13" t="s">
        <v>33</v>
      </c>
      <c r="AX156" s="13" t="s">
        <v>72</v>
      </c>
      <c r="AY156" s="81" t="s">
        <v>116</v>
      </c>
    </row>
    <row r="157" spans="2:51" s="14" customFormat="1" ht="12">
      <c r="B157" s="276"/>
      <c r="C157" s="277"/>
      <c r="D157" s="272" t="s">
        <v>163</v>
      </c>
      <c r="E157" s="278" t="s">
        <v>3</v>
      </c>
      <c r="F157" s="279" t="s">
        <v>185</v>
      </c>
      <c r="G157" s="277"/>
      <c r="H157" s="280">
        <v>26.932</v>
      </c>
      <c r="I157" s="277"/>
      <c r="J157" s="277"/>
      <c r="K157" s="277"/>
      <c r="L157" s="90"/>
      <c r="M157" s="92"/>
      <c r="N157" s="93"/>
      <c r="O157" s="93"/>
      <c r="P157" s="93"/>
      <c r="Q157" s="93"/>
      <c r="R157" s="93"/>
      <c r="S157" s="93"/>
      <c r="T157" s="94"/>
      <c r="AT157" s="91" t="s">
        <v>163</v>
      </c>
      <c r="AU157" s="91" t="s">
        <v>82</v>
      </c>
      <c r="AV157" s="14" t="s">
        <v>134</v>
      </c>
      <c r="AW157" s="14" t="s">
        <v>4</v>
      </c>
      <c r="AX157" s="14" t="s">
        <v>80</v>
      </c>
      <c r="AY157" s="91" t="s">
        <v>116</v>
      </c>
    </row>
    <row r="158" spans="1:65" s="2" customFormat="1" ht="22.8">
      <c r="A158" s="21"/>
      <c r="B158" s="195"/>
      <c r="C158" s="266" t="s">
        <v>273</v>
      </c>
      <c r="D158" s="266" t="s">
        <v>119</v>
      </c>
      <c r="E158" s="267" t="s">
        <v>213</v>
      </c>
      <c r="F158" s="268" t="s">
        <v>214</v>
      </c>
      <c r="G158" s="269" t="s">
        <v>200</v>
      </c>
      <c r="H158" s="270">
        <v>26.932</v>
      </c>
      <c r="I158" s="73"/>
      <c r="J158" s="182">
        <f>ROUND(I158*H158,2)</f>
        <v>0</v>
      </c>
      <c r="K158" s="268" t="s">
        <v>182</v>
      </c>
      <c r="L158" s="22"/>
      <c r="M158" s="74" t="s">
        <v>3</v>
      </c>
      <c r="N158" s="75" t="s">
        <v>43</v>
      </c>
      <c r="O158" s="28"/>
      <c r="P158" s="76">
        <f>O158*H158</f>
        <v>0</v>
      </c>
      <c r="Q158" s="76">
        <v>0</v>
      </c>
      <c r="R158" s="76">
        <f>Q158*H158</f>
        <v>0</v>
      </c>
      <c r="S158" s="76">
        <v>0</v>
      </c>
      <c r="T158" s="77">
        <f>S158*H158</f>
        <v>0</v>
      </c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R158" s="78" t="s">
        <v>134</v>
      </c>
      <c r="AT158" s="78" t="s">
        <v>119</v>
      </c>
      <c r="AU158" s="78" t="s">
        <v>82</v>
      </c>
      <c r="AY158" s="17" t="s">
        <v>116</v>
      </c>
      <c r="BE158" s="79">
        <f>IF(N158="základní",J158,0)</f>
        <v>0</v>
      </c>
      <c r="BF158" s="79">
        <f>IF(N158="snížená",J158,0)</f>
        <v>0</v>
      </c>
      <c r="BG158" s="79">
        <f>IF(N158="zákl. přenesená",J158,0)</f>
        <v>0</v>
      </c>
      <c r="BH158" s="79">
        <f>IF(N158="sníž. přenesená",J158,0)</f>
        <v>0</v>
      </c>
      <c r="BI158" s="79">
        <f>IF(N158="nulová",J158,0)</f>
        <v>0</v>
      </c>
      <c r="BJ158" s="17" t="s">
        <v>80</v>
      </c>
      <c r="BK158" s="79">
        <f>ROUND(I158*H158,2)</f>
        <v>0</v>
      </c>
      <c r="BL158" s="17" t="s">
        <v>134</v>
      </c>
      <c r="BM158" s="78" t="s">
        <v>378</v>
      </c>
    </row>
    <row r="159" spans="2:51" s="13" customFormat="1" ht="12">
      <c r="B159" s="271"/>
      <c r="C159" s="184"/>
      <c r="D159" s="272" t="s">
        <v>163</v>
      </c>
      <c r="E159" s="273" t="s">
        <v>3</v>
      </c>
      <c r="F159" s="274" t="s">
        <v>371</v>
      </c>
      <c r="G159" s="184"/>
      <c r="H159" s="275">
        <v>1</v>
      </c>
      <c r="I159" s="184"/>
      <c r="J159" s="184"/>
      <c r="K159" s="184"/>
      <c r="L159" s="80"/>
      <c r="M159" s="82"/>
      <c r="N159" s="83"/>
      <c r="O159" s="83"/>
      <c r="P159" s="83"/>
      <c r="Q159" s="83"/>
      <c r="R159" s="83"/>
      <c r="S159" s="83"/>
      <c r="T159" s="84"/>
      <c r="AT159" s="81" t="s">
        <v>163</v>
      </c>
      <c r="AU159" s="81" t="s">
        <v>82</v>
      </c>
      <c r="AV159" s="13" t="s">
        <v>82</v>
      </c>
      <c r="AW159" s="13" t="s">
        <v>33</v>
      </c>
      <c r="AX159" s="13" t="s">
        <v>72</v>
      </c>
      <c r="AY159" s="81" t="s">
        <v>116</v>
      </c>
    </row>
    <row r="160" spans="2:51" s="13" customFormat="1" ht="12">
      <c r="B160" s="271"/>
      <c r="C160" s="184"/>
      <c r="D160" s="272" t="s">
        <v>163</v>
      </c>
      <c r="E160" s="273" t="s">
        <v>3</v>
      </c>
      <c r="F160" s="274" t="s">
        <v>372</v>
      </c>
      <c r="G160" s="184"/>
      <c r="H160" s="275">
        <v>25.932</v>
      </c>
      <c r="I160" s="184"/>
      <c r="J160" s="184"/>
      <c r="K160" s="184"/>
      <c r="L160" s="80"/>
      <c r="M160" s="82"/>
      <c r="N160" s="83"/>
      <c r="O160" s="83"/>
      <c r="P160" s="83"/>
      <c r="Q160" s="83"/>
      <c r="R160" s="83"/>
      <c r="S160" s="83"/>
      <c r="T160" s="84"/>
      <c r="AT160" s="81" t="s">
        <v>163</v>
      </c>
      <c r="AU160" s="81" t="s">
        <v>82</v>
      </c>
      <c r="AV160" s="13" t="s">
        <v>82</v>
      </c>
      <c r="AW160" s="13" t="s">
        <v>33</v>
      </c>
      <c r="AX160" s="13" t="s">
        <v>72</v>
      </c>
      <c r="AY160" s="81" t="s">
        <v>116</v>
      </c>
    </row>
    <row r="161" spans="2:51" s="14" customFormat="1" ht="12">
      <c r="B161" s="276"/>
      <c r="C161" s="277"/>
      <c r="D161" s="272" t="s">
        <v>163</v>
      </c>
      <c r="E161" s="278" t="s">
        <v>3</v>
      </c>
      <c r="F161" s="279" t="s">
        <v>185</v>
      </c>
      <c r="G161" s="277"/>
      <c r="H161" s="280">
        <v>26.932</v>
      </c>
      <c r="I161" s="277"/>
      <c r="J161" s="277"/>
      <c r="K161" s="277"/>
      <c r="L161" s="90"/>
      <c r="M161" s="92"/>
      <c r="N161" s="93"/>
      <c r="O161" s="93"/>
      <c r="P161" s="93"/>
      <c r="Q161" s="93"/>
      <c r="R161" s="93"/>
      <c r="S161" s="93"/>
      <c r="T161" s="94"/>
      <c r="AT161" s="91" t="s">
        <v>163</v>
      </c>
      <c r="AU161" s="91" t="s">
        <v>82</v>
      </c>
      <c r="AV161" s="14" t="s">
        <v>134</v>
      </c>
      <c r="AW161" s="14" t="s">
        <v>4</v>
      </c>
      <c r="AX161" s="14" t="s">
        <v>80</v>
      </c>
      <c r="AY161" s="91" t="s">
        <v>116</v>
      </c>
    </row>
    <row r="162" spans="1:65" s="2" customFormat="1" ht="22.8">
      <c r="A162" s="21"/>
      <c r="B162" s="195"/>
      <c r="C162" s="266" t="s">
        <v>280</v>
      </c>
      <c r="D162" s="266" t="s">
        <v>119</v>
      </c>
      <c r="E162" s="267" t="s">
        <v>379</v>
      </c>
      <c r="F162" s="268" t="s">
        <v>380</v>
      </c>
      <c r="G162" s="269" t="s">
        <v>200</v>
      </c>
      <c r="H162" s="270">
        <v>1</v>
      </c>
      <c r="I162" s="73"/>
      <c r="J162" s="182">
        <f>ROUND(I162*H162,2)</f>
        <v>0</v>
      </c>
      <c r="K162" s="268" t="s">
        <v>182</v>
      </c>
      <c r="L162" s="22"/>
      <c r="M162" s="74" t="s">
        <v>3</v>
      </c>
      <c r="N162" s="75" t="s">
        <v>43</v>
      </c>
      <c r="O162" s="28"/>
      <c r="P162" s="76">
        <f>O162*H162</f>
        <v>0</v>
      </c>
      <c r="Q162" s="76">
        <v>0</v>
      </c>
      <c r="R162" s="76">
        <f>Q162*H162</f>
        <v>0</v>
      </c>
      <c r="S162" s="76">
        <v>0</v>
      </c>
      <c r="T162" s="77">
        <f>S162*H162</f>
        <v>0</v>
      </c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R162" s="78" t="s">
        <v>134</v>
      </c>
      <c r="AT162" s="78" t="s">
        <v>119</v>
      </c>
      <c r="AU162" s="78" t="s">
        <v>82</v>
      </c>
      <c r="AY162" s="17" t="s">
        <v>116</v>
      </c>
      <c r="BE162" s="79">
        <f>IF(N162="základní",J162,0)</f>
        <v>0</v>
      </c>
      <c r="BF162" s="79">
        <f>IF(N162="snížená",J162,0)</f>
        <v>0</v>
      </c>
      <c r="BG162" s="79">
        <f>IF(N162="zákl. přenesená",J162,0)</f>
        <v>0</v>
      </c>
      <c r="BH162" s="79">
        <f>IF(N162="sníž. přenesená",J162,0)</f>
        <v>0</v>
      </c>
      <c r="BI162" s="79">
        <f>IF(N162="nulová",J162,0)</f>
        <v>0</v>
      </c>
      <c r="BJ162" s="17" t="s">
        <v>80</v>
      </c>
      <c r="BK162" s="79">
        <f>ROUND(I162*H162,2)</f>
        <v>0</v>
      </c>
      <c r="BL162" s="17" t="s">
        <v>134</v>
      </c>
      <c r="BM162" s="78" t="s">
        <v>381</v>
      </c>
    </row>
    <row r="163" spans="2:51" s="13" customFormat="1" ht="12">
      <c r="B163" s="271"/>
      <c r="C163" s="184"/>
      <c r="D163" s="272" t="s">
        <v>163</v>
      </c>
      <c r="E163" s="273" t="s">
        <v>3</v>
      </c>
      <c r="F163" s="274" t="s">
        <v>382</v>
      </c>
      <c r="G163" s="184"/>
      <c r="H163" s="275">
        <v>1</v>
      </c>
      <c r="I163" s="184"/>
      <c r="J163" s="184"/>
      <c r="K163" s="184"/>
      <c r="L163" s="80"/>
      <c r="M163" s="82"/>
      <c r="N163" s="83"/>
      <c r="O163" s="83"/>
      <c r="P163" s="83"/>
      <c r="Q163" s="83"/>
      <c r="R163" s="83"/>
      <c r="S163" s="83"/>
      <c r="T163" s="84"/>
      <c r="AT163" s="81" t="s">
        <v>163</v>
      </c>
      <c r="AU163" s="81" t="s">
        <v>82</v>
      </c>
      <c r="AV163" s="13" t="s">
        <v>82</v>
      </c>
      <c r="AW163" s="13" t="s">
        <v>33</v>
      </c>
      <c r="AX163" s="13" t="s">
        <v>72</v>
      </c>
      <c r="AY163" s="81" t="s">
        <v>116</v>
      </c>
    </row>
    <row r="164" spans="2:51" s="14" customFormat="1" ht="12">
      <c r="B164" s="276"/>
      <c r="C164" s="277"/>
      <c r="D164" s="272" t="s">
        <v>163</v>
      </c>
      <c r="E164" s="278" t="s">
        <v>3</v>
      </c>
      <c r="F164" s="279" t="s">
        <v>185</v>
      </c>
      <c r="G164" s="277"/>
      <c r="H164" s="280">
        <v>1</v>
      </c>
      <c r="I164" s="277"/>
      <c r="J164" s="277"/>
      <c r="K164" s="277"/>
      <c r="L164" s="90"/>
      <c r="M164" s="92"/>
      <c r="N164" s="93"/>
      <c r="O164" s="93"/>
      <c r="P164" s="93"/>
      <c r="Q164" s="93"/>
      <c r="R164" s="93"/>
      <c r="S164" s="93"/>
      <c r="T164" s="94"/>
      <c r="AT164" s="91" t="s">
        <v>163</v>
      </c>
      <c r="AU164" s="91" t="s">
        <v>82</v>
      </c>
      <c r="AV164" s="14" t="s">
        <v>134</v>
      </c>
      <c r="AW164" s="14" t="s">
        <v>4</v>
      </c>
      <c r="AX164" s="14" t="s">
        <v>80</v>
      </c>
      <c r="AY164" s="91" t="s">
        <v>116</v>
      </c>
    </row>
    <row r="165" spans="1:65" s="2" customFormat="1" ht="16.5" customHeight="1">
      <c r="A165" s="21"/>
      <c r="B165" s="195"/>
      <c r="C165" s="281" t="s">
        <v>284</v>
      </c>
      <c r="D165" s="281" t="s">
        <v>248</v>
      </c>
      <c r="E165" s="282" t="s">
        <v>383</v>
      </c>
      <c r="F165" s="283" t="s">
        <v>384</v>
      </c>
      <c r="G165" s="284" t="s">
        <v>218</v>
      </c>
      <c r="H165" s="285">
        <v>2</v>
      </c>
      <c r="I165" s="95"/>
      <c r="J165" s="286">
        <f>ROUND(I165*H165,2)</f>
        <v>0</v>
      </c>
      <c r="K165" s="283" t="s">
        <v>182</v>
      </c>
      <c r="L165" s="96"/>
      <c r="M165" s="97" t="s">
        <v>3</v>
      </c>
      <c r="N165" s="98" t="s">
        <v>43</v>
      </c>
      <c r="O165" s="28"/>
      <c r="P165" s="76">
        <f>O165*H165</f>
        <v>0</v>
      </c>
      <c r="Q165" s="76">
        <v>1</v>
      </c>
      <c r="R165" s="76">
        <f>Q165*H165</f>
        <v>2</v>
      </c>
      <c r="S165" s="76">
        <v>0</v>
      </c>
      <c r="T165" s="77">
        <f>S165*H165</f>
        <v>0</v>
      </c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R165" s="78" t="s">
        <v>153</v>
      </c>
      <c r="AT165" s="78" t="s">
        <v>248</v>
      </c>
      <c r="AU165" s="78" t="s">
        <v>82</v>
      </c>
      <c r="AY165" s="17" t="s">
        <v>116</v>
      </c>
      <c r="BE165" s="79">
        <f>IF(N165="základní",J165,0)</f>
        <v>0</v>
      </c>
      <c r="BF165" s="79">
        <f>IF(N165="snížená",J165,0)</f>
        <v>0</v>
      </c>
      <c r="BG165" s="79">
        <f>IF(N165="zákl. přenesená",J165,0)</f>
        <v>0</v>
      </c>
      <c r="BH165" s="79">
        <f>IF(N165="sníž. přenesená",J165,0)</f>
        <v>0</v>
      </c>
      <c r="BI165" s="79">
        <f>IF(N165="nulová",J165,0)</f>
        <v>0</v>
      </c>
      <c r="BJ165" s="17" t="s">
        <v>80</v>
      </c>
      <c r="BK165" s="79">
        <f>ROUND(I165*H165,2)</f>
        <v>0</v>
      </c>
      <c r="BL165" s="17" t="s">
        <v>134</v>
      </c>
      <c r="BM165" s="78" t="s">
        <v>385</v>
      </c>
    </row>
    <row r="166" spans="2:51" s="13" customFormat="1" ht="12">
      <c r="B166" s="271"/>
      <c r="C166" s="184"/>
      <c r="D166" s="272" t="s">
        <v>163</v>
      </c>
      <c r="E166" s="273" t="s">
        <v>3</v>
      </c>
      <c r="F166" s="274" t="s">
        <v>386</v>
      </c>
      <c r="G166" s="184"/>
      <c r="H166" s="275">
        <v>2</v>
      </c>
      <c r="I166" s="184"/>
      <c r="J166" s="184"/>
      <c r="K166" s="184"/>
      <c r="L166" s="80"/>
      <c r="M166" s="82"/>
      <c r="N166" s="83"/>
      <c r="O166" s="83"/>
      <c r="P166" s="83"/>
      <c r="Q166" s="83"/>
      <c r="R166" s="83"/>
      <c r="S166" s="83"/>
      <c r="T166" s="84"/>
      <c r="AT166" s="81" t="s">
        <v>163</v>
      </c>
      <c r="AU166" s="81" t="s">
        <v>82</v>
      </c>
      <c r="AV166" s="13" t="s">
        <v>82</v>
      </c>
      <c r="AW166" s="13" t="s">
        <v>33</v>
      </c>
      <c r="AX166" s="13" t="s">
        <v>72</v>
      </c>
      <c r="AY166" s="81" t="s">
        <v>116</v>
      </c>
    </row>
    <row r="167" spans="2:51" s="14" customFormat="1" ht="12">
      <c r="B167" s="276"/>
      <c r="C167" s="277"/>
      <c r="D167" s="272" t="s">
        <v>163</v>
      </c>
      <c r="E167" s="278" t="s">
        <v>3</v>
      </c>
      <c r="F167" s="279" t="s">
        <v>185</v>
      </c>
      <c r="G167" s="277"/>
      <c r="H167" s="280">
        <v>2</v>
      </c>
      <c r="I167" s="277"/>
      <c r="J167" s="277"/>
      <c r="K167" s="277"/>
      <c r="L167" s="90"/>
      <c r="M167" s="92"/>
      <c r="N167" s="93"/>
      <c r="O167" s="93"/>
      <c r="P167" s="93"/>
      <c r="Q167" s="93"/>
      <c r="R167" s="93"/>
      <c r="S167" s="93"/>
      <c r="T167" s="94"/>
      <c r="AT167" s="91" t="s">
        <v>163</v>
      </c>
      <c r="AU167" s="91" t="s">
        <v>82</v>
      </c>
      <c r="AV167" s="14" t="s">
        <v>134</v>
      </c>
      <c r="AW167" s="14" t="s">
        <v>4</v>
      </c>
      <c r="AX167" s="14" t="s">
        <v>80</v>
      </c>
      <c r="AY167" s="91" t="s">
        <v>116</v>
      </c>
    </row>
    <row r="168" spans="1:65" s="2" customFormat="1" ht="16.5" customHeight="1">
      <c r="A168" s="21"/>
      <c r="B168" s="195"/>
      <c r="C168" s="281" t="s">
        <v>288</v>
      </c>
      <c r="D168" s="281" t="s">
        <v>248</v>
      </c>
      <c r="E168" s="282" t="s">
        <v>387</v>
      </c>
      <c r="F168" s="283" t="s">
        <v>388</v>
      </c>
      <c r="G168" s="284" t="s">
        <v>218</v>
      </c>
      <c r="H168" s="285">
        <v>2</v>
      </c>
      <c r="I168" s="95"/>
      <c r="J168" s="286">
        <f>ROUND(I168*H168,2)</f>
        <v>0</v>
      </c>
      <c r="K168" s="283" t="s">
        <v>182</v>
      </c>
      <c r="L168" s="96"/>
      <c r="M168" s="97" t="s">
        <v>3</v>
      </c>
      <c r="N168" s="98" t="s">
        <v>43</v>
      </c>
      <c r="O168" s="28"/>
      <c r="P168" s="76">
        <f>O168*H168</f>
        <v>0</v>
      </c>
      <c r="Q168" s="76">
        <v>1</v>
      </c>
      <c r="R168" s="76">
        <f>Q168*H168</f>
        <v>2</v>
      </c>
      <c r="S168" s="76">
        <v>0</v>
      </c>
      <c r="T168" s="77">
        <f>S168*H168</f>
        <v>0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R168" s="78" t="s">
        <v>153</v>
      </c>
      <c r="AT168" s="78" t="s">
        <v>248</v>
      </c>
      <c r="AU168" s="78" t="s">
        <v>82</v>
      </c>
      <c r="AY168" s="17" t="s">
        <v>116</v>
      </c>
      <c r="BE168" s="79">
        <f>IF(N168="základní",J168,0)</f>
        <v>0</v>
      </c>
      <c r="BF168" s="79">
        <f>IF(N168="snížená",J168,0)</f>
        <v>0</v>
      </c>
      <c r="BG168" s="79">
        <f>IF(N168="zákl. přenesená",J168,0)</f>
        <v>0</v>
      </c>
      <c r="BH168" s="79">
        <f>IF(N168="sníž. přenesená",J168,0)</f>
        <v>0</v>
      </c>
      <c r="BI168" s="79">
        <f>IF(N168="nulová",J168,0)</f>
        <v>0</v>
      </c>
      <c r="BJ168" s="17" t="s">
        <v>80</v>
      </c>
      <c r="BK168" s="79">
        <f>ROUND(I168*H168,2)</f>
        <v>0</v>
      </c>
      <c r="BL168" s="17" t="s">
        <v>134</v>
      </c>
      <c r="BM168" s="78" t="s">
        <v>389</v>
      </c>
    </row>
    <row r="169" spans="2:51" s="13" customFormat="1" ht="12">
      <c r="B169" s="271"/>
      <c r="C169" s="184"/>
      <c r="D169" s="272" t="s">
        <v>163</v>
      </c>
      <c r="E169" s="273" t="s">
        <v>3</v>
      </c>
      <c r="F169" s="274" t="s">
        <v>390</v>
      </c>
      <c r="G169" s="184"/>
      <c r="H169" s="275">
        <v>2</v>
      </c>
      <c r="I169" s="184"/>
      <c r="J169" s="184"/>
      <c r="K169" s="184"/>
      <c r="L169" s="80"/>
      <c r="M169" s="82"/>
      <c r="N169" s="83"/>
      <c r="O169" s="83"/>
      <c r="P169" s="83"/>
      <c r="Q169" s="83"/>
      <c r="R169" s="83"/>
      <c r="S169" s="83"/>
      <c r="T169" s="84"/>
      <c r="AT169" s="81" t="s">
        <v>163</v>
      </c>
      <c r="AU169" s="81" t="s">
        <v>82</v>
      </c>
      <c r="AV169" s="13" t="s">
        <v>82</v>
      </c>
      <c r="AW169" s="13" t="s">
        <v>33</v>
      </c>
      <c r="AX169" s="13" t="s">
        <v>72</v>
      </c>
      <c r="AY169" s="81" t="s">
        <v>116</v>
      </c>
    </row>
    <row r="170" spans="2:51" s="14" customFormat="1" ht="12">
      <c r="B170" s="276"/>
      <c r="C170" s="277"/>
      <c r="D170" s="272" t="s">
        <v>163</v>
      </c>
      <c r="E170" s="278" t="s">
        <v>3</v>
      </c>
      <c r="F170" s="279" t="s">
        <v>185</v>
      </c>
      <c r="G170" s="277"/>
      <c r="H170" s="280">
        <v>2</v>
      </c>
      <c r="I170" s="277"/>
      <c r="J170" s="277"/>
      <c r="K170" s="277"/>
      <c r="L170" s="90"/>
      <c r="M170" s="92"/>
      <c r="N170" s="93"/>
      <c r="O170" s="93"/>
      <c r="P170" s="93"/>
      <c r="Q170" s="93"/>
      <c r="R170" s="93"/>
      <c r="S170" s="93"/>
      <c r="T170" s="94"/>
      <c r="AT170" s="91" t="s">
        <v>163</v>
      </c>
      <c r="AU170" s="91" t="s">
        <v>82</v>
      </c>
      <c r="AV170" s="14" t="s">
        <v>134</v>
      </c>
      <c r="AW170" s="14" t="s">
        <v>4</v>
      </c>
      <c r="AX170" s="14" t="s">
        <v>80</v>
      </c>
      <c r="AY170" s="91" t="s">
        <v>116</v>
      </c>
    </row>
    <row r="171" spans="1:65" s="2" customFormat="1" ht="16.5" customHeight="1">
      <c r="A171" s="21"/>
      <c r="B171" s="195"/>
      <c r="C171" s="281" t="s">
        <v>292</v>
      </c>
      <c r="D171" s="281" t="s">
        <v>248</v>
      </c>
      <c r="E171" s="282" t="s">
        <v>391</v>
      </c>
      <c r="F171" s="283" t="s">
        <v>392</v>
      </c>
      <c r="G171" s="284" t="s">
        <v>181</v>
      </c>
      <c r="H171" s="285">
        <v>30</v>
      </c>
      <c r="I171" s="95"/>
      <c r="J171" s="286">
        <f>ROUND(I171*H171,2)</f>
        <v>0</v>
      </c>
      <c r="K171" s="283" t="s">
        <v>182</v>
      </c>
      <c r="L171" s="96"/>
      <c r="M171" s="97" t="s">
        <v>3</v>
      </c>
      <c r="N171" s="98" t="s">
        <v>43</v>
      </c>
      <c r="O171" s="28"/>
      <c r="P171" s="76">
        <f>O171*H171</f>
        <v>0</v>
      </c>
      <c r="Q171" s="76">
        <v>0.0003</v>
      </c>
      <c r="R171" s="76">
        <f>Q171*H171</f>
        <v>0.009</v>
      </c>
      <c r="S171" s="76">
        <v>0</v>
      </c>
      <c r="T171" s="77">
        <f>S171*H171</f>
        <v>0</v>
      </c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R171" s="78" t="s">
        <v>153</v>
      </c>
      <c r="AT171" s="78" t="s">
        <v>248</v>
      </c>
      <c r="AU171" s="78" t="s">
        <v>82</v>
      </c>
      <c r="AY171" s="17" t="s">
        <v>116</v>
      </c>
      <c r="BE171" s="79">
        <f>IF(N171="základní",J171,0)</f>
        <v>0</v>
      </c>
      <c r="BF171" s="79">
        <f>IF(N171="snížená",J171,0)</f>
        <v>0</v>
      </c>
      <c r="BG171" s="79">
        <f>IF(N171="zákl. přenesená",J171,0)</f>
        <v>0</v>
      </c>
      <c r="BH171" s="79">
        <f>IF(N171="sníž. přenesená",J171,0)</f>
        <v>0</v>
      </c>
      <c r="BI171" s="79">
        <f>IF(N171="nulová",J171,0)</f>
        <v>0</v>
      </c>
      <c r="BJ171" s="17" t="s">
        <v>80</v>
      </c>
      <c r="BK171" s="79">
        <f>ROUND(I171*H171,2)</f>
        <v>0</v>
      </c>
      <c r="BL171" s="17" t="s">
        <v>134</v>
      </c>
      <c r="BM171" s="78" t="s">
        <v>393</v>
      </c>
    </row>
    <row r="172" spans="2:51" s="13" customFormat="1" ht="12">
      <c r="B172" s="271"/>
      <c r="C172" s="184"/>
      <c r="D172" s="272" t="s">
        <v>163</v>
      </c>
      <c r="E172" s="273" t="s">
        <v>3</v>
      </c>
      <c r="F172" s="274" t="s">
        <v>394</v>
      </c>
      <c r="G172" s="184"/>
      <c r="H172" s="275">
        <v>10</v>
      </c>
      <c r="I172" s="184"/>
      <c r="J172" s="184"/>
      <c r="K172" s="184"/>
      <c r="L172" s="80"/>
      <c r="M172" s="82"/>
      <c r="N172" s="83"/>
      <c r="O172" s="83"/>
      <c r="P172" s="83"/>
      <c r="Q172" s="83"/>
      <c r="R172" s="83"/>
      <c r="S172" s="83"/>
      <c r="T172" s="84"/>
      <c r="AT172" s="81" t="s">
        <v>163</v>
      </c>
      <c r="AU172" s="81" t="s">
        <v>82</v>
      </c>
      <c r="AV172" s="13" t="s">
        <v>82</v>
      </c>
      <c r="AW172" s="13" t="s">
        <v>33</v>
      </c>
      <c r="AX172" s="13" t="s">
        <v>72</v>
      </c>
      <c r="AY172" s="81" t="s">
        <v>116</v>
      </c>
    </row>
    <row r="173" spans="2:51" s="13" customFormat="1" ht="12">
      <c r="B173" s="271"/>
      <c r="C173" s="184"/>
      <c r="D173" s="272" t="s">
        <v>163</v>
      </c>
      <c r="E173" s="273" t="s">
        <v>3</v>
      </c>
      <c r="F173" s="274" t="s">
        <v>395</v>
      </c>
      <c r="G173" s="184"/>
      <c r="H173" s="275">
        <v>20</v>
      </c>
      <c r="I173" s="184"/>
      <c r="J173" s="184"/>
      <c r="K173" s="184"/>
      <c r="L173" s="80"/>
      <c r="M173" s="82"/>
      <c r="N173" s="83"/>
      <c r="O173" s="83"/>
      <c r="P173" s="83"/>
      <c r="Q173" s="83"/>
      <c r="R173" s="83"/>
      <c r="S173" s="83"/>
      <c r="T173" s="84"/>
      <c r="AT173" s="81" t="s">
        <v>163</v>
      </c>
      <c r="AU173" s="81" t="s">
        <v>82</v>
      </c>
      <c r="AV173" s="13" t="s">
        <v>82</v>
      </c>
      <c r="AW173" s="13" t="s">
        <v>33</v>
      </c>
      <c r="AX173" s="13" t="s">
        <v>72</v>
      </c>
      <c r="AY173" s="81" t="s">
        <v>116</v>
      </c>
    </row>
    <row r="174" spans="2:51" s="14" customFormat="1" ht="12">
      <c r="B174" s="276"/>
      <c r="C174" s="277"/>
      <c r="D174" s="272" t="s">
        <v>163</v>
      </c>
      <c r="E174" s="278" t="s">
        <v>3</v>
      </c>
      <c r="F174" s="279" t="s">
        <v>185</v>
      </c>
      <c r="G174" s="277"/>
      <c r="H174" s="280">
        <v>30</v>
      </c>
      <c r="I174" s="277"/>
      <c r="J174" s="277"/>
      <c r="K174" s="277"/>
      <c r="L174" s="90"/>
      <c r="M174" s="92"/>
      <c r="N174" s="93"/>
      <c r="O174" s="93"/>
      <c r="P174" s="93"/>
      <c r="Q174" s="93"/>
      <c r="R174" s="93"/>
      <c r="S174" s="93"/>
      <c r="T174" s="94"/>
      <c r="AT174" s="91" t="s">
        <v>163</v>
      </c>
      <c r="AU174" s="91" t="s">
        <v>82</v>
      </c>
      <c r="AV174" s="14" t="s">
        <v>134</v>
      </c>
      <c r="AW174" s="14" t="s">
        <v>4</v>
      </c>
      <c r="AX174" s="14" t="s">
        <v>80</v>
      </c>
      <c r="AY174" s="91" t="s">
        <v>116</v>
      </c>
    </row>
    <row r="175" spans="1:65" s="2" customFormat="1" ht="34.2">
      <c r="A175" s="21"/>
      <c r="B175" s="195"/>
      <c r="C175" s="266" t="s">
        <v>297</v>
      </c>
      <c r="D175" s="266" t="s">
        <v>119</v>
      </c>
      <c r="E175" s="267" t="s">
        <v>396</v>
      </c>
      <c r="F175" s="268" t="s">
        <v>397</v>
      </c>
      <c r="G175" s="269" t="s">
        <v>200</v>
      </c>
      <c r="H175" s="270">
        <v>2.1</v>
      </c>
      <c r="I175" s="73"/>
      <c r="J175" s="182">
        <f>ROUND(I175*H175,2)</f>
        <v>0</v>
      </c>
      <c r="K175" s="268" t="s">
        <v>182</v>
      </c>
      <c r="L175" s="22"/>
      <c r="M175" s="74" t="s">
        <v>3</v>
      </c>
      <c r="N175" s="75" t="s">
        <v>43</v>
      </c>
      <c r="O175" s="28"/>
      <c r="P175" s="76">
        <f>O175*H175</f>
        <v>0</v>
      </c>
      <c r="Q175" s="76">
        <v>0</v>
      </c>
      <c r="R175" s="76">
        <f>Q175*H175</f>
        <v>0</v>
      </c>
      <c r="S175" s="76">
        <v>0</v>
      </c>
      <c r="T175" s="77">
        <f>S175*H175</f>
        <v>0</v>
      </c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R175" s="78" t="s">
        <v>134</v>
      </c>
      <c r="AT175" s="78" t="s">
        <v>119</v>
      </c>
      <c r="AU175" s="78" t="s">
        <v>82</v>
      </c>
      <c r="AY175" s="17" t="s">
        <v>116</v>
      </c>
      <c r="BE175" s="79">
        <f>IF(N175="základní",J175,0)</f>
        <v>0</v>
      </c>
      <c r="BF175" s="79">
        <f>IF(N175="snížená",J175,0)</f>
        <v>0</v>
      </c>
      <c r="BG175" s="79">
        <f>IF(N175="zákl. přenesená",J175,0)</f>
        <v>0</v>
      </c>
      <c r="BH175" s="79">
        <f>IF(N175="sníž. přenesená",J175,0)</f>
        <v>0</v>
      </c>
      <c r="BI175" s="79">
        <f>IF(N175="nulová",J175,0)</f>
        <v>0</v>
      </c>
      <c r="BJ175" s="17" t="s">
        <v>80</v>
      </c>
      <c r="BK175" s="79">
        <f>ROUND(I175*H175,2)</f>
        <v>0</v>
      </c>
      <c r="BL175" s="17" t="s">
        <v>134</v>
      </c>
      <c r="BM175" s="78" t="s">
        <v>398</v>
      </c>
    </row>
    <row r="176" spans="2:51" s="13" customFormat="1" ht="12">
      <c r="B176" s="271"/>
      <c r="C176" s="184"/>
      <c r="D176" s="272" t="s">
        <v>163</v>
      </c>
      <c r="E176" s="273" t="s">
        <v>3</v>
      </c>
      <c r="F176" s="274" t="s">
        <v>399</v>
      </c>
      <c r="G176" s="184"/>
      <c r="H176" s="275">
        <v>2.1</v>
      </c>
      <c r="I176" s="184"/>
      <c r="J176" s="184"/>
      <c r="K176" s="184"/>
      <c r="L176" s="80"/>
      <c r="M176" s="82"/>
      <c r="N176" s="83"/>
      <c r="O176" s="83"/>
      <c r="P176" s="83"/>
      <c r="Q176" s="83"/>
      <c r="R176" s="83"/>
      <c r="S176" s="83"/>
      <c r="T176" s="84"/>
      <c r="AT176" s="81" t="s">
        <v>163</v>
      </c>
      <c r="AU176" s="81" t="s">
        <v>82</v>
      </c>
      <c r="AV176" s="13" t="s">
        <v>82</v>
      </c>
      <c r="AW176" s="13" t="s">
        <v>33</v>
      </c>
      <c r="AX176" s="13" t="s">
        <v>72</v>
      </c>
      <c r="AY176" s="81" t="s">
        <v>116</v>
      </c>
    </row>
    <row r="177" spans="2:51" s="14" customFormat="1" ht="12">
      <c r="B177" s="276"/>
      <c r="C177" s="277"/>
      <c r="D177" s="272" t="s">
        <v>163</v>
      </c>
      <c r="E177" s="278" t="s">
        <v>3</v>
      </c>
      <c r="F177" s="279" t="s">
        <v>185</v>
      </c>
      <c r="G177" s="277"/>
      <c r="H177" s="280">
        <v>2.1</v>
      </c>
      <c r="I177" s="277"/>
      <c r="J177" s="277"/>
      <c r="K177" s="277"/>
      <c r="L177" s="90"/>
      <c r="M177" s="92"/>
      <c r="N177" s="93"/>
      <c r="O177" s="93"/>
      <c r="P177" s="93"/>
      <c r="Q177" s="93"/>
      <c r="R177" s="93"/>
      <c r="S177" s="93"/>
      <c r="T177" s="94"/>
      <c r="AT177" s="91" t="s">
        <v>163</v>
      </c>
      <c r="AU177" s="91" t="s">
        <v>82</v>
      </c>
      <c r="AV177" s="14" t="s">
        <v>134</v>
      </c>
      <c r="AW177" s="14" t="s">
        <v>4</v>
      </c>
      <c r="AX177" s="14" t="s">
        <v>80</v>
      </c>
      <c r="AY177" s="91" t="s">
        <v>116</v>
      </c>
    </row>
    <row r="178" spans="1:65" s="2" customFormat="1" ht="16.5" customHeight="1">
      <c r="A178" s="21"/>
      <c r="B178" s="195"/>
      <c r="C178" s="281" t="s">
        <v>301</v>
      </c>
      <c r="D178" s="281" t="s">
        <v>248</v>
      </c>
      <c r="E178" s="282" t="s">
        <v>400</v>
      </c>
      <c r="F178" s="283" t="s">
        <v>401</v>
      </c>
      <c r="G178" s="284" t="s">
        <v>218</v>
      </c>
      <c r="H178" s="285">
        <v>4.2</v>
      </c>
      <c r="I178" s="95"/>
      <c r="J178" s="286">
        <f>ROUND(I178*H178,2)</f>
        <v>0</v>
      </c>
      <c r="K178" s="283" t="s">
        <v>182</v>
      </c>
      <c r="L178" s="96"/>
      <c r="M178" s="97" t="s">
        <v>3</v>
      </c>
      <c r="N178" s="98" t="s">
        <v>43</v>
      </c>
      <c r="O178" s="28"/>
      <c r="P178" s="76">
        <f>O178*H178</f>
        <v>0</v>
      </c>
      <c r="Q178" s="76">
        <v>1</v>
      </c>
      <c r="R178" s="76">
        <f>Q178*H178</f>
        <v>4.2</v>
      </c>
      <c r="S178" s="76">
        <v>0</v>
      </c>
      <c r="T178" s="77">
        <f>S178*H178</f>
        <v>0</v>
      </c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R178" s="78" t="s">
        <v>153</v>
      </c>
      <c r="AT178" s="78" t="s">
        <v>248</v>
      </c>
      <c r="AU178" s="78" t="s">
        <v>82</v>
      </c>
      <c r="AY178" s="17" t="s">
        <v>116</v>
      </c>
      <c r="BE178" s="79">
        <f>IF(N178="základní",J178,0)</f>
        <v>0</v>
      </c>
      <c r="BF178" s="79">
        <f>IF(N178="snížená",J178,0)</f>
        <v>0</v>
      </c>
      <c r="BG178" s="79">
        <f>IF(N178="zákl. přenesená",J178,0)</f>
        <v>0</v>
      </c>
      <c r="BH178" s="79">
        <f>IF(N178="sníž. přenesená",J178,0)</f>
        <v>0</v>
      </c>
      <c r="BI178" s="79">
        <f>IF(N178="nulová",J178,0)</f>
        <v>0</v>
      </c>
      <c r="BJ178" s="17" t="s">
        <v>80</v>
      </c>
      <c r="BK178" s="79">
        <f>ROUND(I178*H178,2)</f>
        <v>0</v>
      </c>
      <c r="BL178" s="17" t="s">
        <v>134</v>
      </c>
      <c r="BM178" s="78" t="s">
        <v>402</v>
      </c>
    </row>
    <row r="179" spans="2:51" s="13" customFormat="1" ht="12">
      <c r="B179" s="271"/>
      <c r="C179" s="184"/>
      <c r="D179" s="272" t="s">
        <v>163</v>
      </c>
      <c r="E179" s="273" t="s">
        <v>3</v>
      </c>
      <c r="F179" s="274" t="s">
        <v>403</v>
      </c>
      <c r="G179" s="184"/>
      <c r="H179" s="275">
        <v>4.2</v>
      </c>
      <c r="I179" s="184"/>
      <c r="J179" s="184"/>
      <c r="K179" s="184"/>
      <c r="L179" s="80"/>
      <c r="M179" s="82"/>
      <c r="N179" s="83"/>
      <c r="O179" s="83"/>
      <c r="P179" s="83"/>
      <c r="Q179" s="83"/>
      <c r="R179" s="83"/>
      <c r="S179" s="83"/>
      <c r="T179" s="84"/>
      <c r="AT179" s="81" t="s">
        <v>163</v>
      </c>
      <c r="AU179" s="81" t="s">
        <v>82</v>
      </c>
      <c r="AV179" s="13" t="s">
        <v>82</v>
      </c>
      <c r="AW179" s="13" t="s">
        <v>33</v>
      </c>
      <c r="AX179" s="13" t="s">
        <v>80</v>
      </c>
      <c r="AY179" s="81" t="s">
        <v>116</v>
      </c>
    </row>
    <row r="180" spans="1:65" s="2" customFormat="1" ht="34.2">
      <c r="A180" s="21"/>
      <c r="B180" s="195"/>
      <c r="C180" s="266" t="s">
        <v>404</v>
      </c>
      <c r="D180" s="266" t="s">
        <v>119</v>
      </c>
      <c r="E180" s="267" t="s">
        <v>405</v>
      </c>
      <c r="F180" s="268" t="s">
        <v>406</v>
      </c>
      <c r="G180" s="269" t="s">
        <v>200</v>
      </c>
      <c r="H180" s="270">
        <v>9.186</v>
      </c>
      <c r="I180" s="73"/>
      <c r="J180" s="182">
        <f>ROUND(I180*H180,2)</f>
        <v>0</v>
      </c>
      <c r="K180" s="268" t="s">
        <v>182</v>
      </c>
      <c r="L180" s="22"/>
      <c r="M180" s="74" t="s">
        <v>3</v>
      </c>
      <c r="N180" s="75" t="s">
        <v>43</v>
      </c>
      <c r="O180" s="28"/>
      <c r="P180" s="76">
        <f>O180*H180</f>
        <v>0</v>
      </c>
      <c r="Q180" s="76">
        <v>0</v>
      </c>
      <c r="R180" s="76">
        <f>Q180*H180</f>
        <v>0</v>
      </c>
      <c r="S180" s="76">
        <v>0</v>
      </c>
      <c r="T180" s="77">
        <f>S180*H180</f>
        <v>0</v>
      </c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R180" s="78" t="s">
        <v>134</v>
      </c>
      <c r="AT180" s="78" t="s">
        <v>119</v>
      </c>
      <c r="AU180" s="78" t="s">
        <v>82</v>
      </c>
      <c r="AY180" s="17" t="s">
        <v>116</v>
      </c>
      <c r="BE180" s="79">
        <f>IF(N180="základní",J180,0)</f>
        <v>0</v>
      </c>
      <c r="BF180" s="79">
        <f>IF(N180="snížená",J180,0)</f>
        <v>0</v>
      </c>
      <c r="BG180" s="79">
        <f>IF(N180="zákl. přenesená",J180,0)</f>
        <v>0</v>
      </c>
      <c r="BH180" s="79">
        <f>IF(N180="sníž. přenesená",J180,0)</f>
        <v>0</v>
      </c>
      <c r="BI180" s="79">
        <f>IF(N180="nulová",J180,0)</f>
        <v>0</v>
      </c>
      <c r="BJ180" s="17" t="s">
        <v>80</v>
      </c>
      <c r="BK180" s="79">
        <f>ROUND(I180*H180,2)</f>
        <v>0</v>
      </c>
      <c r="BL180" s="17" t="s">
        <v>134</v>
      </c>
      <c r="BM180" s="78" t="s">
        <v>407</v>
      </c>
    </row>
    <row r="181" spans="2:51" s="13" customFormat="1" ht="12">
      <c r="B181" s="271"/>
      <c r="C181" s="184"/>
      <c r="D181" s="272" t="s">
        <v>163</v>
      </c>
      <c r="E181" s="273" t="s">
        <v>3</v>
      </c>
      <c r="F181" s="274" t="s">
        <v>408</v>
      </c>
      <c r="G181" s="184"/>
      <c r="H181" s="275">
        <v>9.186</v>
      </c>
      <c r="I181" s="184"/>
      <c r="J181" s="184"/>
      <c r="K181" s="184"/>
      <c r="L181" s="80"/>
      <c r="M181" s="82"/>
      <c r="N181" s="83"/>
      <c r="O181" s="83"/>
      <c r="P181" s="83"/>
      <c r="Q181" s="83"/>
      <c r="R181" s="83"/>
      <c r="S181" s="83"/>
      <c r="T181" s="84"/>
      <c r="AT181" s="81" t="s">
        <v>163</v>
      </c>
      <c r="AU181" s="81" t="s">
        <v>82</v>
      </c>
      <c r="AV181" s="13" t="s">
        <v>82</v>
      </c>
      <c r="AW181" s="13" t="s">
        <v>33</v>
      </c>
      <c r="AX181" s="13" t="s">
        <v>72</v>
      </c>
      <c r="AY181" s="81" t="s">
        <v>116</v>
      </c>
    </row>
    <row r="182" spans="2:51" s="14" customFormat="1" ht="12">
      <c r="B182" s="276"/>
      <c r="C182" s="277"/>
      <c r="D182" s="272" t="s">
        <v>163</v>
      </c>
      <c r="E182" s="278" t="s">
        <v>3</v>
      </c>
      <c r="F182" s="279" t="s">
        <v>185</v>
      </c>
      <c r="G182" s="277"/>
      <c r="H182" s="280">
        <v>9.186</v>
      </c>
      <c r="I182" s="277"/>
      <c r="J182" s="277"/>
      <c r="K182" s="277"/>
      <c r="L182" s="90"/>
      <c r="M182" s="92"/>
      <c r="N182" s="93"/>
      <c r="O182" s="93"/>
      <c r="P182" s="93"/>
      <c r="Q182" s="93"/>
      <c r="R182" s="93"/>
      <c r="S182" s="93"/>
      <c r="T182" s="94"/>
      <c r="AT182" s="91" t="s">
        <v>163</v>
      </c>
      <c r="AU182" s="91" t="s">
        <v>82</v>
      </c>
      <c r="AV182" s="14" t="s">
        <v>134</v>
      </c>
      <c r="AW182" s="14" t="s">
        <v>4</v>
      </c>
      <c r="AX182" s="14" t="s">
        <v>80</v>
      </c>
      <c r="AY182" s="91" t="s">
        <v>116</v>
      </c>
    </row>
    <row r="183" spans="1:65" s="2" customFormat="1" ht="16.5" customHeight="1">
      <c r="A183" s="21"/>
      <c r="B183" s="195"/>
      <c r="C183" s="281" t="s">
        <v>409</v>
      </c>
      <c r="D183" s="281" t="s">
        <v>248</v>
      </c>
      <c r="E183" s="282" t="s">
        <v>410</v>
      </c>
      <c r="F183" s="283" t="s">
        <v>411</v>
      </c>
      <c r="G183" s="284" t="s">
        <v>218</v>
      </c>
      <c r="H183" s="285">
        <v>18.372</v>
      </c>
      <c r="I183" s="95"/>
      <c r="J183" s="286">
        <f>ROUND(I183*H183,2)</f>
        <v>0</v>
      </c>
      <c r="K183" s="283" t="s">
        <v>182</v>
      </c>
      <c r="L183" s="96"/>
      <c r="M183" s="97" t="s">
        <v>3</v>
      </c>
      <c r="N183" s="98" t="s">
        <v>43</v>
      </c>
      <c r="O183" s="28"/>
      <c r="P183" s="76">
        <f>O183*H183</f>
        <v>0</v>
      </c>
      <c r="Q183" s="76">
        <v>1</v>
      </c>
      <c r="R183" s="76">
        <f>Q183*H183</f>
        <v>18.372</v>
      </c>
      <c r="S183" s="76">
        <v>0</v>
      </c>
      <c r="T183" s="77">
        <f>S183*H183</f>
        <v>0</v>
      </c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R183" s="78" t="s">
        <v>153</v>
      </c>
      <c r="AT183" s="78" t="s">
        <v>248</v>
      </c>
      <c r="AU183" s="78" t="s">
        <v>82</v>
      </c>
      <c r="AY183" s="17" t="s">
        <v>116</v>
      </c>
      <c r="BE183" s="79">
        <f>IF(N183="základní",J183,0)</f>
        <v>0</v>
      </c>
      <c r="BF183" s="79">
        <f>IF(N183="snížená",J183,0)</f>
        <v>0</v>
      </c>
      <c r="BG183" s="79">
        <f>IF(N183="zákl. přenesená",J183,0)</f>
        <v>0</v>
      </c>
      <c r="BH183" s="79">
        <f>IF(N183="sníž. přenesená",J183,0)</f>
        <v>0</v>
      </c>
      <c r="BI183" s="79">
        <f>IF(N183="nulová",J183,0)</f>
        <v>0</v>
      </c>
      <c r="BJ183" s="17" t="s">
        <v>80</v>
      </c>
      <c r="BK183" s="79">
        <f>ROUND(I183*H183,2)</f>
        <v>0</v>
      </c>
      <c r="BL183" s="17" t="s">
        <v>134</v>
      </c>
      <c r="BM183" s="78" t="s">
        <v>412</v>
      </c>
    </row>
    <row r="184" spans="2:51" s="13" customFormat="1" ht="12">
      <c r="B184" s="271"/>
      <c r="C184" s="184"/>
      <c r="D184" s="272" t="s">
        <v>163</v>
      </c>
      <c r="E184" s="273" t="s">
        <v>3</v>
      </c>
      <c r="F184" s="274" t="s">
        <v>413</v>
      </c>
      <c r="G184" s="184"/>
      <c r="H184" s="275">
        <v>18.372</v>
      </c>
      <c r="I184" s="184"/>
      <c r="J184" s="184"/>
      <c r="K184" s="184"/>
      <c r="L184" s="80"/>
      <c r="M184" s="82"/>
      <c r="N184" s="83"/>
      <c r="O184" s="83"/>
      <c r="P184" s="83"/>
      <c r="Q184" s="83"/>
      <c r="R184" s="83"/>
      <c r="S184" s="83"/>
      <c r="T184" s="84"/>
      <c r="AT184" s="81" t="s">
        <v>163</v>
      </c>
      <c r="AU184" s="81" t="s">
        <v>82</v>
      </c>
      <c r="AV184" s="13" t="s">
        <v>82</v>
      </c>
      <c r="AW184" s="13" t="s">
        <v>33</v>
      </c>
      <c r="AX184" s="13" t="s">
        <v>80</v>
      </c>
      <c r="AY184" s="81" t="s">
        <v>116</v>
      </c>
    </row>
    <row r="185" spans="1:65" s="2" customFormat="1" ht="16.5" customHeight="1">
      <c r="A185" s="21"/>
      <c r="B185" s="195"/>
      <c r="C185" s="266" t="s">
        <v>414</v>
      </c>
      <c r="D185" s="266" t="s">
        <v>119</v>
      </c>
      <c r="E185" s="267" t="s">
        <v>222</v>
      </c>
      <c r="F185" s="268" t="s">
        <v>223</v>
      </c>
      <c r="G185" s="269" t="s">
        <v>181</v>
      </c>
      <c r="H185" s="270">
        <v>327</v>
      </c>
      <c r="I185" s="73"/>
      <c r="J185" s="182">
        <f>ROUND(I185*H185,2)</f>
        <v>0</v>
      </c>
      <c r="K185" s="268" t="s">
        <v>182</v>
      </c>
      <c r="L185" s="22"/>
      <c r="M185" s="74" t="s">
        <v>3</v>
      </c>
      <c r="N185" s="75" t="s">
        <v>43</v>
      </c>
      <c r="O185" s="28"/>
      <c r="P185" s="76">
        <f>O185*H185</f>
        <v>0</v>
      </c>
      <c r="Q185" s="76">
        <v>0</v>
      </c>
      <c r="R185" s="76">
        <f>Q185*H185</f>
        <v>0</v>
      </c>
      <c r="S185" s="76">
        <v>0</v>
      </c>
      <c r="T185" s="77">
        <f>S185*H185</f>
        <v>0</v>
      </c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R185" s="78" t="s">
        <v>134</v>
      </c>
      <c r="AT185" s="78" t="s">
        <v>119</v>
      </c>
      <c r="AU185" s="78" t="s">
        <v>82</v>
      </c>
      <c r="AY185" s="17" t="s">
        <v>116</v>
      </c>
      <c r="BE185" s="79">
        <f>IF(N185="základní",J185,0)</f>
        <v>0</v>
      </c>
      <c r="BF185" s="79">
        <f>IF(N185="snížená",J185,0)</f>
        <v>0</v>
      </c>
      <c r="BG185" s="79">
        <f>IF(N185="zákl. přenesená",J185,0)</f>
        <v>0</v>
      </c>
      <c r="BH185" s="79">
        <f>IF(N185="sníž. přenesená",J185,0)</f>
        <v>0</v>
      </c>
      <c r="BI185" s="79">
        <f>IF(N185="nulová",J185,0)</f>
        <v>0</v>
      </c>
      <c r="BJ185" s="17" t="s">
        <v>80</v>
      </c>
      <c r="BK185" s="79">
        <f>ROUND(I185*H185,2)</f>
        <v>0</v>
      </c>
      <c r="BL185" s="17" t="s">
        <v>134</v>
      </c>
      <c r="BM185" s="78" t="s">
        <v>415</v>
      </c>
    </row>
    <row r="186" spans="2:51" s="13" customFormat="1" ht="12">
      <c r="B186" s="271"/>
      <c r="C186" s="184"/>
      <c r="D186" s="272" t="s">
        <v>163</v>
      </c>
      <c r="E186" s="273" t="s">
        <v>3</v>
      </c>
      <c r="F186" s="274" t="s">
        <v>416</v>
      </c>
      <c r="G186" s="184"/>
      <c r="H186" s="275">
        <v>327</v>
      </c>
      <c r="I186" s="184"/>
      <c r="J186" s="184"/>
      <c r="K186" s="184"/>
      <c r="L186" s="80"/>
      <c r="M186" s="82"/>
      <c r="N186" s="83"/>
      <c r="O186" s="83"/>
      <c r="P186" s="83"/>
      <c r="Q186" s="83"/>
      <c r="R186" s="83"/>
      <c r="S186" s="83"/>
      <c r="T186" s="84"/>
      <c r="AT186" s="81" t="s">
        <v>163</v>
      </c>
      <c r="AU186" s="81" t="s">
        <v>82</v>
      </c>
      <c r="AV186" s="13" t="s">
        <v>82</v>
      </c>
      <c r="AW186" s="13" t="s">
        <v>33</v>
      </c>
      <c r="AX186" s="13" t="s">
        <v>72</v>
      </c>
      <c r="AY186" s="81" t="s">
        <v>116</v>
      </c>
    </row>
    <row r="187" spans="2:51" s="14" customFormat="1" ht="12">
      <c r="B187" s="276"/>
      <c r="C187" s="277"/>
      <c r="D187" s="272" t="s">
        <v>163</v>
      </c>
      <c r="E187" s="278" t="s">
        <v>3</v>
      </c>
      <c r="F187" s="279" t="s">
        <v>185</v>
      </c>
      <c r="G187" s="277"/>
      <c r="H187" s="280">
        <v>327</v>
      </c>
      <c r="I187" s="277"/>
      <c r="J187" s="277"/>
      <c r="K187" s="277"/>
      <c r="L187" s="90"/>
      <c r="M187" s="92"/>
      <c r="N187" s="93"/>
      <c r="O187" s="93"/>
      <c r="P187" s="93"/>
      <c r="Q187" s="93"/>
      <c r="R187" s="93"/>
      <c r="S187" s="93"/>
      <c r="T187" s="94"/>
      <c r="AT187" s="91" t="s">
        <v>163</v>
      </c>
      <c r="AU187" s="91" t="s">
        <v>82</v>
      </c>
      <c r="AV187" s="14" t="s">
        <v>134</v>
      </c>
      <c r="AW187" s="14" t="s">
        <v>4</v>
      </c>
      <c r="AX187" s="14" t="s">
        <v>80</v>
      </c>
      <c r="AY187" s="91" t="s">
        <v>116</v>
      </c>
    </row>
    <row r="188" spans="1:65" s="2" customFormat="1" ht="22.8">
      <c r="A188" s="21"/>
      <c r="B188" s="195"/>
      <c r="C188" s="266" t="s">
        <v>417</v>
      </c>
      <c r="D188" s="266" t="s">
        <v>119</v>
      </c>
      <c r="E188" s="267" t="s">
        <v>418</v>
      </c>
      <c r="F188" s="268" t="s">
        <v>419</v>
      </c>
      <c r="G188" s="269" t="s">
        <v>181</v>
      </c>
      <c r="H188" s="270">
        <v>92</v>
      </c>
      <c r="I188" s="73"/>
      <c r="J188" s="182">
        <f>ROUND(I188*H188,2)</f>
        <v>0</v>
      </c>
      <c r="K188" s="268" t="s">
        <v>420</v>
      </c>
      <c r="L188" s="22"/>
      <c r="M188" s="74" t="s">
        <v>3</v>
      </c>
      <c r="N188" s="75" t="s">
        <v>43</v>
      </c>
      <c r="O188" s="28"/>
      <c r="P188" s="76">
        <f>O188*H188</f>
        <v>0</v>
      </c>
      <c r="Q188" s="76">
        <v>0</v>
      </c>
      <c r="R188" s="76">
        <f>Q188*H188</f>
        <v>0</v>
      </c>
      <c r="S188" s="76">
        <v>0</v>
      </c>
      <c r="T188" s="77">
        <f>S188*H188</f>
        <v>0</v>
      </c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R188" s="78" t="s">
        <v>134</v>
      </c>
      <c r="AT188" s="78" t="s">
        <v>119</v>
      </c>
      <c r="AU188" s="78" t="s">
        <v>82</v>
      </c>
      <c r="AY188" s="17" t="s">
        <v>116</v>
      </c>
      <c r="BE188" s="79">
        <f>IF(N188="základní",J188,0)</f>
        <v>0</v>
      </c>
      <c r="BF188" s="79">
        <f>IF(N188="snížená",J188,0)</f>
        <v>0</v>
      </c>
      <c r="BG188" s="79">
        <f>IF(N188="zákl. přenesená",J188,0)</f>
        <v>0</v>
      </c>
      <c r="BH188" s="79">
        <f>IF(N188="sníž. přenesená",J188,0)</f>
        <v>0</v>
      </c>
      <c r="BI188" s="79">
        <f>IF(N188="nulová",J188,0)</f>
        <v>0</v>
      </c>
      <c r="BJ188" s="17" t="s">
        <v>80</v>
      </c>
      <c r="BK188" s="79">
        <f>ROUND(I188*H188,2)</f>
        <v>0</v>
      </c>
      <c r="BL188" s="17" t="s">
        <v>134</v>
      </c>
      <c r="BM188" s="78" t="s">
        <v>421</v>
      </c>
    </row>
    <row r="189" spans="2:51" s="13" customFormat="1" ht="12">
      <c r="B189" s="271"/>
      <c r="C189" s="184"/>
      <c r="D189" s="272" t="s">
        <v>163</v>
      </c>
      <c r="E189" s="273" t="s">
        <v>3</v>
      </c>
      <c r="F189" s="274" t="s">
        <v>422</v>
      </c>
      <c r="G189" s="184"/>
      <c r="H189" s="275">
        <v>92</v>
      </c>
      <c r="I189" s="184"/>
      <c r="J189" s="184"/>
      <c r="K189" s="184"/>
      <c r="L189" s="80"/>
      <c r="M189" s="82"/>
      <c r="N189" s="83"/>
      <c r="O189" s="83"/>
      <c r="P189" s="83"/>
      <c r="Q189" s="83"/>
      <c r="R189" s="83"/>
      <c r="S189" s="83"/>
      <c r="T189" s="84"/>
      <c r="AT189" s="81" t="s">
        <v>163</v>
      </c>
      <c r="AU189" s="81" t="s">
        <v>82</v>
      </c>
      <c r="AV189" s="13" t="s">
        <v>82</v>
      </c>
      <c r="AW189" s="13" t="s">
        <v>33</v>
      </c>
      <c r="AX189" s="13" t="s">
        <v>72</v>
      </c>
      <c r="AY189" s="81" t="s">
        <v>116</v>
      </c>
    </row>
    <row r="190" spans="2:51" s="14" customFormat="1" ht="12">
      <c r="B190" s="276"/>
      <c r="C190" s="277"/>
      <c r="D190" s="272" t="s">
        <v>163</v>
      </c>
      <c r="E190" s="278" t="s">
        <v>3</v>
      </c>
      <c r="F190" s="279" t="s">
        <v>185</v>
      </c>
      <c r="G190" s="277"/>
      <c r="H190" s="280">
        <v>92</v>
      </c>
      <c r="I190" s="277"/>
      <c r="J190" s="277"/>
      <c r="K190" s="277"/>
      <c r="L190" s="90"/>
      <c r="M190" s="92"/>
      <c r="N190" s="93"/>
      <c r="O190" s="93"/>
      <c r="P190" s="93"/>
      <c r="Q190" s="93"/>
      <c r="R190" s="93"/>
      <c r="S190" s="93"/>
      <c r="T190" s="94"/>
      <c r="AT190" s="91" t="s">
        <v>163</v>
      </c>
      <c r="AU190" s="91" t="s">
        <v>82</v>
      </c>
      <c r="AV190" s="14" t="s">
        <v>134</v>
      </c>
      <c r="AW190" s="14" t="s">
        <v>4</v>
      </c>
      <c r="AX190" s="14" t="s">
        <v>80</v>
      </c>
      <c r="AY190" s="91" t="s">
        <v>116</v>
      </c>
    </row>
    <row r="191" spans="1:65" s="2" customFormat="1" ht="16.5" customHeight="1">
      <c r="A191" s="21"/>
      <c r="B191" s="195"/>
      <c r="C191" s="281" t="s">
        <v>423</v>
      </c>
      <c r="D191" s="281" t="s">
        <v>248</v>
      </c>
      <c r="E191" s="282" t="s">
        <v>424</v>
      </c>
      <c r="F191" s="283" t="s">
        <v>425</v>
      </c>
      <c r="G191" s="284" t="s">
        <v>426</v>
      </c>
      <c r="H191" s="285">
        <v>1.3</v>
      </c>
      <c r="I191" s="95"/>
      <c r="J191" s="286">
        <f>ROUND(I191*H191,2)</f>
        <v>0</v>
      </c>
      <c r="K191" s="283" t="s">
        <v>182</v>
      </c>
      <c r="L191" s="96"/>
      <c r="M191" s="97" t="s">
        <v>3</v>
      </c>
      <c r="N191" s="98" t="s">
        <v>43</v>
      </c>
      <c r="O191" s="28"/>
      <c r="P191" s="76">
        <f>O191*H191</f>
        <v>0</v>
      </c>
      <c r="Q191" s="76">
        <v>0.001</v>
      </c>
      <c r="R191" s="76">
        <f>Q191*H191</f>
        <v>0.0013000000000000002</v>
      </c>
      <c r="S191" s="76">
        <v>0</v>
      </c>
      <c r="T191" s="77">
        <f>S191*H191</f>
        <v>0</v>
      </c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R191" s="78" t="s">
        <v>153</v>
      </c>
      <c r="AT191" s="78" t="s">
        <v>248</v>
      </c>
      <c r="AU191" s="78" t="s">
        <v>82</v>
      </c>
      <c r="AY191" s="17" t="s">
        <v>116</v>
      </c>
      <c r="BE191" s="79">
        <f>IF(N191="základní",J191,0)</f>
        <v>0</v>
      </c>
      <c r="BF191" s="79">
        <f>IF(N191="snížená",J191,0)</f>
        <v>0</v>
      </c>
      <c r="BG191" s="79">
        <f>IF(N191="zákl. přenesená",J191,0)</f>
        <v>0</v>
      </c>
      <c r="BH191" s="79">
        <f>IF(N191="sníž. přenesená",J191,0)</f>
        <v>0</v>
      </c>
      <c r="BI191" s="79">
        <f>IF(N191="nulová",J191,0)</f>
        <v>0</v>
      </c>
      <c r="BJ191" s="17" t="s">
        <v>80</v>
      </c>
      <c r="BK191" s="79">
        <f>ROUND(I191*H191,2)</f>
        <v>0</v>
      </c>
      <c r="BL191" s="17" t="s">
        <v>134</v>
      </c>
      <c r="BM191" s="78" t="s">
        <v>427</v>
      </c>
    </row>
    <row r="192" spans="1:65" s="2" customFormat="1" ht="16.5" customHeight="1">
      <c r="A192" s="21"/>
      <c r="B192" s="195"/>
      <c r="C192" s="266" t="s">
        <v>428</v>
      </c>
      <c r="D192" s="266" t="s">
        <v>119</v>
      </c>
      <c r="E192" s="267" t="s">
        <v>429</v>
      </c>
      <c r="F192" s="268" t="s">
        <v>430</v>
      </c>
      <c r="G192" s="269" t="s">
        <v>309</v>
      </c>
      <c r="H192" s="270">
        <v>4</v>
      </c>
      <c r="I192" s="73"/>
      <c r="J192" s="182">
        <f>ROUND(I192*H192,2)</f>
        <v>0</v>
      </c>
      <c r="K192" s="268" t="s">
        <v>3</v>
      </c>
      <c r="L192" s="22"/>
      <c r="M192" s="74" t="s">
        <v>3</v>
      </c>
      <c r="N192" s="75" t="s">
        <v>43</v>
      </c>
      <c r="O192" s="28"/>
      <c r="P192" s="76">
        <f>O192*H192</f>
        <v>0</v>
      </c>
      <c r="Q192" s="76">
        <v>0</v>
      </c>
      <c r="R192" s="76">
        <f>Q192*H192</f>
        <v>0</v>
      </c>
      <c r="S192" s="76">
        <v>0</v>
      </c>
      <c r="T192" s="77">
        <f>S192*H192</f>
        <v>0</v>
      </c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R192" s="78" t="s">
        <v>134</v>
      </c>
      <c r="AT192" s="78" t="s">
        <v>119</v>
      </c>
      <c r="AU192" s="78" t="s">
        <v>82</v>
      </c>
      <c r="AY192" s="17" t="s">
        <v>116</v>
      </c>
      <c r="BE192" s="79">
        <f>IF(N192="základní",J192,0)</f>
        <v>0</v>
      </c>
      <c r="BF192" s="79">
        <f>IF(N192="snížená",J192,0)</f>
        <v>0</v>
      </c>
      <c r="BG192" s="79">
        <f>IF(N192="zákl. přenesená",J192,0)</f>
        <v>0</v>
      </c>
      <c r="BH192" s="79">
        <f>IF(N192="sníž. přenesená",J192,0)</f>
        <v>0</v>
      </c>
      <c r="BI192" s="79">
        <f>IF(N192="nulová",J192,0)</f>
        <v>0</v>
      </c>
      <c r="BJ192" s="17" t="s">
        <v>80</v>
      </c>
      <c r="BK192" s="79">
        <f>ROUND(I192*H192,2)</f>
        <v>0</v>
      </c>
      <c r="BL192" s="17" t="s">
        <v>134</v>
      </c>
      <c r="BM192" s="78" t="s">
        <v>431</v>
      </c>
    </row>
    <row r="193" spans="2:51" s="13" customFormat="1" ht="12">
      <c r="B193" s="271"/>
      <c r="C193" s="184"/>
      <c r="D193" s="272" t="s">
        <v>163</v>
      </c>
      <c r="E193" s="273" t="s">
        <v>3</v>
      </c>
      <c r="F193" s="274" t="s">
        <v>432</v>
      </c>
      <c r="G193" s="184"/>
      <c r="H193" s="275">
        <v>4</v>
      </c>
      <c r="I193" s="184"/>
      <c r="J193" s="184"/>
      <c r="K193" s="184"/>
      <c r="L193" s="80"/>
      <c r="M193" s="82"/>
      <c r="N193" s="83"/>
      <c r="O193" s="83"/>
      <c r="P193" s="83"/>
      <c r="Q193" s="83"/>
      <c r="R193" s="83"/>
      <c r="S193" s="83"/>
      <c r="T193" s="84"/>
      <c r="AT193" s="81" t="s">
        <v>163</v>
      </c>
      <c r="AU193" s="81" t="s">
        <v>82</v>
      </c>
      <c r="AV193" s="13" t="s">
        <v>82</v>
      </c>
      <c r="AW193" s="13" t="s">
        <v>33</v>
      </c>
      <c r="AX193" s="13" t="s">
        <v>72</v>
      </c>
      <c r="AY193" s="81" t="s">
        <v>116</v>
      </c>
    </row>
    <row r="194" spans="2:51" s="14" customFormat="1" ht="12">
      <c r="B194" s="276"/>
      <c r="C194" s="277"/>
      <c r="D194" s="272" t="s">
        <v>163</v>
      </c>
      <c r="E194" s="278" t="s">
        <v>3</v>
      </c>
      <c r="F194" s="279" t="s">
        <v>185</v>
      </c>
      <c r="G194" s="277"/>
      <c r="H194" s="280">
        <v>4</v>
      </c>
      <c r="I194" s="277"/>
      <c r="J194" s="277"/>
      <c r="K194" s="277"/>
      <c r="L194" s="90"/>
      <c r="M194" s="92"/>
      <c r="N194" s="93"/>
      <c r="O194" s="93"/>
      <c r="P194" s="93"/>
      <c r="Q194" s="93"/>
      <c r="R194" s="93"/>
      <c r="S194" s="93"/>
      <c r="T194" s="94"/>
      <c r="AT194" s="91" t="s">
        <v>163</v>
      </c>
      <c r="AU194" s="91" t="s">
        <v>82</v>
      </c>
      <c r="AV194" s="14" t="s">
        <v>134</v>
      </c>
      <c r="AW194" s="14" t="s">
        <v>4</v>
      </c>
      <c r="AX194" s="14" t="s">
        <v>80</v>
      </c>
      <c r="AY194" s="91" t="s">
        <v>116</v>
      </c>
    </row>
    <row r="195" spans="1:65" s="2" customFormat="1" ht="16.5" customHeight="1">
      <c r="A195" s="21"/>
      <c r="B195" s="195"/>
      <c r="C195" s="266" t="s">
        <v>433</v>
      </c>
      <c r="D195" s="266" t="s">
        <v>119</v>
      </c>
      <c r="E195" s="267" t="s">
        <v>434</v>
      </c>
      <c r="F195" s="268" t="s">
        <v>435</v>
      </c>
      <c r="G195" s="269" t="s">
        <v>309</v>
      </c>
      <c r="H195" s="270">
        <v>4</v>
      </c>
      <c r="I195" s="73"/>
      <c r="J195" s="182">
        <f>ROUND(I195*H195,2)</f>
        <v>0</v>
      </c>
      <c r="K195" s="268" t="s">
        <v>3</v>
      </c>
      <c r="L195" s="22"/>
      <c r="M195" s="74" t="s">
        <v>3</v>
      </c>
      <c r="N195" s="75" t="s">
        <v>43</v>
      </c>
      <c r="O195" s="28"/>
      <c r="P195" s="76">
        <f>O195*H195</f>
        <v>0</v>
      </c>
      <c r="Q195" s="76">
        <v>0</v>
      </c>
      <c r="R195" s="76">
        <f>Q195*H195</f>
        <v>0</v>
      </c>
      <c r="S195" s="76">
        <v>0</v>
      </c>
      <c r="T195" s="77">
        <f>S195*H195</f>
        <v>0</v>
      </c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R195" s="78" t="s">
        <v>134</v>
      </c>
      <c r="AT195" s="78" t="s">
        <v>119</v>
      </c>
      <c r="AU195" s="78" t="s">
        <v>82</v>
      </c>
      <c r="AY195" s="17" t="s">
        <v>116</v>
      </c>
      <c r="BE195" s="79">
        <f>IF(N195="základní",J195,0)</f>
        <v>0</v>
      </c>
      <c r="BF195" s="79">
        <f>IF(N195="snížená",J195,0)</f>
        <v>0</v>
      </c>
      <c r="BG195" s="79">
        <f>IF(N195="zákl. přenesená",J195,0)</f>
        <v>0</v>
      </c>
      <c r="BH195" s="79">
        <f>IF(N195="sníž. přenesená",J195,0)</f>
        <v>0</v>
      </c>
      <c r="BI195" s="79">
        <f>IF(N195="nulová",J195,0)</f>
        <v>0</v>
      </c>
      <c r="BJ195" s="17" t="s">
        <v>80</v>
      </c>
      <c r="BK195" s="79">
        <f>ROUND(I195*H195,2)</f>
        <v>0</v>
      </c>
      <c r="BL195" s="17" t="s">
        <v>134</v>
      </c>
      <c r="BM195" s="78" t="s">
        <v>436</v>
      </c>
    </row>
    <row r="196" spans="2:51" s="13" customFormat="1" ht="12">
      <c r="B196" s="271"/>
      <c r="C196" s="184"/>
      <c r="D196" s="272" t="s">
        <v>163</v>
      </c>
      <c r="E196" s="273" t="s">
        <v>3</v>
      </c>
      <c r="F196" s="274" t="s">
        <v>432</v>
      </c>
      <c r="G196" s="184"/>
      <c r="H196" s="275">
        <v>4</v>
      </c>
      <c r="I196" s="184"/>
      <c r="J196" s="184"/>
      <c r="K196" s="184"/>
      <c r="L196" s="80"/>
      <c r="M196" s="82"/>
      <c r="N196" s="83"/>
      <c r="O196" s="83"/>
      <c r="P196" s="83"/>
      <c r="Q196" s="83"/>
      <c r="R196" s="83"/>
      <c r="S196" s="83"/>
      <c r="T196" s="84"/>
      <c r="AT196" s="81" t="s">
        <v>163</v>
      </c>
      <c r="AU196" s="81" t="s">
        <v>82</v>
      </c>
      <c r="AV196" s="13" t="s">
        <v>82</v>
      </c>
      <c r="AW196" s="13" t="s">
        <v>33</v>
      </c>
      <c r="AX196" s="13" t="s">
        <v>72</v>
      </c>
      <c r="AY196" s="81" t="s">
        <v>116</v>
      </c>
    </row>
    <row r="197" spans="2:51" s="14" customFormat="1" ht="12">
      <c r="B197" s="276"/>
      <c r="C197" s="277"/>
      <c r="D197" s="272" t="s">
        <v>163</v>
      </c>
      <c r="E197" s="278" t="s">
        <v>3</v>
      </c>
      <c r="F197" s="279" t="s">
        <v>185</v>
      </c>
      <c r="G197" s="277"/>
      <c r="H197" s="280">
        <v>4</v>
      </c>
      <c r="I197" s="277"/>
      <c r="J197" s="277"/>
      <c r="K197" s="277"/>
      <c r="L197" s="90"/>
      <c r="M197" s="92"/>
      <c r="N197" s="93"/>
      <c r="O197" s="93"/>
      <c r="P197" s="93"/>
      <c r="Q197" s="93"/>
      <c r="R197" s="93"/>
      <c r="S197" s="93"/>
      <c r="T197" s="94"/>
      <c r="AT197" s="91" t="s">
        <v>163</v>
      </c>
      <c r="AU197" s="91" t="s">
        <v>82</v>
      </c>
      <c r="AV197" s="14" t="s">
        <v>134</v>
      </c>
      <c r="AW197" s="14" t="s">
        <v>4</v>
      </c>
      <c r="AX197" s="14" t="s">
        <v>80</v>
      </c>
      <c r="AY197" s="91" t="s">
        <v>116</v>
      </c>
    </row>
    <row r="198" spans="1:65" s="2" customFormat="1" ht="16.5" customHeight="1">
      <c r="A198" s="21"/>
      <c r="B198" s="195"/>
      <c r="C198" s="266" t="s">
        <v>437</v>
      </c>
      <c r="D198" s="266" t="s">
        <v>119</v>
      </c>
      <c r="E198" s="267" t="s">
        <v>438</v>
      </c>
      <c r="F198" s="268" t="s">
        <v>439</v>
      </c>
      <c r="G198" s="269" t="s">
        <v>309</v>
      </c>
      <c r="H198" s="270">
        <v>1</v>
      </c>
      <c r="I198" s="73"/>
      <c r="J198" s="182">
        <f>ROUND(I198*H198,2)</f>
        <v>0</v>
      </c>
      <c r="K198" s="268" t="s">
        <v>3</v>
      </c>
      <c r="L198" s="22"/>
      <c r="M198" s="74" t="s">
        <v>3</v>
      </c>
      <c r="N198" s="75" t="s">
        <v>43</v>
      </c>
      <c r="O198" s="28"/>
      <c r="P198" s="76">
        <f>O198*H198</f>
        <v>0</v>
      </c>
      <c r="Q198" s="76">
        <v>0</v>
      </c>
      <c r="R198" s="76">
        <f>Q198*H198</f>
        <v>0</v>
      </c>
      <c r="S198" s="76">
        <v>0</v>
      </c>
      <c r="T198" s="77">
        <f>S198*H198</f>
        <v>0</v>
      </c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R198" s="78" t="s">
        <v>134</v>
      </c>
      <c r="AT198" s="78" t="s">
        <v>119</v>
      </c>
      <c r="AU198" s="78" t="s">
        <v>82</v>
      </c>
      <c r="AY198" s="17" t="s">
        <v>116</v>
      </c>
      <c r="BE198" s="79">
        <f>IF(N198="základní",J198,0)</f>
        <v>0</v>
      </c>
      <c r="BF198" s="79">
        <f>IF(N198="snížená",J198,0)</f>
        <v>0</v>
      </c>
      <c r="BG198" s="79">
        <f>IF(N198="zákl. přenesená",J198,0)</f>
        <v>0</v>
      </c>
      <c r="BH198" s="79">
        <f>IF(N198="sníž. přenesená",J198,0)</f>
        <v>0</v>
      </c>
      <c r="BI198" s="79">
        <f>IF(N198="nulová",J198,0)</f>
        <v>0</v>
      </c>
      <c r="BJ198" s="17" t="s">
        <v>80</v>
      </c>
      <c r="BK198" s="79">
        <f>ROUND(I198*H198,2)</f>
        <v>0</v>
      </c>
      <c r="BL198" s="17" t="s">
        <v>134</v>
      </c>
      <c r="BM198" s="78" t="s">
        <v>440</v>
      </c>
    </row>
    <row r="199" spans="1:65" s="2" customFormat="1" ht="16.5" customHeight="1">
      <c r="A199" s="21"/>
      <c r="B199" s="195"/>
      <c r="C199" s="266" t="s">
        <v>441</v>
      </c>
      <c r="D199" s="266" t="s">
        <v>119</v>
      </c>
      <c r="E199" s="267" t="s">
        <v>442</v>
      </c>
      <c r="F199" s="268" t="s">
        <v>443</v>
      </c>
      <c r="G199" s="269" t="s">
        <v>181</v>
      </c>
      <c r="H199" s="270">
        <v>92</v>
      </c>
      <c r="I199" s="73"/>
      <c r="J199" s="182">
        <f>ROUND(I199*H199,2)</f>
        <v>0</v>
      </c>
      <c r="K199" s="268" t="s">
        <v>444</v>
      </c>
      <c r="L199" s="22"/>
      <c r="M199" s="74" t="s">
        <v>3</v>
      </c>
      <c r="N199" s="75" t="s">
        <v>43</v>
      </c>
      <c r="O199" s="28"/>
      <c r="P199" s="76">
        <f>O199*H199</f>
        <v>0</v>
      </c>
      <c r="Q199" s="76">
        <v>0</v>
      </c>
      <c r="R199" s="76">
        <f>Q199*H199</f>
        <v>0</v>
      </c>
      <c r="S199" s="76">
        <v>0</v>
      </c>
      <c r="T199" s="77">
        <f>S199*H199</f>
        <v>0</v>
      </c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R199" s="78" t="s">
        <v>134</v>
      </c>
      <c r="AT199" s="78" t="s">
        <v>119</v>
      </c>
      <c r="AU199" s="78" t="s">
        <v>82</v>
      </c>
      <c r="AY199" s="17" t="s">
        <v>116</v>
      </c>
      <c r="BE199" s="79">
        <f>IF(N199="základní",J199,0)</f>
        <v>0</v>
      </c>
      <c r="BF199" s="79">
        <f>IF(N199="snížená",J199,0)</f>
        <v>0</v>
      </c>
      <c r="BG199" s="79">
        <f>IF(N199="zákl. přenesená",J199,0)</f>
        <v>0</v>
      </c>
      <c r="BH199" s="79">
        <f>IF(N199="sníž. přenesená",J199,0)</f>
        <v>0</v>
      </c>
      <c r="BI199" s="79">
        <f>IF(N199="nulová",J199,0)</f>
        <v>0</v>
      </c>
      <c r="BJ199" s="17" t="s">
        <v>80</v>
      </c>
      <c r="BK199" s="79">
        <f>ROUND(I199*H199,2)</f>
        <v>0</v>
      </c>
      <c r="BL199" s="17" t="s">
        <v>134</v>
      </c>
      <c r="BM199" s="78" t="s">
        <v>445</v>
      </c>
    </row>
    <row r="200" spans="2:51" s="13" customFormat="1" ht="12">
      <c r="B200" s="271"/>
      <c r="C200" s="184"/>
      <c r="D200" s="272" t="s">
        <v>163</v>
      </c>
      <c r="E200" s="273" t="s">
        <v>3</v>
      </c>
      <c r="F200" s="274" t="s">
        <v>422</v>
      </c>
      <c r="G200" s="184"/>
      <c r="H200" s="275">
        <v>92</v>
      </c>
      <c r="I200" s="184"/>
      <c r="J200" s="184"/>
      <c r="K200" s="184"/>
      <c r="L200" s="80"/>
      <c r="M200" s="82"/>
      <c r="N200" s="83"/>
      <c r="O200" s="83"/>
      <c r="P200" s="83"/>
      <c r="Q200" s="83"/>
      <c r="R200" s="83"/>
      <c r="S200" s="83"/>
      <c r="T200" s="84"/>
      <c r="AT200" s="81" t="s">
        <v>163</v>
      </c>
      <c r="AU200" s="81" t="s">
        <v>82</v>
      </c>
      <c r="AV200" s="13" t="s">
        <v>82</v>
      </c>
      <c r="AW200" s="13" t="s">
        <v>33</v>
      </c>
      <c r="AX200" s="13" t="s">
        <v>72</v>
      </c>
      <c r="AY200" s="81" t="s">
        <v>116</v>
      </c>
    </row>
    <row r="201" spans="2:51" s="14" customFormat="1" ht="12">
      <c r="B201" s="276"/>
      <c r="C201" s="277"/>
      <c r="D201" s="272" t="s">
        <v>163</v>
      </c>
      <c r="E201" s="278" t="s">
        <v>3</v>
      </c>
      <c r="F201" s="279" t="s">
        <v>185</v>
      </c>
      <c r="G201" s="277"/>
      <c r="H201" s="280">
        <v>92</v>
      </c>
      <c r="I201" s="277"/>
      <c r="J201" s="277"/>
      <c r="K201" s="277"/>
      <c r="L201" s="90"/>
      <c r="M201" s="92"/>
      <c r="N201" s="93"/>
      <c r="O201" s="93"/>
      <c r="P201" s="93"/>
      <c r="Q201" s="93"/>
      <c r="R201" s="93"/>
      <c r="S201" s="93"/>
      <c r="T201" s="94"/>
      <c r="AT201" s="91" t="s">
        <v>163</v>
      </c>
      <c r="AU201" s="91" t="s">
        <v>82</v>
      </c>
      <c r="AV201" s="14" t="s">
        <v>134</v>
      </c>
      <c r="AW201" s="14" t="s">
        <v>4</v>
      </c>
      <c r="AX201" s="14" t="s">
        <v>80</v>
      </c>
      <c r="AY201" s="91" t="s">
        <v>116</v>
      </c>
    </row>
    <row r="202" spans="1:65" s="2" customFormat="1" ht="16.5" customHeight="1">
      <c r="A202" s="21"/>
      <c r="B202" s="195"/>
      <c r="C202" s="266" t="s">
        <v>446</v>
      </c>
      <c r="D202" s="266" t="s">
        <v>119</v>
      </c>
      <c r="E202" s="267" t="s">
        <v>447</v>
      </c>
      <c r="F202" s="268" t="s">
        <v>448</v>
      </c>
      <c r="G202" s="269" t="s">
        <v>181</v>
      </c>
      <c r="H202" s="270">
        <v>92</v>
      </c>
      <c r="I202" s="73"/>
      <c r="J202" s="182">
        <f>ROUND(I202*H202,2)</f>
        <v>0</v>
      </c>
      <c r="K202" s="268" t="s">
        <v>420</v>
      </c>
      <c r="L202" s="22"/>
      <c r="M202" s="74" t="s">
        <v>3</v>
      </c>
      <c r="N202" s="75" t="s">
        <v>43</v>
      </c>
      <c r="O202" s="28"/>
      <c r="P202" s="76">
        <f>O202*H202</f>
        <v>0</v>
      </c>
      <c r="Q202" s="76">
        <v>0</v>
      </c>
      <c r="R202" s="76">
        <f>Q202*H202</f>
        <v>0</v>
      </c>
      <c r="S202" s="76">
        <v>0</v>
      </c>
      <c r="T202" s="77">
        <f>S202*H202</f>
        <v>0</v>
      </c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R202" s="78" t="s">
        <v>134</v>
      </c>
      <c r="AT202" s="78" t="s">
        <v>119</v>
      </c>
      <c r="AU202" s="78" t="s">
        <v>82</v>
      </c>
      <c r="AY202" s="17" t="s">
        <v>116</v>
      </c>
      <c r="BE202" s="79">
        <f>IF(N202="základní",J202,0)</f>
        <v>0</v>
      </c>
      <c r="BF202" s="79">
        <f>IF(N202="snížená",J202,0)</f>
        <v>0</v>
      </c>
      <c r="BG202" s="79">
        <f>IF(N202="zákl. přenesená",J202,0)</f>
        <v>0</v>
      </c>
      <c r="BH202" s="79">
        <f>IF(N202="sníž. přenesená",J202,0)</f>
        <v>0</v>
      </c>
      <c r="BI202" s="79">
        <f>IF(N202="nulová",J202,0)</f>
        <v>0</v>
      </c>
      <c r="BJ202" s="17" t="s">
        <v>80</v>
      </c>
      <c r="BK202" s="79">
        <f>ROUND(I202*H202,2)</f>
        <v>0</v>
      </c>
      <c r="BL202" s="17" t="s">
        <v>134</v>
      </c>
      <c r="BM202" s="78" t="s">
        <v>449</v>
      </c>
    </row>
    <row r="203" spans="2:51" s="13" customFormat="1" ht="12">
      <c r="B203" s="271"/>
      <c r="C203" s="184"/>
      <c r="D203" s="272" t="s">
        <v>163</v>
      </c>
      <c r="E203" s="273" t="s">
        <v>3</v>
      </c>
      <c r="F203" s="274" t="s">
        <v>422</v>
      </c>
      <c r="G203" s="184"/>
      <c r="H203" s="275">
        <v>92</v>
      </c>
      <c r="I203" s="184"/>
      <c r="J203" s="184"/>
      <c r="K203" s="184"/>
      <c r="L203" s="80"/>
      <c r="M203" s="82"/>
      <c r="N203" s="83"/>
      <c r="O203" s="83"/>
      <c r="P203" s="83"/>
      <c r="Q203" s="83"/>
      <c r="R203" s="83"/>
      <c r="S203" s="83"/>
      <c r="T203" s="84"/>
      <c r="AT203" s="81" t="s">
        <v>163</v>
      </c>
      <c r="AU203" s="81" t="s">
        <v>82</v>
      </c>
      <c r="AV203" s="13" t="s">
        <v>82</v>
      </c>
      <c r="AW203" s="13" t="s">
        <v>33</v>
      </c>
      <c r="AX203" s="13" t="s">
        <v>72</v>
      </c>
      <c r="AY203" s="81" t="s">
        <v>116</v>
      </c>
    </row>
    <row r="204" spans="2:51" s="14" customFormat="1" ht="12">
      <c r="B204" s="276"/>
      <c r="C204" s="277"/>
      <c r="D204" s="272" t="s">
        <v>163</v>
      </c>
      <c r="E204" s="278" t="s">
        <v>3</v>
      </c>
      <c r="F204" s="279" t="s">
        <v>185</v>
      </c>
      <c r="G204" s="277"/>
      <c r="H204" s="280">
        <v>92</v>
      </c>
      <c r="I204" s="277"/>
      <c r="J204" s="277"/>
      <c r="K204" s="277"/>
      <c r="L204" s="90"/>
      <c r="M204" s="92"/>
      <c r="N204" s="93"/>
      <c r="O204" s="93"/>
      <c r="P204" s="93"/>
      <c r="Q204" s="93"/>
      <c r="R204" s="93"/>
      <c r="S204" s="93"/>
      <c r="T204" s="94"/>
      <c r="AT204" s="91" t="s">
        <v>163</v>
      </c>
      <c r="AU204" s="91" t="s">
        <v>82</v>
      </c>
      <c r="AV204" s="14" t="s">
        <v>134</v>
      </c>
      <c r="AW204" s="14" t="s">
        <v>4</v>
      </c>
      <c r="AX204" s="14" t="s">
        <v>80</v>
      </c>
      <c r="AY204" s="91" t="s">
        <v>116</v>
      </c>
    </row>
    <row r="205" spans="2:63" s="12" customFormat="1" ht="22.8" customHeight="1">
      <c r="B205" s="260"/>
      <c r="C205" s="261"/>
      <c r="D205" s="262" t="s">
        <v>71</v>
      </c>
      <c r="E205" s="265" t="s">
        <v>130</v>
      </c>
      <c r="F205" s="265" t="s">
        <v>225</v>
      </c>
      <c r="G205" s="261"/>
      <c r="H205" s="261"/>
      <c r="I205" s="261"/>
      <c r="J205" s="183">
        <f>BK205</f>
        <v>0</v>
      </c>
      <c r="K205" s="261"/>
      <c r="L205" s="65"/>
      <c r="M205" s="67"/>
      <c r="N205" s="68"/>
      <c r="O205" s="68"/>
      <c r="P205" s="69">
        <f>SUM(P206:P211)</f>
        <v>0</v>
      </c>
      <c r="Q205" s="68"/>
      <c r="R205" s="69">
        <f>SUM(R206:R211)</f>
        <v>0</v>
      </c>
      <c r="S205" s="68"/>
      <c r="T205" s="70">
        <f>SUM(T206:T211)</f>
        <v>0</v>
      </c>
      <c r="AR205" s="66" t="s">
        <v>80</v>
      </c>
      <c r="AT205" s="71" t="s">
        <v>71</v>
      </c>
      <c r="AU205" s="71" t="s">
        <v>80</v>
      </c>
      <c r="AY205" s="66" t="s">
        <v>116</v>
      </c>
      <c r="BK205" s="72">
        <f>SUM(BK206:BK211)</f>
        <v>0</v>
      </c>
    </row>
    <row r="206" spans="1:65" s="2" customFormat="1" ht="16.5" customHeight="1">
      <c r="A206" s="21"/>
      <c r="B206" s="195"/>
      <c r="C206" s="266" t="s">
        <v>450</v>
      </c>
      <c r="D206" s="266" t="s">
        <v>119</v>
      </c>
      <c r="E206" s="267" t="s">
        <v>451</v>
      </c>
      <c r="F206" s="268" t="s">
        <v>452</v>
      </c>
      <c r="G206" s="269" t="s">
        <v>195</v>
      </c>
      <c r="H206" s="270">
        <v>33</v>
      </c>
      <c r="I206" s="73"/>
      <c r="J206" s="182">
        <f>ROUND(I206*H206,2)</f>
        <v>0</v>
      </c>
      <c r="K206" s="268" t="s">
        <v>182</v>
      </c>
      <c r="L206" s="22"/>
      <c r="M206" s="74" t="s">
        <v>3</v>
      </c>
      <c r="N206" s="75" t="s">
        <v>43</v>
      </c>
      <c r="O206" s="28"/>
      <c r="P206" s="76">
        <f>O206*H206</f>
        <v>0</v>
      </c>
      <c r="Q206" s="76">
        <v>0</v>
      </c>
      <c r="R206" s="76">
        <f>Q206*H206</f>
        <v>0</v>
      </c>
      <c r="S206" s="76">
        <v>0</v>
      </c>
      <c r="T206" s="77">
        <f>S206*H206</f>
        <v>0</v>
      </c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R206" s="78" t="s">
        <v>134</v>
      </c>
      <c r="AT206" s="78" t="s">
        <v>119</v>
      </c>
      <c r="AU206" s="78" t="s">
        <v>82</v>
      </c>
      <c r="AY206" s="17" t="s">
        <v>116</v>
      </c>
      <c r="BE206" s="79">
        <f>IF(N206="základní",J206,0)</f>
        <v>0</v>
      </c>
      <c r="BF206" s="79">
        <f>IF(N206="snížená",J206,0)</f>
        <v>0</v>
      </c>
      <c r="BG206" s="79">
        <f>IF(N206="zákl. přenesená",J206,0)</f>
        <v>0</v>
      </c>
      <c r="BH206" s="79">
        <f>IF(N206="sníž. přenesená",J206,0)</f>
        <v>0</v>
      </c>
      <c r="BI206" s="79">
        <f>IF(N206="nulová",J206,0)</f>
        <v>0</v>
      </c>
      <c r="BJ206" s="17" t="s">
        <v>80</v>
      </c>
      <c r="BK206" s="79">
        <f>ROUND(I206*H206,2)</f>
        <v>0</v>
      </c>
      <c r="BL206" s="17" t="s">
        <v>134</v>
      </c>
      <c r="BM206" s="78" t="s">
        <v>453</v>
      </c>
    </row>
    <row r="207" spans="2:51" s="13" customFormat="1" ht="12">
      <c r="B207" s="271"/>
      <c r="C207" s="184"/>
      <c r="D207" s="272" t="s">
        <v>163</v>
      </c>
      <c r="E207" s="273" t="s">
        <v>3</v>
      </c>
      <c r="F207" s="274" t="s">
        <v>454</v>
      </c>
      <c r="G207" s="184"/>
      <c r="H207" s="275">
        <v>33</v>
      </c>
      <c r="I207" s="184"/>
      <c r="J207" s="184"/>
      <c r="K207" s="184"/>
      <c r="L207" s="80"/>
      <c r="M207" s="82"/>
      <c r="N207" s="83"/>
      <c r="O207" s="83"/>
      <c r="P207" s="83"/>
      <c r="Q207" s="83"/>
      <c r="R207" s="83"/>
      <c r="S207" s="83"/>
      <c r="T207" s="84"/>
      <c r="AT207" s="81" t="s">
        <v>163</v>
      </c>
      <c r="AU207" s="81" t="s">
        <v>82</v>
      </c>
      <c r="AV207" s="13" t="s">
        <v>82</v>
      </c>
      <c r="AW207" s="13" t="s">
        <v>33</v>
      </c>
      <c r="AX207" s="13" t="s">
        <v>72</v>
      </c>
      <c r="AY207" s="81" t="s">
        <v>116</v>
      </c>
    </row>
    <row r="208" spans="2:51" s="14" customFormat="1" ht="12">
      <c r="B208" s="276"/>
      <c r="C208" s="277"/>
      <c r="D208" s="272" t="s">
        <v>163</v>
      </c>
      <c r="E208" s="278" t="s">
        <v>3</v>
      </c>
      <c r="F208" s="279" t="s">
        <v>185</v>
      </c>
      <c r="G208" s="277"/>
      <c r="H208" s="280">
        <v>33</v>
      </c>
      <c r="I208" s="277"/>
      <c r="J208" s="277"/>
      <c r="K208" s="277"/>
      <c r="L208" s="90"/>
      <c r="M208" s="92"/>
      <c r="N208" s="93"/>
      <c r="O208" s="93"/>
      <c r="P208" s="93"/>
      <c r="Q208" s="93"/>
      <c r="R208" s="93"/>
      <c r="S208" s="93"/>
      <c r="T208" s="94"/>
      <c r="AT208" s="91" t="s">
        <v>163</v>
      </c>
      <c r="AU208" s="91" t="s">
        <v>82</v>
      </c>
      <c r="AV208" s="14" t="s">
        <v>134</v>
      </c>
      <c r="AW208" s="14" t="s">
        <v>4</v>
      </c>
      <c r="AX208" s="14" t="s">
        <v>80</v>
      </c>
      <c r="AY208" s="91" t="s">
        <v>116</v>
      </c>
    </row>
    <row r="209" spans="1:65" s="2" customFormat="1" ht="16.5" customHeight="1">
      <c r="A209" s="21"/>
      <c r="B209" s="195"/>
      <c r="C209" s="266" t="s">
        <v>455</v>
      </c>
      <c r="D209" s="266" t="s">
        <v>119</v>
      </c>
      <c r="E209" s="267" t="s">
        <v>456</v>
      </c>
      <c r="F209" s="268" t="s">
        <v>457</v>
      </c>
      <c r="G209" s="269" t="s">
        <v>195</v>
      </c>
      <c r="H209" s="270">
        <v>33</v>
      </c>
      <c r="I209" s="73"/>
      <c r="J209" s="182">
        <f>ROUND(I209*H209,2)</f>
        <v>0</v>
      </c>
      <c r="K209" s="268" t="s">
        <v>182</v>
      </c>
      <c r="L209" s="22"/>
      <c r="M209" s="74" t="s">
        <v>3</v>
      </c>
      <c r="N209" s="75" t="s">
        <v>43</v>
      </c>
      <c r="O209" s="28"/>
      <c r="P209" s="76">
        <f>O209*H209</f>
        <v>0</v>
      </c>
      <c r="Q209" s="76">
        <v>0</v>
      </c>
      <c r="R209" s="76">
        <f>Q209*H209</f>
        <v>0</v>
      </c>
      <c r="S209" s="76">
        <v>0</v>
      </c>
      <c r="T209" s="77">
        <f>S209*H209</f>
        <v>0</v>
      </c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R209" s="78" t="s">
        <v>134</v>
      </c>
      <c r="AT209" s="78" t="s">
        <v>119</v>
      </c>
      <c r="AU209" s="78" t="s">
        <v>82</v>
      </c>
      <c r="AY209" s="17" t="s">
        <v>116</v>
      </c>
      <c r="BE209" s="79">
        <f>IF(N209="základní",J209,0)</f>
        <v>0</v>
      </c>
      <c r="BF209" s="79">
        <f>IF(N209="snížená",J209,0)</f>
        <v>0</v>
      </c>
      <c r="BG209" s="79">
        <f>IF(N209="zákl. přenesená",J209,0)</f>
        <v>0</v>
      </c>
      <c r="BH209" s="79">
        <f>IF(N209="sníž. přenesená",J209,0)</f>
        <v>0</v>
      </c>
      <c r="BI209" s="79">
        <f>IF(N209="nulová",J209,0)</f>
        <v>0</v>
      </c>
      <c r="BJ209" s="17" t="s">
        <v>80</v>
      </c>
      <c r="BK209" s="79">
        <f>ROUND(I209*H209,2)</f>
        <v>0</v>
      </c>
      <c r="BL209" s="17" t="s">
        <v>134</v>
      </c>
      <c r="BM209" s="78" t="s">
        <v>458</v>
      </c>
    </row>
    <row r="210" spans="2:51" s="13" customFormat="1" ht="12">
      <c r="B210" s="271"/>
      <c r="C210" s="184"/>
      <c r="D210" s="272" t="s">
        <v>163</v>
      </c>
      <c r="E210" s="273" t="s">
        <v>3</v>
      </c>
      <c r="F210" s="274" t="s">
        <v>459</v>
      </c>
      <c r="G210" s="184"/>
      <c r="H210" s="275">
        <v>33</v>
      </c>
      <c r="I210" s="184"/>
      <c r="J210" s="184"/>
      <c r="K210" s="184"/>
      <c r="L210" s="80"/>
      <c r="M210" s="82"/>
      <c r="N210" s="83"/>
      <c r="O210" s="83"/>
      <c r="P210" s="83"/>
      <c r="Q210" s="83"/>
      <c r="R210" s="83"/>
      <c r="S210" s="83"/>
      <c r="T210" s="84"/>
      <c r="AT210" s="81" t="s">
        <v>163</v>
      </c>
      <c r="AU210" s="81" t="s">
        <v>82</v>
      </c>
      <c r="AV210" s="13" t="s">
        <v>82</v>
      </c>
      <c r="AW210" s="13" t="s">
        <v>33</v>
      </c>
      <c r="AX210" s="13" t="s">
        <v>72</v>
      </c>
      <c r="AY210" s="81" t="s">
        <v>116</v>
      </c>
    </row>
    <row r="211" spans="2:51" s="14" customFormat="1" ht="12">
      <c r="B211" s="276"/>
      <c r="C211" s="277"/>
      <c r="D211" s="272" t="s">
        <v>163</v>
      </c>
      <c r="E211" s="278" t="s">
        <v>3</v>
      </c>
      <c r="F211" s="279" t="s">
        <v>185</v>
      </c>
      <c r="G211" s="277"/>
      <c r="H211" s="280">
        <v>33</v>
      </c>
      <c r="I211" s="277"/>
      <c r="J211" s="277"/>
      <c r="K211" s="277"/>
      <c r="L211" s="90"/>
      <c r="M211" s="92"/>
      <c r="N211" s="93"/>
      <c r="O211" s="93"/>
      <c r="P211" s="93"/>
      <c r="Q211" s="93"/>
      <c r="R211" s="93"/>
      <c r="S211" s="93"/>
      <c r="T211" s="94"/>
      <c r="AT211" s="91" t="s">
        <v>163</v>
      </c>
      <c r="AU211" s="91" t="s">
        <v>82</v>
      </c>
      <c r="AV211" s="14" t="s">
        <v>134</v>
      </c>
      <c r="AW211" s="14" t="s">
        <v>4</v>
      </c>
      <c r="AX211" s="14" t="s">
        <v>80</v>
      </c>
      <c r="AY211" s="91" t="s">
        <v>116</v>
      </c>
    </row>
    <row r="212" spans="2:63" s="12" customFormat="1" ht="22.8" customHeight="1">
      <c r="B212" s="260"/>
      <c r="C212" s="261"/>
      <c r="D212" s="262" t="s">
        <v>71</v>
      </c>
      <c r="E212" s="265" t="s">
        <v>134</v>
      </c>
      <c r="F212" s="265" t="s">
        <v>460</v>
      </c>
      <c r="G212" s="261"/>
      <c r="H212" s="261"/>
      <c r="I212" s="261"/>
      <c r="J212" s="183">
        <f>BK212</f>
        <v>0</v>
      </c>
      <c r="K212" s="261"/>
      <c r="L212" s="65"/>
      <c r="M212" s="67"/>
      <c r="N212" s="68"/>
      <c r="O212" s="68"/>
      <c r="P212" s="69">
        <f>SUM(P213:P215)</f>
        <v>0</v>
      </c>
      <c r="Q212" s="68"/>
      <c r="R212" s="69">
        <f>SUM(R213:R215)</f>
        <v>0</v>
      </c>
      <c r="S212" s="68"/>
      <c r="T212" s="70">
        <f>SUM(T213:T215)</f>
        <v>0</v>
      </c>
      <c r="AR212" s="66" t="s">
        <v>80</v>
      </c>
      <c r="AT212" s="71" t="s">
        <v>71</v>
      </c>
      <c r="AU212" s="71" t="s">
        <v>80</v>
      </c>
      <c r="AY212" s="66" t="s">
        <v>116</v>
      </c>
      <c r="BK212" s="72">
        <f>SUM(BK213:BK215)</f>
        <v>0</v>
      </c>
    </row>
    <row r="213" spans="1:65" s="2" customFormat="1" ht="16.5" customHeight="1">
      <c r="A213" s="21"/>
      <c r="B213" s="195"/>
      <c r="C213" s="266" t="s">
        <v>461</v>
      </c>
      <c r="D213" s="266" t="s">
        <v>119</v>
      </c>
      <c r="E213" s="267" t="s">
        <v>462</v>
      </c>
      <c r="F213" s="268" t="s">
        <v>463</v>
      </c>
      <c r="G213" s="269" t="s">
        <v>200</v>
      </c>
      <c r="H213" s="270">
        <v>1.05</v>
      </c>
      <c r="I213" s="73"/>
      <c r="J213" s="182">
        <f>ROUND(I213*H213,2)</f>
        <v>0</v>
      </c>
      <c r="K213" s="268" t="s">
        <v>182</v>
      </c>
      <c r="L213" s="22"/>
      <c r="M213" s="74" t="s">
        <v>3</v>
      </c>
      <c r="N213" s="75" t="s">
        <v>43</v>
      </c>
      <c r="O213" s="28"/>
      <c r="P213" s="76">
        <f>O213*H213</f>
        <v>0</v>
      </c>
      <c r="Q213" s="76">
        <v>0</v>
      </c>
      <c r="R213" s="76">
        <f>Q213*H213</f>
        <v>0</v>
      </c>
      <c r="S213" s="76">
        <v>0</v>
      </c>
      <c r="T213" s="77">
        <f>S213*H213</f>
        <v>0</v>
      </c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R213" s="78" t="s">
        <v>134</v>
      </c>
      <c r="AT213" s="78" t="s">
        <v>119</v>
      </c>
      <c r="AU213" s="78" t="s">
        <v>82</v>
      </c>
      <c r="AY213" s="17" t="s">
        <v>116</v>
      </c>
      <c r="BE213" s="79">
        <f>IF(N213="základní",J213,0)</f>
        <v>0</v>
      </c>
      <c r="BF213" s="79">
        <f>IF(N213="snížená",J213,0)</f>
        <v>0</v>
      </c>
      <c r="BG213" s="79">
        <f>IF(N213="zákl. přenesená",J213,0)</f>
        <v>0</v>
      </c>
      <c r="BH213" s="79">
        <f>IF(N213="sníž. přenesená",J213,0)</f>
        <v>0</v>
      </c>
      <c r="BI213" s="79">
        <f>IF(N213="nulová",J213,0)</f>
        <v>0</v>
      </c>
      <c r="BJ213" s="17" t="s">
        <v>80</v>
      </c>
      <c r="BK213" s="79">
        <f>ROUND(I213*H213,2)</f>
        <v>0</v>
      </c>
      <c r="BL213" s="17" t="s">
        <v>134</v>
      </c>
      <c r="BM213" s="78" t="s">
        <v>464</v>
      </c>
    </row>
    <row r="214" spans="2:51" s="13" customFormat="1" ht="12">
      <c r="B214" s="271"/>
      <c r="C214" s="184"/>
      <c r="D214" s="272" t="s">
        <v>163</v>
      </c>
      <c r="E214" s="273" t="s">
        <v>3</v>
      </c>
      <c r="F214" s="274" t="s">
        <v>465</v>
      </c>
      <c r="G214" s="184"/>
      <c r="H214" s="275">
        <v>1.05</v>
      </c>
      <c r="I214" s="184"/>
      <c r="J214" s="184"/>
      <c r="K214" s="184"/>
      <c r="L214" s="80"/>
      <c r="M214" s="82"/>
      <c r="N214" s="83"/>
      <c r="O214" s="83"/>
      <c r="P214" s="83"/>
      <c r="Q214" s="83"/>
      <c r="R214" s="83"/>
      <c r="S214" s="83"/>
      <c r="T214" s="84"/>
      <c r="AT214" s="81" t="s">
        <v>163</v>
      </c>
      <c r="AU214" s="81" t="s">
        <v>82</v>
      </c>
      <c r="AV214" s="13" t="s">
        <v>82</v>
      </c>
      <c r="AW214" s="13" t="s">
        <v>33</v>
      </c>
      <c r="AX214" s="13" t="s">
        <v>72</v>
      </c>
      <c r="AY214" s="81" t="s">
        <v>116</v>
      </c>
    </row>
    <row r="215" spans="2:51" s="14" customFormat="1" ht="12">
      <c r="B215" s="276"/>
      <c r="C215" s="277"/>
      <c r="D215" s="272" t="s">
        <v>163</v>
      </c>
      <c r="E215" s="278" t="s">
        <v>3</v>
      </c>
      <c r="F215" s="279" t="s">
        <v>185</v>
      </c>
      <c r="G215" s="277"/>
      <c r="H215" s="280">
        <v>1.05</v>
      </c>
      <c r="I215" s="277"/>
      <c r="J215" s="277"/>
      <c r="K215" s="277"/>
      <c r="L215" s="90"/>
      <c r="M215" s="92"/>
      <c r="N215" s="93"/>
      <c r="O215" s="93"/>
      <c r="P215" s="93"/>
      <c r="Q215" s="93"/>
      <c r="R215" s="93"/>
      <c r="S215" s="93"/>
      <c r="T215" s="94"/>
      <c r="AT215" s="91" t="s">
        <v>163</v>
      </c>
      <c r="AU215" s="91" t="s">
        <v>82</v>
      </c>
      <c r="AV215" s="14" t="s">
        <v>134</v>
      </c>
      <c r="AW215" s="14" t="s">
        <v>4</v>
      </c>
      <c r="AX215" s="14" t="s">
        <v>80</v>
      </c>
      <c r="AY215" s="91" t="s">
        <v>116</v>
      </c>
    </row>
    <row r="216" spans="2:63" s="12" customFormat="1" ht="22.8" customHeight="1">
      <c r="B216" s="260"/>
      <c r="C216" s="261"/>
      <c r="D216" s="262" t="s">
        <v>71</v>
      </c>
      <c r="E216" s="265" t="s">
        <v>115</v>
      </c>
      <c r="F216" s="265" t="s">
        <v>231</v>
      </c>
      <c r="G216" s="261"/>
      <c r="H216" s="261"/>
      <c r="I216" s="261"/>
      <c r="J216" s="183">
        <f>BK216</f>
        <v>0</v>
      </c>
      <c r="K216" s="261"/>
      <c r="L216" s="65"/>
      <c r="M216" s="67"/>
      <c r="N216" s="68"/>
      <c r="O216" s="68"/>
      <c r="P216" s="69">
        <f>SUM(P217:P225)</f>
        <v>0</v>
      </c>
      <c r="Q216" s="68"/>
      <c r="R216" s="69">
        <f>SUM(R217:R225)</f>
        <v>316.536</v>
      </c>
      <c r="S216" s="68"/>
      <c r="T216" s="70">
        <f>SUM(T217:T225)</f>
        <v>0</v>
      </c>
      <c r="AR216" s="66" t="s">
        <v>80</v>
      </c>
      <c r="AT216" s="71" t="s">
        <v>71</v>
      </c>
      <c r="AU216" s="71" t="s">
        <v>80</v>
      </c>
      <c r="AY216" s="66" t="s">
        <v>116</v>
      </c>
      <c r="BK216" s="72">
        <f>SUM(BK217:BK225)</f>
        <v>0</v>
      </c>
    </row>
    <row r="217" spans="1:65" s="2" customFormat="1" ht="16.5" customHeight="1">
      <c r="A217" s="21"/>
      <c r="B217" s="195"/>
      <c r="C217" s="266" t="s">
        <v>466</v>
      </c>
      <c r="D217" s="266" t="s">
        <v>119</v>
      </c>
      <c r="E217" s="267" t="s">
        <v>467</v>
      </c>
      <c r="F217" s="268" t="s">
        <v>468</v>
      </c>
      <c r="G217" s="269" t="s">
        <v>181</v>
      </c>
      <c r="H217" s="270">
        <v>327</v>
      </c>
      <c r="I217" s="73"/>
      <c r="J217" s="182">
        <f>ROUND(I217*H217,2)</f>
        <v>0</v>
      </c>
      <c r="K217" s="268" t="s">
        <v>182</v>
      </c>
      <c r="L217" s="22"/>
      <c r="M217" s="74" t="s">
        <v>3</v>
      </c>
      <c r="N217" s="75" t="s">
        <v>43</v>
      </c>
      <c r="O217" s="28"/>
      <c r="P217" s="76">
        <f>O217*H217</f>
        <v>0</v>
      </c>
      <c r="Q217" s="76">
        <v>0.69</v>
      </c>
      <c r="R217" s="76">
        <f>Q217*H217</f>
        <v>225.63</v>
      </c>
      <c r="S217" s="76">
        <v>0</v>
      </c>
      <c r="T217" s="77">
        <f>S217*H217</f>
        <v>0</v>
      </c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R217" s="78" t="s">
        <v>134</v>
      </c>
      <c r="AT217" s="78" t="s">
        <v>119</v>
      </c>
      <c r="AU217" s="78" t="s">
        <v>82</v>
      </c>
      <c r="AY217" s="17" t="s">
        <v>116</v>
      </c>
      <c r="BE217" s="79">
        <f>IF(N217="základní",J217,0)</f>
        <v>0</v>
      </c>
      <c r="BF217" s="79">
        <f>IF(N217="snížená",J217,0)</f>
        <v>0</v>
      </c>
      <c r="BG217" s="79">
        <f>IF(N217="zákl. přenesená",J217,0)</f>
        <v>0</v>
      </c>
      <c r="BH217" s="79">
        <f>IF(N217="sníž. přenesená",J217,0)</f>
        <v>0</v>
      </c>
      <c r="BI217" s="79">
        <f>IF(N217="nulová",J217,0)</f>
        <v>0</v>
      </c>
      <c r="BJ217" s="17" t="s">
        <v>80</v>
      </c>
      <c r="BK217" s="79">
        <f>ROUND(I217*H217,2)</f>
        <v>0</v>
      </c>
      <c r="BL217" s="17" t="s">
        <v>134</v>
      </c>
      <c r="BM217" s="78" t="s">
        <v>469</v>
      </c>
    </row>
    <row r="218" spans="2:51" s="13" customFormat="1" ht="12">
      <c r="B218" s="271"/>
      <c r="C218" s="184"/>
      <c r="D218" s="272" t="s">
        <v>163</v>
      </c>
      <c r="E218" s="273" t="s">
        <v>3</v>
      </c>
      <c r="F218" s="274" t="s">
        <v>416</v>
      </c>
      <c r="G218" s="184"/>
      <c r="H218" s="275">
        <v>327</v>
      </c>
      <c r="I218" s="184"/>
      <c r="J218" s="184"/>
      <c r="K218" s="184"/>
      <c r="L218" s="80"/>
      <c r="M218" s="82"/>
      <c r="N218" s="83"/>
      <c r="O218" s="83"/>
      <c r="P218" s="83"/>
      <c r="Q218" s="83"/>
      <c r="R218" s="83"/>
      <c r="S218" s="83"/>
      <c r="T218" s="84"/>
      <c r="AT218" s="81" t="s">
        <v>163</v>
      </c>
      <c r="AU218" s="81" t="s">
        <v>82</v>
      </c>
      <c r="AV218" s="13" t="s">
        <v>82</v>
      </c>
      <c r="AW218" s="13" t="s">
        <v>33</v>
      </c>
      <c r="AX218" s="13" t="s">
        <v>72</v>
      </c>
      <c r="AY218" s="81" t="s">
        <v>116</v>
      </c>
    </row>
    <row r="219" spans="2:51" s="14" customFormat="1" ht="12">
      <c r="B219" s="276"/>
      <c r="C219" s="277"/>
      <c r="D219" s="272" t="s">
        <v>163</v>
      </c>
      <c r="E219" s="278" t="s">
        <v>3</v>
      </c>
      <c r="F219" s="279" t="s">
        <v>185</v>
      </c>
      <c r="G219" s="277"/>
      <c r="H219" s="280">
        <v>327</v>
      </c>
      <c r="I219" s="277"/>
      <c r="J219" s="277"/>
      <c r="K219" s="277"/>
      <c r="L219" s="90"/>
      <c r="M219" s="92"/>
      <c r="N219" s="93"/>
      <c r="O219" s="93"/>
      <c r="P219" s="93"/>
      <c r="Q219" s="93"/>
      <c r="R219" s="93"/>
      <c r="S219" s="93"/>
      <c r="T219" s="94"/>
      <c r="AT219" s="91" t="s">
        <v>163</v>
      </c>
      <c r="AU219" s="91" t="s">
        <v>82</v>
      </c>
      <c r="AV219" s="14" t="s">
        <v>134</v>
      </c>
      <c r="AW219" s="14" t="s">
        <v>4</v>
      </c>
      <c r="AX219" s="14" t="s">
        <v>80</v>
      </c>
      <c r="AY219" s="91" t="s">
        <v>116</v>
      </c>
    </row>
    <row r="220" spans="1:65" s="2" customFormat="1" ht="16.5" customHeight="1">
      <c r="A220" s="21"/>
      <c r="B220" s="195"/>
      <c r="C220" s="266" t="s">
        <v>470</v>
      </c>
      <c r="D220" s="266" t="s">
        <v>119</v>
      </c>
      <c r="E220" s="267" t="s">
        <v>471</v>
      </c>
      <c r="F220" s="268" t="s">
        <v>472</v>
      </c>
      <c r="G220" s="269" t="s">
        <v>181</v>
      </c>
      <c r="H220" s="270">
        <v>327</v>
      </c>
      <c r="I220" s="73"/>
      <c r="J220" s="182">
        <f>ROUND(I220*H220,2)</f>
        <v>0</v>
      </c>
      <c r="K220" s="268" t="s">
        <v>3</v>
      </c>
      <c r="L220" s="22"/>
      <c r="M220" s="74" t="s">
        <v>3</v>
      </c>
      <c r="N220" s="75" t="s">
        <v>43</v>
      </c>
      <c r="O220" s="28"/>
      <c r="P220" s="76">
        <f>O220*H220</f>
        <v>0</v>
      </c>
      <c r="Q220" s="76">
        <v>0.098</v>
      </c>
      <c r="R220" s="76">
        <f>Q220*H220</f>
        <v>32.046</v>
      </c>
      <c r="S220" s="76">
        <v>0</v>
      </c>
      <c r="T220" s="77">
        <f>S220*H220</f>
        <v>0</v>
      </c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R220" s="78" t="s">
        <v>134</v>
      </c>
      <c r="AT220" s="78" t="s">
        <v>119</v>
      </c>
      <c r="AU220" s="78" t="s">
        <v>82</v>
      </c>
      <c r="AY220" s="17" t="s">
        <v>116</v>
      </c>
      <c r="BE220" s="79">
        <f>IF(N220="základní",J220,0)</f>
        <v>0</v>
      </c>
      <c r="BF220" s="79">
        <f>IF(N220="snížená",J220,0)</f>
        <v>0</v>
      </c>
      <c r="BG220" s="79">
        <f>IF(N220="zákl. přenesená",J220,0)</f>
        <v>0</v>
      </c>
      <c r="BH220" s="79">
        <f>IF(N220="sníž. přenesená",J220,0)</f>
        <v>0</v>
      </c>
      <c r="BI220" s="79">
        <f>IF(N220="nulová",J220,0)</f>
        <v>0</v>
      </c>
      <c r="BJ220" s="17" t="s">
        <v>80</v>
      </c>
      <c r="BK220" s="79">
        <f>ROUND(I220*H220,2)</f>
        <v>0</v>
      </c>
      <c r="BL220" s="17" t="s">
        <v>134</v>
      </c>
      <c r="BM220" s="78" t="s">
        <v>473</v>
      </c>
    </row>
    <row r="221" spans="2:51" s="13" customFormat="1" ht="12">
      <c r="B221" s="271"/>
      <c r="C221" s="184"/>
      <c r="D221" s="272" t="s">
        <v>163</v>
      </c>
      <c r="E221" s="273" t="s">
        <v>3</v>
      </c>
      <c r="F221" s="274" t="s">
        <v>416</v>
      </c>
      <c r="G221" s="184"/>
      <c r="H221" s="275">
        <v>327</v>
      </c>
      <c r="I221" s="184"/>
      <c r="J221" s="184"/>
      <c r="K221" s="184"/>
      <c r="L221" s="80"/>
      <c r="M221" s="82"/>
      <c r="N221" s="83"/>
      <c r="O221" s="83"/>
      <c r="P221" s="83"/>
      <c r="Q221" s="83"/>
      <c r="R221" s="83"/>
      <c r="S221" s="83"/>
      <c r="T221" s="84"/>
      <c r="AT221" s="81" t="s">
        <v>163</v>
      </c>
      <c r="AU221" s="81" t="s">
        <v>82</v>
      </c>
      <c r="AV221" s="13" t="s">
        <v>82</v>
      </c>
      <c r="AW221" s="13" t="s">
        <v>33</v>
      </c>
      <c r="AX221" s="13" t="s">
        <v>72</v>
      </c>
      <c r="AY221" s="81" t="s">
        <v>116</v>
      </c>
    </row>
    <row r="222" spans="2:51" s="14" customFormat="1" ht="12">
      <c r="B222" s="276"/>
      <c r="C222" s="277"/>
      <c r="D222" s="272" t="s">
        <v>163</v>
      </c>
      <c r="E222" s="278" t="s">
        <v>3</v>
      </c>
      <c r="F222" s="279" t="s">
        <v>185</v>
      </c>
      <c r="G222" s="277"/>
      <c r="H222" s="280">
        <v>327</v>
      </c>
      <c r="I222" s="277"/>
      <c r="J222" s="277"/>
      <c r="K222" s="277"/>
      <c r="L222" s="90"/>
      <c r="M222" s="92"/>
      <c r="N222" s="93"/>
      <c r="O222" s="93"/>
      <c r="P222" s="93"/>
      <c r="Q222" s="93"/>
      <c r="R222" s="93"/>
      <c r="S222" s="93"/>
      <c r="T222" s="94"/>
      <c r="AT222" s="91" t="s">
        <v>163</v>
      </c>
      <c r="AU222" s="91" t="s">
        <v>82</v>
      </c>
      <c r="AV222" s="14" t="s">
        <v>134</v>
      </c>
      <c r="AW222" s="14" t="s">
        <v>4</v>
      </c>
      <c r="AX222" s="14" t="s">
        <v>80</v>
      </c>
      <c r="AY222" s="91" t="s">
        <v>116</v>
      </c>
    </row>
    <row r="223" spans="1:65" s="2" customFormat="1" ht="16.5" customHeight="1">
      <c r="A223" s="21"/>
      <c r="B223" s="195"/>
      <c r="C223" s="281" t="s">
        <v>474</v>
      </c>
      <c r="D223" s="281" t="s">
        <v>248</v>
      </c>
      <c r="E223" s="282" t="s">
        <v>475</v>
      </c>
      <c r="F223" s="283" t="s">
        <v>476</v>
      </c>
      <c r="G223" s="284" t="s">
        <v>181</v>
      </c>
      <c r="H223" s="285">
        <v>327</v>
      </c>
      <c r="I223" s="95"/>
      <c r="J223" s="286">
        <f>ROUND(I223*H223,2)</f>
        <v>0</v>
      </c>
      <c r="K223" s="283" t="s">
        <v>3</v>
      </c>
      <c r="L223" s="96"/>
      <c r="M223" s="97" t="s">
        <v>3</v>
      </c>
      <c r="N223" s="98" t="s">
        <v>43</v>
      </c>
      <c r="O223" s="28"/>
      <c r="P223" s="76">
        <f>O223*H223</f>
        <v>0</v>
      </c>
      <c r="Q223" s="76">
        <v>0.18</v>
      </c>
      <c r="R223" s="76">
        <f>Q223*H223</f>
        <v>58.86</v>
      </c>
      <c r="S223" s="76">
        <v>0</v>
      </c>
      <c r="T223" s="77">
        <f>S223*H223</f>
        <v>0</v>
      </c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R223" s="78" t="s">
        <v>153</v>
      </c>
      <c r="AT223" s="78" t="s">
        <v>248</v>
      </c>
      <c r="AU223" s="78" t="s">
        <v>82</v>
      </c>
      <c r="AY223" s="17" t="s">
        <v>116</v>
      </c>
      <c r="BE223" s="79">
        <f>IF(N223="základní",J223,0)</f>
        <v>0</v>
      </c>
      <c r="BF223" s="79">
        <f>IF(N223="snížená",J223,0)</f>
        <v>0</v>
      </c>
      <c r="BG223" s="79">
        <f>IF(N223="zákl. přenesená",J223,0)</f>
        <v>0</v>
      </c>
      <c r="BH223" s="79">
        <f>IF(N223="sníž. přenesená",J223,0)</f>
        <v>0</v>
      </c>
      <c r="BI223" s="79">
        <f>IF(N223="nulová",J223,0)</f>
        <v>0</v>
      </c>
      <c r="BJ223" s="17" t="s">
        <v>80</v>
      </c>
      <c r="BK223" s="79">
        <f>ROUND(I223*H223,2)</f>
        <v>0</v>
      </c>
      <c r="BL223" s="17" t="s">
        <v>134</v>
      </c>
      <c r="BM223" s="78" t="s">
        <v>477</v>
      </c>
    </row>
    <row r="224" spans="2:51" s="13" customFormat="1" ht="12">
      <c r="B224" s="271"/>
      <c r="C224" s="184"/>
      <c r="D224" s="272" t="s">
        <v>163</v>
      </c>
      <c r="E224" s="273" t="s">
        <v>3</v>
      </c>
      <c r="F224" s="274" t="s">
        <v>416</v>
      </c>
      <c r="G224" s="184"/>
      <c r="H224" s="275">
        <v>327</v>
      </c>
      <c r="I224" s="184"/>
      <c r="J224" s="184"/>
      <c r="K224" s="184"/>
      <c r="L224" s="80"/>
      <c r="M224" s="82"/>
      <c r="N224" s="83"/>
      <c r="O224" s="83"/>
      <c r="P224" s="83"/>
      <c r="Q224" s="83"/>
      <c r="R224" s="83"/>
      <c r="S224" s="83"/>
      <c r="T224" s="84"/>
      <c r="AT224" s="81" t="s">
        <v>163</v>
      </c>
      <c r="AU224" s="81" t="s">
        <v>82</v>
      </c>
      <c r="AV224" s="13" t="s">
        <v>82</v>
      </c>
      <c r="AW224" s="13" t="s">
        <v>33</v>
      </c>
      <c r="AX224" s="13" t="s">
        <v>72</v>
      </c>
      <c r="AY224" s="81" t="s">
        <v>116</v>
      </c>
    </row>
    <row r="225" spans="2:51" s="14" customFormat="1" ht="12">
      <c r="B225" s="276"/>
      <c r="C225" s="277"/>
      <c r="D225" s="272" t="s">
        <v>163</v>
      </c>
      <c r="E225" s="278" t="s">
        <v>3</v>
      </c>
      <c r="F225" s="279" t="s">
        <v>185</v>
      </c>
      <c r="G225" s="277"/>
      <c r="H225" s="280">
        <v>327</v>
      </c>
      <c r="I225" s="277"/>
      <c r="J225" s="277"/>
      <c r="K225" s="277"/>
      <c r="L225" s="90"/>
      <c r="M225" s="92"/>
      <c r="N225" s="93"/>
      <c r="O225" s="93"/>
      <c r="P225" s="93"/>
      <c r="Q225" s="93"/>
      <c r="R225" s="93"/>
      <c r="S225" s="93"/>
      <c r="T225" s="94"/>
      <c r="AT225" s="91" t="s">
        <v>163</v>
      </c>
      <c r="AU225" s="91" t="s">
        <v>82</v>
      </c>
      <c r="AV225" s="14" t="s">
        <v>134</v>
      </c>
      <c r="AW225" s="14" t="s">
        <v>4</v>
      </c>
      <c r="AX225" s="14" t="s">
        <v>80</v>
      </c>
      <c r="AY225" s="91" t="s">
        <v>116</v>
      </c>
    </row>
    <row r="226" spans="2:63" s="12" customFormat="1" ht="22.8" customHeight="1">
      <c r="B226" s="260"/>
      <c r="C226" s="261"/>
      <c r="D226" s="262" t="s">
        <v>71</v>
      </c>
      <c r="E226" s="265" t="s">
        <v>153</v>
      </c>
      <c r="F226" s="265" t="s">
        <v>478</v>
      </c>
      <c r="G226" s="261"/>
      <c r="H226" s="261"/>
      <c r="I226" s="261"/>
      <c r="J226" s="183">
        <f>BK226</f>
        <v>0</v>
      </c>
      <c r="K226" s="261"/>
      <c r="L226" s="65"/>
      <c r="M226" s="67"/>
      <c r="N226" s="68"/>
      <c r="O226" s="68"/>
      <c r="P226" s="69">
        <f>SUM(P227:P252)</f>
        <v>0</v>
      </c>
      <c r="Q226" s="68"/>
      <c r="R226" s="69">
        <f>SUM(R227:R252)</f>
        <v>6.078362</v>
      </c>
      <c r="S226" s="68"/>
      <c r="T226" s="70">
        <f>SUM(T227:T252)</f>
        <v>0</v>
      </c>
      <c r="AR226" s="66" t="s">
        <v>80</v>
      </c>
      <c r="AT226" s="71" t="s">
        <v>71</v>
      </c>
      <c r="AU226" s="71" t="s">
        <v>80</v>
      </c>
      <c r="AY226" s="66" t="s">
        <v>116</v>
      </c>
      <c r="BK226" s="72">
        <f>SUM(BK227:BK252)</f>
        <v>0</v>
      </c>
    </row>
    <row r="227" spans="1:65" s="2" customFormat="1" ht="16.5" customHeight="1">
      <c r="A227" s="21"/>
      <c r="B227" s="195"/>
      <c r="C227" s="266" t="s">
        <v>479</v>
      </c>
      <c r="D227" s="266" t="s">
        <v>119</v>
      </c>
      <c r="E227" s="267" t="s">
        <v>480</v>
      </c>
      <c r="F227" s="268" t="s">
        <v>481</v>
      </c>
      <c r="G227" s="269" t="s">
        <v>309</v>
      </c>
      <c r="H227" s="270">
        <v>1</v>
      </c>
      <c r="I227" s="73"/>
      <c r="J227" s="182">
        <f>ROUND(I227*H227,2)</f>
        <v>0</v>
      </c>
      <c r="K227" s="268" t="s">
        <v>3</v>
      </c>
      <c r="L227" s="22"/>
      <c r="M227" s="74" t="s">
        <v>3</v>
      </c>
      <c r="N227" s="75" t="s">
        <v>43</v>
      </c>
      <c r="O227" s="28"/>
      <c r="P227" s="76">
        <f>O227*H227</f>
        <v>0</v>
      </c>
      <c r="Q227" s="76">
        <v>0.00358</v>
      </c>
      <c r="R227" s="76">
        <f>Q227*H227</f>
        <v>0.00358</v>
      </c>
      <c r="S227" s="76">
        <v>0</v>
      </c>
      <c r="T227" s="77">
        <f>S227*H227</f>
        <v>0</v>
      </c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R227" s="78" t="s">
        <v>134</v>
      </c>
      <c r="AT227" s="78" t="s">
        <v>119</v>
      </c>
      <c r="AU227" s="78" t="s">
        <v>82</v>
      </c>
      <c r="AY227" s="17" t="s">
        <v>116</v>
      </c>
      <c r="BE227" s="79">
        <f>IF(N227="základní",J227,0)</f>
        <v>0</v>
      </c>
      <c r="BF227" s="79">
        <f>IF(N227="snížená",J227,0)</f>
        <v>0</v>
      </c>
      <c r="BG227" s="79">
        <f>IF(N227="zákl. přenesená",J227,0)</f>
        <v>0</v>
      </c>
      <c r="BH227" s="79">
        <f>IF(N227="sníž. přenesená",J227,0)</f>
        <v>0</v>
      </c>
      <c r="BI227" s="79">
        <f>IF(N227="nulová",J227,0)</f>
        <v>0</v>
      </c>
      <c r="BJ227" s="17" t="s">
        <v>80</v>
      </c>
      <c r="BK227" s="79">
        <f>ROUND(I227*H227,2)</f>
        <v>0</v>
      </c>
      <c r="BL227" s="17" t="s">
        <v>134</v>
      </c>
      <c r="BM227" s="78" t="s">
        <v>482</v>
      </c>
    </row>
    <row r="228" spans="1:65" s="2" customFormat="1" ht="16.5" customHeight="1">
      <c r="A228" s="21"/>
      <c r="B228" s="195"/>
      <c r="C228" s="281" t="s">
        <v>483</v>
      </c>
      <c r="D228" s="281" t="s">
        <v>248</v>
      </c>
      <c r="E228" s="282" t="s">
        <v>484</v>
      </c>
      <c r="F228" s="283" t="s">
        <v>485</v>
      </c>
      <c r="G228" s="284" t="s">
        <v>309</v>
      </c>
      <c r="H228" s="285">
        <v>1</v>
      </c>
      <c r="I228" s="95"/>
      <c r="J228" s="286">
        <f>ROUND(I228*H228,2)</f>
        <v>0</v>
      </c>
      <c r="K228" s="283" t="s">
        <v>3</v>
      </c>
      <c r="L228" s="96"/>
      <c r="M228" s="97" t="s">
        <v>3</v>
      </c>
      <c r="N228" s="98" t="s">
        <v>43</v>
      </c>
      <c r="O228" s="28"/>
      <c r="P228" s="76">
        <f>O228*H228</f>
        <v>0</v>
      </c>
      <c r="Q228" s="76">
        <v>0.00238</v>
      </c>
      <c r="R228" s="76">
        <f>Q228*H228</f>
        <v>0.00238</v>
      </c>
      <c r="S228" s="76">
        <v>0</v>
      </c>
      <c r="T228" s="77">
        <f>S228*H228</f>
        <v>0</v>
      </c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R228" s="78" t="s">
        <v>153</v>
      </c>
      <c r="AT228" s="78" t="s">
        <v>248</v>
      </c>
      <c r="AU228" s="78" t="s">
        <v>82</v>
      </c>
      <c r="AY228" s="17" t="s">
        <v>116</v>
      </c>
      <c r="BE228" s="79">
        <f>IF(N228="základní",J228,0)</f>
        <v>0</v>
      </c>
      <c r="BF228" s="79">
        <f>IF(N228="snížená",J228,0)</f>
        <v>0</v>
      </c>
      <c r="BG228" s="79">
        <f>IF(N228="zákl. přenesená",J228,0)</f>
        <v>0</v>
      </c>
      <c r="BH228" s="79">
        <f>IF(N228="sníž. přenesená",J228,0)</f>
        <v>0</v>
      </c>
      <c r="BI228" s="79">
        <f>IF(N228="nulová",J228,0)</f>
        <v>0</v>
      </c>
      <c r="BJ228" s="17" t="s">
        <v>80</v>
      </c>
      <c r="BK228" s="79">
        <f>ROUND(I228*H228,2)</f>
        <v>0</v>
      </c>
      <c r="BL228" s="17" t="s">
        <v>134</v>
      </c>
      <c r="BM228" s="78" t="s">
        <v>486</v>
      </c>
    </row>
    <row r="229" spans="1:65" s="2" customFormat="1" ht="22.8">
      <c r="A229" s="21"/>
      <c r="B229" s="195"/>
      <c r="C229" s="266" t="s">
        <v>487</v>
      </c>
      <c r="D229" s="266" t="s">
        <v>119</v>
      </c>
      <c r="E229" s="267" t="s">
        <v>488</v>
      </c>
      <c r="F229" s="268" t="s">
        <v>489</v>
      </c>
      <c r="G229" s="269" t="s">
        <v>195</v>
      </c>
      <c r="H229" s="270">
        <v>7.7</v>
      </c>
      <c r="I229" s="73"/>
      <c r="J229" s="182">
        <f>ROUND(I229*H229,2)</f>
        <v>0</v>
      </c>
      <c r="K229" s="268" t="s">
        <v>182</v>
      </c>
      <c r="L229" s="22"/>
      <c r="M229" s="74" t="s">
        <v>3</v>
      </c>
      <c r="N229" s="75" t="s">
        <v>43</v>
      </c>
      <c r="O229" s="28"/>
      <c r="P229" s="76">
        <f>O229*H229</f>
        <v>0</v>
      </c>
      <c r="Q229" s="76">
        <v>0.00276</v>
      </c>
      <c r="R229" s="76">
        <f>Q229*H229</f>
        <v>0.021252</v>
      </c>
      <c r="S229" s="76">
        <v>0</v>
      </c>
      <c r="T229" s="77">
        <f>S229*H229</f>
        <v>0</v>
      </c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R229" s="78" t="s">
        <v>134</v>
      </c>
      <c r="AT229" s="78" t="s">
        <v>119</v>
      </c>
      <c r="AU229" s="78" t="s">
        <v>82</v>
      </c>
      <c r="AY229" s="17" t="s">
        <v>116</v>
      </c>
      <c r="BE229" s="79">
        <f>IF(N229="základní",J229,0)</f>
        <v>0</v>
      </c>
      <c r="BF229" s="79">
        <f>IF(N229="snížená",J229,0)</f>
        <v>0</v>
      </c>
      <c r="BG229" s="79">
        <f>IF(N229="zákl. přenesená",J229,0)</f>
        <v>0</v>
      </c>
      <c r="BH229" s="79">
        <f>IF(N229="sníž. přenesená",J229,0)</f>
        <v>0</v>
      </c>
      <c r="BI229" s="79">
        <f>IF(N229="nulová",J229,0)</f>
        <v>0</v>
      </c>
      <c r="BJ229" s="17" t="s">
        <v>80</v>
      </c>
      <c r="BK229" s="79">
        <f>ROUND(I229*H229,2)</f>
        <v>0</v>
      </c>
      <c r="BL229" s="17" t="s">
        <v>134</v>
      </c>
      <c r="BM229" s="78" t="s">
        <v>490</v>
      </c>
    </row>
    <row r="230" spans="2:51" s="13" customFormat="1" ht="12">
      <c r="B230" s="271"/>
      <c r="C230" s="184"/>
      <c r="D230" s="272" t="s">
        <v>163</v>
      </c>
      <c r="E230" s="273" t="s">
        <v>3</v>
      </c>
      <c r="F230" s="274" t="s">
        <v>491</v>
      </c>
      <c r="G230" s="184"/>
      <c r="H230" s="275">
        <v>3</v>
      </c>
      <c r="I230" s="184"/>
      <c r="J230" s="184"/>
      <c r="K230" s="184"/>
      <c r="L230" s="80"/>
      <c r="M230" s="82"/>
      <c r="N230" s="83"/>
      <c r="O230" s="83"/>
      <c r="P230" s="83"/>
      <c r="Q230" s="83"/>
      <c r="R230" s="83"/>
      <c r="S230" s="83"/>
      <c r="T230" s="84"/>
      <c r="AT230" s="81" t="s">
        <v>163</v>
      </c>
      <c r="AU230" s="81" t="s">
        <v>82</v>
      </c>
      <c r="AV230" s="13" t="s">
        <v>82</v>
      </c>
      <c r="AW230" s="13" t="s">
        <v>33</v>
      </c>
      <c r="AX230" s="13" t="s">
        <v>72</v>
      </c>
      <c r="AY230" s="81" t="s">
        <v>116</v>
      </c>
    </row>
    <row r="231" spans="2:51" s="13" customFormat="1" ht="12">
      <c r="B231" s="271"/>
      <c r="C231" s="184"/>
      <c r="D231" s="272" t="s">
        <v>163</v>
      </c>
      <c r="E231" s="273" t="s">
        <v>3</v>
      </c>
      <c r="F231" s="274" t="s">
        <v>492</v>
      </c>
      <c r="G231" s="184"/>
      <c r="H231" s="275">
        <v>0.3</v>
      </c>
      <c r="I231" s="184"/>
      <c r="J231" s="184"/>
      <c r="K231" s="184"/>
      <c r="L231" s="80"/>
      <c r="M231" s="82"/>
      <c r="N231" s="83"/>
      <c r="O231" s="83"/>
      <c r="P231" s="83"/>
      <c r="Q231" s="83"/>
      <c r="R231" s="83"/>
      <c r="S231" s="83"/>
      <c r="T231" s="84"/>
      <c r="AT231" s="81" t="s">
        <v>163</v>
      </c>
      <c r="AU231" s="81" t="s">
        <v>82</v>
      </c>
      <c r="AV231" s="13" t="s">
        <v>82</v>
      </c>
      <c r="AW231" s="13" t="s">
        <v>33</v>
      </c>
      <c r="AX231" s="13" t="s">
        <v>72</v>
      </c>
      <c r="AY231" s="81" t="s">
        <v>116</v>
      </c>
    </row>
    <row r="232" spans="2:51" s="13" customFormat="1" ht="12">
      <c r="B232" s="271"/>
      <c r="C232" s="184"/>
      <c r="D232" s="272" t="s">
        <v>163</v>
      </c>
      <c r="E232" s="273" t="s">
        <v>3</v>
      </c>
      <c r="F232" s="274" t="s">
        <v>493</v>
      </c>
      <c r="G232" s="184"/>
      <c r="H232" s="275">
        <v>2</v>
      </c>
      <c r="I232" s="184"/>
      <c r="J232" s="184"/>
      <c r="K232" s="184"/>
      <c r="L232" s="80"/>
      <c r="M232" s="82"/>
      <c r="N232" s="83"/>
      <c r="O232" s="83"/>
      <c r="P232" s="83"/>
      <c r="Q232" s="83"/>
      <c r="R232" s="83"/>
      <c r="S232" s="83"/>
      <c r="T232" s="84"/>
      <c r="AT232" s="81" t="s">
        <v>163</v>
      </c>
      <c r="AU232" s="81" t="s">
        <v>82</v>
      </c>
      <c r="AV232" s="13" t="s">
        <v>82</v>
      </c>
      <c r="AW232" s="13" t="s">
        <v>33</v>
      </c>
      <c r="AX232" s="13" t="s">
        <v>72</v>
      </c>
      <c r="AY232" s="81" t="s">
        <v>116</v>
      </c>
    </row>
    <row r="233" spans="2:51" s="13" customFormat="1" ht="12">
      <c r="B233" s="271"/>
      <c r="C233" s="184"/>
      <c r="D233" s="272" t="s">
        <v>163</v>
      </c>
      <c r="E233" s="273" t="s">
        <v>3</v>
      </c>
      <c r="F233" s="274" t="s">
        <v>494</v>
      </c>
      <c r="G233" s="184"/>
      <c r="H233" s="275">
        <v>0.2</v>
      </c>
      <c r="I233" s="184"/>
      <c r="J233" s="184"/>
      <c r="K233" s="184"/>
      <c r="L233" s="80"/>
      <c r="M233" s="82"/>
      <c r="N233" s="83"/>
      <c r="O233" s="83"/>
      <c r="P233" s="83"/>
      <c r="Q233" s="83"/>
      <c r="R233" s="83"/>
      <c r="S233" s="83"/>
      <c r="T233" s="84"/>
      <c r="AT233" s="81" t="s">
        <v>163</v>
      </c>
      <c r="AU233" s="81" t="s">
        <v>82</v>
      </c>
      <c r="AV233" s="13" t="s">
        <v>82</v>
      </c>
      <c r="AW233" s="13" t="s">
        <v>33</v>
      </c>
      <c r="AX233" s="13" t="s">
        <v>72</v>
      </c>
      <c r="AY233" s="81" t="s">
        <v>116</v>
      </c>
    </row>
    <row r="234" spans="2:51" s="13" customFormat="1" ht="12">
      <c r="B234" s="271"/>
      <c r="C234" s="184"/>
      <c r="D234" s="272" t="s">
        <v>163</v>
      </c>
      <c r="E234" s="273" t="s">
        <v>3</v>
      </c>
      <c r="F234" s="274" t="s">
        <v>495</v>
      </c>
      <c r="G234" s="184"/>
      <c r="H234" s="275">
        <v>2</v>
      </c>
      <c r="I234" s="184"/>
      <c r="J234" s="184"/>
      <c r="K234" s="184"/>
      <c r="L234" s="80"/>
      <c r="M234" s="82"/>
      <c r="N234" s="83"/>
      <c r="O234" s="83"/>
      <c r="P234" s="83"/>
      <c r="Q234" s="83"/>
      <c r="R234" s="83"/>
      <c r="S234" s="83"/>
      <c r="T234" s="84"/>
      <c r="AT234" s="81" t="s">
        <v>163</v>
      </c>
      <c r="AU234" s="81" t="s">
        <v>82</v>
      </c>
      <c r="AV234" s="13" t="s">
        <v>82</v>
      </c>
      <c r="AW234" s="13" t="s">
        <v>33</v>
      </c>
      <c r="AX234" s="13" t="s">
        <v>72</v>
      </c>
      <c r="AY234" s="81" t="s">
        <v>116</v>
      </c>
    </row>
    <row r="235" spans="2:51" s="13" customFormat="1" ht="12">
      <c r="B235" s="271"/>
      <c r="C235" s="184"/>
      <c r="D235" s="272" t="s">
        <v>163</v>
      </c>
      <c r="E235" s="273" t="s">
        <v>3</v>
      </c>
      <c r="F235" s="274" t="s">
        <v>494</v>
      </c>
      <c r="G235" s="184"/>
      <c r="H235" s="275">
        <v>0.2</v>
      </c>
      <c r="I235" s="184"/>
      <c r="J235" s="184"/>
      <c r="K235" s="184"/>
      <c r="L235" s="80"/>
      <c r="M235" s="82"/>
      <c r="N235" s="83"/>
      <c r="O235" s="83"/>
      <c r="P235" s="83"/>
      <c r="Q235" s="83"/>
      <c r="R235" s="83"/>
      <c r="S235" s="83"/>
      <c r="T235" s="84"/>
      <c r="AT235" s="81" t="s">
        <v>163</v>
      </c>
      <c r="AU235" s="81" t="s">
        <v>82</v>
      </c>
      <c r="AV235" s="13" t="s">
        <v>82</v>
      </c>
      <c r="AW235" s="13" t="s">
        <v>33</v>
      </c>
      <c r="AX235" s="13" t="s">
        <v>72</v>
      </c>
      <c r="AY235" s="81" t="s">
        <v>116</v>
      </c>
    </row>
    <row r="236" spans="2:51" s="14" customFormat="1" ht="12">
      <c r="B236" s="276"/>
      <c r="C236" s="277"/>
      <c r="D236" s="272" t="s">
        <v>163</v>
      </c>
      <c r="E236" s="278" t="s">
        <v>3</v>
      </c>
      <c r="F236" s="279" t="s">
        <v>185</v>
      </c>
      <c r="G236" s="277"/>
      <c r="H236" s="280">
        <v>7.7</v>
      </c>
      <c r="I236" s="277"/>
      <c r="J236" s="277"/>
      <c r="K236" s="277"/>
      <c r="L236" s="90"/>
      <c r="M236" s="92"/>
      <c r="N236" s="93"/>
      <c r="O236" s="93"/>
      <c r="P236" s="93"/>
      <c r="Q236" s="93"/>
      <c r="R236" s="93"/>
      <c r="S236" s="93"/>
      <c r="T236" s="94"/>
      <c r="AT236" s="91" t="s">
        <v>163</v>
      </c>
      <c r="AU236" s="91" t="s">
        <v>82</v>
      </c>
      <c r="AV236" s="14" t="s">
        <v>134</v>
      </c>
      <c r="AW236" s="14" t="s">
        <v>4</v>
      </c>
      <c r="AX236" s="14" t="s">
        <v>80</v>
      </c>
      <c r="AY236" s="91" t="s">
        <v>116</v>
      </c>
    </row>
    <row r="237" spans="1:65" s="2" customFormat="1" ht="22.8">
      <c r="A237" s="21"/>
      <c r="B237" s="195"/>
      <c r="C237" s="266" t="s">
        <v>496</v>
      </c>
      <c r="D237" s="266" t="s">
        <v>119</v>
      </c>
      <c r="E237" s="267" t="s">
        <v>497</v>
      </c>
      <c r="F237" s="268" t="s">
        <v>498</v>
      </c>
      <c r="G237" s="269" t="s">
        <v>309</v>
      </c>
      <c r="H237" s="270">
        <v>7</v>
      </c>
      <c r="I237" s="73"/>
      <c r="J237" s="182">
        <f aca="true" t="shared" si="0" ref="J237:J249">ROUND(I237*H237,2)</f>
        <v>0</v>
      </c>
      <c r="K237" s="268" t="s">
        <v>182</v>
      </c>
      <c r="L237" s="22"/>
      <c r="M237" s="74" t="s">
        <v>3</v>
      </c>
      <c r="N237" s="75" t="s">
        <v>43</v>
      </c>
      <c r="O237" s="28"/>
      <c r="P237" s="76">
        <f aca="true" t="shared" si="1" ref="P237:P249">O237*H237</f>
        <v>0</v>
      </c>
      <c r="Q237" s="76">
        <v>0</v>
      </c>
      <c r="R237" s="76">
        <f aca="true" t="shared" si="2" ref="R237:R249">Q237*H237</f>
        <v>0</v>
      </c>
      <c r="S237" s="76">
        <v>0</v>
      </c>
      <c r="T237" s="77">
        <f aca="true" t="shared" si="3" ref="T237:T249">S237*H237</f>
        <v>0</v>
      </c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R237" s="78" t="s">
        <v>134</v>
      </c>
      <c r="AT237" s="78" t="s">
        <v>119</v>
      </c>
      <c r="AU237" s="78" t="s">
        <v>82</v>
      </c>
      <c r="AY237" s="17" t="s">
        <v>116</v>
      </c>
      <c r="BE237" s="79">
        <f aca="true" t="shared" si="4" ref="BE237:BE249">IF(N237="základní",J237,0)</f>
        <v>0</v>
      </c>
      <c r="BF237" s="79">
        <f aca="true" t="shared" si="5" ref="BF237:BF249">IF(N237="snížená",J237,0)</f>
        <v>0</v>
      </c>
      <c r="BG237" s="79">
        <f aca="true" t="shared" si="6" ref="BG237:BG249">IF(N237="zákl. přenesená",J237,0)</f>
        <v>0</v>
      </c>
      <c r="BH237" s="79">
        <f aca="true" t="shared" si="7" ref="BH237:BH249">IF(N237="sníž. přenesená",J237,0)</f>
        <v>0</v>
      </c>
      <c r="BI237" s="79">
        <f aca="true" t="shared" si="8" ref="BI237:BI249">IF(N237="nulová",J237,0)</f>
        <v>0</v>
      </c>
      <c r="BJ237" s="17" t="s">
        <v>80</v>
      </c>
      <c r="BK237" s="79">
        <f aca="true" t="shared" si="9" ref="BK237:BK249">ROUND(I237*H237,2)</f>
        <v>0</v>
      </c>
      <c r="BL237" s="17" t="s">
        <v>134</v>
      </c>
      <c r="BM237" s="78" t="s">
        <v>499</v>
      </c>
    </row>
    <row r="238" spans="1:65" s="2" customFormat="1" ht="16.5" customHeight="1">
      <c r="A238" s="21"/>
      <c r="B238" s="195"/>
      <c r="C238" s="281" t="s">
        <v>500</v>
      </c>
      <c r="D238" s="281" t="s">
        <v>248</v>
      </c>
      <c r="E238" s="282" t="s">
        <v>501</v>
      </c>
      <c r="F238" s="283" t="s">
        <v>502</v>
      </c>
      <c r="G238" s="284" t="s">
        <v>309</v>
      </c>
      <c r="H238" s="285">
        <v>1</v>
      </c>
      <c r="I238" s="95"/>
      <c r="J238" s="286">
        <f t="shared" si="0"/>
        <v>0</v>
      </c>
      <c r="K238" s="283" t="s">
        <v>182</v>
      </c>
      <c r="L238" s="96"/>
      <c r="M238" s="97" t="s">
        <v>3</v>
      </c>
      <c r="N238" s="98" t="s">
        <v>43</v>
      </c>
      <c r="O238" s="28"/>
      <c r="P238" s="76">
        <f t="shared" si="1"/>
        <v>0</v>
      </c>
      <c r="Q238" s="76">
        <v>0.00054</v>
      </c>
      <c r="R238" s="76">
        <f t="shared" si="2"/>
        <v>0.00054</v>
      </c>
      <c r="S238" s="76">
        <v>0</v>
      </c>
      <c r="T238" s="77">
        <f t="shared" si="3"/>
        <v>0</v>
      </c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R238" s="78" t="s">
        <v>153</v>
      </c>
      <c r="AT238" s="78" t="s">
        <v>248</v>
      </c>
      <c r="AU238" s="78" t="s">
        <v>82</v>
      </c>
      <c r="AY238" s="17" t="s">
        <v>116</v>
      </c>
      <c r="BE238" s="79">
        <f t="shared" si="4"/>
        <v>0</v>
      </c>
      <c r="BF238" s="79">
        <f t="shared" si="5"/>
        <v>0</v>
      </c>
      <c r="BG238" s="79">
        <f t="shared" si="6"/>
        <v>0</v>
      </c>
      <c r="BH238" s="79">
        <f t="shared" si="7"/>
        <v>0</v>
      </c>
      <c r="BI238" s="79">
        <f t="shared" si="8"/>
        <v>0</v>
      </c>
      <c r="BJ238" s="17" t="s">
        <v>80</v>
      </c>
      <c r="BK238" s="79">
        <f t="shared" si="9"/>
        <v>0</v>
      </c>
      <c r="BL238" s="17" t="s">
        <v>134</v>
      </c>
      <c r="BM238" s="78" t="s">
        <v>503</v>
      </c>
    </row>
    <row r="239" spans="1:65" s="2" customFormat="1" ht="16.5" customHeight="1">
      <c r="A239" s="21"/>
      <c r="B239" s="195"/>
      <c r="C239" s="281" t="s">
        <v>504</v>
      </c>
      <c r="D239" s="281" t="s">
        <v>248</v>
      </c>
      <c r="E239" s="282" t="s">
        <v>505</v>
      </c>
      <c r="F239" s="283" t="s">
        <v>506</v>
      </c>
      <c r="G239" s="284" t="s">
        <v>309</v>
      </c>
      <c r="H239" s="285">
        <v>6</v>
      </c>
      <c r="I239" s="95"/>
      <c r="J239" s="286">
        <f t="shared" si="0"/>
        <v>0</v>
      </c>
      <c r="K239" s="283" t="s">
        <v>182</v>
      </c>
      <c r="L239" s="96"/>
      <c r="M239" s="97" t="s">
        <v>3</v>
      </c>
      <c r="N239" s="98" t="s">
        <v>43</v>
      </c>
      <c r="O239" s="28"/>
      <c r="P239" s="76">
        <f t="shared" si="1"/>
        <v>0</v>
      </c>
      <c r="Q239" s="76">
        <v>0.00065</v>
      </c>
      <c r="R239" s="76">
        <f t="shared" si="2"/>
        <v>0.0039</v>
      </c>
      <c r="S239" s="76">
        <v>0</v>
      </c>
      <c r="T239" s="77">
        <f t="shared" si="3"/>
        <v>0</v>
      </c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R239" s="78" t="s">
        <v>153</v>
      </c>
      <c r="AT239" s="78" t="s">
        <v>248</v>
      </c>
      <c r="AU239" s="78" t="s">
        <v>82</v>
      </c>
      <c r="AY239" s="17" t="s">
        <v>116</v>
      </c>
      <c r="BE239" s="79">
        <f t="shared" si="4"/>
        <v>0</v>
      </c>
      <c r="BF239" s="79">
        <f t="shared" si="5"/>
        <v>0</v>
      </c>
      <c r="BG239" s="79">
        <f t="shared" si="6"/>
        <v>0</v>
      </c>
      <c r="BH239" s="79">
        <f t="shared" si="7"/>
        <v>0</v>
      </c>
      <c r="BI239" s="79">
        <f t="shared" si="8"/>
        <v>0</v>
      </c>
      <c r="BJ239" s="17" t="s">
        <v>80</v>
      </c>
      <c r="BK239" s="79">
        <f t="shared" si="9"/>
        <v>0</v>
      </c>
      <c r="BL239" s="17" t="s">
        <v>134</v>
      </c>
      <c r="BM239" s="78" t="s">
        <v>507</v>
      </c>
    </row>
    <row r="240" spans="1:65" s="2" customFormat="1" ht="16.5" customHeight="1">
      <c r="A240" s="21"/>
      <c r="B240" s="195"/>
      <c r="C240" s="266" t="s">
        <v>508</v>
      </c>
      <c r="D240" s="266" t="s">
        <v>119</v>
      </c>
      <c r="E240" s="267" t="s">
        <v>509</v>
      </c>
      <c r="F240" s="268" t="s">
        <v>510</v>
      </c>
      <c r="G240" s="269" t="s">
        <v>195</v>
      </c>
      <c r="H240" s="270">
        <v>7</v>
      </c>
      <c r="I240" s="73"/>
      <c r="J240" s="182">
        <f t="shared" si="0"/>
        <v>0</v>
      </c>
      <c r="K240" s="268" t="s">
        <v>511</v>
      </c>
      <c r="L240" s="22"/>
      <c r="M240" s="74" t="s">
        <v>3</v>
      </c>
      <c r="N240" s="75" t="s">
        <v>43</v>
      </c>
      <c r="O240" s="28"/>
      <c r="P240" s="76">
        <f t="shared" si="1"/>
        <v>0</v>
      </c>
      <c r="Q240" s="76">
        <v>0</v>
      </c>
      <c r="R240" s="76">
        <f t="shared" si="2"/>
        <v>0</v>
      </c>
      <c r="S240" s="76">
        <v>0</v>
      </c>
      <c r="T240" s="77">
        <f t="shared" si="3"/>
        <v>0</v>
      </c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R240" s="78" t="s">
        <v>134</v>
      </c>
      <c r="AT240" s="78" t="s">
        <v>119</v>
      </c>
      <c r="AU240" s="78" t="s">
        <v>82</v>
      </c>
      <c r="AY240" s="17" t="s">
        <v>116</v>
      </c>
      <c r="BE240" s="79">
        <f t="shared" si="4"/>
        <v>0</v>
      </c>
      <c r="BF240" s="79">
        <f t="shared" si="5"/>
        <v>0</v>
      </c>
      <c r="BG240" s="79">
        <f t="shared" si="6"/>
        <v>0</v>
      </c>
      <c r="BH240" s="79">
        <f t="shared" si="7"/>
        <v>0</v>
      </c>
      <c r="BI240" s="79">
        <f t="shared" si="8"/>
        <v>0</v>
      </c>
      <c r="BJ240" s="17" t="s">
        <v>80</v>
      </c>
      <c r="BK240" s="79">
        <f t="shared" si="9"/>
        <v>0</v>
      </c>
      <c r="BL240" s="17" t="s">
        <v>134</v>
      </c>
      <c r="BM240" s="78" t="s">
        <v>512</v>
      </c>
    </row>
    <row r="241" spans="1:65" s="2" customFormat="1" ht="16.5" customHeight="1">
      <c r="A241" s="21"/>
      <c r="B241" s="195"/>
      <c r="C241" s="266" t="s">
        <v>513</v>
      </c>
      <c r="D241" s="266" t="s">
        <v>119</v>
      </c>
      <c r="E241" s="267" t="s">
        <v>514</v>
      </c>
      <c r="F241" s="268" t="s">
        <v>515</v>
      </c>
      <c r="G241" s="269" t="s">
        <v>309</v>
      </c>
      <c r="H241" s="270">
        <v>3</v>
      </c>
      <c r="I241" s="73"/>
      <c r="J241" s="182">
        <f t="shared" si="0"/>
        <v>0</v>
      </c>
      <c r="K241" s="268" t="s">
        <v>511</v>
      </c>
      <c r="L241" s="22"/>
      <c r="M241" s="74" t="s">
        <v>3</v>
      </c>
      <c r="N241" s="75" t="s">
        <v>43</v>
      </c>
      <c r="O241" s="28"/>
      <c r="P241" s="76">
        <f t="shared" si="1"/>
        <v>0</v>
      </c>
      <c r="Q241" s="76">
        <v>0.46005</v>
      </c>
      <c r="R241" s="76">
        <f t="shared" si="2"/>
        <v>1.38015</v>
      </c>
      <c r="S241" s="76">
        <v>0</v>
      </c>
      <c r="T241" s="77">
        <f t="shared" si="3"/>
        <v>0</v>
      </c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R241" s="78" t="s">
        <v>134</v>
      </c>
      <c r="AT241" s="78" t="s">
        <v>119</v>
      </c>
      <c r="AU241" s="78" t="s">
        <v>82</v>
      </c>
      <c r="AY241" s="17" t="s">
        <v>116</v>
      </c>
      <c r="BE241" s="79">
        <f t="shared" si="4"/>
        <v>0</v>
      </c>
      <c r="BF241" s="79">
        <f t="shared" si="5"/>
        <v>0</v>
      </c>
      <c r="BG241" s="79">
        <f t="shared" si="6"/>
        <v>0</v>
      </c>
      <c r="BH241" s="79">
        <f t="shared" si="7"/>
        <v>0</v>
      </c>
      <c r="BI241" s="79">
        <f t="shared" si="8"/>
        <v>0</v>
      </c>
      <c r="BJ241" s="17" t="s">
        <v>80</v>
      </c>
      <c r="BK241" s="79">
        <f t="shared" si="9"/>
        <v>0</v>
      </c>
      <c r="BL241" s="17" t="s">
        <v>134</v>
      </c>
      <c r="BM241" s="78" t="s">
        <v>516</v>
      </c>
    </row>
    <row r="242" spans="1:65" s="2" customFormat="1" ht="22.8">
      <c r="A242" s="21"/>
      <c r="B242" s="195"/>
      <c r="C242" s="266" t="s">
        <v>517</v>
      </c>
      <c r="D242" s="266" t="s">
        <v>119</v>
      </c>
      <c r="E242" s="267" t="s">
        <v>518</v>
      </c>
      <c r="F242" s="268" t="s">
        <v>519</v>
      </c>
      <c r="G242" s="269" t="s">
        <v>309</v>
      </c>
      <c r="H242" s="270">
        <v>1</v>
      </c>
      <c r="I242" s="73"/>
      <c r="J242" s="182">
        <f t="shared" si="0"/>
        <v>0</v>
      </c>
      <c r="K242" s="268" t="s">
        <v>182</v>
      </c>
      <c r="L242" s="22"/>
      <c r="M242" s="74" t="s">
        <v>3</v>
      </c>
      <c r="N242" s="75" t="s">
        <v>43</v>
      </c>
      <c r="O242" s="28"/>
      <c r="P242" s="76">
        <f t="shared" si="1"/>
        <v>0</v>
      </c>
      <c r="Q242" s="76">
        <v>1.92726</v>
      </c>
      <c r="R242" s="76">
        <f t="shared" si="2"/>
        <v>1.92726</v>
      </c>
      <c r="S242" s="76">
        <v>0</v>
      </c>
      <c r="T242" s="77">
        <f t="shared" si="3"/>
        <v>0</v>
      </c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R242" s="78" t="s">
        <v>134</v>
      </c>
      <c r="AT242" s="78" t="s">
        <v>119</v>
      </c>
      <c r="AU242" s="78" t="s">
        <v>82</v>
      </c>
      <c r="AY242" s="17" t="s">
        <v>116</v>
      </c>
      <c r="BE242" s="79">
        <f t="shared" si="4"/>
        <v>0</v>
      </c>
      <c r="BF242" s="79">
        <f t="shared" si="5"/>
        <v>0</v>
      </c>
      <c r="BG242" s="79">
        <f t="shared" si="6"/>
        <v>0</v>
      </c>
      <c r="BH242" s="79">
        <f t="shared" si="7"/>
        <v>0</v>
      </c>
      <c r="BI242" s="79">
        <f t="shared" si="8"/>
        <v>0</v>
      </c>
      <c r="BJ242" s="17" t="s">
        <v>80</v>
      </c>
      <c r="BK242" s="79">
        <f t="shared" si="9"/>
        <v>0</v>
      </c>
      <c r="BL242" s="17" t="s">
        <v>134</v>
      </c>
      <c r="BM242" s="78" t="s">
        <v>520</v>
      </c>
    </row>
    <row r="243" spans="1:65" s="2" customFormat="1" ht="16.5" customHeight="1">
      <c r="A243" s="21"/>
      <c r="B243" s="195"/>
      <c r="C243" s="281" t="s">
        <v>521</v>
      </c>
      <c r="D243" s="281" t="s">
        <v>248</v>
      </c>
      <c r="E243" s="282" t="s">
        <v>522</v>
      </c>
      <c r="F243" s="283" t="s">
        <v>523</v>
      </c>
      <c r="G243" s="284" t="s">
        <v>309</v>
      </c>
      <c r="H243" s="285">
        <v>2</v>
      </c>
      <c r="I243" s="95"/>
      <c r="J243" s="286">
        <f t="shared" si="0"/>
        <v>0</v>
      </c>
      <c r="K243" s="283" t="s">
        <v>3</v>
      </c>
      <c r="L243" s="96"/>
      <c r="M243" s="97" t="s">
        <v>3</v>
      </c>
      <c r="N243" s="98" t="s">
        <v>43</v>
      </c>
      <c r="O243" s="28"/>
      <c r="P243" s="76">
        <f t="shared" si="1"/>
        <v>0</v>
      </c>
      <c r="Q243" s="76">
        <v>0.185</v>
      </c>
      <c r="R243" s="76">
        <f t="shared" si="2"/>
        <v>0.37</v>
      </c>
      <c r="S243" s="76">
        <v>0</v>
      </c>
      <c r="T243" s="77">
        <f t="shared" si="3"/>
        <v>0</v>
      </c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R243" s="78" t="s">
        <v>153</v>
      </c>
      <c r="AT243" s="78" t="s">
        <v>248</v>
      </c>
      <c r="AU243" s="78" t="s">
        <v>82</v>
      </c>
      <c r="AY243" s="17" t="s">
        <v>116</v>
      </c>
      <c r="BE243" s="79">
        <f t="shared" si="4"/>
        <v>0</v>
      </c>
      <c r="BF243" s="79">
        <f t="shared" si="5"/>
        <v>0</v>
      </c>
      <c r="BG243" s="79">
        <f t="shared" si="6"/>
        <v>0</v>
      </c>
      <c r="BH243" s="79">
        <f t="shared" si="7"/>
        <v>0</v>
      </c>
      <c r="BI243" s="79">
        <f t="shared" si="8"/>
        <v>0</v>
      </c>
      <c r="BJ243" s="17" t="s">
        <v>80</v>
      </c>
      <c r="BK243" s="79">
        <f t="shared" si="9"/>
        <v>0</v>
      </c>
      <c r="BL243" s="17" t="s">
        <v>134</v>
      </c>
      <c r="BM243" s="78" t="s">
        <v>524</v>
      </c>
    </row>
    <row r="244" spans="1:65" s="2" customFormat="1" ht="16.5" customHeight="1">
      <c r="A244" s="21"/>
      <c r="B244" s="195"/>
      <c r="C244" s="281" t="s">
        <v>525</v>
      </c>
      <c r="D244" s="281" t="s">
        <v>248</v>
      </c>
      <c r="E244" s="282" t="s">
        <v>526</v>
      </c>
      <c r="F244" s="283" t="s">
        <v>527</v>
      </c>
      <c r="G244" s="284" t="s">
        <v>309</v>
      </c>
      <c r="H244" s="285">
        <v>1</v>
      </c>
      <c r="I244" s="95"/>
      <c r="J244" s="286">
        <f t="shared" si="0"/>
        <v>0</v>
      </c>
      <c r="K244" s="283" t="s">
        <v>3</v>
      </c>
      <c r="L244" s="96"/>
      <c r="M244" s="97" t="s">
        <v>3</v>
      </c>
      <c r="N244" s="98" t="s">
        <v>43</v>
      </c>
      <c r="O244" s="28"/>
      <c r="P244" s="76">
        <f t="shared" si="1"/>
        <v>0</v>
      </c>
      <c r="Q244" s="76">
        <v>0.181</v>
      </c>
      <c r="R244" s="76">
        <f t="shared" si="2"/>
        <v>0.181</v>
      </c>
      <c r="S244" s="76">
        <v>0</v>
      </c>
      <c r="T244" s="77">
        <f t="shared" si="3"/>
        <v>0</v>
      </c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R244" s="78" t="s">
        <v>153</v>
      </c>
      <c r="AT244" s="78" t="s">
        <v>248</v>
      </c>
      <c r="AU244" s="78" t="s">
        <v>82</v>
      </c>
      <c r="AY244" s="17" t="s">
        <v>116</v>
      </c>
      <c r="BE244" s="79">
        <f t="shared" si="4"/>
        <v>0</v>
      </c>
      <c r="BF244" s="79">
        <f t="shared" si="5"/>
        <v>0</v>
      </c>
      <c r="BG244" s="79">
        <f t="shared" si="6"/>
        <v>0</v>
      </c>
      <c r="BH244" s="79">
        <f t="shared" si="7"/>
        <v>0</v>
      </c>
      <c r="BI244" s="79">
        <f t="shared" si="8"/>
        <v>0</v>
      </c>
      <c r="BJ244" s="17" t="s">
        <v>80</v>
      </c>
      <c r="BK244" s="79">
        <f t="shared" si="9"/>
        <v>0</v>
      </c>
      <c r="BL244" s="17" t="s">
        <v>134</v>
      </c>
      <c r="BM244" s="78" t="s">
        <v>528</v>
      </c>
    </row>
    <row r="245" spans="1:65" s="2" customFormat="1" ht="16.5" customHeight="1">
      <c r="A245" s="21"/>
      <c r="B245" s="195"/>
      <c r="C245" s="281" t="s">
        <v>529</v>
      </c>
      <c r="D245" s="281" t="s">
        <v>248</v>
      </c>
      <c r="E245" s="282" t="s">
        <v>530</v>
      </c>
      <c r="F245" s="283" t="s">
        <v>531</v>
      </c>
      <c r="G245" s="284" t="s">
        <v>309</v>
      </c>
      <c r="H245" s="285">
        <v>1</v>
      </c>
      <c r="I245" s="95"/>
      <c r="J245" s="286">
        <f t="shared" si="0"/>
        <v>0</v>
      </c>
      <c r="K245" s="283" t="s">
        <v>3</v>
      </c>
      <c r="L245" s="96"/>
      <c r="M245" s="97" t="s">
        <v>3</v>
      </c>
      <c r="N245" s="98" t="s">
        <v>43</v>
      </c>
      <c r="O245" s="28"/>
      <c r="P245" s="76">
        <f t="shared" si="1"/>
        <v>0</v>
      </c>
      <c r="Q245" s="76">
        <v>0.37</v>
      </c>
      <c r="R245" s="76">
        <f t="shared" si="2"/>
        <v>0.37</v>
      </c>
      <c r="S245" s="76">
        <v>0</v>
      </c>
      <c r="T245" s="77">
        <f t="shared" si="3"/>
        <v>0</v>
      </c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R245" s="78" t="s">
        <v>153</v>
      </c>
      <c r="AT245" s="78" t="s">
        <v>248</v>
      </c>
      <c r="AU245" s="78" t="s">
        <v>82</v>
      </c>
      <c r="AY245" s="17" t="s">
        <v>116</v>
      </c>
      <c r="BE245" s="79">
        <f t="shared" si="4"/>
        <v>0</v>
      </c>
      <c r="BF245" s="79">
        <f t="shared" si="5"/>
        <v>0</v>
      </c>
      <c r="BG245" s="79">
        <f t="shared" si="6"/>
        <v>0</v>
      </c>
      <c r="BH245" s="79">
        <f t="shared" si="7"/>
        <v>0</v>
      </c>
      <c r="BI245" s="79">
        <f t="shared" si="8"/>
        <v>0</v>
      </c>
      <c r="BJ245" s="17" t="s">
        <v>80</v>
      </c>
      <c r="BK245" s="79">
        <f t="shared" si="9"/>
        <v>0</v>
      </c>
      <c r="BL245" s="17" t="s">
        <v>134</v>
      </c>
      <c r="BM245" s="78" t="s">
        <v>532</v>
      </c>
    </row>
    <row r="246" spans="1:65" s="2" customFormat="1" ht="16.5" customHeight="1">
      <c r="A246" s="21"/>
      <c r="B246" s="195"/>
      <c r="C246" s="281" t="s">
        <v>533</v>
      </c>
      <c r="D246" s="281" t="s">
        <v>248</v>
      </c>
      <c r="E246" s="282" t="s">
        <v>534</v>
      </c>
      <c r="F246" s="283" t="s">
        <v>535</v>
      </c>
      <c r="G246" s="284" t="s">
        <v>309</v>
      </c>
      <c r="H246" s="285">
        <v>1</v>
      </c>
      <c r="I246" s="95"/>
      <c r="J246" s="286">
        <f t="shared" si="0"/>
        <v>0</v>
      </c>
      <c r="K246" s="283" t="s">
        <v>3</v>
      </c>
      <c r="L246" s="96"/>
      <c r="M246" s="97" t="s">
        <v>3</v>
      </c>
      <c r="N246" s="98" t="s">
        <v>43</v>
      </c>
      <c r="O246" s="28"/>
      <c r="P246" s="76">
        <f t="shared" si="1"/>
        <v>0</v>
      </c>
      <c r="Q246" s="76">
        <v>0.362</v>
      </c>
      <c r="R246" s="76">
        <f t="shared" si="2"/>
        <v>0.362</v>
      </c>
      <c r="S246" s="76">
        <v>0</v>
      </c>
      <c r="T246" s="77">
        <f t="shared" si="3"/>
        <v>0</v>
      </c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R246" s="78" t="s">
        <v>153</v>
      </c>
      <c r="AT246" s="78" t="s">
        <v>248</v>
      </c>
      <c r="AU246" s="78" t="s">
        <v>82</v>
      </c>
      <c r="AY246" s="17" t="s">
        <v>116</v>
      </c>
      <c r="BE246" s="79">
        <f t="shared" si="4"/>
        <v>0</v>
      </c>
      <c r="BF246" s="79">
        <f t="shared" si="5"/>
        <v>0</v>
      </c>
      <c r="BG246" s="79">
        <f t="shared" si="6"/>
        <v>0</v>
      </c>
      <c r="BH246" s="79">
        <f t="shared" si="7"/>
        <v>0</v>
      </c>
      <c r="BI246" s="79">
        <f t="shared" si="8"/>
        <v>0</v>
      </c>
      <c r="BJ246" s="17" t="s">
        <v>80</v>
      </c>
      <c r="BK246" s="79">
        <f t="shared" si="9"/>
        <v>0</v>
      </c>
      <c r="BL246" s="17" t="s">
        <v>134</v>
      </c>
      <c r="BM246" s="78" t="s">
        <v>536</v>
      </c>
    </row>
    <row r="247" spans="1:65" s="2" customFormat="1" ht="16.5" customHeight="1">
      <c r="A247" s="21"/>
      <c r="B247" s="195"/>
      <c r="C247" s="266" t="s">
        <v>537</v>
      </c>
      <c r="D247" s="266" t="s">
        <v>119</v>
      </c>
      <c r="E247" s="267" t="s">
        <v>538</v>
      </c>
      <c r="F247" s="268" t="s">
        <v>539</v>
      </c>
      <c r="G247" s="269" t="s">
        <v>309</v>
      </c>
      <c r="H247" s="270">
        <v>1</v>
      </c>
      <c r="I247" s="73"/>
      <c r="J247" s="182">
        <f t="shared" si="0"/>
        <v>0</v>
      </c>
      <c r="K247" s="268" t="s">
        <v>182</v>
      </c>
      <c r="L247" s="22"/>
      <c r="M247" s="74" t="s">
        <v>3</v>
      </c>
      <c r="N247" s="75" t="s">
        <v>43</v>
      </c>
      <c r="O247" s="28"/>
      <c r="P247" s="76">
        <f t="shared" si="1"/>
        <v>0</v>
      </c>
      <c r="Q247" s="76">
        <v>0.21734</v>
      </c>
      <c r="R247" s="76">
        <f t="shared" si="2"/>
        <v>0.21734</v>
      </c>
      <c r="S247" s="76">
        <v>0</v>
      </c>
      <c r="T247" s="77">
        <f t="shared" si="3"/>
        <v>0</v>
      </c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R247" s="78" t="s">
        <v>134</v>
      </c>
      <c r="AT247" s="78" t="s">
        <v>119</v>
      </c>
      <c r="AU247" s="78" t="s">
        <v>82</v>
      </c>
      <c r="AY247" s="17" t="s">
        <v>116</v>
      </c>
      <c r="BE247" s="79">
        <f t="shared" si="4"/>
        <v>0</v>
      </c>
      <c r="BF247" s="79">
        <f t="shared" si="5"/>
        <v>0</v>
      </c>
      <c r="BG247" s="79">
        <f t="shared" si="6"/>
        <v>0</v>
      </c>
      <c r="BH247" s="79">
        <f t="shared" si="7"/>
        <v>0</v>
      </c>
      <c r="BI247" s="79">
        <f t="shared" si="8"/>
        <v>0</v>
      </c>
      <c r="BJ247" s="17" t="s">
        <v>80</v>
      </c>
      <c r="BK247" s="79">
        <f t="shared" si="9"/>
        <v>0</v>
      </c>
      <c r="BL247" s="17" t="s">
        <v>134</v>
      </c>
      <c r="BM247" s="78" t="s">
        <v>540</v>
      </c>
    </row>
    <row r="248" spans="1:65" s="2" customFormat="1" ht="24.15" customHeight="1">
      <c r="A248" s="21"/>
      <c r="B248" s="195"/>
      <c r="C248" s="281" t="s">
        <v>541</v>
      </c>
      <c r="D248" s="281" t="s">
        <v>248</v>
      </c>
      <c r="E248" s="282" t="s">
        <v>542</v>
      </c>
      <c r="F248" s="283" t="s">
        <v>543</v>
      </c>
      <c r="G248" s="284" t="s">
        <v>309</v>
      </c>
      <c r="H248" s="285">
        <v>1</v>
      </c>
      <c r="I248" s="95"/>
      <c r="J248" s="286">
        <f t="shared" si="0"/>
        <v>0</v>
      </c>
      <c r="K248" s="283" t="s">
        <v>3</v>
      </c>
      <c r="L248" s="96"/>
      <c r="M248" s="97" t="s">
        <v>3</v>
      </c>
      <c r="N248" s="98" t="s">
        <v>43</v>
      </c>
      <c r="O248" s="28"/>
      <c r="P248" s="76">
        <f t="shared" si="1"/>
        <v>0</v>
      </c>
      <c r="Q248" s="76">
        <v>0.196</v>
      </c>
      <c r="R248" s="76">
        <f t="shared" si="2"/>
        <v>0.196</v>
      </c>
      <c r="S248" s="76">
        <v>0</v>
      </c>
      <c r="T248" s="77">
        <f t="shared" si="3"/>
        <v>0</v>
      </c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R248" s="78" t="s">
        <v>153</v>
      </c>
      <c r="AT248" s="78" t="s">
        <v>248</v>
      </c>
      <c r="AU248" s="78" t="s">
        <v>82</v>
      </c>
      <c r="AY248" s="17" t="s">
        <v>116</v>
      </c>
      <c r="BE248" s="79">
        <f t="shared" si="4"/>
        <v>0</v>
      </c>
      <c r="BF248" s="79">
        <f t="shared" si="5"/>
        <v>0</v>
      </c>
      <c r="BG248" s="79">
        <f t="shared" si="6"/>
        <v>0</v>
      </c>
      <c r="BH248" s="79">
        <f t="shared" si="7"/>
        <v>0</v>
      </c>
      <c r="BI248" s="79">
        <f t="shared" si="8"/>
        <v>0</v>
      </c>
      <c r="BJ248" s="17" t="s">
        <v>80</v>
      </c>
      <c r="BK248" s="79">
        <f t="shared" si="9"/>
        <v>0</v>
      </c>
      <c r="BL248" s="17" t="s">
        <v>134</v>
      </c>
      <c r="BM248" s="78" t="s">
        <v>544</v>
      </c>
    </row>
    <row r="249" spans="1:65" s="2" customFormat="1" ht="16.5" customHeight="1">
      <c r="A249" s="21"/>
      <c r="B249" s="195"/>
      <c r="C249" s="266" t="s">
        <v>545</v>
      </c>
      <c r="D249" s="266" t="s">
        <v>119</v>
      </c>
      <c r="E249" s="267" t="s">
        <v>546</v>
      </c>
      <c r="F249" s="268" t="s">
        <v>547</v>
      </c>
      <c r="G249" s="269" t="s">
        <v>309</v>
      </c>
      <c r="H249" s="270">
        <v>1</v>
      </c>
      <c r="I249" s="73"/>
      <c r="J249" s="182">
        <f t="shared" si="0"/>
        <v>0</v>
      </c>
      <c r="K249" s="268" t="s">
        <v>182</v>
      </c>
      <c r="L249" s="22"/>
      <c r="M249" s="74" t="s">
        <v>3</v>
      </c>
      <c r="N249" s="75" t="s">
        <v>43</v>
      </c>
      <c r="O249" s="28"/>
      <c r="P249" s="76">
        <f t="shared" si="1"/>
        <v>0</v>
      </c>
      <c r="Q249" s="76">
        <v>0.4208</v>
      </c>
      <c r="R249" s="76">
        <f t="shared" si="2"/>
        <v>0.4208</v>
      </c>
      <c r="S249" s="76">
        <v>0</v>
      </c>
      <c r="T249" s="77">
        <f t="shared" si="3"/>
        <v>0</v>
      </c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R249" s="78" t="s">
        <v>134</v>
      </c>
      <c r="AT249" s="78" t="s">
        <v>119</v>
      </c>
      <c r="AU249" s="78" t="s">
        <v>82</v>
      </c>
      <c r="AY249" s="17" t="s">
        <v>116</v>
      </c>
      <c r="BE249" s="79">
        <f t="shared" si="4"/>
        <v>0</v>
      </c>
      <c r="BF249" s="79">
        <f t="shared" si="5"/>
        <v>0</v>
      </c>
      <c r="BG249" s="79">
        <f t="shared" si="6"/>
        <v>0</v>
      </c>
      <c r="BH249" s="79">
        <f t="shared" si="7"/>
        <v>0</v>
      </c>
      <c r="BI249" s="79">
        <f t="shared" si="8"/>
        <v>0</v>
      </c>
      <c r="BJ249" s="17" t="s">
        <v>80</v>
      </c>
      <c r="BK249" s="79">
        <f t="shared" si="9"/>
        <v>0</v>
      </c>
      <c r="BL249" s="17" t="s">
        <v>134</v>
      </c>
      <c r="BM249" s="78" t="s">
        <v>548</v>
      </c>
    </row>
    <row r="250" spans="2:51" s="13" customFormat="1" ht="12">
      <c r="B250" s="271"/>
      <c r="C250" s="184"/>
      <c r="D250" s="272" t="s">
        <v>163</v>
      </c>
      <c r="E250" s="273" t="s">
        <v>3</v>
      </c>
      <c r="F250" s="274" t="s">
        <v>549</v>
      </c>
      <c r="G250" s="184"/>
      <c r="H250" s="275">
        <v>1</v>
      </c>
      <c r="I250" s="184"/>
      <c r="J250" s="184"/>
      <c r="K250" s="184"/>
      <c r="L250" s="80"/>
      <c r="M250" s="82"/>
      <c r="N250" s="83"/>
      <c r="O250" s="83"/>
      <c r="P250" s="83"/>
      <c r="Q250" s="83"/>
      <c r="R250" s="83"/>
      <c r="S250" s="83"/>
      <c r="T250" s="84"/>
      <c r="AT250" s="81" t="s">
        <v>163</v>
      </c>
      <c r="AU250" s="81" t="s">
        <v>82</v>
      </c>
      <c r="AV250" s="13" t="s">
        <v>82</v>
      </c>
      <c r="AW250" s="13" t="s">
        <v>33</v>
      </c>
      <c r="AX250" s="13" t="s">
        <v>72</v>
      </c>
      <c r="AY250" s="81" t="s">
        <v>116</v>
      </c>
    </row>
    <row r="251" spans="2:51" s="14" customFormat="1" ht="12">
      <c r="B251" s="276"/>
      <c r="C251" s="277"/>
      <c r="D251" s="272" t="s">
        <v>163</v>
      </c>
      <c r="E251" s="278" t="s">
        <v>3</v>
      </c>
      <c r="F251" s="279" t="s">
        <v>185</v>
      </c>
      <c r="G251" s="277"/>
      <c r="H251" s="280">
        <v>1</v>
      </c>
      <c r="I251" s="277"/>
      <c r="J251" s="277"/>
      <c r="K251" s="277"/>
      <c r="L251" s="90"/>
      <c r="M251" s="92"/>
      <c r="N251" s="93"/>
      <c r="O251" s="93"/>
      <c r="P251" s="93"/>
      <c r="Q251" s="93"/>
      <c r="R251" s="93"/>
      <c r="S251" s="93"/>
      <c r="T251" s="94"/>
      <c r="AT251" s="91" t="s">
        <v>163</v>
      </c>
      <c r="AU251" s="91" t="s">
        <v>82</v>
      </c>
      <c r="AV251" s="14" t="s">
        <v>134</v>
      </c>
      <c r="AW251" s="14" t="s">
        <v>4</v>
      </c>
      <c r="AX251" s="14" t="s">
        <v>80</v>
      </c>
      <c r="AY251" s="91" t="s">
        <v>116</v>
      </c>
    </row>
    <row r="252" spans="1:65" s="2" customFormat="1" ht="22.8">
      <c r="A252" s="21"/>
      <c r="B252" s="195"/>
      <c r="C252" s="266" t="s">
        <v>550</v>
      </c>
      <c r="D252" s="266" t="s">
        <v>119</v>
      </c>
      <c r="E252" s="267" t="s">
        <v>551</v>
      </c>
      <c r="F252" s="268" t="s">
        <v>552</v>
      </c>
      <c r="G252" s="269" t="s">
        <v>309</v>
      </c>
      <c r="H252" s="270">
        <v>2</v>
      </c>
      <c r="I252" s="73"/>
      <c r="J252" s="182">
        <f>ROUND(I252*H252,2)</f>
        <v>0</v>
      </c>
      <c r="K252" s="268" t="s">
        <v>182</v>
      </c>
      <c r="L252" s="22"/>
      <c r="M252" s="74" t="s">
        <v>3</v>
      </c>
      <c r="N252" s="75" t="s">
        <v>43</v>
      </c>
      <c r="O252" s="28"/>
      <c r="P252" s="76">
        <f>O252*H252</f>
        <v>0</v>
      </c>
      <c r="Q252" s="76">
        <v>0.31108</v>
      </c>
      <c r="R252" s="76">
        <f>Q252*H252</f>
        <v>0.62216</v>
      </c>
      <c r="S252" s="76">
        <v>0</v>
      </c>
      <c r="T252" s="77">
        <f>S252*H252</f>
        <v>0</v>
      </c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R252" s="78" t="s">
        <v>134</v>
      </c>
      <c r="AT252" s="78" t="s">
        <v>119</v>
      </c>
      <c r="AU252" s="78" t="s">
        <v>82</v>
      </c>
      <c r="AY252" s="17" t="s">
        <v>116</v>
      </c>
      <c r="BE252" s="79">
        <f>IF(N252="základní",J252,0)</f>
        <v>0</v>
      </c>
      <c r="BF252" s="79">
        <f>IF(N252="snížená",J252,0)</f>
        <v>0</v>
      </c>
      <c r="BG252" s="79">
        <f>IF(N252="zákl. přenesená",J252,0)</f>
        <v>0</v>
      </c>
      <c r="BH252" s="79">
        <f>IF(N252="sníž. přenesená",J252,0)</f>
        <v>0</v>
      </c>
      <c r="BI252" s="79">
        <f>IF(N252="nulová",J252,0)</f>
        <v>0</v>
      </c>
      <c r="BJ252" s="17" t="s">
        <v>80</v>
      </c>
      <c r="BK252" s="79">
        <f>ROUND(I252*H252,2)</f>
        <v>0</v>
      </c>
      <c r="BL252" s="17" t="s">
        <v>134</v>
      </c>
      <c r="BM252" s="78" t="s">
        <v>553</v>
      </c>
    </row>
    <row r="253" spans="2:63" s="12" customFormat="1" ht="22.8" customHeight="1">
      <c r="B253" s="260"/>
      <c r="C253" s="261"/>
      <c r="D253" s="262" t="s">
        <v>71</v>
      </c>
      <c r="E253" s="265" t="s">
        <v>159</v>
      </c>
      <c r="F253" s="265" t="s">
        <v>253</v>
      </c>
      <c r="G253" s="261"/>
      <c r="H253" s="261"/>
      <c r="I253" s="261"/>
      <c r="J253" s="183">
        <f>BK253</f>
        <v>0</v>
      </c>
      <c r="K253" s="261"/>
      <c r="L253" s="65"/>
      <c r="M253" s="67"/>
      <c r="N253" s="68"/>
      <c r="O253" s="68"/>
      <c r="P253" s="69">
        <f>SUM(P254:P302)</f>
        <v>0</v>
      </c>
      <c r="Q253" s="68"/>
      <c r="R253" s="69">
        <f>SUM(R254:R302)</f>
        <v>23.769265</v>
      </c>
      <c r="S253" s="68"/>
      <c r="T253" s="70">
        <f>SUM(T254:T302)</f>
        <v>0</v>
      </c>
      <c r="AR253" s="66" t="s">
        <v>80</v>
      </c>
      <c r="AT253" s="71" t="s">
        <v>71</v>
      </c>
      <c r="AU253" s="71" t="s">
        <v>80</v>
      </c>
      <c r="AY253" s="66" t="s">
        <v>116</v>
      </c>
      <c r="BK253" s="72">
        <f>SUM(BK254:BK302)</f>
        <v>0</v>
      </c>
    </row>
    <row r="254" spans="1:65" s="2" customFormat="1" ht="16.5" customHeight="1">
      <c r="A254" s="21"/>
      <c r="B254" s="195"/>
      <c r="C254" s="266" t="s">
        <v>554</v>
      </c>
      <c r="D254" s="266" t="s">
        <v>119</v>
      </c>
      <c r="E254" s="267" t="s">
        <v>555</v>
      </c>
      <c r="F254" s="268" t="s">
        <v>556</v>
      </c>
      <c r="G254" s="269" t="s">
        <v>309</v>
      </c>
      <c r="H254" s="270">
        <v>1</v>
      </c>
      <c r="I254" s="73"/>
      <c r="J254" s="182">
        <f aca="true" t="shared" si="10" ref="J254:J260">ROUND(I254*H254,2)</f>
        <v>0</v>
      </c>
      <c r="K254" s="268" t="s">
        <v>182</v>
      </c>
      <c r="L254" s="22"/>
      <c r="M254" s="74" t="s">
        <v>3</v>
      </c>
      <c r="N254" s="75" t="s">
        <v>43</v>
      </c>
      <c r="O254" s="28"/>
      <c r="P254" s="76">
        <f aca="true" t="shared" si="11" ref="P254:P260">O254*H254</f>
        <v>0</v>
      </c>
      <c r="Q254" s="76">
        <v>0.0007</v>
      </c>
      <c r="R254" s="76">
        <f aca="true" t="shared" si="12" ref="R254:R260">Q254*H254</f>
        <v>0.0007</v>
      </c>
      <c r="S254" s="76">
        <v>0</v>
      </c>
      <c r="T254" s="77">
        <f aca="true" t="shared" si="13" ref="T254:T260">S254*H254</f>
        <v>0</v>
      </c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R254" s="78" t="s">
        <v>134</v>
      </c>
      <c r="AT254" s="78" t="s">
        <v>119</v>
      </c>
      <c r="AU254" s="78" t="s">
        <v>82</v>
      </c>
      <c r="AY254" s="17" t="s">
        <v>116</v>
      </c>
      <c r="BE254" s="79">
        <f aca="true" t="shared" si="14" ref="BE254:BE260">IF(N254="základní",J254,0)</f>
        <v>0</v>
      </c>
      <c r="BF254" s="79">
        <f aca="true" t="shared" si="15" ref="BF254:BF260">IF(N254="snížená",J254,0)</f>
        <v>0</v>
      </c>
      <c r="BG254" s="79">
        <f aca="true" t="shared" si="16" ref="BG254:BG260">IF(N254="zákl. přenesená",J254,0)</f>
        <v>0</v>
      </c>
      <c r="BH254" s="79">
        <f aca="true" t="shared" si="17" ref="BH254:BH260">IF(N254="sníž. přenesená",J254,0)</f>
        <v>0</v>
      </c>
      <c r="BI254" s="79">
        <f aca="true" t="shared" si="18" ref="BI254:BI260">IF(N254="nulová",J254,0)</f>
        <v>0</v>
      </c>
      <c r="BJ254" s="17" t="s">
        <v>80</v>
      </c>
      <c r="BK254" s="79">
        <f aca="true" t="shared" si="19" ref="BK254:BK260">ROUND(I254*H254,2)</f>
        <v>0</v>
      </c>
      <c r="BL254" s="17" t="s">
        <v>134</v>
      </c>
      <c r="BM254" s="78" t="s">
        <v>557</v>
      </c>
    </row>
    <row r="255" spans="1:65" s="2" customFormat="1" ht="16.5" customHeight="1">
      <c r="A255" s="21"/>
      <c r="B255" s="195"/>
      <c r="C255" s="281" t="s">
        <v>558</v>
      </c>
      <c r="D255" s="281" t="s">
        <v>248</v>
      </c>
      <c r="E255" s="282" t="s">
        <v>559</v>
      </c>
      <c r="F255" s="283" t="s">
        <v>560</v>
      </c>
      <c r="G255" s="284" t="s">
        <v>309</v>
      </c>
      <c r="H255" s="285">
        <v>1</v>
      </c>
      <c r="I255" s="95"/>
      <c r="J255" s="286">
        <f t="shared" si="10"/>
        <v>0</v>
      </c>
      <c r="K255" s="283" t="s">
        <v>182</v>
      </c>
      <c r="L255" s="96"/>
      <c r="M255" s="97" t="s">
        <v>3</v>
      </c>
      <c r="N255" s="98" t="s">
        <v>43</v>
      </c>
      <c r="O255" s="28"/>
      <c r="P255" s="76">
        <f t="shared" si="11"/>
        <v>0</v>
      </c>
      <c r="Q255" s="76">
        <v>0.0035</v>
      </c>
      <c r="R255" s="76">
        <f t="shared" si="12"/>
        <v>0.0035</v>
      </c>
      <c r="S255" s="76">
        <v>0</v>
      </c>
      <c r="T255" s="77">
        <f t="shared" si="13"/>
        <v>0</v>
      </c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R255" s="78" t="s">
        <v>153</v>
      </c>
      <c r="AT255" s="78" t="s">
        <v>248</v>
      </c>
      <c r="AU255" s="78" t="s">
        <v>82</v>
      </c>
      <c r="AY255" s="17" t="s">
        <v>116</v>
      </c>
      <c r="BE255" s="79">
        <f t="shared" si="14"/>
        <v>0</v>
      </c>
      <c r="BF255" s="79">
        <f t="shared" si="15"/>
        <v>0</v>
      </c>
      <c r="BG255" s="79">
        <f t="shared" si="16"/>
        <v>0</v>
      </c>
      <c r="BH255" s="79">
        <f t="shared" si="17"/>
        <v>0</v>
      </c>
      <c r="BI255" s="79">
        <f t="shared" si="18"/>
        <v>0</v>
      </c>
      <c r="BJ255" s="17" t="s">
        <v>80</v>
      </c>
      <c r="BK255" s="79">
        <f t="shared" si="19"/>
        <v>0</v>
      </c>
      <c r="BL255" s="17" t="s">
        <v>134</v>
      </c>
      <c r="BM255" s="78" t="s">
        <v>561</v>
      </c>
    </row>
    <row r="256" spans="1:65" s="2" customFormat="1" ht="16.5" customHeight="1">
      <c r="A256" s="21"/>
      <c r="B256" s="195"/>
      <c r="C256" s="281" t="s">
        <v>562</v>
      </c>
      <c r="D256" s="281" t="s">
        <v>248</v>
      </c>
      <c r="E256" s="282" t="s">
        <v>563</v>
      </c>
      <c r="F256" s="283" t="s">
        <v>564</v>
      </c>
      <c r="G256" s="284" t="s">
        <v>309</v>
      </c>
      <c r="H256" s="285">
        <v>1</v>
      </c>
      <c r="I256" s="95"/>
      <c r="J256" s="286">
        <f t="shared" si="10"/>
        <v>0</v>
      </c>
      <c r="K256" s="283" t="s">
        <v>182</v>
      </c>
      <c r="L256" s="96"/>
      <c r="M256" s="97" t="s">
        <v>3</v>
      </c>
      <c r="N256" s="98" t="s">
        <v>43</v>
      </c>
      <c r="O256" s="28"/>
      <c r="P256" s="76">
        <f t="shared" si="11"/>
        <v>0</v>
      </c>
      <c r="Q256" s="76">
        <v>0.0061</v>
      </c>
      <c r="R256" s="76">
        <f t="shared" si="12"/>
        <v>0.0061</v>
      </c>
      <c r="S256" s="76">
        <v>0</v>
      </c>
      <c r="T256" s="77">
        <f t="shared" si="13"/>
        <v>0</v>
      </c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R256" s="78" t="s">
        <v>153</v>
      </c>
      <c r="AT256" s="78" t="s">
        <v>248</v>
      </c>
      <c r="AU256" s="78" t="s">
        <v>82</v>
      </c>
      <c r="AY256" s="17" t="s">
        <v>116</v>
      </c>
      <c r="BE256" s="79">
        <f t="shared" si="14"/>
        <v>0</v>
      </c>
      <c r="BF256" s="79">
        <f t="shared" si="15"/>
        <v>0</v>
      </c>
      <c r="BG256" s="79">
        <f t="shared" si="16"/>
        <v>0</v>
      </c>
      <c r="BH256" s="79">
        <f t="shared" si="17"/>
        <v>0</v>
      </c>
      <c r="BI256" s="79">
        <f t="shared" si="18"/>
        <v>0</v>
      </c>
      <c r="BJ256" s="17" t="s">
        <v>80</v>
      </c>
      <c r="BK256" s="79">
        <f t="shared" si="19"/>
        <v>0</v>
      </c>
      <c r="BL256" s="17" t="s">
        <v>134</v>
      </c>
      <c r="BM256" s="78" t="s">
        <v>565</v>
      </c>
    </row>
    <row r="257" spans="1:65" s="2" customFormat="1" ht="16.5" customHeight="1">
      <c r="A257" s="21"/>
      <c r="B257" s="195"/>
      <c r="C257" s="281" t="s">
        <v>566</v>
      </c>
      <c r="D257" s="281" t="s">
        <v>248</v>
      </c>
      <c r="E257" s="282" t="s">
        <v>567</v>
      </c>
      <c r="F257" s="283" t="s">
        <v>568</v>
      </c>
      <c r="G257" s="284" t="s">
        <v>309</v>
      </c>
      <c r="H257" s="285">
        <v>1</v>
      </c>
      <c r="I257" s="95"/>
      <c r="J257" s="286">
        <f t="shared" si="10"/>
        <v>0</v>
      </c>
      <c r="K257" s="283" t="s">
        <v>182</v>
      </c>
      <c r="L257" s="96"/>
      <c r="M257" s="97" t="s">
        <v>3</v>
      </c>
      <c r="N257" s="98" t="s">
        <v>43</v>
      </c>
      <c r="O257" s="28"/>
      <c r="P257" s="76">
        <f t="shared" si="11"/>
        <v>0</v>
      </c>
      <c r="Q257" s="76">
        <v>0.003</v>
      </c>
      <c r="R257" s="76">
        <f t="shared" si="12"/>
        <v>0.003</v>
      </c>
      <c r="S257" s="76">
        <v>0</v>
      </c>
      <c r="T257" s="77">
        <f t="shared" si="13"/>
        <v>0</v>
      </c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R257" s="78" t="s">
        <v>153</v>
      </c>
      <c r="AT257" s="78" t="s">
        <v>248</v>
      </c>
      <c r="AU257" s="78" t="s">
        <v>82</v>
      </c>
      <c r="AY257" s="17" t="s">
        <v>116</v>
      </c>
      <c r="BE257" s="79">
        <f t="shared" si="14"/>
        <v>0</v>
      </c>
      <c r="BF257" s="79">
        <f t="shared" si="15"/>
        <v>0</v>
      </c>
      <c r="BG257" s="79">
        <f t="shared" si="16"/>
        <v>0</v>
      </c>
      <c r="BH257" s="79">
        <f t="shared" si="17"/>
        <v>0</v>
      </c>
      <c r="BI257" s="79">
        <f t="shared" si="18"/>
        <v>0</v>
      </c>
      <c r="BJ257" s="17" t="s">
        <v>80</v>
      </c>
      <c r="BK257" s="79">
        <f t="shared" si="19"/>
        <v>0</v>
      </c>
      <c r="BL257" s="17" t="s">
        <v>134</v>
      </c>
      <c r="BM257" s="78" t="s">
        <v>569</v>
      </c>
    </row>
    <row r="258" spans="1:65" s="2" customFormat="1" ht="16.5" customHeight="1">
      <c r="A258" s="21"/>
      <c r="B258" s="195"/>
      <c r="C258" s="281" t="s">
        <v>570</v>
      </c>
      <c r="D258" s="281" t="s">
        <v>248</v>
      </c>
      <c r="E258" s="282" t="s">
        <v>571</v>
      </c>
      <c r="F258" s="283" t="s">
        <v>572</v>
      </c>
      <c r="G258" s="284" t="s">
        <v>309</v>
      </c>
      <c r="H258" s="285">
        <v>1</v>
      </c>
      <c r="I258" s="95"/>
      <c r="J258" s="286">
        <f t="shared" si="10"/>
        <v>0</v>
      </c>
      <c r="K258" s="283" t="s">
        <v>182</v>
      </c>
      <c r="L258" s="96"/>
      <c r="M258" s="97" t="s">
        <v>3</v>
      </c>
      <c r="N258" s="98" t="s">
        <v>43</v>
      </c>
      <c r="O258" s="28"/>
      <c r="P258" s="76">
        <f t="shared" si="11"/>
        <v>0</v>
      </c>
      <c r="Q258" s="76">
        <v>0.00035</v>
      </c>
      <c r="R258" s="76">
        <f t="shared" si="12"/>
        <v>0.00035</v>
      </c>
      <c r="S258" s="76">
        <v>0</v>
      </c>
      <c r="T258" s="77">
        <f t="shared" si="13"/>
        <v>0</v>
      </c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R258" s="78" t="s">
        <v>153</v>
      </c>
      <c r="AT258" s="78" t="s">
        <v>248</v>
      </c>
      <c r="AU258" s="78" t="s">
        <v>82</v>
      </c>
      <c r="AY258" s="17" t="s">
        <v>116</v>
      </c>
      <c r="BE258" s="79">
        <f t="shared" si="14"/>
        <v>0</v>
      </c>
      <c r="BF258" s="79">
        <f t="shared" si="15"/>
        <v>0</v>
      </c>
      <c r="BG258" s="79">
        <f t="shared" si="16"/>
        <v>0</v>
      </c>
      <c r="BH258" s="79">
        <f t="shared" si="17"/>
        <v>0</v>
      </c>
      <c r="BI258" s="79">
        <f t="shared" si="18"/>
        <v>0</v>
      </c>
      <c r="BJ258" s="17" t="s">
        <v>80</v>
      </c>
      <c r="BK258" s="79">
        <f t="shared" si="19"/>
        <v>0</v>
      </c>
      <c r="BL258" s="17" t="s">
        <v>134</v>
      </c>
      <c r="BM258" s="78" t="s">
        <v>573</v>
      </c>
    </row>
    <row r="259" spans="1:65" s="2" customFormat="1" ht="16.5" customHeight="1">
      <c r="A259" s="21"/>
      <c r="B259" s="195"/>
      <c r="C259" s="281" t="s">
        <v>574</v>
      </c>
      <c r="D259" s="281" t="s">
        <v>248</v>
      </c>
      <c r="E259" s="282" t="s">
        <v>575</v>
      </c>
      <c r="F259" s="283" t="s">
        <v>576</v>
      </c>
      <c r="G259" s="284" t="s">
        <v>309</v>
      </c>
      <c r="H259" s="285">
        <v>1</v>
      </c>
      <c r="I259" s="95"/>
      <c r="J259" s="286">
        <f t="shared" si="10"/>
        <v>0</v>
      </c>
      <c r="K259" s="283" t="s">
        <v>182</v>
      </c>
      <c r="L259" s="96"/>
      <c r="M259" s="97" t="s">
        <v>3</v>
      </c>
      <c r="N259" s="98" t="s">
        <v>43</v>
      </c>
      <c r="O259" s="28"/>
      <c r="P259" s="76">
        <f t="shared" si="11"/>
        <v>0</v>
      </c>
      <c r="Q259" s="76">
        <v>0.0001</v>
      </c>
      <c r="R259" s="76">
        <f t="shared" si="12"/>
        <v>0.0001</v>
      </c>
      <c r="S259" s="76">
        <v>0</v>
      </c>
      <c r="T259" s="77">
        <f t="shared" si="13"/>
        <v>0</v>
      </c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R259" s="78" t="s">
        <v>153</v>
      </c>
      <c r="AT259" s="78" t="s">
        <v>248</v>
      </c>
      <c r="AU259" s="78" t="s">
        <v>82</v>
      </c>
      <c r="AY259" s="17" t="s">
        <v>116</v>
      </c>
      <c r="BE259" s="79">
        <f t="shared" si="14"/>
        <v>0</v>
      </c>
      <c r="BF259" s="79">
        <f t="shared" si="15"/>
        <v>0</v>
      </c>
      <c r="BG259" s="79">
        <f t="shared" si="16"/>
        <v>0</v>
      </c>
      <c r="BH259" s="79">
        <f t="shared" si="17"/>
        <v>0</v>
      </c>
      <c r="BI259" s="79">
        <f t="shared" si="18"/>
        <v>0</v>
      </c>
      <c r="BJ259" s="17" t="s">
        <v>80</v>
      </c>
      <c r="BK259" s="79">
        <f t="shared" si="19"/>
        <v>0</v>
      </c>
      <c r="BL259" s="17" t="s">
        <v>134</v>
      </c>
      <c r="BM259" s="78" t="s">
        <v>577</v>
      </c>
    </row>
    <row r="260" spans="1:65" s="2" customFormat="1" ht="22.8">
      <c r="A260" s="21"/>
      <c r="B260" s="195"/>
      <c r="C260" s="266" t="s">
        <v>578</v>
      </c>
      <c r="D260" s="266" t="s">
        <v>119</v>
      </c>
      <c r="E260" s="267" t="s">
        <v>255</v>
      </c>
      <c r="F260" s="268" t="s">
        <v>256</v>
      </c>
      <c r="G260" s="269" t="s">
        <v>195</v>
      </c>
      <c r="H260" s="270">
        <v>42.5</v>
      </c>
      <c r="I260" s="73"/>
      <c r="J260" s="182">
        <f t="shared" si="10"/>
        <v>0</v>
      </c>
      <c r="K260" s="268" t="s">
        <v>182</v>
      </c>
      <c r="L260" s="22"/>
      <c r="M260" s="74" t="s">
        <v>3</v>
      </c>
      <c r="N260" s="75" t="s">
        <v>43</v>
      </c>
      <c r="O260" s="28"/>
      <c r="P260" s="76">
        <f t="shared" si="11"/>
        <v>0</v>
      </c>
      <c r="Q260" s="76">
        <v>0.1554</v>
      </c>
      <c r="R260" s="76">
        <f t="shared" si="12"/>
        <v>6.604500000000001</v>
      </c>
      <c r="S260" s="76">
        <v>0</v>
      </c>
      <c r="T260" s="77">
        <f t="shared" si="13"/>
        <v>0</v>
      </c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R260" s="78" t="s">
        <v>134</v>
      </c>
      <c r="AT260" s="78" t="s">
        <v>119</v>
      </c>
      <c r="AU260" s="78" t="s">
        <v>82</v>
      </c>
      <c r="AY260" s="17" t="s">
        <v>116</v>
      </c>
      <c r="BE260" s="79">
        <f t="shared" si="14"/>
        <v>0</v>
      </c>
      <c r="BF260" s="79">
        <f t="shared" si="15"/>
        <v>0</v>
      </c>
      <c r="BG260" s="79">
        <f t="shared" si="16"/>
        <v>0</v>
      </c>
      <c r="BH260" s="79">
        <f t="shared" si="17"/>
        <v>0</v>
      </c>
      <c r="BI260" s="79">
        <f t="shared" si="18"/>
        <v>0</v>
      </c>
      <c r="BJ260" s="17" t="s">
        <v>80</v>
      </c>
      <c r="BK260" s="79">
        <f t="shared" si="19"/>
        <v>0</v>
      </c>
      <c r="BL260" s="17" t="s">
        <v>134</v>
      </c>
      <c r="BM260" s="78" t="s">
        <v>579</v>
      </c>
    </row>
    <row r="261" spans="2:51" s="13" customFormat="1" ht="12">
      <c r="B261" s="271"/>
      <c r="C261" s="184"/>
      <c r="D261" s="272" t="s">
        <v>163</v>
      </c>
      <c r="E261" s="273" t="s">
        <v>3</v>
      </c>
      <c r="F261" s="274" t="s">
        <v>580</v>
      </c>
      <c r="G261" s="184"/>
      <c r="H261" s="275">
        <v>28.5</v>
      </c>
      <c r="I261" s="184"/>
      <c r="J261" s="184"/>
      <c r="K261" s="184"/>
      <c r="L261" s="80"/>
      <c r="M261" s="82"/>
      <c r="N261" s="83"/>
      <c r="O261" s="83"/>
      <c r="P261" s="83"/>
      <c r="Q261" s="83"/>
      <c r="R261" s="83"/>
      <c r="S261" s="83"/>
      <c r="T261" s="84"/>
      <c r="AT261" s="81" t="s">
        <v>163</v>
      </c>
      <c r="AU261" s="81" t="s">
        <v>82</v>
      </c>
      <c r="AV261" s="13" t="s">
        <v>82</v>
      </c>
      <c r="AW261" s="13" t="s">
        <v>33</v>
      </c>
      <c r="AX261" s="13" t="s">
        <v>72</v>
      </c>
      <c r="AY261" s="81" t="s">
        <v>116</v>
      </c>
    </row>
    <row r="262" spans="2:51" s="13" customFormat="1" ht="12">
      <c r="B262" s="271"/>
      <c r="C262" s="184"/>
      <c r="D262" s="272" t="s">
        <v>163</v>
      </c>
      <c r="E262" s="273" t="s">
        <v>3</v>
      </c>
      <c r="F262" s="274" t="s">
        <v>581</v>
      </c>
      <c r="G262" s="184"/>
      <c r="H262" s="275">
        <v>14</v>
      </c>
      <c r="I262" s="184"/>
      <c r="J262" s="184"/>
      <c r="K262" s="184"/>
      <c r="L262" s="80"/>
      <c r="M262" s="82"/>
      <c r="N262" s="83"/>
      <c r="O262" s="83"/>
      <c r="P262" s="83"/>
      <c r="Q262" s="83"/>
      <c r="R262" s="83"/>
      <c r="S262" s="83"/>
      <c r="T262" s="84"/>
      <c r="AT262" s="81" t="s">
        <v>163</v>
      </c>
      <c r="AU262" s="81" t="s">
        <v>82</v>
      </c>
      <c r="AV262" s="13" t="s">
        <v>82</v>
      </c>
      <c r="AW262" s="13" t="s">
        <v>33</v>
      </c>
      <c r="AX262" s="13" t="s">
        <v>72</v>
      </c>
      <c r="AY262" s="81" t="s">
        <v>116</v>
      </c>
    </row>
    <row r="263" spans="2:51" s="14" customFormat="1" ht="12">
      <c r="B263" s="276"/>
      <c r="C263" s="277"/>
      <c r="D263" s="272" t="s">
        <v>163</v>
      </c>
      <c r="E263" s="278" t="s">
        <v>3</v>
      </c>
      <c r="F263" s="279" t="s">
        <v>185</v>
      </c>
      <c r="G263" s="277"/>
      <c r="H263" s="280">
        <v>42.5</v>
      </c>
      <c r="I263" s="277"/>
      <c r="J263" s="277"/>
      <c r="K263" s="277"/>
      <c r="L263" s="90"/>
      <c r="M263" s="92"/>
      <c r="N263" s="93"/>
      <c r="O263" s="93"/>
      <c r="P263" s="93"/>
      <c r="Q263" s="93"/>
      <c r="R263" s="93"/>
      <c r="S263" s="93"/>
      <c r="T263" s="94"/>
      <c r="AT263" s="91" t="s">
        <v>163</v>
      </c>
      <c r="AU263" s="91" t="s">
        <v>82</v>
      </c>
      <c r="AV263" s="14" t="s">
        <v>134</v>
      </c>
      <c r="AW263" s="14" t="s">
        <v>4</v>
      </c>
      <c r="AX263" s="14" t="s">
        <v>80</v>
      </c>
      <c r="AY263" s="91" t="s">
        <v>116</v>
      </c>
    </row>
    <row r="264" spans="1:65" s="2" customFormat="1" ht="16.5" customHeight="1">
      <c r="A264" s="21"/>
      <c r="B264" s="195"/>
      <c r="C264" s="281" t="s">
        <v>582</v>
      </c>
      <c r="D264" s="281" t="s">
        <v>248</v>
      </c>
      <c r="E264" s="282" t="s">
        <v>260</v>
      </c>
      <c r="F264" s="283" t="s">
        <v>261</v>
      </c>
      <c r="G264" s="284" t="s">
        <v>195</v>
      </c>
      <c r="H264" s="285">
        <v>15.4</v>
      </c>
      <c r="I264" s="95"/>
      <c r="J264" s="286">
        <f>ROUND(I264*H264,2)</f>
        <v>0</v>
      </c>
      <c r="K264" s="283" t="s">
        <v>182</v>
      </c>
      <c r="L264" s="96"/>
      <c r="M264" s="97" t="s">
        <v>3</v>
      </c>
      <c r="N264" s="98" t="s">
        <v>43</v>
      </c>
      <c r="O264" s="28"/>
      <c r="P264" s="76">
        <f>O264*H264</f>
        <v>0</v>
      </c>
      <c r="Q264" s="76">
        <v>0.08</v>
      </c>
      <c r="R264" s="76">
        <f>Q264*H264</f>
        <v>1.232</v>
      </c>
      <c r="S264" s="76">
        <v>0</v>
      </c>
      <c r="T264" s="77">
        <f>S264*H264</f>
        <v>0</v>
      </c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R264" s="78" t="s">
        <v>153</v>
      </c>
      <c r="AT264" s="78" t="s">
        <v>248</v>
      </c>
      <c r="AU264" s="78" t="s">
        <v>82</v>
      </c>
      <c r="AY264" s="17" t="s">
        <v>116</v>
      </c>
      <c r="BE264" s="79">
        <f>IF(N264="základní",J264,0)</f>
        <v>0</v>
      </c>
      <c r="BF264" s="79">
        <f>IF(N264="snížená",J264,0)</f>
        <v>0</v>
      </c>
      <c r="BG264" s="79">
        <f>IF(N264="zákl. přenesená",J264,0)</f>
        <v>0</v>
      </c>
      <c r="BH264" s="79">
        <f>IF(N264="sníž. přenesená",J264,0)</f>
        <v>0</v>
      </c>
      <c r="BI264" s="79">
        <f>IF(N264="nulová",J264,0)</f>
        <v>0</v>
      </c>
      <c r="BJ264" s="17" t="s">
        <v>80</v>
      </c>
      <c r="BK264" s="79">
        <f>ROUND(I264*H264,2)</f>
        <v>0</v>
      </c>
      <c r="BL264" s="17" t="s">
        <v>134</v>
      </c>
      <c r="BM264" s="78" t="s">
        <v>583</v>
      </c>
    </row>
    <row r="265" spans="2:51" s="13" customFormat="1" ht="12">
      <c r="B265" s="271"/>
      <c r="C265" s="184"/>
      <c r="D265" s="272" t="s">
        <v>163</v>
      </c>
      <c r="E265" s="273" t="s">
        <v>3</v>
      </c>
      <c r="F265" s="274" t="s">
        <v>584</v>
      </c>
      <c r="G265" s="184"/>
      <c r="H265" s="275">
        <v>14</v>
      </c>
      <c r="I265" s="184"/>
      <c r="J265" s="184"/>
      <c r="K265" s="184"/>
      <c r="L265" s="80"/>
      <c r="M265" s="82"/>
      <c r="N265" s="83"/>
      <c r="O265" s="83"/>
      <c r="P265" s="83"/>
      <c r="Q265" s="83"/>
      <c r="R265" s="83"/>
      <c r="S265" s="83"/>
      <c r="T265" s="84"/>
      <c r="AT265" s="81" t="s">
        <v>163</v>
      </c>
      <c r="AU265" s="81" t="s">
        <v>82</v>
      </c>
      <c r="AV265" s="13" t="s">
        <v>82</v>
      </c>
      <c r="AW265" s="13" t="s">
        <v>33</v>
      </c>
      <c r="AX265" s="13" t="s">
        <v>72</v>
      </c>
      <c r="AY265" s="81" t="s">
        <v>116</v>
      </c>
    </row>
    <row r="266" spans="2:51" s="13" customFormat="1" ht="12">
      <c r="B266" s="271"/>
      <c r="C266" s="184"/>
      <c r="D266" s="272" t="s">
        <v>163</v>
      </c>
      <c r="E266" s="273" t="s">
        <v>3</v>
      </c>
      <c r="F266" s="274" t="s">
        <v>585</v>
      </c>
      <c r="G266" s="184"/>
      <c r="H266" s="275">
        <v>1.4</v>
      </c>
      <c r="I266" s="184"/>
      <c r="J266" s="184"/>
      <c r="K266" s="184"/>
      <c r="L266" s="80"/>
      <c r="M266" s="82"/>
      <c r="N266" s="83"/>
      <c r="O266" s="83"/>
      <c r="P266" s="83"/>
      <c r="Q266" s="83"/>
      <c r="R266" s="83"/>
      <c r="S266" s="83"/>
      <c r="T266" s="84"/>
      <c r="AT266" s="81" t="s">
        <v>163</v>
      </c>
      <c r="AU266" s="81" t="s">
        <v>82</v>
      </c>
      <c r="AV266" s="13" t="s">
        <v>82</v>
      </c>
      <c r="AW266" s="13" t="s">
        <v>33</v>
      </c>
      <c r="AX266" s="13" t="s">
        <v>72</v>
      </c>
      <c r="AY266" s="81" t="s">
        <v>116</v>
      </c>
    </row>
    <row r="267" spans="2:51" s="14" customFormat="1" ht="12">
      <c r="B267" s="276"/>
      <c r="C267" s="277"/>
      <c r="D267" s="272" t="s">
        <v>163</v>
      </c>
      <c r="E267" s="278" t="s">
        <v>3</v>
      </c>
      <c r="F267" s="279" t="s">
        <v>185</v>
      </c>
      <c r="G267" s="277"/>
      <c r="H267" s="280">
        <v>15.4</v>
      </c>
      <c r="I267" s="277"/>
      <c r="J267" s="277"/>
      <c r="K267" s="277"/>
      <c r="L267" s="90"/>
      <c r="M267" s="92"/>
      <c r="N267" s="93"/>
      <c r="O267" s="93"/>
      <c r="P267" s="93"/>
      <c r="Q267" s="93"/>
      <c r="R267" s="93"/>
      <c r="S267" s="93"/>
      <c r="T267" s="94"/>
      <c r="AT267" s="91" t="s">
        <v>163</v>
      </c>
      <c r="AU267" s="91" t="s">
        <v>82</v>
      </c>
      <c r="AV267" s="14" t="s">
        <v>134</v>
      </c>
      <c r="AW267" s="14" t="s">
        <v>4</v>
      </c>
      <c r="AX267" s="14" t="s">
        <v>80</v>
      </c>
      <c r="AY267" s="91" t="s">
        <v>116</v>
      </c>
    </row>
    <row r="268" spans="1:65" s="2" customFormat="1" ht="16.5" customHeight="1">
      <c r="A268" s="21"/>
      <c r="B268" s="195"/>
      <c r="C268" s="281" t="s">
        <v>586</v>
      </c>
      <c r="D268" s="281" t="s">
        <v>248</v>
      </c>
      <c r="E268" s="282" t="s">
        <v>587</v>
      </c>
      <c r="F268" s="283" t="s">
        <v>588</v>
      </c>
      <c r="G268" s="284" t="s">
        <v>195</v>
      </c>
      <c r="H268" s="285">
        <v>31.35</v>
      </c>
      <c r="I268" s="95"/>
      <c r="J268" s="286">
        <f>ROUND(I268*H268,2)</f>
        <v>0</v>
      </c>
      <c r="K268" s="283" t="s">
        <v>182</v>
      </c>
      <c r="L268" s="96"/>
      <c r="M268" s="97" t="s">
        <v>3</v>
      </c>
      <c r="N268" s="98" t="s">
        <v>43</v>
      </c>
      <c r="O268" s="28"/>
      <c r="P268" s="76">
        <f>O268*H268</f>
        <v>0</v>
      </c>
      <c r="Q268" s="76">
        <v>0.055</v>
      </c>
      <c r="R268" s="76">
        <f>Q268*H268</f>
        <v>1.72425</v>
      </c>
      <c r="S268" s="76">
        <v>0</v>
      </c>
      <c r="T268" s="77">
        <f>S268*H268</f>
        <v>0</v>
      </c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R268" s="78" t="s">
        <v>153</v>
      </c>
      <c r="AT268" s="78" t="s">
        <v>248</v>
      </c>
      <c r="AU268" s="78" t="s">
        <v>82</v>
      </c>
      <c r="AY268" s="17" t="s">
        <v>116</v>
      </c>
      <c r="BE268" s="79">
        <f>IF(N268="základní",J268,0)</f>
        <v>0</v>
      </c>
      <c r="BF268" s="79">
        <f>IF(N268="snížená",J268,0)</f>
        <v>0</v>
      </c>
      <c r="BG268" s="79">
        <f>IF(N268="zákl. přenesená",J268,0)</f>
        <v>0</v>
      </c>
      <c r="BH268" s="79">
        <f>IF(N268="sníž. přenesená",J268,0)</f>
        <v>0</v>
      </c>
      <c r="BI268" s="79">
        <f>IF(N268="nulová",J268,0)</f>
        <v>0</v>
      </c>
      <c r="BJ268" s="17" t="s">
        <v>80</v>
      </c>
      <c r="BK268" s="79">
        <f>ROUND(I268*H268,2)</f>
        <v>0</v>
      </c>
      <c r="BL268" s="17" t="s">
        <v>134</v>
      </c>
      <c r="BM268" s="78" t="s">
        <v>589</v>
      </c>
    </row>
    <row r="269" spans="2:51" s="13" customFormat="1" ht="12">
      <c r="B269" s="271"/>
      <c r="C269" s="184"/>
      <c r="D269" s="272" t="s">
        <v>163</v>
      </c>
      <c r="E269" s="273" t="s">
        <v>3</v>
      </c>
      <c r="F269" s="274" t="s">
        <v>590</v>
      </c>
      <c r="G269" s="184"/>
      <c r="H269" s="275">
        <v>28.5</v>
      </c>
      <c r="I269" s="184"/>
      <c r="J269" s="184"/>
      <c r="K269" s="184"/>
      <c r="L269" s="80"/>
      <c r="M269" s="82"/>
      <c r="N269" s="83"/>
      <c r="O269" s="83"/>
      <c r="P269" s="83"/>
      <c r="Q269" s="83"/>
      <c r="R269" s="83"/>
      <c r="S269" s="83"/>
      <c r="T269" s="84"/>
      <c r="AT269" s="81" t="s">
        <v>163</v>
      </c>
      <c r="AU269" s="81" t="s">
        <v>82</v>
      </c>
      <c r="AV269" s="13" t="s">
        <v>82</v>
      </c>
      <c r="AW269" s="13" t="s">
        <v>33</v>
      </c>
      <c r="AX269" s="13" t="s">
        <v>72</v>
      </c>
      <c r="AY269" s="81" t="s">
        <v>116</v>
      </c>
    </row>
    <row r="270" spans="2:51" s="13" customFormat="1" ht="12">
      <c r="B270" s="271"/>
      <c r="C270" s="184"/>
      <c r="D270" s="272" t="s">
        <v>163</v>
      </c>
      <c r="E270" s="273" t="s">
        <v>3</v>
      </c>
      <c r="F270" s="274" t="s">
        <v>591</v>
      </c>
      <c r="G270" s="184"/>
      <c r="H270" s="275">
        <v>2.85</v>
      </c>
      <c r="I270" s="184"/>
      <c r="J270" s="184"/>
      <c r="K270" s="184"/>
      <c r="L270" s="80"/>
      <c r="M270" s="82"/>
      <c r="N270" s="83"/>
      <c r="O270" s="83"/>
      <c r="P270" s="83"/>
      <c r="Q270" s="83"/>
      <c r="R270" s="83"/>
      <c r="S270" s="83"/>
      <c r="T270" s="84"/>
      <c r="AT270" s="81" t="s">
        <v>163</v>
      </c>
      <c r="AU270" s="81" t="s">
        <v>82</v>
      </c>
      <c r="AV270" s="13" t="s">
        <v>82</v>
      </c>
      <c r="AW270" s="13" t="s">
        <v>33</v>
      </c>
      <c r="AX270" s="13" t="s">
        <v>72</v>
      </c>
      <c r="AY270" s="81" t="s">
        <v>116</v>
      </c>
    </row>
    <row r="271" spans="2:51" s="14" customFormat="1" ht="12">
      <c r="B271" s="276"/>
      <c r="C271" s="277"/>
      <c r="D271" s="272" t="s">
        <v>163</v>
      </c>
      <c r="E271" s="278" t="s">
        <v>3</v>
      </c>
      <c r="F271" s="279" t="s">
        <v>185</v>
      </c>
      <c r="G271" s="277"/>
      <c r="H271" s="280">
        <v>31.35</v>
      </c>
      <c r="I271" s="277"/>
      <c r="J271" s="277"/>
      <c r="K271" s="277"/>
      <c r="L271" s="90"/>
      <c r="M271" s="92"/>
      <c r="N271" s="93"/>
      <c r="O271" s="93"/>
      <c r="P271" s="93"/>
      <c r="Q271" s="93"/>
      <c r="R271" s="93"/>
      <c r="S271" s="93"/>
      <c r="T271" s="94"/>
      <c r="AT271" s="91" t="s">
        <v>163</v>
      </c>
      <c r="AU271" s="91" t="s">
        <v>82</v>
      </c>
      <c r="AV271" s="14" t="s">
        <v>134</v>
      </c>
      <c r="AW271" s="14" t="s">
        <v>4</v>
      </c>
      <c r="AX271" s="14" t="s">
        <v>80</v>
      </c>
      <c r="AY271" s="91" t="s">
        <v>116</v>
      </c>
    </row>
    <row r="272" spans="1:65" s="2" customFormat="1" ht="21.75" customHeight="1">
      <c r="A272" s="21"/>
      <c r="B272" s="195"/>
      <c r="C272" s="266" t="s">
        <v>592</v>
      </c>
      <c r="D272" s="266" t="s">
        <v>119</v>
      </c>
      <c r="E272" s="267" t="s">
        <v>593</v>
      </c>
      <c r="F272" s="268" t="s">
        <v>594</v>
      </c>
      <c r="G272" s="269" t="s">
        <v>195</v>
      </c>
      <c r="H272" s="270">
        <v>5.5</v>
      </c>
      <c r="I272" s="73"/>
      <c r="J272" s="182">
        <f>ROUND(I272*H272,2)</f>
        <v>0</v>
      </c>
      <c r="K272" s="268" t="s">
        <v>182</v>
      </c>
      <c r="L272" s="22"/>
      <c r="M272" s="74" t="s">
        <v>3</v>
      </c>
      <c r="N272" s="75" t="s">
        <v>43</v>
      </c>
      <c r="O272" s="28"/>
      <c r="P272" s="76">
        <f>O272*H272</f>
        <v>0</v>
      </c>
      <c r="Q272" s="76">
        <v>0</v>
      </c>
      <c r="R272" s="76">
        <f>Q272*H272</f>
        <v>0</v>
      </c>
      <c r="S272" s="76">
        <v>0</v>
      </c>
      <c r="T272" s="77">
        <f>S272*H272</f>
        <v>0</v>
      </c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R272" s="78" t="s">
        <v>134</v>
      </c>
      <c r="AT272" s="78" t="s">
        <v>119</v>
      </c>
      <c r="AU272" s="78" t="s">
        <v>82</v>
      </c>
      <c r="AY272" s="17" t="s">
        <v>116</v>
      </c>
      <c r="BE272" s="79">
        <f>IF(N272="základní",J272,0)</f>
        <v>0</v>
      </c>
      <c r="BF272" s="79">
        <f>IF(N272="snížená",J272,0)</f>
        <v>0</v>
      </c>
      <c r="BG272" s="79">
        <f>IF(N272="zákl. přenesená",J272,0)</f>
        <v>0</v>
      </c>
      <c r="BH272" s="79">
        <f>IF(N272="sníž. přenesená",J272,0)</f>
        <v>0</v>
      </c>
      <c r="BI272" s="79">
        <f>IF(N272="nulová",J272,0)</f>
        <v>0</v>
      </c>
      <c r="BJ272" s="17" t="s">
        <v>80</v>
      </c>
      <c r="BK272" s="79">
        <f>ROUND(I272*H272,2)</f>
        <v>0</v>
      </c>
      <c r="BL272" s="17" t="s">
        <v>134</v>
      </c>
      <c r="BM272" s="78" t="s">
        <v>595</v>
      </c>
    </row>
    <row r="273" spans="2:51" s="13" customFormat="1" ht="12">
      <c r="B273" s="271"/>
      <c r="C273" s="184"/>
      <c r="D273" s="272" t="s">
        <v>163</v>
      </c>
      <c r="E273" s="273" t="s">
        <v>3</v>
      </c>
      <c r="F273" s="274" t="s">
        <v>596</v>
      </c>
      <c r="G273" s="184"/>
      <c r="H273" s="275">
        <v>5.5</v>
      </c>
      <c r="I273" s="184"/>
      <c r="J273" s="184"/>
      <c r="K273" s="184"/>
      <c r="L273" s="80"/>
      <c r="M273" s="82"/>
      <c r="N273" s="83"/>
      <c r="O273" s="83"/>
      <c r="P273" s="83"/>
      <c r="Q273" s="83"/>
      <c r="R273" s="83"/>
      <c r="S273" s="83"/>
      <c r="T273" s="84"/>
      <c r="AT273" s="81" t="s">
        <v>163</v>
      </c>
      <c r="AU273" s="81" t="s">
        <v>82</v>
      </c>
      <c r="AV273" s="13" t="s">
        <v>82</v>
      </c>
      <c r="AW273" s="13" t="s">
        <v>33</v>
      </c>
      <c r="AX273" s="13" t="s">
        <v>72</v>
      </c>
      <c r="AY273" s="81" t="s">
        <v>116</v>
      </c>
    </row>
    <row r="274" spans="2:51" s="14" customFormat="1" ht="12">
      <c r="B274" s="276"/>
      <c r="C274" s="277"/>
      <c r="D274" s="272" t="s">
        <v>163</v>
      </c>
      <c r="E274" s="278" t="s">
        <v>3</v>
      </c>
      <c r="F274" s="279" t="s">
        <v>185</v>
      </c>
      <c r="G274" s="277"/>
      <c r="H274" s="280">
        <v>5.5</v>
      </c>
      <c r="I274" s="277"/>
      <c r="J274" s="277"/>
      <c r="K274" s="277"/>
      <c r="L274" s="90"/>
      <c r="M274" s="92"/>
      <c r="N274" s="93"/>
      <c r="O274" s="93"/>
      <c r="P274" s="93"/>
      <c r="Q274" s="93"/>
      <c r="R274" s="93"/>
      <c r="S274" s="93"/>
      <c r="T274" s="94"/>
      <c r="AT274" s="91" t="s">
        <v>163</v>
      </c>
      <c r="AU274" s="91" t="s">
        <v>82</v>
      </c>
      <c r="AV274" s="14" t="s">
        <v>134</v>
      </c>
      <c r="AW274" s="14" t="s">
        <v>4</v>
      </c>
      <c r="AX274" s="14" t="s">
        <v>80</v>
      </c>
      <c r="AY274" s="91" t="s">
        <v>116</v>
      </c>
    </row>
    <row r="275" spans="1:65" s="2" customFormat="1" ht="22.8">
      <c r="A275" s="21"/>
      <c r="B275" s="195"/>
      <c r="C275" s="266" t="s">
        <v>597</v>
      </c>
      <c r="D275" s="266" t="s">
        <v>119</v>
      </c>
      <c r="E275" s="267" t="s">
        <v>598</v>
      </c>
      <c r="F275" s="268" t="s">
        <v>599</v>
      </c>
      <c r="G275" s="269" t="s">
        <v>195</v>
      </c>
      <c r="H275" s="270">
        <v>5.5</v>
      </c>
      <c r="I275" s="73"/>
      <c r="J275" s="182">
        <f>ROUND(I275*H275,2)</f>
        <v>0</v>
      </c>
      <c r="K275" s="268" t="s">
        <v>182</v>
      </c>
      <c r="L275" s="22"/>
      <c r="M275" s="74" t="s">
        <v>3</v>
      </c>
      <c r="N275" s="75" t="s">
        <v>43</v>
      </c>
      <c r="O275" s="28"/>
      <c r="P275" s="76">
        <f>O275*H275</f>
        <v>0</v>
      </c>
      <c r="Q275" s="76">
        <v>5E-05</v>
      </c>
      <c r="R275" s="76">
        <f>Q275*H275</f>
        <v>0.000275</v>
      </c>
      <c r="S275" s="76">
        <v>0</v>
      </c>
      <c r="T275" s="77">
        <f>S275*H275</f>
        <v>0</v>
      </c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R275" s="78" t="s">
        <v>134</v>
      </c>
      <c r="AT275" s="78" t="s">
        <v>119</v>
      </c>
      <c r="AU275" s="78" t="s">
        <v>82</v>
      </c>
      <c r="AY275" s="17" t="s">
        <v>116</v>
      </c>
      <c r="BE275" s="79">
        <f>IF(N275="základní",J275,0)</f>
        <v>0</v>
      </c>
      <c r="BF275" s="79">
        <f>IF(N275="snížená",J275,0)</f>
        <v>0</v>
      </c>
      <c r="BG275" s="79">
        <f>IF(N275="zákl. přenesená",J275,0)</f>
        <v>0</v>
      </c>
      <c r="BH275" s="79">
        <f>IF(N275="sníž. přenesená",J275,0)</f>
        <v>0</v>
      </c>
      <c r="BI275" s="79">
        <f>IF(N275="nulová",J275,0)</f>
        <v>0</v>
      </c>
      <c r="BJ275" s="17" t="s">
        <v>80</v>
      </c>
      <c r="BK275" s="79">
        <f>ROUND(I275*H275,2)</f>
        <v>0</v>
      </c>
      <c r="BL275" s="17" t="s">
        <v>134</v>
      </c>
      <c r="BM275" s="78" t="s">
        <v>600</v>
      </c>
    </row>
    <row r="276" spans="2:51" s="13" customFormat="1" ht="12">
      <c r="B276" s="271"/>
      <c r="C276" s="184"/>
      <c r="D276" s="272" t="s">
        <v>163</v>
      </c>
      <c r="E276" s="273" t="s">
        <v>3</v>
      </c>
      <c r="F276" s="274" t="s">
        <v>596</v>
      </c>
      <c r="G276" s="184"/>
      <c r="H276" s="275">
        <v>5.5</v>
      </c>
      <c r="I276" s="184"/>
      <c r="J276" s="184"/>
      <c r="K276" s="184"/>
      <c r="L276" s="80"/>
      <c r="M276" s="82"/>
      <c r="N276" s="83"/>
      <c r="O276" s="83"/>
      <c r="P276" s="83"/>
      <c r="Q276" s="83"/>
      <c r="R276" s="83"/>
      <c r="S276" s="83"/>
      <c r="T276" s="84"/>
      <c r="AT276" s="81" t="s">
        <v>163</v>
      </c>
      <c r="AU276" s="81" t="s">
        <v>82</v>
      </c>
      <c r="AV276" s="13" t="s">
        <v>82</v>
      </c>
      <c r="AW276" s="13" t="s">
        <v>33</v>
      </c>
      <c r="AX276" s="13" t="s">
        <v>72</v>
      </c>
      <c r="AY276" s="81" t="s">
        <v>116</v>
      </c>
    </row>
    <row r="277" spans="2:51" s="14" customFormat="1" ht="12">
      <c r="B277" s="276"/>
      <c r="C277" s="277"/>
      <c r="D277" s="272" t="s">
        <v>163</v>
      </c>
      <c r="E277" s="278" t="s">
        <v>3</v>
      </c>
      <c r="F277" s="279" t="s">
        <v>185</v>
      </c>
      <c r="G277" s="277"/>
      <c r="H277" s="280">
        <v>5.5</v>
      </c>
      <c r="I277" s="277"/>
      <c r="J277" s="277"/>
      <c r="K277" s="277"/>
      <c r="L277" s="90"/>
      <c r="M277" s="92"/>
      <c r="N277" s="93"/>
      <c r="O277" s="93"/>
      <c r="P277" s="93"/>
      <c r="Q277" s="93"/>
      <c r="R277" s="93"/>
      <c r="S277" s="93"/>
      <c r="T277" s="94"/>
      <c r="AT277" s="91" t="s">
        <v>163</v>
      </c>
      <c r="AU277" s="91" t="s">
        <v>82</v>
      </c>
      <c r="AV277" s="14" t="s">
        <v>134</v>
      </c>
      <c r="AW277" s="14" t="s">
        <v>4</v>
      </c>
      <c r="AX277" s="14" t="s">
        <v>80</v>
      </c>
      <c r="AY277" s="91" t="s">
        <v>116</v>
      </c>
    </row>
    <row r="278" spans="1:65" s="2" customFormat="1" ht="16.5" customHeight="1">
      <c r="A278" s="21"/>
      <c r="B278" s="195"/>
      <c r="C278" s="266" t="s">
        <v>601</v>
      </c>
      <c r="D278" s="266" t="s">
        <v>119</v>
      </c>
      <c r="E278" s="267" t="s">
        <v>602</v>
      </c>
      <c r="F278" s="268" t="s">
        <v>603</v>
      </c>
      <c r="G278" s="269" t="s">
        <v>195</v>
      </c>
      <c r="H278" s="270">
        <v>5.5</v>
      </c>
      <c r="I278" s="73"/>
      <c r="J278" s="182">
        <f>ROUND(I278*H278,2)</f>
        <v>0</v>
      </c>
      <c r="K278" s="268" t="s">
        <v>182</v>
      </c>
      <c r="L278" s="22"/>
      <c r="M278" s="74" t="s">
        <v>3</v>
      </c>
      <c r="N278" s="75" t="s">
        <v>43</v>
      </c>
      <c r="O278" s="28"/>
      <c r="P278" s="76">
        <f>O278*H278</f>
        <v>0</v>
      </c>
      <c r="Q278" s="76">
        <v>0</v>
      </c>
      <c r="R278" s="76">
        <f>Q278*H278</f>
        <v>0</v>
      </c>
      <c r="S278" s="76">
        <v>0</v>
      </c>
      <c r="T278" s="77">
        <f>S278*H278</f>
        <v>0</v>
      </c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R278" s="78" t="s">
        <v>134</v>
      </c>
      <c r="AT278" s="78" t="s">
        <v>119</v>
      </c>
      <c r="AU278" s="78" t="s">
        <v>82</v>
      </c>
      <c r="AY278" s="17" t="s">
        <v>116</v>
      </c>
      <c r="BE278" s="79">
        <f>IF(N278="základní",J278,0)</f>
        <v>0</v>
      </c>
      <c r="BF278" s="79">
        <f>IF(N278="snížená",J278,0)</f>
        <v>0</v>
      </c>
      <c r="BG278" s="79">
        <f>IF(N278="zákl. přenesená",J278,0)</f>
        <v>0</v>
      </c>
      <c r="BH278" s="79">
        <f>IF(N278="sníž. přenesená",J278,0)</f>
        <v>0</v>
      </c>
      <c r="BI278" s="79">
        <f>IF(N278="nulová",J278,0)</f>
        <v>0</v>
      </c>
      <c r="BJ278" s="17" t="s">
        <v>80</v>
      </c>
      <c r="BK278" s="79">
        <f>ROUND(I278*H278,2)</f>
        <v>0</v>
      </c>
      <c r="BL278" s="17" t="s">
        <v>134</v>
      </c>
      <c r="BM278" s="78" t="s">
        <v>604</v>
      </c>
    </row>
    <row r="279" spans="2:51" s="13" customFormat="1" ht="12">
      <c r="B279" s="271"/>
      <c r="C279" s="184"/>
      <c r="D279" s="272" t="s">
        <v>163</v>
      </c>
      <c r="E279" s="273" t="s">
        <v>3</v>
      </c>
      <c r="F279" s="274" t="s">
        <v>596</v>
      </c>
      <c r="G279" s="184"/>
      <c r="H279" s="275">
        <v>5.5</v>
      </c>
      <c r="I279" s="184"/>
      <c r="J279" s="184"/>
      <c r="K279" s="184"/>
      <c r="L279" s="80"/>
      <c r="M279" s="82"/>
      <c r="N279" s="83"/>
      <c r="O279" s="83"/>
      <c r="P279" s="83"/>
      <c r="Q279" s="83"/>
      <c r="R279" s="83"/>
      <c r="S279" s="83"/>
      <c r="T279" s="84"/>
      <c r="AT279" s="81" t="s">
        <v>163</v>
      </c>
      <c r="AU279" s="81" t="s">
        <v>82</v>
      </c>
      <c r="AV279" s="13" t="s">
        <v>82</v>
      </c>
      <c r="AW279" s="13" t="s">
        <v>33</v>
      </c>
      <c r="AX279" s="13" t="s">
        <v>72</v>
      </c>
      <c r="AY279" s="81" t="s">
        <v>116</v>
      </c>
    </row>
    <row r="280" spans="2:51" s="14" customFormat="1" ht="12">
      <c r="B280" s="276"/>
      <c r="C280" s="277"/>
      <c r="D280" s="272" t="s">
        <v>163</v>
      </c>
      <c r="E280" s="278" t="s">
        <v>3</v>
      </c>
      <c r="F280" s="279" t="s">
        <v>185</v>
      </c>
      <c r="G280" s="277"/>
      <c r="H280" s="280">
        <v>5.5</v>
      </c>
      <c r="I280" s="277"/>
      <c r="J280" s="277"/>
      <c r="K280" s="277"/>
      <c r="L280" s="90"/>
      <c r="M280" s="92"/>
      <c r="N280" s="93"/>
      <c r="O280" s="93"/>
      <c r="P280" s="93"/>
      <c r="Q280" s="93"/>
      <c r="R280" s="93"/>
      <c r="S280" s="93"/>
      <c r="T280" s="94"/>
      <c r="AT280" s="91" t="s">
        <v>163</v>
      </c>
      <c r="AU280" s="91" t="s">
        <v>82</v>
      </c>
      <c r="AV280" s="14" t="s">
        <v>134</v>
      </c>
      <c r="AW280" s="14" t="s">
        <v>4</v>
      </c>
      <c r="AX280" s="14" t="s">
        <v>80</v>
      </c>
      <c r="AY280" s="91" t="s">
        <v>116</v>
      </c>
    </row>
    <row r="281" spans="1:65" s="2" customFormat="1" ht="16.5" customHeight="1">
      <c r="A281" s="21"/>
      <c r="B281" s="195"/>
      <c r="C281" s="266" t="s">
        <v>605</v>
      </c>
      <c r="D281" s="266" t="s">
        <v>119</v>
      </c>
      <c r="E281" s="267" t="s">
        <v>606</v>
      </c>
      <c r="F281" s="268" t="s">
        <v>607</v>
      </c>
      <c r="G281" s="269" t="s">
        <v>195</v>
      </c>
      <c r="H281" s="270">
        <v>31</v>
      </c>
      <c r="I281" s="73"/>
      <c r="J281" s="182">
        <f>ROUND(I281*H281,2)</f>
        <v>0</v>
      </c>
      <c r="K281" s="268" t="s">
        <v>182</v>
      </c>
      <c r="L281" s="22"/>
      <c r="M281" s="74" t="s">
        <v>3</v>
      </c>
      <c r="N281" s="75" t="s">
        <v>43</v>
      </c>
      <c r="O281" s="28"/>
      <c r="P281" s="76">
        <f>O281*H281</f>
        <v>0</v>
      </c>
      <c r="Q281" s="76">
        <v>0.43819</v>
      </c>
      <c r="R281" s="76">
        <f>Q281*H281</f>
        <v>13.58389</v>
      </c>
      <c r="S281" s="76">
        <v>0</v>
      </c>
      <c r="T281" s="77">
        <f>S281*H281</f>
        <v>0</v>
      </c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R281" s="78" t="s">
        <v>134</v>
      </c>
      <c r="AT281" s="78" t="s">
        <v>119</v>
      </c>
      <c r="AU281" s="78" t="s">
        <v>82</v>
      </c>
      <c r="AY281" s="17" t="s">
        <v>116</v>
      </c>
      <c r="BE281" s="79">
        <f>IF(N281="základní",J281,0)</f>
        <v>0</v>
      </c>
      <c r="BF281" s="79">
        <f>IF(N281="snížená",J281,0)</f>
        <v>0</v>
      </c>
      <c r="BG281" s="79">
        <f>IF(N281="zákl. přenesená",J281,0)</f>
        <v>0</v>
      </c>
      <c r="BH281" s="79">
        <f>IF(N281="sníž. přenesená",J281,0)</f>
        <v>0</v>
      </c>
      <c r="BI281" s="79">
        <f>IF(N281="nulová",J281,0)</f>
        <v>0</v>
      </c>
      <c r="BJ281" s="17" t="s">
        <v>80</v>
      </c>
      <c r="BK281" s="79">
        <f>ROUND(I281*H281,2)</f>
        <v>0</v>
      </c>
      <c r="BL281" s="17" t="s">
        <v>134</v>
      </c>
      <c r="BM281" s="78" t="s">
        <v>608</v>
      </c>
    </row>
    <row r="282" spans="2:51" s="13" customFormat="1" ht="12">
      <c r="B282" s="271"/>
      <c r="C282" s="184"/>
      <c r="D282" s="272" t="s">
        <v>163</v>
      </c>
      <c r="E282" s="273" t="s">
        <v>3</v>
      </c>
      <c r="F282" s="274" t="s">
        <v>414</v>
      </c>
      <c r="G282" s="184"/>
      <c r="H282" s="275">
        <v>31</v>
      </c>
      <c r="I282" s="184"/>
      <c r="J282" s="184"/>
      <c r="K282" s="184"/>
      <c r="L282" s="80"/>
      <c r="M282" s="82"/>
      <c r="N282" s="83"/>
      <c r="O282" s="83"/>
      <c r="P282" s="83"/>
      <c r="Q282" s="83"/>
      <c r="R282" s="83"/>
      <c r="S282" s="83"/>
      <c r="T282" s="84"/>
      <c r="AT282" s="81" t="s">
        <v>163</v>
      </c>
      <c r="AU282" s="81" t="s">
        <v>82</v>
      </c>
      <c r="AV282" s="13" t="s">
        <v>82</v>
      </c>
      <c r="AW282" s="13" t="s">
        <v>33</v>
      </c>
      <c r="AX282" s="13" t="s">
        <v>72</v>
      </c>
      <c r="AY282" s="81" t="s">
        <v>116</v>
      </c>
    </row>
    <row r="283" spans="2:51" s="14" customFormat="1" ht="12">
      <c r="B283" s="276"/>
      <c r="C283" s="277"/>
      <c r="D283" s="272" t="s">
        <v>163</v>
      </c>
      <c r="E283" s="278" t="s">
        <v>3</v>
      </c>
      <c r="F283" s="279" t="s">
        <v>185</v>
      </c>
      <c r="G283" s="277"/>
      <c r="H283" s="280">
        <v>31</v>
      </c>
      <c r="I283" s="277"/>
      <c r="J283" s="277"/>
      <c r="K283" s="277"/>
      <c r="L283" s="90"/>
      <c r="M283" s="92"/>
      <c r="N283" s="93"/>
      <c r="O283" s="93"/>
      <c r="P283" s="93"/>
      <c r="Q283" s="93"/>
      <c r="R283" s="93"/>
      <c r="S283" s="93"/>
      <c r="T283" s="94"/>
      <c r="AT283" s="91" t="s">
        <v>163</v>
      </c>
      <c r="AU283" s="91" t="s">
        <v>82</v>
      </c>
      <c r="AV283" s="14" t="s">
        <v>134</v>
      </c>
      <c r="AW283" s="14" t="s">
        <v>4</v>
      </c>
      <c r="AX283" s="14" t="s">
        <v>80</v>
      </c>
      <c r="AY283" s="91" t="s">
        <v>116</v>
      </c>
    </row>
    <row r="284" spans="1:65" s="2" customFormat="1" ht="16.5" customHeight="1">
      <c r="A284" s="21"/>
      <c r="B284" s="195"/>
      <c r="C284" s="281" t="s">
        <v>609</v>
      </c>
      <c r="D284" s="281" t="s">
        <v>248</v>
      </c>
      <c r="E284" s="282" t="s">
        <v>610</v>
      </c>
      <c r="F284" s="283" t="s">
        <v>611</v>
      </c>
      <c r="G284" s="284" t="s">
        <v>195</v>
      </c>
      <c r="H284" s="285">
        <v>34.1</v>
      </c>
      <c r="I284" s="95"/>
      <c r="J284" s="286">
        <f>ROUND(I284*H284,2)</f>
        <v>0</v>
      </c>
      <c r="K284" s="283" t="s">
        <v>3</v>
      </c>
      <c r="L284" s="96"/>
      <c r="M284" s="97" t="s">
        <v>3</v>
      </c>
      <c r="N284" s="98" t="s">
        <v>43</v>
      </c>
      <c r="O284" s="28"/>
      <c r="P284" s="76">
        <f>O284*H284</f>
        <v>0</v>
      </c>
      <c r="Q284" s="76">
        <v>0.0156</v>
      </c>
      <c r="R284" s="76">
        <f>Q284*H284</f>
        <v>0.53196</v>
      </c>
      <c r="S284" s="76">
        <v>0</v>
      </c>
      <c r="T284" s="77">
        <f>S284*H284</f>
        <v>0</v>
      </c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R284" s="78" t="s">
        <v>153</v>
      </c>
      <c r="AT284" s="78" t="s">
        <v>248</v>
      </c>
      <c r="AU284" s="78" t="s">
        <v>82</v>
      </c>
      <c r="AY284" s="17" t="s">
        <v>116</v>
      </c>
      <c r="BE284" s="79">
        <f>IF(N284="základní",J284,0)</f>
        <v>0</v>
      </c>
      <c r="BF284" s="79">
        <f>IF(N284="snížená",J284,0)</f>
        <v>0</v>
      </c>
      <c r="BG284" s="79">
        <f>IF(N284="zákl. přenesená",J284,0)</f>
        <v>0</v>
      </c>
      <c r="BH284" s="79">
        <f>IF(N284="sníž. přenesená",J284,0)</f>
        <v>0</v>
      </c>
      <c r="BI284" s="79">
        <f>IF(N284="nulová",J284,0)</f>
        <v>0</v>
      </c>
      <c r="BJ284" s="17" t="s">
        <v>80</v>
      </c>
      <c r="BK284" s="79">
        <f>ROUND(I284*H284,2)</f>
        <v>0</v>
      </c>
      <c r="BL284" s="17" t="s">
        <v>134</v>
      </c>
      <c r="BM284" s="78" t="s">
        <v>612</v>
      </c>
    </row>
    <row r="285" spans="2:51" s="13" customFormat="1" ht="12">
      <c r="B285" s="271"/>
      <c r="C285" s="184"/>
      <c r="D285" s="272" t="s">
        <v>163</v>
      </c>
      <c r="E285" s="273" t="s">
        <v>3</v>
      </c>
      <c r="F285" s="274" t="s">
        <v>613</v>
      </c>
      <c r="G285" s="184"/>
      <c r="H285" s="275">
        <v>31</v>
      </c>
      <c r="I285" s="184"/>
      <c r="J285" s="184"/>
      <c r="K285" s="184"/>
      <c r="L285" s="80"/>
      <c r="M285" s="82"/>
      <c r="N285" s="83"/>
      <c r="O285" s="83"/>
      <c r="P285" s="83"/>
      <c r="Q285" s="83"/>
      <c r="R285" s="83"/>
      <c r="S285" s="83"/>
      <c r="T285" s="84"/>
      <c r="AT285" s="81" t="s">
        <v>163</v>
      </c>
      <c r="AU285" s="81" t="s">
        <v>82</v>
      </c>
      <c r="AV285" s="13" t="s">
        <v>82</v>
      </c>
      <c r="AW285" s="13" t="s">
        <v>33</v>
      </c>
      <c r="AX285" s="13" t="s">
        <v>72</v>
      </c>
      <c r="AY285" s="81" t="s">
        <v>116</v>
      </c>
    </row>
    <row r="286" spans="2:51" s="13" customFormat="1" ht="12">
      <c r="B286" s="271"/>
      <c r="C286" s="184"/>
      <c r="D286" s="272" t="s">
        <v>163</v>
      </c>
      <c r="E286" s="273" t="s">
        <v>3</v>
      </c>
      <c r="F286" s="274" t="s">
        <v>614</v>
      </c>
      <c r="G286" s="184"/>
      <c r="H286" s="275">
        <v>3.1</v>
      </c>
      <c r="I286" s="184"/>
      <c r="J286" s="184"/>
      <c r="K286" s="184"/>
      <c r="L286" s="80"/>
      <c r="M286" s="82"/>
      <c r="N286" s="83"/>
      <c r="O286" s="83"/>
      <c r="P286" s="83"/>
      <c r="Q286" s="83"/>
      <c r="R286" s="83"/>
      <c r="S286" s="83"/>
      <c r="T286" s="84"/>
      <c r="AT286" s="81" t="s">
        <v>163</v>
      </c>
      <c r="AU286" s="81" t="s">
        <v>82</v>
      </c>
      <c r="AV286" s="13" t="s">
        <v>82</v>
      </c>
      <c r="AW286" s="13" t="s">
        <v>33</v>
      </c>
      <c r="AX286" s="13" t="s">
        <v>72</v>
      </c>
      <c r="AY286" s="81" t="s">
        <v>116</v>
      </c>
    </row>
    <row r="287" spans="2:51" s="14" customFormat="1" ht="12">
      <c r="B287" s="276"/>
      <c r="C287" s="277"/>
      <c r="D287" s="272" t="s">
        <v>163</v>
      </c>
      <c r="E287" s="278" t="s">
        <v>3</v>
      </c>
      <c r="F287" s="279" t="s">
        <v>185</v>
      </c>
      <c r="G287" s="277"/>
      <c r="H287" s="280">
        <v>34.1</v>
      </c>
      <c r="I287" s="277"/>
      <c r="J287" s="277"/>
      <c r="K287" s="277"/>
      <c r="L287" s="90"/>
      <c r="M287" s="92"/>
      <c r="N287" s="93"/>
      <c r="O287" s="93"/>
      <c r="P287" s="93"/>
      <c r="Q287" s="93"/>
      <c r="R287" s="93"/>
      <c r="S287" s="93"/>
      <c r="T287" s="94"/>
      <c r="AT287" s="91" t="s">
        <v>163</v>
      </c>
      <c r="AU287" s="91" t="s">
        <v>82</v>
      </c>
      <c r="AV287" s="14" t="s">
        <v>134</v>
      </c>
      <c r="AW287" s="14" t="s">
        <v>4</v>
      </c>
      <c r="AX287" s="14" t="s">
        <v>80</v>
      </c>
      <c r="AY287" s="91" t="s">
        <v>116</v>
      </c>
    </row>
    <row r="288" spans="1:65" s="2" customFormat="1" ht="16.5" customHeight="1">
      <c r="A288" s="21"/>
      <c r="B288" s="195"/>
      <c r="C288" s="281" t="s">
        <v>615</v>
      </c>
      <c r="D288" s="281" t="s">
        <v>248</v>
      </c>
      <c r="E288" s="282" t="s">
        <v>616</v>
      </c>
      <c r="F288" s="283" t="s">
        <v>617</v>
      </c>
      <c r="G288" s="284" t="s">
        <v>309</v>
      </c>
      <c r="H288" s="285">
        <v>2</v>
      </c>
      <c r="I288" s="95"/>
      <c r="J288" s="286">
        <f>ROUND(I288*H288,2)</f>
        <v>0</v>
      </c>
      <c r="K288" s="283" t="s">
        <v>3</v>
      </c>
      <c r="L288" s="96"/>
      <c r="M288" s="97" t="s">
        <v>3</v>
      </c>
      <c r="N288" s="98" t="s">
        <v>43</v>
      </c>
      <c r="O288" s="28"/>
      <c r="P288" s="76">
        <f>O288*H288</f>
        <v>0</v>
      </c>
      <c r="Q288" s="76">
        <v>0.00029</v>
      </c>
      <c r="R288" s="76">
        <f>Q288*H288</f>
        <v>0.00058</v>
      </c>
      <c r="S288" s="76">
        <v>0</v>
      </c>
      <c r="T288" s="77">
        <f>S288*H288</f>
        <v>0</v>
      </c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R288" s="78" t="s">
        <v>153</v>
      </c>
      <c r="AT288" s="78" t="s">
        <v>248</v>
      </c>
      <c r="AU288" s="78" t="s">
        <v>82</v>
      </c>
      <c r="AY288" s="17" t="s">
        <v>116</v>
      </c>
      <c r="BE288" s="79">
        <f>IF(N288="základní",J288,0)</f>
        <v>0</v>
      </c>
      <c r="BF288" s="79">
        <f>IF(N288="snížená",J288,0)</f>
        <v>0</v>
      </c>
      <c r="BG288" s="79">
        <f>IF(N288="zákl. přenesená",J288,0)</f>
        <v>0</v>
      </c>
      <c r="BH288" s="79">
        <f>IF(N288="sníž. přenesená",J288,0)</f>
        <v>0</v>
      </c>
      <c r="BI288" s="79">
        <f>IF(N288="nulová",J288,0)</f>
        <v>0</v>
      </c>
      <c r="BJ288" s="17" t="s">
        <v>80</v>
      </c>
      <c r="BK288" s="79">
        <f>ROUND(I288*H288,2)</f>
        <v>0</v>
      </c>
      <c r="BL288" s="17" t="s">
        <v>134</v>
      </c>
      <c r="BM288" s="78" t="s">
        <v>618</v>
      </c>
    </row>
    <row r="289" spans="2:51" s="13" customFormat="1" ht="12">
      <c r="B289" s="271"/>
      <c r="C289" s="184"/>
      <c r="D289" s="272" t="s">
        <v>163</v>
      </c>
      <c r="E289" s="273" t="s">
        <v>3</v>
      </c>
      <c r="F289" s="274" t="s">
        <v>619</v>
      </c>
      <c r="G289" s="184"/>
      <c r="H289" s="275">
        <v>2</v>
      </c>
      <c r="I289" s="184"/>
      <c r="J289" s="184"/>
      <c r="K289" s="184"/>
      <c r="L289" s="80"/>
      <c r="M289" s="82"/>
      <c r="N289" s="83"/>
      <c r="O289" s="83"/>
      <c r="P289" s="83"/>
      <c r="Q289" s="83"/>
      <c r="R289" s="83"/>
      <c r="S289" s="83"/>
      <c r="T289" s="84"/>
      <c r="AT289" s="81" t="s">
        <v>163</v>
      </c>
      <c r="AU289" s="81" t="s">
        <v>82</v>
      </c>
      <c r="AV289" s="13" t="s">
        <v>82</v>
      </c>
      <c r="AW289" s="13" t="s">
        <v>33</v>
      </c>
      <c r="AX289" s="13" t="s">
        <v>72</v>
      </c>
      <c r="AY289" s="81" t="s">
        <v>116</v>
      </c>
    </row>
    <row r="290" spans="2:51" s="14" customFormat="1" ht="12">
      <c r="B290" s="276"/>
      <c r="C290" s="277"/>
      <c r="D290" s="272" t="s">
        <v>163</v>
      </c>
      <c r="E290" s="278" t="s">
        <v>3</v>
      </c>
      <c r="F290" s="279" t="s">
        <v>185</v>
      </c>
      <c r="G290" s="277"/>
      <c r="H290" s="280">
        <v>2</v>
      </c>
      <c r="I290" s="277"/>
      <c r="J290" s="277"/>
      <c r="K290" s="277"/>
      <c r="L290" s="90"/>
      <c r="M290" s="92"/>
      <c r="N290" s="93"/>
      <c r="O290" s="93"/>
      <c r="P290" s="93"/>
      <c r="Q290" s="93"/>
      <c r="R290" s="93"/>
      <c r="S290" s="93"/>
      <c r="T290" s="94"/>
      <c r="AT290" s="91" t="s">
        <v>163</v>
      </c>
      <c r="AU290" s="91" t="s">
        <v>82</v>
      </c>
      <c r="AV290" s="14" t="s">
        <v>134</v>
      </c>
      <c r="AW290" s="14" t="s">
        <v>4</v>
      </c>
      <c r="AX290" s="14" t="s">
        <v>80</v>
      </c>
      <c r="AY290" s="91" t="s">
        <v>116</v>
      </c>
    </row>
    <row r="291" spans="1:65" s="2" customFormat="1" ht="16.5" customHeight="1">
      <c r="A291" s="21"/>
      <c r="B291" s="195"/>
      <c r="C291" s="281" t="s">
        <v>620</v>
      </c>
      <c r="D291" s="281" t="s">
        <v>248</v>
      </c>
      <c r="E291" s="282" t="s">
        <v>621</v>
      </c>
      <c r="F291" s="283" t="s">
        <v>622</v>
      </c>
      <c r="G291" s="284" t="s">
        <v>309</v>
      </c>
      <c r="H291" s="285">
        <v>2</v>
      </c>
      <c r="I291" s="95"/>
      <c r="J291" s="286">
        <f>ROUND(I291*H291,2)</f>
        <v>0</v>
      </c>
      <c r="K291" s="283" t="s">
        <v>3</v>
      </c>
      <c r="L291" s="96"/>
      <c r="M291" s="97" t="s">
        <v>3</v>
      </c>
      <c r="N291" s="98" t="s">
        <v>43</v>
      </c>
      <c r="O291" s="28"/>
      <c r="P291" s="76">
        <f>O291*H291</f>
        <v>0</v>
      </c>
      <c r="Q291" s="76">
        <v>4E-05</v>
      </c>
      <c r="R291" s="76">
        <f>Q291*H291</f>
        <v>8E-05</v>
      </c>
      <c r="S291" s="76">
        <v>0</v>
      </c>
      <c r="T291" s="77">
        <f>S291*H291</f>
        <v>0</v>
      </c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R291" s="78" t="s">
        <v>153</v>
      </c>
      <c r="AT291" s="78" t="s">
        <v>248</v>
      </c>
      <c r="AU291" s="78" t="s">
        <v>82</v>
      </c>
      <c r="AY291" s="17" t="s">
        <v>116</v>
      </c>
      <c r="BE291" s="79">
        <f>IF(N291="základní",J291,0)</f>
        <v>0</v>
      </c>
      <c r="BF291" s="79">
        <f>IF(N291="snížená",J291,0)</f>
        <v>0</v>
      </c>
      <c r="BG291" s="79">
        <f>IF(N291="zákl. přenesená",J291,0)</f>
        <v>0</v>
      </c>
      <c r="BH291" s="79">
        <f>IF(N291="sníž. přenesená",J291,0)</f>
        <v>0</v>
      </c>
      <c r="BI291" s="79">
        <f>IF(N291="nulová",J291,0)</f>
        <v>0</v>
      </c>
      <c r="BJ291" s="17" t="s">
        <v>80</v>
      </c>
      <c r="BK291" s="79">
        <f>ROUND(I291*H291,2)</f>
        <v>0</v>
      </c>
      <c r="BL291" s="17" t="s">
        <v>134</v>
      </c>
      <c r="BM291" s="78" t="s">
        <v>623</v>
      </c>
    </row>
    <row r="292" spans="2:51" s="13" customFormat="1" ht="12">
      <c r="B292" s="271"/>
      <c r="C292" s="184"/>
      <c r="D292" s="272" t="s">
        <v>163</v>
      </c>
      <c r="E292" s="273" t="s">
        <v>3</v>
      </c>
      <c r="F292" s="274" t="s">
        <v>619</v>
      </c>
      <c r="G292" s="184"/>
      <c r="H292" s="275">
        <v>2</v>
      </c>
      <c r="I292" s="184"/>
      <c r="J292" s="184"/>
      <c r="K292" s="184"/>
      <c r="L292" s="80"/>
      <c r="M292" s="82"/>
      <c r="N292" s="83"/>
      <c r="O292" s="83"/>
      <c r="P292" s="83"/>
      <c r="Q292" s="83"/>
      <c r="R292" s="83"/>
      <c r="S292" s="83"/>
      <c r="T292" s="84"/>
      <c r="AT292" s="81" t="s">
        <v>163</v>
      </c>
      <c r="AU292" s="81" t="s">
        <v>82</v>
      </c>
      <c r="AV292" s="13" t="s">
        <v>82</v>
      </c>
      <c r="AW292" s="13" t="s">
        <v>33</v>
      </c>
      <c r="AX292" s="13" t="s">
        <v>72</v>
      </c>
      <c r="AY292" s="81" t="s">
        <v>116</v>
      </c>
    </row>
    <row r="293" spans="2:51" s="14" customFormat="1" ht="12">
      <c r="B293" s="276"/>
      <c r="C293" s="277"/>
      <c r="D293" s="272" t="s">
        <v>163</v>
      </c>
      <c r="E293" s="278" t="s">
        <v>3</v>
      </c>
      <c r="F293" s="279" t="s">
        <v>185</v>
      </c>
      <c r="G293" s="277"/>
      <c r="H293" s="280">
        <v>2</v>
      </c>
      <c r="I293" s="277"/>
      <c r="J293" s="277"/>
      <c r="K293" s="277"/>
      <c r="L293" s="90"/>
      <c r="M293" s="92"/>
      <c r="N293" s="93"/>
      <c r="O293" s="93"/>
      <c r="P293" s="93"/>
      <c r="Q293" s="93"/>
      <c r="R293" s="93"/>
      <c r="S293" s="93"/>
      <c r="T293" s="94"/>
      <c r="AT293" s="91" t="s">
        <v>163</v>
      </c>
      <c r="AU293" s="91" t="s">
        <v>82</v>
      </c>
      <c r="AV293" s="14" t="s">
        <v>134</v>
      </c>
      <c r="AW293" s="14" t="s">
        <v>4</v>
      </c>
      <c r="AX293" s="14" t="s">
        <v>80</v>
      </c>
      <c r="AY293" s="91" t="s">
        <v>116</v>
      </c>
    </row>
    <row r="294" spans="1:65" s="2" customFormat="1" ht="16.5" customHeight="1">
      <c r="A294" s="21"/>
      <c r="B294" s="195"/>
      <c r="C294" s="281" t="s">
        <v>624</v>
      </c>
      <c r="D294" s="281" t="s">
        <v>248</v>
      </c>
      <c r="E294" s="282" t="s">
        <v>625</v>
      </c>
      <c r="F294" s="283" t="s">
        <v>626</v>
      </c>
      <c r="G294" s="284" t="s">
        <v>309</v>
      </c>
      <c r="H294" s="285">
        <v>2</v>
      </c>
      <c r="I294" s="95"/>
      <c r="J294" s="286">
        <f>ROUND(I294*H294,2)</f>
        <v>0</v>
      </c>
      <c r="K294" s="283" t="s">
        <v>3</v>
      </c>
      <c r="L294" s="96"/>
      <c r="M294" s="97" t="s">
        <v>3</v>
      </c>
      <c r="N294" s="98" t="s">
        <v>43</v>
      </c>
      <c r="O294" s="28"/>
      <c r="P294" s="76">
        <f>O294*H294</f>
        <v>0</v>
      </c>
      <c r="Q294" s="76">
        <v>0.00069</v>
      </c>
      <c r="R294" s="76">
        <f>Q294*H294</f>
        <v>0.00138</v>
      </c>
      <c r="S294" s="76">
        <v>0</v>
      </c>
      <c r="T294" s="77">
        <f>S294*H294</f>
        <v>0</v>
      </c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R294" s="78" t="s">
        <v>153</v>
      </c>
      <c r="AT294" s="78" t="s">
        <v>248</v>
      </c>
      <c r="AU294" s="78" t="s">
        <v>82</v>
      </c>
      <c r="AY294" s="17" t="s">
        <v>116</v>
      </c>
      <c r="BE294" s="79">
        <f>IF(N294="základní",J294,0)</f>
        <v>0</v>
      </c>
      <c r="BF294" s="79">
        <f>IF(N294="snížená",J294,0)</f>
        <v>0</v>
      </c>
      <c r="BG294" s="79">
        <f>IF(N294="zákl. přenesená",J294,0)</f>
        <v>0</v>
      </c>
      <c r="BH294" s="79">
        <f>IF(N294="sníž. přenesená",J294,0)</f>
        <v>0</v>
      </c>
      <c r="BI294" s="79">
        <f>IF(N294="nulová",J294,0)</f>
        <v>0</v>
      </c>
      <c r="BJ294" s="17" t="s">
        <v>80</v>
      </c>
      <c r="BK294" s="79">
        <f>ROUND(I294*H294,2)</f>
        <v>0</v>
      </c>
      <c r="BL294" s="17" t="s">
        <v>134</v>
      </c>
      <c r="BM294" s="78" t="s">
        <v>627</v>
      </c>
    </row>
    <row r="295" spans="2:51" s="13" customFormat="1" ht="12">
      <c r="B295" s="271"/>
      <c r="C295" s="184"/>
      <c r="D295" s="272" t="s">
        <v>163</v>
      </c>
      <c r="E295" s="273" t="s">
        <v>3</v>
      </c>
      <c r="F295" s="274" t="s">
        <v>619</v>
      </c>
      <c r="G295" s="184"/>
      <c r="H295" s="275">
        <v>2</v>
      </c>
      <c r="I295" s="184"/>
      <c r="J295" s="184"/>
      <c r="K295" s="184"/>
      <c r="L295" s="80"/>
      <c r="M295" s="82"/>
      <c r="N295" s="83"/>
      <c r="O295" s="83"/>
      <c r="P295" s="83"/>
      <c r="Q295" s="83"/>
      <c r="R295" s="83"/>
      <c r="S295" s="83"/>
      <c r="T295" s="84"/>
      <c r="AT295" s="81" t="s">
        <v>163</v>
      </c>
      <c r="AU295" s="81" t="s">
        <v>82</v>
      </c>
      <c r="AV295" s="13" t="s">
        <v>82</v>
      </c>
      <c r="AW295" s="13" t="s">
        <v>33</v>
      </c>
      <c r="AX295" s="13" t="s">
        <v>72</v>
      </c>
      <c r="AY295" s="81" t="s">
        <v>116</v>
      </c>
    </row>
    <row r="296" spans="2:51" s="14" customFormat="1" ht="12">
      <c r="B296" s="276"/>
      <c r="C296" s="277"/>
      <c r="D296" s="272" t="s">
        <v>163</v>
      </c>
      <c r="E296" s="278" t="s">
        <v>3</v>
      </c>
      <c r="F296" s="279" t="s">
        <v>185</v>
      </c>
      <c r="G296" s="277"/>
      <c r="H296" s="280">
        <v>2</v>
      </c>
      <c r="I296" s="277"/>
      <c r="J296" s="277"/>
      <c r="K296" s="277"/>
      <c r="L296" s="90"/>
      <c r="M296" s="92"/>
      <c r="N296" s="93"/>
      <c r="O296" s="93"/>
      <c r="P296" s="93"/>
      <c r="Q296" s="93"/>
      <c r="R296" s="93"/>
      <c r="S296" s="93"/>
      <c r="T296" s="94"/>
      <c r="AT296" s="91" t="s">
        <v>163</v>
      </c>
      <c r="AU296" s="91" t="s">
        <v>82</v>
      </c>
      <c r="AV296" s="14" t="s">
        <v>134</v>
      </c>
      <c r="AW296" s="14" t="s">
        <v>4</v>
      </c>
      <c r="AX296" s="14" t="s">
        <v>80</v>
      </c>
      <c r="AY296" s="91" t="s">
        <v>116</v>
      </c>
    </row>
    <row r="297" spans="1:65" s="2" customFormat="1" ht="16.5" customHeight="1">
      <c r="A297" s="21"/>
      <c r="B297" s="195"/>
      <c r="C297" s="281" t="s">
        <v>628</v>
      </c>
      <c r="D297" s="281" t="s">
        <v>248</v>
      </c>
      <c r="E297" s="282" t="s">
        <v>629</v>
      </c>
      <c r="F297" s="283" t="s">
        <v>630</v>
      </c>
      <c r="G297" s="284" t="s">
        <v>309</v>
      </c>
      <c r="H297" s="285">
        <v>2</v>
      </c>
      <c r="I297" s="95"/>
      <c r="J297" s="286">
        <f>ROUND(I297*H297,2)</f>
        <v>0</v>
      </c>
      <c r="K297" s="283" t="s">
        <v>3</v>
      </c>
      <c r="L297" s="96"/>
      <c r="M297" s="97" t="s">
        <v>3</v>
      </c>
      <c r="N297" s="98" t="s">
        <v>43</v>
      </c>
      <c r="O297" s="28"/>
      <c r="P297" s="76">
        <f>O297*H297</f>
        <v>0</v>
      </c>
      <c r="Q297" s="76">
        <v>0.0336</v>
      </c>
      <c r="R297" s="76">
        <f>Q297*H297</f>
        <v>0.0672</v>
      </c>
      <c r="S297" s="76">
        <v>0</v>
      </c>
      <c r="T297" s="77">
        <f>S297*H297</f>
        <v>0</v>
      </c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R297" s="78" t="s">
        <v>153</v>
      </c>
      <c r="AT297" s="78" t="s">
        <v>248</v>
      </c>
      <c r="AU297" s="78" t="s">
        <v>82</v>
      </c>
      <c r="AY297" s="17" t="s">
        <v>116</v>
      </c>
      <c r="BE297" s="79">
        <f>IF(N297="základní",J297,0)</f>
        <v>0</v>
      </c>
      <c r="BF297" s="79">
        <f>IF(N297="snížená",J297,0)</f>
        <v>0</v>
      </c>
      <c r="BG297" s="79">
        <f>IF(N297="zákl. přenesená",J297,0)</f>
        <v>0</v>
      </c>
      <c r="BH297" s="79">
        <f>IF(N297="sníž. přenesená",J297,0)</f>
        <v>0</v>
      </c>
      <c r="BI297" s="79">
        <f>IF(N297="nulová",J297,0)</f>
        <v>0</v>
      </c>
      <c r="BJ297" s="17" t="s">
        <v>80</v>
      </c>
      <c r="BK297" s="79">
        <f>ROUND(I297*H297,2)</f>
        <v>0</v>
      </c>
      <c r="BL297" s="17" t="s">
        <v>134</v>
      </c>
      <c r="BM297" s="78" t="s">
        <v>631</v>
      </c>
    </row>
    <row r="298" spans="2:51" s="13" customFormat="1" ht="12">
      <c r="B298" s="271"/>
      <c r="C298" s="184"/>
      <c r="D298" s="272" t="s">
        <v>163</v>
      </c>
      <c r="E298" s="273" t="s">
        <v>3</v>
      </c>
      <c r="F298" s="274" t="s">
        <v>619</v>
      </c>
      <c r="G298" s="184"/>
      <c r="H298" s="275">
        <v>2</v>
      </c>
      <c r="I298" s="184"/>
      <c r="J298" s="184"/>
      <c r="K298" s="184"/>
      <c r="L298" s="80"/>
      <c r="M298" s="82"/>
      <c r="N298" s="83"/>
      <c r="O298" s="83"/>
      <c r="P298" s="83"/>
      <c r="Q298" s="83"/>
      <c r="R298" s="83"/>
      <c r="S298" s="83"/>
      <c r="T298" s="84"/>
      <c r="AT298" s="81" t="s">
        <v>163</v>
      </c>
      <c r="AU298" s="81" t="s">
        <v>82</v>
      </c>
      <c r="AV298" s="13" t="s">
        <v>82</v>
      </c>
      <c r="AW298" s="13" t="s">
        <v>33</v>
      </c>
      <c r="AX298" s="13" t="s">
        <v>72</v>
      </c>
      <c r="AY298" s="81" t="s">
        <v>116</v>
      </c>
    </row>
    <row r="299" spans="2:51" s="14" customFormat="1" ht="12">
      <c r="B299" s="276"/>
      <c r="C299" s="277"/>
      <c r="D299" s="272" t="s">
        <v>163</v>
      </c>
      <c r="E299" s="278" t="s">
        <v>3</v>
      </c>
      <c r="F299" s="279" t="s">
        <v>185</v>
      </c>
      <c r="G299" s="277"/>
      <c r="H299" s="280">
        <v>2</v>
      </c>
      <c r="I299" s="277"/>
      <c r="J299" s="277"/>
      <c r="K299" s="277"/>
      <c r="L299" s="90"/>
      <c r="M299" s="92"/>
      <c r="N299" s="93"/>
      <c r="O299" s="93"/>
      <c r="P299" s="93"/>
      <c r="Q299" s="93"/>
      <c r="R299" s="93"/>
      <c r="S299" s="93"/>
      <c r="T299" s="94"/>
      <c r="AT299" s="91" t="s">
        <v>163</v>
      </c>
      <c r="AU299" s="91" t="s">
        <v>82</v>
      </c>
      <c r="AV299" s="14" t="s">
        <v>134</v>
      </c>
      <c r="AW299" s="14" t="s">
        <v>4</v>
      </c>
      <c r="AX299" s="14" t="s">
        <v>80</v>
      </c>
      <c r="AY299" s="91" t="s">
        <v>116</v>
      </c>
    </row>
    <row r="300" spans="1:65" s="2" customFormat="1" ht="16.5" customHeight="1">
      <c r="A300" s="21"/>
      <c r="B300" s="195"/>
      <c r="C300" s="281" t="s">
        <v>632</v>
      </c>
      <c r="D300" s="281" t="s">
        <v>248</v>
      </c>
      <c r="E300" s="282" t="s">
        <v>633</v>
      </c>
      <c r="F300" s="283" t="s">
        <v>634</v>
      </c>
      <c r="G300" s="284" t="s">
        <v>309</v>
      </c>
      <c r="H300" s="285">
        <v>2</v>
      </c>
      <c r="I300" s="95"/>
      <c r="J300" s="286">
        <f>ROUND(I300*H300,2)</f>
        <v>0</v>
      </c>
      <c r="K300" s="283" t="s">
        <v>3</v>
      </c>
      <c r="L300" s="96"/>
      <c r="M300" s="97" t="s">
        <v>3</v>
      </c>
      <c r="N300" s="98" t="s">
        <v>43</v>
      </c>
      <c r="O300" s="28"/>
      <c r="P300" s="76">
        <f>O300*H300</f>
        <v>0</v>
      </c>
      <c r="Q300" s="76">
        <v>0.0047</v>
      </c>
      <c r="R300" s="76">
        <f>Q300*H300</f>
        <v>0.0094</v>
      </c>
      <c r="S300" s="76">
        <v>0</v>
      </c>
      <c r="T300" s="77">
        <f>S300*H300</f>
        <v>0</v>
      </c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R300" s="78" t="s">
        <v>153</v>
      </c>
      <c r="AT300" s="78" t="s">
        <v>248</v>
      </c>
      <c r="AU300" s="78" t="s">
        <v>82</v>
      </c>
      <c r="AY300" s="17" t="s">
        <v>116</v>
      </c>
      <c r="BE300" s="79">
        <f>IF(N300="základní",J300,0)</f>
        <v>0</v>
      </c>
      <c r="BF300" s="79">
        <f>IF(N300="snížená",J300,0)</f>
        <v>0</v>
      </c>
      <c r="BG300" s="79">
        <f>IF(N300="zákl. přenesená",J300,0)</f>
        <v>0</v>
      </c>
      <c r="BH300" s="79">
        <f>IF(N300="sníž. přenesená",J300,0)</f>
        <v>0</v>
      </c>
      <c r="BI300" s="79">
        <f>IF(N300="nulová",J300,0)</f>
        <v>0</v>
      </c>
      <c r="BJ300" s="17" t="s">
        <v>80</v>
      </c>
      <c r="BK300" s="79">
        <f>ROUND(I300*H300,2)</f>
        <v>0</v>
      </c>
      <c r="BL300" s="17" t="s">
        <v>134</v>
      </c>
      <c r="BM300" s="78" t="s">
        <v>635</v>
      </c>
    </row>
    <row r="301" spans="2:51" s="13" customFormat="1" ht="12">
      <c r="B301" s="271"/>
      <c r="C301" s="184"/>
      <c r="D301" s="272" t="s">
        <v>163</v>
      </c>
      <c r="E301" s="273" t="s">
        <v>3</v>
      </c>
      <c r="F301" s="274" t="s">
        <v>619</v>
      </c>
      <c r="G301" s="184"/>
      <c r="H301" s="275">
        <v>2</v>
      </c>
      <c r="I301" s="184"/>
      <c r="J301" s="184"/>
      <c r="K301" s="184"/>
      <c r="L301" s="80"/>
      <c r="M301" s="82"/>
      <c r="N301" s="83"/>
      <c r="O301" s="83"/>
      <c r="P301" s="83"/>
      <c r="Q301" s="83"/>
      <c r="R301" s="83"/>
      <c r="S301" s="83"/>
      <c r="T301" s="84"/>
      <c r="AT301" s="81" t="s">
        <v>163</v>
      </c>
      <c r="AU301" s="81" t="s">
        <v>82</v>
      </c>
      <c r="AV301" s="13" t="s">
        <v>82</v>
      </c>
      <c r="AW301" s="13" t="s">
        <v>33</v>
      </c>
      <c r="AX301" s="13" t="s">
        <v>72</v>
      </c>
      <c r="AY301" s="81" t="s">
        <v>116</v>
      </c>
    </row>
    <row r="302" spans="2:51" s="14" customFormat="1" ht="12">
      <c r="B302" s="276"/>
      <c r="C302" s="277"/>
      <c r="D302" s="272" t="s">
        <v>163</v>
      </c>
      <c r="E302" s="278" t="s">
        <v>3</v>
      </c>
      <c r="F302" s="279" t="s">
        <v>185</v>
      </c>
      <c r="G302" s="277"/>
      <c r="H302" s="280">
        <v>2</v>
      </c>
      <c r="I302" s="277"/>
      <c r="J302" s="277"/>
      <c r="K302" s="277"/>
      <c r="L302" s="90"/>
      <c r="M302" s="92"/>
      <c r="N302" s="93"/>
      <c r="O302" s="93"/>
      <c r="P302" s="93"/>
      <c r="Q302" s="93"/>
      <c r="R302" s="93"/>
      <c r="S302" s="93"/>
      <c r="T302" s="94"/>
      <c r="AT302" s="91" t="s">
        <v>163</v>
      </c>
      <c r="AU302" s="91" t="s">
        <v>82</v>
      </c>
      <c r="AV302" s="14" t="s">
        <v>134</v>
      </c>
      <c r="AW302" s="14" t="s">
        <v>4</v>
      </c>
      <c r="AX302" s="14" t="s">
        <v>80</v>
      </c>
      <c r="AY302" s="91" t="s">
        <v>116</v>
      </c>
    </row>
    <row r="303" spans="2:63" s="12" customFormat="1" ht="22.8" customHeight="1">
      <c r="B303" s="260"/>
      <c r="C303" s="261"/>
      <c r="D303" s="262" t="s">
        <v>71</v>
      </c>
      <c r="E303" s="265" t="s">
        <v>278</v>
      </c>
      <c r="F303" s="265" t="s">
        <v>279</v>
      </c>
      <c r="G303" s="261"/>
      <c r="H303" s="261"/>
      <c r="I303" s="261"/>
      <c r="J303" s="183">
        <f>BK303</f>
        <v>0</v>
      </c>
      <c r="K303" s="261"/>
      <c r="L303" s="65"/>
      <c r="M303" s="67"/>
      <c r="N303" s="68"/>
      <c r="O303" s="68"/>
      <c r="P303" s="69">
        <f>SUM(P304:P307)</f>
        <v>0</v>
      </c>
      <c r="Q303" s="68"/>
      <c r="R303" s="69">
        <f>SUM(R304:R307)</f>
        <v>0</v>
      </c>
      <c r="S303" s="68"/>
      <c r="T303" s="70">
        <f>SUM(T304:T307)</f>
        <v>0</v>
      </c>
      <c r="AR303" s="66" t="s">
        <v>80</v>
      </c>
      <c r="AT303" s="71" t="s">
        <v>71</v>
      </c>
      <c r="AU303" s="71" t="s">
        <v>80</v>
      </c>
      <c r="AY303" s="66" t="s">
        <v>116</v>
      </c>
      <c r="BK303" s="72">
        <f>SUM(BK304:BK307)</f>
        <v>0</v>
      </c>
    </row>
    <row r="304" spans="1:65" s="2" customFormat="1" ht="22.8">
      <c r="A304" s="21"/>
      <c r="B304" s="195"/>
      <c r="C304" s="266" t="s">
        <v>636</v>
      </c>
      <c r="D304" s="266" t="s">
        <v>119</v>
      </c>
      <c r="E304" s="267" t="s">
        <v>281</v>
      </c>
      <c r="F304" s="268" t="s">
        <v>282</v>
      </c>
      <c r="G304" s="269" t="s">
        <v>218</v>
      </c>
      <c r="H304" s="270">
        <v>122.489</v>
      </c>
      <c r="I304" s="73"/>
      <c r="J304" s="182">
        <f>ROUND(I304*H304,2)</f>
        <v>0</v>
      </c>
      <c r="K304" s="268" t="s">
        <v>182</v>
      </c>
      <c r="L304" s="22"/>
      <c r="M304" s="74" t="s">
        <v>3</v>
      </c>
      <c r="N304" s="75" t="s">
        <v>43</v>
      </c>
      <c r="O304" s="28"/>
      <c r="P304" s="76">
        <f>O304*H304</f>
        <v>0</v>
      </c>
      <c r="Q304" s="76">
        <v>0</v>
      </c>
      <c r="R304" s="76">
        <f>Q304*H304</f>
        <v>0</v>
      </c>
      <c r="S304" s="76">
        <v>0</v>
      </c>
      <c r="T304" s="77">
        <f>S304*H304</f>
        <v>0</v>
      </c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R304" s="78" t="s">
        <v>134</v>
      </c>
      <c r="AT304" s="78" t="s">
        <v>119</v>
      </c>
      <c r="AU304" s="78" t="s">
        <v>82</v>
      </c>
      <c r="AY304" s="17" t="s">
        <v>116</v>
      </c>
      <c r="BE304" s="79">
        <f>IF(N304="základní",J304,0)</f>
        <v>0</v>
      </c>
      <c r="BF304" s="79">
        <f>IF(N304="snížená",J304,0)</f>
        <v>0</v>
      </c>
      <c r="BG304" s="79">
        <f>IF(N304="zákl. přenesená",J304,0)</f>
        <v>0</v>
      </c>
      <c r="BH304" s="79">
        <f>IF(N304="sníž. přenesená",J304,0)</f>
        <v>0</v>
      </c>
      <c r="BI304" s="79">
        <f>IF(N304="nulová",J304,0)</f>
        <v>0</v>
      </c>
      <c r="BJ304" s="17" t="s">
        <v>80</v>
      </c>
      <c r="BK304" s="79">
        <f>ROUND(I304*H304,2)</f>
        <v>0</v>
      </c>
      <c r="BL304" s="17" t="s">
        <v>134</v>
      </c>
      <c r="BM304" s="78" t="s">
        <v>637</v>
      </c>
    </row>
    <row r="305" spans="1:65" s="2" customFormat="1" ht="22.8">
      <c r="A305" s="21"/>
      <c r="B305" s="195"/>
      <c r="C305" s="266" t="s">
        <v>638</v>
      </c>
      <c r="D305" s="266" t="s">
        <v>119</v>
      </c>
      <c r="E305" s="267" t="s">
        <v>639</v>
      </c>
      <c r="F305" s="268" t="s">
        <v>640</v>
      </c>
      <c r="G305" s="269" t="s">
        <v>218</v>
      </c>
      <c r="H305" s="270">
        <v>122.489</v>
      </c>
      <c r="I305" s="73"/>
      <c r="J305" s="182">
        <f>ROUND(I305*H305,2)</f>
        <v>0</v>
      </c>
      <c r="K305" s="268" t="s">
        <v>182</v>
      </c>
      <c r="L305" s="22"/>
      <c r="M305" s="74" t="s">
        <v>3</v>
      </c>
      <c r="N305" s="75" t="s">
        <v>43</v>
      </c>
      <c r="O305" s="28"/>
      <c r="P305" s="76">
        <f>O305*H305</f>
        <v>0</v>
      </c>
      <c r="Q305" s="76">
        <v>0</v>
      </c>
      <c r="R305" s="76">
        <f>Q305*H305</f>
        <v>0</v>
      </c>
      <c r="S305" s="76">
        <v>0</v>
      </c>
      <c r="T305" s="77">
        <f>S305*H305</f>
        <v>0</v>
      </c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R305" s="78" t="s">
        <v>134</v>
      </c>
      <c r="AT305" s="78" t="s">
        <v>119</v>
      </c>
      <c r="AU305" s="78" t="s">
        <v>82</v>
      </c>
      <c r="AY305" s="17" t="s">
        <v>116</v>
      </c>
      <c r="BE305" s="79">
        <f>IF(N305="základní",J305,0)</f>
        <v>0</v>
      </c>
      <c r="BF305" s="79">
        <f>IF(N305="snížená",J305,0)</f>
        <v>0</v>
      </c>
      <c r="BG305" s="79">
        <f>IF(N305="zákl. přenesená",J305,0)</f>
        <v>0</v>
      </c>
      <c r="BH305" s="79">
        <f>IF(N305="sníž. přenesená",J305,0)</f>
        <v>0</v>
      </c>
      <c r="BI305" s="79">
        <f>IF(N305="nulová",J305,0)</f>
        <v>0</v>
      </c>
      <c r="BJ305" s="17" t="s">
        <v>80</v>
      </c>
      <c r="BK305" s="79">
        <f>ROUND(I305*H305,2)</f>
        <v>0</v>
      </c>
      <c r="BL305" s="17" t="s">
        <v>134</v>
      </c>
      <c r="BM305" s="78" t="s">
        <v>641</v>
      </c>
    </row>
    <row r="306" spans="1:65" s="2" customFormat="1" ht="16.5" customHeight="1">
      <c r="A306" s="21"/>
      <c r="B306" s="195"/>
      <c r="C306" s="266" t="s">
        <v>642</v>
      </c>
      <c r="D306" s="266" t="s">
        <v>119</v>
      </c>
      <c r="E306" s="267" t="s">
        <v>289</v>
      </c>
      <c r="F306" s="268" t="s">
        <v>290</v>
      </c>
      <c r="G306" s="269" t="s">
        <v>218</v>
      </c>
      <c r="H306" s="270">
        <v>122.489</v>
      </c>
      <c r="I306" s="73"/>
      <c r="J306" s="182">
        <f>ROUND(I306*H306,2)</f>
        <v>0</v>
      </c>
      <c r="K306" s="268" t="s">
        <v>182</v>
      </c>
      <c r="L306" s="22"/>
      <c r="M306" s="74" t="s">
        <v>3</v>
      </c>
      <c r="N306" s="75" t="s">
        <v>43</v>
      </c>
      <c r="O306" s="28"/>
      <c r="P306" s="76">
        <f>O306*H306</f>
        <v>0</v>
      </c>
      <c r="Q306" s="76">
        <v>0</v>
      </c>
      <c r="R306" s="76">
        <f>Q306*H306</f>
        <v>0</v>
      </c>
      <c r="S306" s="76">
        <v>0</v>
      </c>
      <c r="T306" s="77">
        <f>S306*H306</f>
        <v>0</v>
      </c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R306" s="78" t="s">
        <v>134</v>
      </c>
      <c r="AT306" s="78" t="s">
        <v>119</v>
      </c>
      <c r="AU306" s="78" t="s">
        <v>82</v>
      </c>
      <c r="AY306" s="17" t="s">
        <v>116</v>
      </c>
      <c r="BE306" s="79">
        <f>IF(N306="základní",J306,0)</f>
        <v>0</v>
      </c>
      <c r="BF306" s="79">
        <f>IF(N306="snížená",J306,0)</f>
        <v>0</v>
      </c>
      <c r="BG306" s="79">
        <f>IF(N306="zákl. přenesená",J306,0)</f>
        <v>0</v>
      </c>
      <c r="BH306" s="79">
        <f>IF(N306="sníž. přenesená",J306,0)</f>
        <v>0</v>
      </c>
      <c r="BI306" s="79">
        <f>IF(N306="nulová",J306,0)</f>
        <v>0</v>
      </c>
      <c r="BJ306" s="17" t="s">
        <v>80</v>
      </c>
      <c r="BK306" s="79">
        <f>ROUND(I306*H306,2)</f>
        <v>0</v>
      </c>
      <c r="BL306" s="17" t="s">
        <v>134</v>
      </c>
      <c r="BM306" s="78" t="s">
        <v>643</v>
      </c>
    </row>
    <row r="307" spans="1:65" s="2" customFormat="1" ht="22.8">
      <c r="A307" s="21"/>
      <c r="B307" s="195"/>
      <c r="C307" s="266" t="s">
        <v>644</v>
      </c>
      <c r="D307" s="266" t="s">
        <v>119</v>
      </c>
      <c r="E307" s="267" t="s">
        <v>293</v>
      </c>
      <c r="F307" s="268" t="s">
        <v>217</v>
      </c>
      <c r="G307" s="269" t="s">
        <v>218</v>
      </c>
      <c r="H307" s="270">
        <v>179.689</v>
      </c>
      <c r="I307" s="73"/>
      <c r="J307" s="182">
        <f>ROUND(I307*H307,2)</f>
        <v>0</v>
      </c>
      <c r="K307" s="268" t="s">
        <v>182</v>
      </c>
      <c r="L307" s="22"/>
      <c r="M307" s="74" t="s">
        <v>3</v>
      </c>
      <c r="N307" s="75" t="s">
        <v>43</v>
      </c>
      <c r="O307" s="28"/>
      <c r="P307" s="76">
        <f>O307*H307</f>
        <v>0</v>
      </c>
      <c r="Q307" s="76">
        <v>0</v>
      </c>
      <c r="R307" s="76">
        <f>Q307*H307</f>
        <v>0</v>
      </c>
      <c r="S307" s="76">
        <v>0</v>
      </c>
      <c r="T307" s="77">
        <f>S307*H307</f>
        <v>0</v>
      </c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R307" s="78" t="s">
        <v>134</v>
      </c>
      <c r="AT307" s="78" t="s">
        <v>119</v>
      </c>
      <c r="AU307" s="78" t="s">
        <v>82</v>
      </c>
      <c r="AY307" s="17" t="s">
        <v>116</v>
      </c>
      <c r="BE307" s="79">
        <f>IF(N307="základní",J307,0)</f>
        <v>0</v>
      </c>
      <c r="BF307" s="79">
        <f>IF(N307="snížená",J307,0)</f>
        <v>0</v>
      </c>
      <c r="BG307" s="79">
        <f>IF(N307="zákl. přenesená",J307,0)</f>
        <v>0</v>
      </c>
      <c r="BH307" s="79">
        <f>IF(N307="sníž. přenesená",J307,0)</f>
        <v>0</v>
      </c>
      <c r="BI307" s="79">
        <f>IF(N307="nulová",J307,0)</f>
        <v>0</v>
      </c>
      <c r="BJ307" s="17" t="s">
        <v>80</v>
      </c>
      <c r="BK307" s="79">
        <f>ROUND(I307*H307,2)</f>
        <v>0</v>
      </c>
      <c r="BL307" s="17" t="s">
        <v>134</v>
      </c>
      <c r="BM307" s="78" t="s">
        <v>645</v>
      </c>
    </row>
    <row r="308" spans="2:63" s="12" customFormat="1" ht="22.8" customHeight="1">
      <c r="B308" s="260"/>
      <c r="C308" s="261"/>
      <c r="D308" s="262" t="s">
        <v>71</v>
      </c>
      <c r="E308" s="265" t="s">
        <v>295</v>
      </c>
      <c r="F308" s="265" t="s">
        <v>296</v>
      </c>
      <c r="G308" s="261"/>
      <c r="H308" s="261"/>
      <c r="I308" s="261"/>
      <c r="J308" s="183">
        <f>BK308</f>
        <v>0</v>
      </c>
      <c r="K308" s="261"/>
      <c r="L308" s="65"/>
      <c r="M308" s="67"/>
      <c r="N308" s="68"/>
      <c r="O308" s="68"/>
      <c r="P308" s="69">
        <f>SUM(P309:P310)</f>
        <v>0</v>
      </c>
      <c r="Q308" s="68"/>
      <c r="R308" s="69">
        <f>SUM(R309:R310)</f>
        <v>0</v>
      </c>
      <c r="S308" s="68"/>
      <c r="T308" s="70">
        <f>SUM(T309:T310)</f>
        <v>0</v>
      </c>
      <c r="AR308" s="66" t="s">
        <v>80</v>
      </c>
      <c r="AT308" s="71" t="s">
        <v>71</v>
      </c>
      <c r="AU308" s="71" t="s">
        <v>80</v>
      </c>
      <c r="AY308" s="66" t="s">
        <v>116</v>
      </c>
      <c r="BK308" s="72">
        <f>SUM(BK309:BK310)</f>
        <v>0</v>
      </c>
    </row>
    <row r="309" spans="1:65" s="2" customFormat="1" ht="22.8">
      <c r="A309" s="21"/>
      <c r="B309" s="195"/>
      <c r="C309" s="266" t="s">
        <v>646</v>
      </c>
      <c r="D309" s="266" t="s">
        <v>119</v>
      </c>
      <c r="E309" s="267" t="s">
        <v>298</v>
      </c>
      <c r="F309" s="268" t="s">
        <v>299</v>
      </c>
      <c r="G309" s="269" t="s">
        <v>218</v>
      </c>
      <c r="H309" s="270">
        <v>373.854</v>
      </c>
      <c r="I309" s="73"/>
      <c r="J309" s="182">
        <f>ROUND(I309*H309,2)</f>
        <v>0</v>
      </c>
      <c r="K309" s="268" t="s">
        <v>182</v>
      </c>
      <c r="L309" s="22"/>
      <c r="M309" s="74" t="s">
        <v>3</v>
      </c>
      <c r="N309" s="75" t="s">
        <v>43</v>
      </c>
      <c r="O309" s="28"/>
      <c r="P309" s="76">
        <f>O309*H309</f>
        <v>0</v>
      </c>
      <c r="Q309" s="76">
        <v>0</v>
      </c>
      <c r="R309" s="76">
        <f>Q309*H309</f>
        <v>0</v>
      </c>
      <c r="S309" s="76">
        <v>0</v>
      </c>
      <c r="T309" s="77">
        <f>S309*H309</f>
        <v>0</v>
      </c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R309" s="78" t="s">
        <v>134</v>
      </c>
      <c r="AT309" s="78" t="s">
        <v>119</v>
      </c>
      <c r="AU309" s="78" t="s">
        <v>82</v>
      </c>
      <c r="AY309" s="17" t="s">
        <v>116</v>
      </c>
      <c r="BE309" s="79">
        <f>IF(N309="základní",J309,0)</f>
        <v>0</v>
      </c>
      <c r="BF309" s="79">
        <f>IF(N309="snížená",J309,0)</f>
        <v>0</v>
      </c>
      <c r="BG309" s="79">
        <f>IF(N309="zákl. přenesená",J309,0)</f>
        <v>0</v>
      </c>
      <c r="BH309" s="79">
        <f>IF(N309="sníž. přenesená",J309,0)</f>
        <v>0</v>
      </c>
      <c r="BI309" s="79">
        <f>IF(N309="nulová",J309,0)</f>
        <v>0</v>
      </c>
      <c r="BJ309" s="17" t="s">
        <v>80</v>
      </c>
      <c r="BK309" s="79">
        <f>ROUND(I309*H309,2)</f>
        <v>0</v>
      </c>
      <c r="BL309" s="17" t="s">
        <v>134</v>
      </c>
      <c r="BM309" s="78" t="s">
        <v>647</v>
      </c>
    </row>
    <row r="310" spans="1:65" s="2" customFormat="1" ht="22.8">
      <c r="A310" s="21"/>
      <c r="B310" s="195"/>
      <c r="C310" s="266" t="s">
        <v>648</v>
      </c>
      <c r="D310" s="266" t="s">
        <v>119</v>
      </c>
      <c r="E310" s="267" t="s">
        <v>649</v>
      </c>
      <c r="F310" s="268" t="s">
        <v>650</v>
      </c>
      <c r="G310" s="269" t="s">
        <v>218</v>
      </c>
      <c r="H310" s="270">
        <v>373.854</v>
      </c>
      <c r="I310" s="73"/>
      <c r="J310" s="182">
        <f>ROUND(I310*H310,2)</f>
        <v>0</v>
      </c>
      <c r="K310" s="268" t="s">
        <v>182</v>
      </c>
      <c r="L310" s="22"/>
      <c r="M310" s="85" t="s">
        <v>3</v>
      </c>
      <c r="N310" s="86" t="s">
        <v>43</v>
      </c>
      <c r="O310" s="87"/>
      <c r="P310" s="88">
        <f>O310*H310</f>
        <v>0</v>
      </c>
      <c r="Q310" s="88">
        <v>0</v>
      </c>
      <c r="R310" s="88">
        <f>Q310*H310</f>
        <v>0</v>
      </c>
      <c r="S310" s="88">
        <v>0</v>
      </c>
      <c r="T310" s="89">
        <f>S310*H310</f>
        <v>0</v>
      </c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R310" s="78" t="s">
        <v>134</v>
      </c>
      <c r="AT310" s="78" t="s">
        <v>119</v>
      </c>
      <c r="AU310" s="78" t="s">
        <v>82</v>
      </c>
      <c r="AY310" s="17" t="s">
        <v>116</v>
      </c>
      <c r="BE310" s="79">
        <f>IF(N310="základní",J310,0)</f>
        <v>0</v>
      </c>
      <c r="BF310" s="79">
        <f>IF(N310="snížená",J310,0)</f>
        <v>0</v>
      </c>
      <c r="BG310" s="79">
        <f>IF(N310="zákl. přenesená",J310,0)</f>
        <v>0</v>
      </c>
      <c r="BH310" s="79">
        <f>IF(N310="sníž. přenesená",J310,0)</f>
        <v>0</v>
      </c>
      <c r="BI310" s="79">
        <f>IF(N310="nulová",J310,0)</f>
        <v>0</v>
      </c>
      <c r="BJ310" s="17" t="s">
        <v>80</v>
      </c>
      <c r="BK310" s="79">
        <f>ROUND(I310*H310,2)</f>
        <v>0</v>
      </c>
      <c r="BL310" s="17" t="s">
        <v>134</v>
      </c>
      <c r="BM310" s="78" t="s">
        <v>651</v>
      </c>
    </row>
    <row r="311" spans="1:31" s="2" customFormat="1" ht="6.9" customHeight="1">
      <c r="A311" s="21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2"/>
      <c r="M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</row>
  </sheetData>
  <sheetProtection password="EA73" sheet="1" objects="1" scenarios="1"/>
  <autoFilter ref="C87:K310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99" customWidth="1"/>
    <col min="2" max="2" width="1.7109375" style="99" customWidth="1"/>
    <col min="3" max="4" width="5.00390625" style="99" customWidth="1"/>
    <col min="5" max="5" width="11.7109375" style="99" customWidth="1"/>
    <col min="6" max="6" width="9.140625" style="99" customWidth="1"/>
    <col min="7" max="7" width="5.00390625" style="99" customWidth="1"/>
    <col min="8" max="8" width="77.8515625" style="99" customWidth="1"/>
    <col min="9" max="10" width="20.00390625" style="99" customWidth="1"/>
    <col min="11" max="11" width="1.7109375" style="99" customWidth="1"/>
  </cols>
  <sheetData>
    <row r="1" s="1" customFormat="1" ht="37.5" customHeight="1"/>
    <row r="2" spans="2:11" s="1" customFormat="1" ht="7.5" customHeight="1">
      <c r="B2" s="100"/>
      <c r="C2" s="101"/>
      <c r="D2" s="101"/>
      <c r="E2" s="101"/>
      <c r="F2" s="101"/>
      <c r="G2" s="101"/>
      <c r="H2" s="101"/>
      <c r="I2" s="101"/>
      <c r="J2" s="101"/>
      <c r="K2" s="102"/>
    </row>
    <row r="3" spans="2:11" s="15" customFormat="1" ht="45" customHeight="1">
      <c r="B3" s="103"/>
      <c r="C3" s="332" t="s">
        <v>652</v>
      </c>
      <c r="D3" s="332"/>
      <c r="E3" s="332"/>
      <c r="F3" s="332"/>
      <c r="G3" s="332"/>
      <c r="H3" s="332"/>
      <c r="I3" s="332"/>
      <c r="J3" s="332"/>
      <c r="K3" s="104"/>
    </row>
    <row r="4" spans="2:11" s="1" customFormat="1" ht="25.5" customHeight="1">
      <c r="B4" s="105"/>
      <c r="C4" s="337" t="s">
        <v>653</v>
      </c>
      <c r="D4" s="337"/>
      <c r="E4" s="337"/>
      <c r="F4" s="337"/>
      <c r="G4" s="337"/>
      <c r="H4" s="337"/>
      <c r="I4" s="337"/>
      <c r="J4" s="337"/>
      <c r="K4" s="106"/>
    </row>
    <row r="5" spans="2:11" s="1" customFormat="1" ht="5.25" customHeight="1">
      <c r="B5" s="105"/>
      <c r="C5" s="107"/>
      <c r="D5" s="107"/>
      <c r="E5" s="107"/>
      <c r="F5" s="107"/>
      <c r="G5" s="107"/>
      <c r="H5" s="107"/>
      <c r="I5" s="107"/>
      <c r="J5" s="107"/>
      <c r="K5" s="106"/>
    </row>
    <row r="6" spans="2:11" s="1" customFormat="1" ht="15" customHeight="1">
      <c r="B6" s="105"/>
      <c r="C6" s="336" t="s">
        <v>654</v>
      </c>
      <c r="D6" s="336"/>
      <c r="E6" s="336"/>
      <c r="F6" s="336"/>
      <c r="G6" s="336"/>
      <c r="H6" s="336"/>
      <c r="I6" s="336"/>
      <c r="J6" s="336"/>
      <c r="K6" s="106"/>
    </row>
    <row r="7" spans="2:11" s="1" customFormat="1" ht="15" customHeight="1">
      <c r="B7" s="109"/>
      <c r="C7" s="336" t="s">
        <v>655</v>
      </c>
      <c r="D7" s="336"/>
      <c r="E7" s="336"/>
      <c r="F7" s="336"/>
      <c r="G7" s="336"/>
      <c r="H7" s="336"/>
      <c r="I7" s="336"/>
      <c r="J7" s="336"/>
      <c r="K7" s="106"/>
    </row>
    <row r="8" spans="2:11" s="1" customFormat="1" ht="12.75" customHeight="1">
      <c r="B8" s="109"/>
      <c r="C8" s="108"/>
      <c r="D8" s="108"/>
      <c r="E8" s="108"/>
      <c r="F8" s="108"/>
      <c r="G8" s="108"/>
      <c r="H8" s="108"/>
      <c r="I8" s="108"/>
      <c r="J8" s="108"/>
      <c r="K8" s="106"/>
    </row>
    <row r="9" spans="2:11" s="1" customFormat="1" ht="15" customHeight="1">
      <c r="B9" s="109"/>
      <c r="C9" s="336" t="s">
        <v>656</v>
      </c>
      <c r="D9" s="336"/>
      <c r="E9" s="336"/>
      <c r="F9" s="336"/>
      <c r="G9" s="336"/>
      <c r="H9" s="336"/>
      <c r="I9" s="336"/>
      <c r="J9" s="336"/>
      <c r="K9" s="106"/>
    </row>
    <row r="10" spans="2:11" s="1" customFormat="1" ht="15" customHeight="1">
      <c r="B10" s="109"/>
      <c r="C10" s="108"/>
      <c r="D10" s="336" t="s">
        <v>657</v>
      </c>
      <c r="E10" s="336"/>
      <c r="F10" s="336"/>
      <c r="G10" s="336"/>
      <c r="H10" s="336"/>
      <c r="I10" s="336"/>
      <c r="J10" s="336"/>
      <c r="K10" s="106"/>
    </row>
    <row r="11" spans="2:11" s="1" customFormat="1" ht="15" customHeight="1">
      <c r="B11" s="109"/>
      <c r="C11" s="110"/>
      <c r="D11" s="336" t="s">
        <v>658</v>
      </c>
      <c r="E11" s="336"/>
      <c r="F11" s="336"/>
      <c r="G11" s="336"/>
      <c r="H11" s="336"/>
      <c r="I11" s="336"/>
      <c r="J11" s="336"/>
      <c r="K11" s="106"/>
    </row>
    <row r="12" spans="2:11" s="1" customFormat="1" ht="15" customHeight="1">
      <c r="B12" s="109"/>
      <c r="C12" s="110"/>
      <c r="D12" s="108"/>
      <c r="E12" s="108"/>
      <c r="F12" s="108"/>
      <c r="G12" s="108"/>
      <c r="H12" s="108"/>
      <c r="I12" s="108"/>
      <c r="J12" s="108"/>
      <c r="K12" s="106"/>
    </row>
    <row r="13" spans="2:11" s="1" customFormat="1" ht="15" customHeight="1">
      <c r="B13" s="109"/>
      <c r="C13" s="110"/>
      <c r="D13" s="111" t="s">
        <v>659</v>
      </c>
      <c r="E13" s="108"/>
      <c r="F13" s="108"/>
      <c r="G13" s="108"/>
      <c r="H13" s="108"/>
      <c r="I13" s="108"/>
      <c r="J13" s="108"/>
      <c r="K13" s="106"/>
    </row>
    <row r="14" spans="2:11" s="1" customFormat="1" ht="12.75" customHeight="1">
      <c r="B14" s="109"/>
      <c r="C14" s="110"/>
      <c r="D14" s="110"/>
      <c r="E14" s="110"/>
      <c r="F14" s="110"/>
      <c r="G14" s="110"/>
      <c r="H14" s="110"/>
      <c r="I14" s="110"/>
      <c r="J14" s="110"/>
      <c r="K14" s="106"/>
    </row>
    <row r="15" spans="2:11" s="1" customFormat="1" ht="15" customHeight="1">
      <c r="B15" s="109"/>
      <c r="C15" s="110"/>
      <c r="D15" s="336" t="s">
        <v>660</v>
      </c>
      <c r="E15" s="336"/>
      <c r="F15" s="336"/>
      <c r="G15" s="336"/>
      <c r="H15" s="336"/>
      <c r="I15" s="336"/>
      <c r="J15" s="336"/>
      <c r="K15" s="106"/>
    </row>
    <row r="16" spans="2:11" s="1" customFormat="1" ht="15" customHeight="1">
      <c r="B16" s="109"/>
      <c r="C16" s="110"/>
      <c r="D16" s="336" t="s">
        <v>661</v>
      </c>
      <c r="E16" s="336"/>
      <c r="F16" s="336"/>
      <c r="G16" s="336"/>
      <c r="H16" s="336"/>
      <c r="I16" s="336"/>
      <c r="J16" s="336"/>
      <c r="K16" s="106"/>
    </row>
    <row r="17" spans="2:11" s="1" customFormat="1" ht="15" customHeight="1">
      <c r="B17" s="109"/>
      <c r="C17" s="110"/>
      <c r="D17" s="336" t="s">
        <v>662</v>
      </c>
      <c r="E17" s="336"/>
      <c r="F17" s="336"/>
      <c r="G17" s="336"/>
      <c r="H17" s="336"/>
      <c r="I17" s="336"/>
      <c r="J17" s="336"/>
      <c r="K17" s="106"/>
    </row>
    <row r="18" spans="2:11" s="1" customFormat="1" ht="15" customHeight="1">
      <c r="B18" s="109"/>
      <c r="C18" s="110"/>
      <c r="D18" s="110"/>
      <c r="E18" s="112" t="s">
        <v>79</v>
      </c>
      <c r="F18" s="336" t="s">
        <v>663</v>
      </c>
      <c r="G18" s="336"/>
      <c r="H18" s="336"/>
      <c r="I18" s="336"/>
      <c r="J18" s="336"/>
      <c r="K18" s="106"/>
    </row>
    <row r="19" spans="2:11" s="1" customFormat="1" ht="15" customHeight="1">
      <c r="B19" s="109"/>
      <c r="C19" s="110"/>
      <c r="D19" s="110"/>
      <c r="E19" s="112" t="s">
        <v>664</v>
      </c>
      <c r="F19" s="336" t="s">
        <v>665</v>
      </c>
      <c r="G19" s="336"/>
      <c r="H19" s="336"/>
      <c r="I19" s="336"/>
      <c r="J19" s="336"/>
      <c r="K19" s="106"/>
    </row>
    <row r="20" spans="2:11" s="1" customFormat="1" ht="15" customHeight="1">
      <c r="B20" s="109"/>
      <c r="C20" s="110"/>
      <c r="D20" s="110"/>
      <c r="E20" s="112" t="s">
        <v>666</v>
      </c>
      <c r="F20" s="336" t="s">
        <v>667</v>
      </c>
      <c r="G20" s="336"/>
      <c r="H20" s="336"/>
      <c r="I20" s="336"/>
      <c r="J20" s="336"/>
      <c r="K20" s="106"/>
    </row>
    <row r="21" spans="2:11" s="1" customFormat="1" ht="15" customHeight="1">
      <c r="B21" s="109"/>
      <c r="C21" s="110"/>
      <c r="D21" s="110"/>
      <c r="E21" s="112" t="s">
        <v>668</v>
      </c>
      <c r="F21" s="336" t="s">
        <v>78</v>
      </c>
      <c r="G21" s="336"/>
      <c r="H21" s="336"/>
      <c r="I21" s="336"/>
      <c r="J21" s="336"/>
      <c r="K21" s="106"/>
    </row>
    <row r="22" spans="2:11" s="1" customFormat="1" ht="15" customHeight="1">
      <c r="B22" s="109"/>
      <c r="C22" s="110"/>
      <c r="D22" s="110"/>
      <c r="E22" s="112" t="s">
        <v>669</v>
      </c>
      <c r="F22" s="336" t="s">
        <v>670</v>
      </c>
      <c r="G22" s="336"/>
      <c r="H22" s="336"/>
      <c r="I22" s="336"/>
      <c r="J22" s="336"/>
      <c r="K22" s="106"/>
    </row>
    <row r="23" spans="2:11" s="1" customFormat="1" ht="15" customHeight="1">
      <c r="B23" s="109"/>
      <c r="C23" s="110"/>
      <c r="D23" s="110"/>
      <c r="E23" s="112" t="s">
        <v>671</v>
      </c>
      <c r="F23" s="336" t="s">
        <v>672</v>
      </c>
      <c r="G23" s="336"/>
      <c r="H23" s="336"/>
      <c r="I23" s="336"/>
      <c r="J23" s="336"/>
      <c r="K23" s="106"/>
    </row>
    <row r="24" spans="2:11" s="1" customFormat="1" ht="12.75" customHeight="1">
      <c r="B24" s="109"/>
      <c r="C24" s="110"/>
      <c r="D24" s="110"/>
      <c r="E24" s="110"/>
      <c r="F24" s="110"/>
      <c r="G24" s="110"/>
      <c r="H24" s="110"/>
      <c r="I24" s="110"/>
      <c r="J24" s="110"/>
      <c r="K24" s="106"/>
    </row>
    <row r="25" spans="2:11" s="1" customFormat="1" ht="15" customHeight="1">
      <c r="B25" s="109"/>
      <c r="C25" s="336" t="s">
        <v>673</v>
      </c>
      <c r="D25" s="336"/>
      <c r="E25" s="336"/>
      <c r="F25" s="336"/>
      <c r="G25" s="336"/>
      <c r="H25" s="336"/>
      <c r="I25" s="336"/>
      <c r="J25" s="336"/>
      <c r="K25" s="106"/>
    </row>
    <row r="26" spans="2:11" s="1" customFormat="1" ht="15" customHeight="1">
      <c r="B26" s="109"/>
      <c r="C26" s="336" t="s">
        <v>674</v>
      </c>
      <c r="D26" s="336"/>
      <c r="E26" s="336"/>
      <c r="F26" s="336"/>
      <c r="G26" s="336"/>
      <c r="H26" s="336"/>
      <c r="I26" s="336"/>
      <c r="J26" s="336"/>
      <c r="K26" s="106"/>
    </row>
    <row r="27" spans="2:11" s="1" customFormat="1" ht="15" customHeight="1">
      <c r="B27" s="109"/>
      <c r="C27" s="108"/>
      <c r="D27" s="336" t="s">
        <v>675</v>
      </c>
      <c r="E27" s="336"/>
      <c r="F27" s="336"/>
      <c r="G27" s="336"/>
      <c r="H27" s="336"/>
      <c r="I27" s="336"/>
      <c r="J27" s="336"/>
      <c r="K27" s="106"/>
    </row>
    <row r="28" spans="2:11" s="1" customFormat="1" ht="15" customHeight="1">
      <c r="B28" s="109"/>
      <c r="C28" s="110"/>
      <c r="D28" s="336" t="s">
        <v>676</v>
      </c>
      <c r="E28" s="336"/>
      <c r="F28" s="336"/>
      <c r="G28" s="336"/>
      <c r="H28" s="336"/>
      <c r="I28" s="336"/>
      <c r="J28" s="336"/>
      <c r="K28" s="106"/>
    </row>
    <row r="29" spans="2:11" s="1" customFormat="1" ht="12.75" customHeight="1">
      <c r="B29" s="109"/>
      <c r="C29" s="110"/>
      <c r="D29" s="110"/>
      <c r="E29" s="110"/>
      <c r="F29" s="110"/>
      <c r="G29" s="110"/>
      <c r="H29" s="110"/>
      <c r="I29" s="110"/>
      <c r="J29" s="110"/>
      <c r="K29" s="106"/>
    </row>
    <row r="30" spans="2:11" s="1" customFormat="1" ht="15" customHeight="1">
      <c r="B30" s="109"/>
      <c r="C30" s="110"/>
      <c r="D30" s="336" t="s">
        <v>677</v>
      </c>
      <c r="E30" s="336"/>
      <c r="F30" s="336"/>
      <c r="G30" s="336"/>
      <c r="H30" s="336"/>
      <c r="I30" s="336"/>
      <c r="J30" s="336"/>
      <c r="K30" s="106"/>
    </row>
    <row r="31" spans="2:11" s="1" customFormat="1" ht="15" customHeight="1">
      <c r="B31" s="109"/>
      <c r="C31" s="110"/>
      <c r="D31" s="336" t="s">
        <v>678</v>
      </c>
      <c r="E31" s="336"/>
      <c r="F31" s="336"/>
      <c r="G31" s="336"/>
      <c r="H31" s="336"/>
      <c r="I31" s="336"/>
      <c r="J31" s="336"/>
      <c r="K31" s="106"/>
    </row>
    <row r="32" spans="2:11" s="1" customFormat="1" ht="12.75" customHeight="1">
      <c r="B32" s="109"/>
      <c r="C32" s="110"/>
      <c r="D32" s="110"/>
      <c r="E32" s="110"/>
      <c r="F32" s="110"/>
      <c r="G32" s="110"/>
      <c r="H32" s="110"/>
      <c r="I32" s="110"/>
      <c r="J32" s="110"/>
      <c r="K32" s="106"/>
    </row>
    <row r="33" spans="2:11" s="1" customFormat="1" ht="15" customHeight="1">
      <c r="B33" s="109"/>
      <c r="C33" s="110"/>
      <c r="D33" s="336" t="s">
        <v>679</v>
      </c>
      <c r="E33" s="336"/>
      <c r="F33" s="336"/>
      <c r="G33" s="336"/>
      <c r="H33" s="336"/>
      <c r="I33" s="336"/>
      <c r="J33" s="336"/>
      <c r="K33" s="106"/>
    </row>
    <row r="34" spans="2:11" s="1" customFormat="1" ht="15" customHeight="1">
      <c r="B34" s="109"/>
      <c r="C34" s="110"/>
      <c r="D34" s="336" t="s">
        <v>680</v>
      </c>
      <c r="E34" s="336"/>
      <c r="F34" s="336"/>
      <c r="G34" s="336"/>
      <c r="H34" s="336"/>
      <c r="I34" s="336"/>
      <c r="J34" s="336"/>
      <c r="K34" s="106"/>
    </row>
    <row r="35" spans="2:11" s="1" customFormat="1" ht="15" customHeight="1">
      <c r="B35" s="109"/>
      <c r="C35" s="110"/>
      <c r="D35" s="336" t="s">
        <v>681</v>
      </c>
      <c r="E35" s="336"/>
      <c r="F35" s="336"/>
      <c r="G35" s="336"/>
      <c r="H35" s="336"/>
      <c r="I35" s="336"/>
      <c r="J35" s="336"/>
      <c r="K35" s="106"/>
    </row>
    <row r="36" spans="2:11" s="1" customFormat="1" ht="15" customHeight="1">
      <c r="B36" s="109"/>
      <c r="C36" s="110"/>
      <c r="D36" s="108"/>
      <c r="E36" s="111" t="s">
        <v>101</v>
      </c>
      <c r="F36" s="108"/>
      <c r="G36" s="336" t="s">
        <v>682</v>
      </c>
      <c r="H36" s="336"/>
      <c r="I36" s="336"/>
      <c r="J36" s="336"/>
      <c r="K36" s="106"/>
    </row>
    <row r="37" spans="2:11" s="1" customFormat="1" ht="30.75" customHeight="1">
      <c r="B37" s="109"/>
      <c r="C37" s="110"/>
      <c r="D37" s="108"/>
      <c r="E37" s="111" t="s">
        <v>683</v>
      </c>
      <c r="F37" s="108"/>
      <c r="G37" s="336" t="s">
        <v>684</v>
      </c>
      <c r="H37" s="336"/>
      <c r="I37" s="336"/>
      <c r="J37" s="336"/>
      <c r="K37" s="106"/>
    </row>
    <row r="38" spans="2:11" s="1" customFormat="1" ht="15" customHeight="1">
      <c r="B38" s="109"/>
      <c r="C38" s="110"/>
      <c r="D38" s="108"/>
      <c r="E38" s="111" t="s">
        <v>53</v>
      </c>
      <c r="F38" s="108"/>
      <c r="G38" s="336" t="s">
        <v>685</v>
      </c>
      <c r="H38" s="336"/>
      <c r="I38" s="336"/>
      <c r="J38" s="336"/>
      <c r="K38" s="106"/>
    </row>
    <row r="39" spans="2:11" s="1" customFormat="1" ht="15" customHeight="1">
      <c r="B39" s="109"/>
      <c r="C39" s="110"/>
      <c r="D39" s="108"/>
      <c r="E39" s="111" t="s">
        <v>54</v>
      </c>
      <c r="F39" s="108"/>
      <c r="G39" s="336" t="s">
        <v>686</v>
      </c>
      <c r="H39" s="336"/>
      <c r="I39" s="336"/>
      <c r="J39" s="336"/>
      <c r="K39" s="106"/>
    </row>
    <row r="40" spans="2:11" s="1" customFormat="1" ht="15" customHeight="1">
      <c r="B40" s="109"/>
      <c r="C40" s="110"/>
      <c r="D40" s="108"/>
      <c r="E40" s="111" t="s">
        <v>102</v>
      </c>
      <c r="F40" s="108"/>
      <c r="G40" s="336" t="s">
        <v>687</v>
      </c>
      <c r="H40" s="336"/>
      <c r="I40" s="336"/>
      <c r="J40" s="336"/>
      <c r="K40" s="106"/>
    </row>
    <row r="41" spans="2:11" s="1" customFormat="1" ht="15" customHeight="1">
      <c r="B41" s="109"/>
      <c r="C41" s="110"/>
      <c r="D41" s="108"/>
      <c r="E41" s="111" t="s">
        <v>103</v>
      </c>
      <c r="F41" s="108"/>
      <c r="G41" s="336" t="s">
        <v>688</v>
      </c>
      <c r="H41" s="336"/>
      <c r="I41" s="336"/>
      <c r="J41" s="336"/>
      <c r="K41" s="106"/>
    </row>
    <row r="42" spans="2:11" s="1" customFormat="1" ht="15" customHeight="1">
      <c r="B42" s="109"/>
      <c r="C42" s="110"/>
      <c r="D42" s="108"/>
      <c r="E42" s="111" t="s">
        <v>689</v>
      </c>
      <c r="F42" s="108"/>
      <c r="G42" s="336" t="s">
        <v>690</v>
      </c>
      <c r="H42" s="336"/>
      <c r="I42" s="336"/>
      <c r="J42" s="336"/>
      <c r="K42" s="106"/>
    </row>
    <row r="43" spans="2:11" s="1" customFormat="1" ht="15" customHeight="1">
      <c r="B43" s="109"/>
      <c r="C43" s="110"/>
      <c r="D43" s="108"/>
      <c r="E43" s="111"/>
      <c r="F43" s="108"/>
      <c r="G43" s="336" t="s">
        <v>691</v>
      </c>
      <c r="H43" s="336"/>
      <c r="I43" s="336"/>
      <c r="J43" s="336"/>
      <c r="K43" s="106"/>
    </row>
    <row r="44" spans="2:11" s="1" customFormat="1" ht="15" customHeight="1">
      <c r="B44" s="109"/>
      <c r="C44" s="110"/>
      <c r="D44" s="108"/>
      <c r="E44" s="111" t="s">
        <v>692</v>
      </c>
      <c r="F44" s="108"/>
      <c r="G44" s="336" t="s">
        <v>693</v>
      </c>
      <c r="H44" s="336"/>
      <c r="I44" s="336"/>
      <c r="J44" s="336"/>
      <c r="K44" s="106"/>
    </row>
    <row r="45" spans="2:11" s="1" customFormat="1" ht="15" customHeight="1">
      <c r="B45" s="109"/>
      <c r="C45" s="110"/>
      <c r="D45" s="108"/>
      <c r="E45" s="111" t="s">
        <v>105</v>
      </c>
      <c r="F45" s="108"/>
      <c r="G45" s="336" t="s">
        <v>694</v>
      </c>
      <c r="H45" s="336"/>
      <c r="I45" s="336"/>
      <c r="J45" s="336"/>
      <c r="K45" s="106"/>
    </row>
    <row r="46" spans="2:11" s="1" customFormat="1" ht="12.75" customHeight="1">
      <c r="B46" s="109"/>
      <c r="C46" s="110"/>
      <c r="D46" s="108"/>
      <c r="E46" s="108"/>
      <c r="F46" s="108"/>
      <c r="G46" s="108"/>
      <c r="H46" s="108"/>
      <c r="I46" s="108"/>
      <c r="J46" s="108"/>
      <c r="K46" s="106"/>
    </row>
    <row r="47" spans="2:11" s="1" customFormat="1" ht="15" customHeight="1">
      <c r="B47" s="109"/>
      <c r="C47" s="110"/>
      <c r="D47" s="336" t="s">
        <v>695</v>
      </c>
      <c r="E47" s="336"/>
      <c r="F47" s="336"/>
      <c r="G47" s="336"/>
      <c r="H47" s="336"/>
      <c r="I47" s="336"/>
      <c r="J47" s="336"/>
      <c r="K47" s="106"/>
    </row>
    <row r="48" spans="2:11" s="1" customFormat="1" ht="15" customHeight="1">
      <c r="B48" s="109"/>
      <c r="C48" s="110"/>
      <c r="D48" s="110"/>
      <c r="E48" s="336" t="s">
        <v>696</v>
      </c>
      <c r="F48" s="336"/>
      <c r="G48" s="336"/>
      <c r="H48" s="336"/>
      <c r="I48" s="336"/>
      <c r="J48" s="336"/>
      <c r="K48" s="106"/>
    </row>
    <row r="49" spans="2:11" s="1" customFormat="1" ht="15" customHeight="1">
      <c r="B49" s="109"/>
      <c r="C49" s="110"/>
      <c r="D49" s="110"/>
      <c r="E49" s="336" t="s">
        <v>697</v>
      </c>
      <c r="F49" s="336"/>
      <c r="G49" s="336"/>
      <c r="H49" s="336"/>
      <c r="I49" s="336"/>
      <c r="J49" s="336"/>
      <c r="K49" s="106"/>
    </row>
    <row r="50" spans="2:11" s="1" customFormat="1" ht="15" customHeight="1">
      <c r="B50" s="109"/>
      <c r="C50" s="110"/>
      <c r="D50" s="110"/>
      <c r="E50" s="336" t="s">
        <v>698</v>
      </c>
      <c r="F50" s="336"/>
      <c r="G50" s="336"/>
      <c r="H50" s="336"/>
      <c r="I50" s="336"/>
      <c r="J50" s="336"/>
      <c r="K50" s="106"/>
    </row>
    <row r="51" spans="2:11" s="1" customFormat="1" ht="15" customHeight="1">
      <c r="B51" s="109"/>
      <c r="C51" s="110"/>
      <c r="D51" s="336" t="s">
        <v>699</v>
      </c>
      <c r="E51" s="336"/>
      <c r="F51" s="336"/>
      <c r="G51" s="336"/>
      <c r="H51" s="336"/>
      <c r="I51" s="336"/>
      <c r="J51" s="336"/>
      <c r="K51" s="106"/>
    </row>
    <row r="52" spans="2:11" s="1" customFormat="1" ht="25.5" customHeight="1">
      <c r="B52" s="105"/>
      <c r="C52" s="337" t="s">
        <v>700</v>
      </c>
      <c r="D52" s="337"/>
      <c r="E52" s="337"/>
      <c r="F52" s="337"/>
      <c r="G52" s="337"/>
      <c r="H52" s="337"/>
      <c r="I52" s="337"/>
      <c r="J52" s="337"/>
      <c r="K52" s="106"/>
    </row>
    <row r="53" spans="2:11" s="1" customFormat="1" ht="5.25" customHeight="1">
      <c r="B53" s="105"/>
      <c r="C53" s="107"/>
      <c r="D53" s="107"/>
      <c r="E53" s="107"/>
      <c r="F53" s="107"/>
      <c r="G53" s="107"/>
      <c r="H53" s="107"/>
      <c r="I53" s="107"/>
      <c r="J53" s="107"/>
      <c r="K53" s="106"/>
    </row>
    <row r="54" spans="2:11" s="1" customFormat="1" ht="15" customHeight="1">
      <c r="B54" s="105"/>
      <c r="C54" s="336" t="s">
        <v>701</v>
      </c>
      <c r="D54" s="336"/>
      <c r="E54" s="336"/>
      <c r="F54" s="336"/>
      <c r="G54" s="336"/>
      <c r="H54" s="336"/>
      <c r="I54" s="336"/>
      <c r="J54" s="336"/>
      <c r="K54" s="106"/>
    </row>
    <row r="55" spans="2:11" s="1" customFormat="1" ht="15" customHeight="1">
      <c r="B55" s="105"/>
      <c r="C55" s="336" t="s">
        <v>702</v>
      </c>
      <c r="D55" s="336"/>
      <c r="E55" s="336"/>
      <c r="F55" s="336"/>
      <c r="G55" s="336"/>
      <c r="H55" s="336"/>
      <c r="I55" s="336"/>
      <c r="J55" s="336"/>
      <c r="K55" s="106"/>
    </row>
    <row r="56" spans="2:11" s="1" customFormat="1" ht="12.75" customHeight="1">
      <c r="B56" s="105"/>
      <c r="C56" s="108"/>
      <c r="D56" s="108"/>
      <c r="E56" s="108"/>
      <c r="F56" s="108"/>
      <c r="G56" s="108"/>
      <c r="H56" s="108"/>
      <c r="I56" s="108"/>
      <c r="J56" s="108"/>
      <c r="K56" s="106"/>
    </row>
    <row r="57" spans="2:11" s="1" customFormat="1" ht="15" customHeight="1">
      <c r="B57" s="105"/>
      <c r="C57" s="336" t="s">
        <v>703</v>
      </c>
      <c r="D57" s="336"/>
      <c r="E57" s="336"/>
      <c r="F57" s="336"/>
      <c r="G57" s="336"/>
      <c r="H57" s="336"/>
      <c r="I57" s="336"/>
      <c r="J57" s="336"/>
      <c r="K57" s="106"/>
    </row>
    <row r="58" spans="2:11" s="1" customFormat="1" ht="15" customHeight="1">
      <c r="B58" s="105"/>
      <c r="C58" s="110"/>
      <c r="D58" s="336" t="s">
        <v>704</v>
      </c>
      <c r="E58" s="336"/>
      <c r="F58" s="336"/>
      <c r="G58" s="336"/>
      <c r="H58" s="336"/>
      <c r="I58" s="336"/>
      <c r="J58" s="336"/>
      <c r="K58" s="106"/>
    </row>
    <row r="59" spans="2:11" s="1" customFormat="1" ht="15" customHeight="1">
      <c r="B59" s="105"/>
      <c r="C59" s="110"/>
      <c r="D59" s="336" t="s">
        <v>705</v>
      </c>
      <c r="E59" s="336"/>
      <c r="F59" s="336"/>
      <c r="G59" s="336"/>
      <c r="H59" s="336"/>
      <c r="I59" s="336"/>
      <c r="J59" s="336"/>
      <c r="K59" s="106"/>
    </row>
    <row r="60" spans="2:11" s="1" customFormat="1" ht="15" customHeight="1">
      <c r="B60" s="105"/>
      <c r="C60" s="110"/>
      <c r="D60" s="336" t="s">
        <v>706</v>
      </c>
      <c r="E60" s="336"/>
      <c r="F60" s="336"/>
      <c r="G60" s="336"/>
      <c r="H60" s="336"/>
      <c r="I60" s="336"/>
      <c r="J60" s="336"/>
      <c r="K60" s="106"/>
    </row>
    <row r="61" spans="2:11" s="1" customFormat="1" ht="15" customHeight="1">
      <c r="B61" s="105"/>
      <c r="C61" s="110"/>
      <c r="D61" s="336" t="s">
        <v>707</v>
      </c>
      <c r="E61" s="336"/>
      <c r="F61" s="336"/>
      <c r="G61" s="336"/>
      <c r="H61" s="336"/>
      <c r="I61" s="336"/>
      <c r="J61" s="336"/>
      <c r="K61" s="106"/>
    </row>
    <row r="62" spans="2:11" s="1" customFormat="1" ht="15" customHeight="1">
      <c r="B62" s="105"/>
      <c r="C62" s="110"/>
      <c r="D62" s="338" t="s">
        <v>708</v>
      </c>
      <c r="E62" s="338"/>
      <c r="F62" s="338"/>
      <c r="G62" s="338"/>
      <c r="H62" s="338"/>
      <c r="I62" s="338"/>
      <c r="J62" s="338"/>
      <c r="K62" s="106"/>
    </row>
    <row r="63" spans="2:11" s="1" customFormat="1" ht="15" customHeight="1">
      <c r="B63" s="105"/>
      <c r="C63" s="110"/>
      <c r="D63" s="336" t="s">
        <v>709</v>
      </c>
      <c r="E63" s="336"/>
      <c r="F63" s="336"/>
      <c r="G63" s="336"/>
      <c r="H63" s="336"/>
      <c r="I63" s="336"/>
      <c r="J63" s="336"/>
      <c r="K63" s="106"/>
    </row>
    <row r="64" spans="2:11" s="1" customFormat="1" ht="12.75" customHeight="1">
      <c r="B64" s="105"/>
      <c r="C64" s="110"/>
      <c r="D64" s="110"/>
      <c r="E64" s="113"/>
      <c r="F64" s="110"/>
      <c r="G64" s="110"/>
      <c r="H64" s="110"/>
      <c r="I64" s="110"/>
      <c r="J64" s="110"/>
      <c r="K64" s="106"/>
    </row>
    <row r="65" spans="2:11" s="1" customFormat="1" ht="15" customHeight="1">
      <c r="B65" s="105"/>
      <c r="C65" s="110"/>
      <c r="D65" s="336" t="s">
        <v>710</v>
      </c>
      <c r="E65" s="336"/>
      <c r="F65" s="336"/>
      <c r="G65" s="336"/>
      <c r="H65" s="336"/>
      <c r="I65" s="336"/>
      <c r="J65" s="336"/>
      <c r="K65" s="106"/>
    </row>
    <row r="66" spans="2:11" s="1" customFormat="1" ht="15" customHeight="1">
      <c r="B66" s="105"/>
      <c r="C66" s="110"/>
      <c r="D66" s="338" t="s">
        <v>711</v>
      </c>
      <c r="E66" s="338"/>
      <c r="F66" s="338"/>
      <c r="G66" s="338"/>
      <c r="H66" s="338"/>
      <c r="I66" s="338"/>
      <c r="J66" s="338"/>
      <c r="K66" s="106"/>
    </row>
    <row r="67" spans="2:11" s="1" customFormat="1" ht="15" customHeight="1">
      <c r="B67" s="105"/>
      <c r="C67" s="110"/>
      <c r="D67" s="336" t="s">
        <v>712</v>
      </c>
      <c r="E67" s="336"/>
      <c r="F67" s="336"/>
      <c r="G67" s="336"/>
      <c r="H67" s="336"/>
      <c r="I67" s="336"/>
      <c r="J67" s="336"/>
      <c r="K67" s="106"/>
    </row>
    <row r="68" spans="2:11" s="1" customFormat="1" ht="15" customHeight="1">
      <c r="B68" s="105"/>
      <c r="C68" s="110"/>
      <c r="D68" s="336" t="s">
        <v>713</v>
      </c>
      <c r="E68" s="336"/>
      <c r="F68" s="336"/>
      <c r="G68" s="336"/>
      <c r="H68" s="336"/>
      <c r="I68" s="336"/>
      <c r="J68" s="336"/>
      <c r="K68" s="106"/>
    </row>
    <row r="69" spans="2:11" s="1" customFormat="1" ht="15" customHeight="1">
      <c r="B69" s="105"/>
      <c r="C69" s="110"/>
      <c r="D69" s="336" t="s">
        <v>714</v>
      </c>
      <c r="E69" s="336"/>
      <c r="F69" s="336"/>
      <c r="G69" s="336"/>
      <c r="H69" s="336"/>
      <c r="I69" s="336"/>
      <c r="J69" s="336"/>
      <c r="K69" s="106"/>
    </row>
    <row r="70" spans="2:11" s="1" customFormat="1" ht="15" customHeight="1">
      <c r="B70" s="105"/>
      <c r="C70" s="110"/>
      <c r="D70" s="336" t="s">
        <v>715</v>
      </c>
      <c r="E70" s="336"/>
      <c r="F70" s="336"/>
      <c r="G70" s="336"/>
      <c r="H70" s="336"/>
      <c r="I70" s="336"/>
      <c r="J70" s="336"/>
      <c r="K70" s="106"/>
    </row>
    <row r="71" spans="2:11" s="1" customFormat="1" ht="12.75" customHeight="1">
      <c r="B71" s="114"/>
      <c r="C71" s="115"/>
      <c r="D71" s="115"/>
      <c r="E71" s="115"/>
      <c r="F71" s="115"/>
      <c r="G71" s="115"/>
      <c r="H71" s="115"/>
      <c r="I71" s="115"/>
      <c r="J71" s="115"/>
      <c r="K71" s="116"/>
    </row>
    <row r="72" spans="2:11" s="1" customFormat="1" ht="18.75" customHeight="1">
      <c r="B72" s="117"/>
      <c r="C72" s="117"/>
      <c r="D72" s="117"/>
      <c r="E72" s="117"/>
      <c r="F72" s="117"/>
      <c r="G72" s="117"/>
      <c r="H72" s="117"/>
      <c r="I72" s="117"/>
      <c r="J72" s="117"/>
      <c r="K72" s="118"/>
    </row>
    <row r="73" spans="2:11" s="1" customFormat="1" ht="18.75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s="1" customFormat="1" ht="7.5" customHeight="1">
      <c r="B74" s="119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2:11" s="1" customFormat="1" ht="45" customHeight="1">
      <c r="B75" s="122"/>
      <c r="C75" s="331" t="s">
        <v>716</v>
      </c>
      <c r="D75" s="331"/>
      <c r="E75" s="331"/>
      <c r="F75" s="331"/>
      <c r="G75" s="331"/>
      <c r="H75" s="331"/>
      <c r="I75" s="331"/>
      <c r="J75" s="331"/>
      <c r="K75" s="123"/>
    </row>
    <row r="76" spans="2:11" s="1" customFormat="1" ht="17.25" customHeight="1">
      <c r="B76" s="122"/>
      <c r="C76" s="124" t="s">
        <v>717</v>
      </c>
      <c r="D76" s="124"/>
      <c r="E76" s="124"/>
      <c r="F76" s="124" t="s">
        <v>718</v>
      </c>
      <c r="G76" s="125"/>
      <c r="H76" s="124" t="s">
        <v>54</v>
      </c>
      <c r="I76" s="124" t="s">
        <v>57</v>
      </c>
      <c r="J76" s="124" t="s">
        <v>719</v>
      </c>
      <c r="K76" s="123"/>
    </row>
    <row r="77" spans="2:11" s="1" customFormat="1" ht="17.25" customHeight="1">
      <c r="B77" s="122"/>
      <c r="C77" s="126" t="s">
        <v>720</v>
      </c>
      <c r="D77" s="126"/>
      <c r="E77" s="126"/>
      <c r="F77" s="127" t="s">
        <v>721</v>
      </c>
      <c r="G77" s="128"/>
      <c r="H77" s="126"/>
      <c r="I77" s="126"/>
      <c r="J77" s="126" t="s">
        <v>722</v>
      </c>
      <c r="K77" s="123"/>
    </row>
    <row r="78" spans="2:11" s="1" customFormat="1" ht="5.25" customHeight="1">
      <c r="B78" s="122"/>
      <c r="C78" s="129"/>
      <c r="D78" s="129"/>
      <c r="E78" s="129"/>
      <c r="F78" s="129"/>
      <c r="G78" s="130"/>
      <c r="H78" s="129"/>
      <c r="I78" s="129"/>
      <c r="J78" s="129"/>
      <c r="K78" s="123"/>
    </row>
    <row r="79" spans="2:11" s="1" customFormat="1" ht="15" customHeight="1">
      <c r="B79" s="122"/>
      <c r="C79" s="111" t="s">
        <v>53</v>
      </c>
      <c r="D79" s="131"/>
      <c r="E79" s="131"/>
      <c r="F79" s="132" t="s">
        <v>723</v>
      </c>
      <c r="G79" s="133"/>
      <c r="H79" s="111" t="s">
        <v>724</v>
      </c>
      <c r="I79" s="111" t="s">
        <v>725</v>
      </c>
      <c r="J79" s="111">
        <v>20</v>
      </c>
      <c r="K79" s="123"/>
    </row>
    <row r="80" spans="2:11" s="1" customFormat="1" ht="15" customHeight="1">
      <c r="B80" s="122"/>
      <c r="C80" s="111" t="s">
        <v>726</v>
      </c>
      <c r="D80" s="111"/>
      <c r="E80" s="111"/>
      <c r="F80" s="132" t="s">
        <v>723</v>
      </c>
      <c r="G80" s="133"/>
      <c r="H80" s="111" t="s">
        <v>727</v>
      </c>
      <c r="I80" s="111" t="s">
        <v>725</v>
      </c>
      <c r="J80" s="111">
        <v>120</v>
      </c>
      <c r="K80" s="123"/>
    </row>
    <row r="81" spans="2:11" s="1" customFormat="1" ht="15" customHeight="1">
      <c r="B81" s="134"/>
      <c r="C81" s="111" t="s">
        <v>728</v>
      </c>
      <c r="D81" s="111"/>
      <c r="E81" s="111"/>
      <c r="F81" s="132" t="s">
        <v>729</v>
      </c>
      <c r="G81" s="133"/>
      <c r="H81" s="111" t="s">
        <v>730</v>
      </c>
      <c r="I81" s="111" t="s">
        <v>725</v>
      </c>
      <c r="J81" s="111">
        <v>50</v>
      </c>
      <c r="K81" s="123"/>
    </row>
    <row r="82" spans="2:11" s="1" customFormat="1" ht="15" customHeight="1">
      <c r="B82" s="134"/>
      <c r="C82" s="111" t="s">
        <v>731</v>
      </c>
      <c r="D82" s="111"/>
      <c r="E82" s="111"/>
      <c r="F82" s="132" t="s">
        <v>723</v>
      </c>
      <c r="G82" s="133"/>
      <c r="H82" s="111" t="s">
        <v>732</v>
      </c>
      <c r="I82" s="111" t="s">
        <v>733</v>
      </c>
      <c r="J82" s="111"/>
      <c r="K82" s="123"/>
    </row>
    <row r="83" spans="2:11" s="1" customFormat="1" ht="15" customHeight="1">
      <c r="B83" s="134"/>
      <c r="C83" s="135" t="s">
        <v>734</v>
      </c>
      <c r="D83" s="135"/>
      <c r="E83" s="135"/>
      <c r="F83" s="136" t="s">
        <v>729</v>
      </c>
      <c r="G83" s="135"/>
      <c r="H83" s="135" t="s">
        <v>735</v>
      </c>
      <c r="I83" s="135" t="s">
        <v>725</v>
      </c>
      <c r="J83" s="135">
        <v>15</v>
      </c>
      <c r="K83" s="123"/>
    </row>
    <row r="84" spans="2:11" s="1" customFormat="1" ht="15" customHeight="1">
      <c r="B84" s="134"/>
      <c r="C84" s="135" t="s">
        <v>736</v>
      </c>
      <c r="D84" s="135"/>
      <c r="E84" s="135"/>
      <c r="F84" s="136" t="s">
        <v>729</v>
      </c>
      <c r="G84" s="135"/>
      <c r="H84" s="135" t="s">
        <v>737</v>
      </c>
      <c r="I84" s="135" t="s">
        <v>725</v>
      </c>
      <c r="J84" s="135">
        <v>15</v>
      </c>
      <c r="K84" s="123"/>
    </row>
    <row r="85" spans="2:11" s="1" customFormat="1" ht="15" customHeight="1">
      <c r="B85" s="134"/>
      <c r="C85" s="135" t="s">
        <v>738</v>
      </c>
      <c r="D85" s="135"/>
      <c r="E85" s="135"/>
      <c r="F85" s="136" t="s">
        <v>729</v>
      </c>
      <c r="G85" s="135"/>
      <c r="H85" s="135" t="s">
        <v>739</v>
      </c>
      <c r="I85" s="135" t="s">
        <v>725</v>
      </c>
      <c r="J85" s="135">
        <v>20</v>
      </c>
      <c r="K85" s="123"/>
    </row>
    <row r="86" spans="2:11" s="1" customFormat="1" ht="15" customHeight="1">
      <c r="B86" s="134"/>
      <c r="C86" s="135" t="s">
        <v>740</v>
      </c>
      <c r="D86" s="135"/>
      <c r="E86" s="135"/>
      <c r="F86" s="136" t="s">
        <v>729</v>
      </c>
      <c r="G86" s="135"/>
      <c r="H86" s="135" t="s">
        <v>741</v>
      </c>
      <c r="I86" s="135" t="s">
        <v>725</v>
      </c>
      <c r="J86" s="135">
        <v>20</v>
      </c>
      <c r="K86" s="123"/>
    </row>
    <row r="87" spans="2:11" s="1" customFormat="1" ht="15" customHeight="1">
      <c r="B87" s="134"/>
      <c r="C87" s="111" t="s">
        <v>742</v>
      </c>
      <c r="D87" s="111"/>
      <c r="E87" s="111"/>
      <c r="F87" s="132" t="s">
        <v>729</v>
      </c>
      <c r="G87" s="133"/>
      <c r="H87" s="111" t="s">
        <v>743</v>
      </c>
      <c r="I87" s="111" t="s">
        <v>725</v>
      </c>
      <c r="J87" s="111">
        <v>50</v>
      </c>
      <c r="K87" s="123"/>
    </row>
    <row r="88" spans="2:11" s="1" customFormat="1" ht="15" customHeight="1">
      <c r="B88" s="134"/>
      <c r="C88" s="111" t="s">
        <v>744</v>
      </c>
      <c r="D88" s="111"/>
      <c r="E88" s="111"/>
      <c r="F88" s="132" t="s">
        <v>729</v>
      </c>
      <c r="G88" s="133"/>
      <c r="H88" s="111" t="s">
        <v>745</v>
      </c>
      <c r="I88" s="111" t="s">
        <v>725</v>
      </c>
      <c r="J88" s="111">
        <v>20</v>
      </c>
      <c r="K88" s="123"/>
    </row>
    <row r="89" spans="2:11" s="1" customFormat="1" ht="15" customHeight="1">
      <c r="B89" s="134"/>
      <c r="C89" s="111" t="s">
        <v>746</v>
      </c>
      <c r="D89" s="111"/>
      <c r="E89" s="111"/>
      <c r="F89" s="132" t="s">
        <v>729</v>
      </c>
      <c r="G89" s="133"/>
      <c r="H89" s="111" t="s">
        <v>747</v>
      </c>
      <c r="I89" s="111" t="s">
        <v>725</v>
      </c>
      <c r="J89" s="111">
        <v>20</v>
      </c>
      <c r="K89" s="123"/>
    </row>
    <row r="90" spans="2:11" s="1" customFormat="1" ht="15" customHeight="1">
      <c r="B90" s="134"/>
      <c r="C90" s="111" t="s">
        <v>748</v>
      </c>
      <c r="D90" s="111"/>
      <c r="E90" s="111"/>
      <c r="F90" s="132" t="s">
        <v>729</v>
      </c>
      <c r="G90" s="133"/>
      <c r="H90" s="111" t="s">
        <v>749</v>
      </c>
      <c r="I90" s="111" t="s">
        <v>725</v>
      </c>
      <c r="J90" s="111">
        <v>50</v>
      </c>
      <c r="K90" s="123"/>
    </row>
    <row r="91" spans="2:11" s="1" customFormat="1" ht="15" customHeight="1">
      <c r="B91" s="134"/>
      <c r="C91" s="111" t="s">
        <v>750</v>
      </c>
      <c r="D91" s="111"/>
      <c r="E91" s="111"/>
      <c r="F91" s="132" t="s">
        <v>729</v>
      </c>
      <c r="G91" s="133"/>
      <c r="H91" s="111" t="s">
        <v>750</v>
      </c>
      <c r="I91" s="111" t="s">
        <v>725</v>
      </c>
      <c r="J91" s="111">
        <v>50</v>
      </c>
      <c r="K91" s="123"/>
    </row>
    <row r="92" spans="2:11" s="1" customFormat="1" ht="15" customHeight="1">
      <c r="B92" s="134"/>
      <c r="C92" s="111" t="s">
        <v>751</v>
      </c>
      <c r="D92" s="111"/>
      <c r="E92" s="111"/>
      <c r="F92" s="132" t="s">
        <v>729</v>
      </c>
      <c r="G92" s="133"/>
      <c r="H92" s="111" t="s">
        <v>752</v>
      </c>
      <c r="I92" s="111" t="s">
        <v>725</v>
      </c>
      <c r="J92" s="111">
        <v>255</v>
      </c>
      <c r="K92" s="123"/>
    </row>
    <row r="93" spans="2:11" s="1" customFormat="1" ht="15" customHeight="1">
      <c r="B93" s="134"/>
      <c r="C93" s="111" t="s">
        <v>753</v>
      </c>
      <c r="D93" s="111"/>
      <c r="E93" s="111"/>
      <c r="F93" s="132" t="s">
        <v>723</v>
      </c>
      <c r="G93" s="133"/>
      <c r="H93" s="111" t="s">
        <v>754</v>
      </c>
      <c r="I93" s="111" t="s">
        <v>755</v>
      </c>
      <c r="J93" s="111"/>
      <c r="K93" s="123"/>
    </row>
    <row r="94" spans="2:11" s="1" customFormat="1" ht="15" customHeight="1">
      <c r="B94" s="134"/>
      <c r="C94" s="111" t="s">
        <v>756</v>
      </c>
      <c r="D94" s="111"/>
      <c r="E94" s="111"/>
      <c r="F94" s="132" t="s">
        <v>723</v>
      </c>
      <c r="G94" s="133"/>
      <c r="H94" s="111" t="s">
        <v>757</v>
      </c>
      <c r="I94" s="111" t="s">
        <v>758</v>
      </c>
      <c r="J94" s="111"/>
      <c r="K94" s="123"/>
    </row>
    <row r="95" spans="2:11" s="1" customFormat="1" ht="15" customHeight="1">
      <c r="B95" s="134"/>
      <c r="C95" s="111" t="s">
        <v>759</v>
      </c>
      <c r="D95" s="111"/>
      <c r="E95" s="111"/>
      <c r="F95" s="132" t="s">
        <v>723</v>
      </c>
      <c r="G95" s="133"/>
      <c r="H95" s="111" t="s">
        <v>759</v>
      </c>
      <c r="I95" s="111" t="s">
        <v>758</v>
      </c>
      <c r="J95" s="111"/>
      <c r="K95" s="123"/>
    </row>
    <row r="96" spans="2:11" s="1" customFormat="1" ht="15" customHeight="1">
      <c r="B96" s="134"/>
      <c r="C96" s="111" t="s">
        <v>38</v>
      </c>
      <c r="D96" s="111"/>
      <c r="E96" s="111"/>
      <c r="F96" s="132" t="s">
        <v>723</v>
      </c>
      <c r="G96" s="133"/>
      <c r="H96" s="111" t="s">
        <v>760</v>
      </c>
      <c r="I96" s="111" t="s">
        <v>758</v>
      </c>
      <c r="J96" s="111"/>
      <c r="K96" s="123"/>
    </row>
    <row r="97" spans="2:11" s="1" customFormat="1" ht="15" customHeight="1">
      <c r="B97" s="134"/>
      <c r="C97" s="111" t="s">
        <v>48</v>
      </c>
      <c r="D97" s="111"/>
      <c r="E97" s="111"/>
      <c r="F97" s="132" t="s">
        <v>723</v>
      </c>
      <c r="G97" s="133"/>
      <c r="H97" s="111" t="s">
        <v>761</v>
      </c>
      <c r="I97" s="111" t="s">
        <v>758</v>
      </c>
      <c r="J97" s="111"/>
      <c r="K97" s="123"/>
    </row>
    <row r="98" spans="2:11" s="1" customFormat="1" ht="15" customHeight="1">
      <c r="B98" s="137"/>
      <c r="C98" s="138"/>
      <c r="D98" s="138"/>
      <c r="E98" s="138"/>
      <c r="F98" s="138"/>
      <c r="G98" s="138"/>
      <c r="H98" s="138"/>
      <c r="I98" s="138"/>
      <c r="J98" s="138"/>
      <c r="K98" s="139"/>
    </row>
    <row r="99" spans="2:11" s="1" customFormat="1" ht="18.75" customHeight="1">
      <c r="B99" s="140"/>
      <c r="C99" s="141"/>
      <c r="D99" s="141"/>
      <c r="E99" s="141"/>
      <c r="F99" s="141"/>
      <c r="G99" s="141"/>
      <c r="H99" s="141"/>
      <c r="I99" s="141"/>
      <c r="J99" s="141"/>
      <c r="K99" s="140"/>
    </row>
    <row r="100" spans="2:11" s="1" customFormat="1" ht="18.75" customHeight="1"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2:11" s="1" customFormat="1" ht="7.5" customHeight="1">
      <c r="B101" s="119"/>
      <c r="C101" s="120"/>
      <c r="D101" s="120"/>
      <c r="E101" s="120"/>
      <c r="F101" s="120"/>
      <c r="G101" s="120"/>
      <c r="H101" s="120"/>
      <c r="I101" s="120"/>
      <c r="J101" s="120"/>
      <c r="K101" s="121"/>
    </row>
    <row r="102" spans="2:11" s="1" customFormat="1" ht="45" customHeight="1">
      <c r="B102" s="122"/>
      <c r="C102" s="331" t="s">
        <v>762</v>
      </c>
      <c r="D102" s="331"/>
      <c r="E102" s="331"/>
      <c r="F102" s="331"/>
      <c r="G102" s="331"/>
      <c r="H102" s="331"/>
      <c r="I102" s="331"/>
      <c r="J102" s="331"/>
      <c r="K102" s="123"/>
    </row>
    <row r="103" spans="2:11" s="1" customFormat="1" ht="17.25" customHeight="1">
      <c r="B103" s="122"/>
      <c r="C103" s="124" t="s">
        <v>717</v>
      </c>
      <c r="D103" s="124"/>
      <c r="E103" s="124"/>
      <c r="F103" s="124" t="s">
        <v>718</v>
      </c>
      <c r="G103" s="125"/>
      <c r="H103" s="124" t="s">
        <v>54</v>
      </c>
      <c r="I103" s="124" t="s">
        <v>57</v>
      </c>
      <c r="J103" s="124" t="s">
        <v>719</v>
      </c>
      <c r="K103" s="123"/>
    </row>
    <row r="104" spans="2:11" s="1" customFormat="1" ht="17.25" customHeight="1">
      <c r="B104" s="122"/>
      <c r="C104" s="126" t="s">
        <v>720</v>
      </c>
      <c r="D104" s="126"/>
      <c r="E104" s="126"/>
      <c r="F104" s="127" t="s">
        <v>721</v>
      </c>
      <c r="G104" s="128"/>
      <c r="H104" s="126"/>
      <c r="I104" s="126"/>
      <c r="J104" s="126" t="s">
        <v>722</v>
      </c>
      <c r="K104" s="123"/>
    </row>
    <row r="105" spans="2:11" s="1" customFormat="1" ht="5.25" customHeight="1">
      <c r="B105" s="122"/>
      <c r="C105" s="124"/>
      <c r="D105" s="124"/>
      <c r="E105" s="124"/>
      <c r="F105" s="124"/>
      <c r="G105" s="142"/>
      <c r="H105" s="124"/>
      <c r="I105" s="124"/>
      <c r="J105" s="124"/>
      <c r="K105" s="123"/>
    </row>
    <row r="106" spans="2:11" s="1" customFormat="1" ht="15" customHeight="1">
      <c r="B106" s="122"/>
      <c r="C106" s="111" t="s">
        <v>53</v>
      </c>
      <c r="D106" s="131"/>
      <c r="E106" s="131"/>
      <c r="F106" s="132" t="s">
        <v>723</v>
      </c>
      <c r="G106" s="111"/>
      <c r="H106" s="111" t="s">
        <v>763</v>
      </c>
      <c r="I106" s="111" t="s">
        <v>725</v>
      </c>
      <c r="J106" s="111">
        <v>20</v>
      </c>
      <c r="K106" s="123"/>
    </row>
    <row r="107" spans="2:11" s="1" customFormat="1" ht="15" customHeight="1">
      <c r="B107" s="122"/>
      <c r="C107" s="111" t="s">
        <v>726</v>
      </c>
      <c r="D107" s="111"/>
      <c r="E107" s="111"/>
      <c r="F107" s="132" t="s">
        <v>723</v>
      </c>
      <c r="G107" s="111"/>
      <c r="H107" s="111" t="s">
        <v>763</v>
      </c>
      <c r="I107" s="111" t="s">
        <v>725</v>
      </c>
      <c r="J107" s="111">
        <v>120</v>
      </c>
      <c r="K107" s="123"/>
    </row>
    <row r="108" spans="2:11" s="1" customFormat="1" ht="15" customHeight="1">
      <c r="B108" s="134"/>
      <c r="C108" s="111" t="s">
        <v>728</v>
      </c>
      <c r="D108" s="111"/>
      <c r="E108" s="111"/>
      <c r="F108" s="132" t="s">
        <v>729</v>
      </c>
      <c r="G108" s="111"/>
      <c r="H108" s="111" t="s">
        <v>763</v>
      </c>
      <c r="I108" s="111" t="s">
        <v>725</v>
      </c>
      <c r="J108" s="111">
        <v>50</v>
      </c>
      <c r="K108" s="123"/>
    </row>
    <row r="109" spans="2:11" s="1" customFormat="1" ht="15" customHeight="1">
      <c r="B109" s="134"/>
      <c r="C109" s="111" t="s">
        <v>731</v>
      </c>
      <c r="D109" s="111"/>
      <c r="E109" s="111"/>
      <c r="F109" s="132" t="s">
        <v>723</v>
      </c>
      <c r="G109" s="111"/>
      <c r="H109" s="111" t="s">
        <v>763</v>
      </c>
      <c r="I109" s="111" t="s">
        <v>733</v>
      </c>
      <c r="J109" s="111"/>
      <c r="K109" s="123"/>
    </row>
    <row r="110" spans="2:11" s="1" customFormat="1" ht="15" customHeight="1">
      <c r="B110" s="134"/>
      <c r="C110" s="111" t="s">
        <v>742</v>
      </c>
      <c r="D110" s="111"/>
      <c r="E110" s="111"/>
      <c r="F110" s="132" t="s">
        <v>729</v>
      </c>
      <c r="G110" s="111"/>
      <c r="H110" s="111" t="s">
        <v>763</v>
      </c>
      <c r="I110" s="111" t="s">
        <v>725</v>
      </c>
      <c r="J110" s="111">
        <v>50</v>
      </c>
      <c r="K110" s="123"/>
    </row>
    <row r="111" spans="2:11" s="1" customFormat="1" ht="15" customHeight="1">
      <c r="B111" s="134"/>
      <c r="C111" s="111" t="s">
        <v>750</v>
      </c>
      <c r="D111" s="111"/>
      <c r="E111" s="111"/>
      <c r="F111" s="132" t="s">
        <v>729</v>
      </c>
      <c r="G111" s="111"/>
      <c r="H111" s="111" t="s">
        <v>763</v>
      </c>
      <c r="I111" s="111" t="s">
        <v>725</v>
      </c>
      <c r="J111" s="111">
        <v>50</v>
      </c>
      <c r="K111" s="123"/>
    </row>
    <row r="112" spans="2:11" s="1" customFormat="1" ht="15" customHeight="1">
      <c r="B112" s="134"/>
      <c r="C112" s="111" t="s">
        <v>748</v>
      </c>
      <c r="D112" s="111"/>
      <c r="E112" s="111"/>
      <c r="F112" s="132" t="s">
        <v>729</v>
      </c>
      <c r="G112" s="111"/>
      <c r="H112" s="111" t="s">
        <v>763</v>
      </c>
      <c r="I112" s="111" t="s">
        <v>725</v>
      </c>
      <c r="J112" s="111">
        <v>50</v>
      </c>
      <c r="K112" s="123"/>
    </row>
    <row r="113" spans="2:11" s="1" customFormat="1" ht="15" customHeight="1">
      <c r="B113" s="134"/>
      <c r="C113" s="111" t="s">
        <v>53</v>
      </c>
      <c r="D113" s="111"/>
      <c r="E113" s="111"/>
      <c r="F113" s="132" t="s">
        <v>723</v>
      </c>
      <c r="G113" s="111"/>
      <c r="H113" s="111" t="s">
        <v>764</v>
      </c>
      <c r="I113" s="111" t="s">
        <v>725</v>
      </c>
      <c r="J113" s="111">
        <v>20</v>
      </c>
      <c r="K113" s="123"/>
    </row>
    <row r="114" spans="2:11" s="1" customFormat="1" ht="15" customHeight="1">
      <c r="B114" s="134"/>
      <c r="C114" s="111" t="s">
        <v>765</v>
      </c>
      <c r="D114" s="111"/>
      <c r="E114" s="111"/>
      <c r="F114" s="132" t="s">
        <v>723</v>
      </c>
      <c r="G114" s="111"/>
      <c r="H114" s="111" t="s">
        <v>766</v>
      </c>
      <c r="I114" s="111" t="s">
        <v>725</v>
      </c>
      <c r="J114" s="111">
        <v>120</v>
      </c>
      <c r="K114" s="123"/>
    </row>
    <row r="115" spans="2:11" s="1" customFormat="1" ht="15" customHeight="1">
      <c r="B115" s="134"/>
      <c r="C115" s="111" t="s">
        <v>38</v>
      </c>
      <c r="D115" s="111"/>
      <c r="E115" s="111"/>
      <c r="F115" s="132" t="s">
        <v>723</v>
      </c>
      <c r="G115" s="111"/>
      <c r="H115" s="111" t="s">
        <v>767</v>
      </c>
      <c r="I115" s="111" t="s">
        <v>758</v>
      </c>
      <c r="J115" s="111"/>
      <c r="K115" s="123"/>
    </row>
    <row r="116" spans="2:11" s="1" customFormat="1" ht="15" customHeight="1">
      <c r="B116" s="134"/>
      <c r="C116" s="111" t="s">
        <v>48</v>
      </c>
      <c r="D116" s="111"/>
      <c r="E116" s="111"/>
      <c r="F116" s="132" t="s">
        <v>723</v>
      </c>
      <c r="G116" s="111"/>
      <c r="H116" s="111" t="s">
        <v>768</v>
      </c>
      <c r="I116" s="111" t="s">
        <v>758</v>
      </c>
      <c r="J116" s="111"/>
      <c r="K116" s="123"/>
    </row>
    <row r="117" spans="2:11" s="1" customFormat="1" ht="15" customHeight="1">
      <c r="B117" s="134"/>
      <c r="C117" s="111" t="s">
        <v>57</v>
      </c>
      <c r="D117" s="111"/>
      <c r="E117" s="111"/>
      <c r="F117" s="132" t="s">
        <v>723</v>
      </c>
      <c r="G117" s="111"/>
      <c r="H117" s="111" t="s">
        <v>769</v>
      </c>
      <c r="I117" s="111" t="s">
        <v>770</v>
      </c>
      <c r="J117" s="111"/>
      <c r="K117" s="123"/>
    </row>
    <row r="118" spans="2:11" s="1" customFormat="1" ht="15" customHeight="1">
      <c r="B118" s="137"/>
      <c r="C118" s="143"/>
      <c r="D118" s="143"/>
      <c r="E118" s="143"/>
      <c r="F118" s="143"/>
      <c r="G118" s="143"/>
      <c r="H118" s="143"/>
      <c r="I118" s="143"/>
      <c r="J118" s="143"/>
      <c r="K118" s="139"/>
    </row>
    <row r="119" spans="2:11" s="1" customFormat="1" ht="18.75" customHeight="1">
      <c r="B119" s="144"/>
      <c r="C119" s="145"/>
      <c r="D119" s="145"/>
      <c r="E119" s="145"/>
      <c r="F119" s="146"/>
      <c r="G119" s="145"/>
      <c r="H119" s="145"/>
      <c r="I119" s="145"/>
      <c r="J119" s="145"/>
      <c r="K119" s="144"/>
    </row>
    <row r="120" spans="2:11" s="1" customFormat="1" ht="18.75" customHeight="1"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2:11" s="1" customFormat="1" ht="7.5" customHeight="1">
      <c r="B121" s="147"/>
      <c r="C121" s="148"/>
      <c r="D121" s="148"/>
      <c r="E121" s="148"/>
      <c r="F121" s="148"/>
      <c r="G121" s="148"/>
      <c r="H121" s="148"/>
      <c r="I121" s="148"/>
      <c r="J121" s="148"/>
      <c r="K121" s="149"/>
    </row>
    <row r="122" spans="2:11" s="1" customFormat="1" ht="45" customHeight="1">
      <c r="B122" s="150"/>
      <c r="C122" s="332" t="s">
        <v>771</v>
      </c>
      <c r="D122" s="332"/>
      <c r="E122" s="332"/>
      <c r="F122" s="332"/>
      <c r="G122" s="332"/>
      <c r="H122" s="332"/>
      <c r="I122" s="332"/>
      <c r="J122" s="332"/>
      <c r="K122" s="151"/>
    </row>
    <row r="123" spans="2:11" s="1" customFormat="1" ht="17.25" customHeight="1">
      <c r="B123" s="152"/>
      <c r="C123" s="124" t="s">
        <v>717</v>
      </c>
      <c r="D123" s="124"/>
      <c r="E123" s="124"/>
      <c r="F123" s="124" t="s">
        <v>718</v>
      </c>
      <c r="G123" s="125"/>
      <c r="H123" s="124" t="s">
        <v>54</v>
      </c>
      <c r="I123" s="124" t="s">
        <v>57</v>
      </c>
      <c r="J123" s="124" t="s">
        <v>719</v>
      </c>
      <c r="K123" s="153"/>
    </row>
    <row r="124" spans="2:11" s="1" customFormat="1" ht="17.25" customHeight="1">
      <c r="B124" s="152"/>
      <c r="C124" s="126" t="s">
        <v>720</v>
      </c>
      <c r="D124" s="126"/>
      <c r="E124" s="126"/>
      <c r="F124" s="127" t="s">
        <v>721</v>
      </c>
      <c r="G124" s="128"/>
      <c r="H124" s="126"/>
      <c r="I124" s="126"/>
      <c r="J124" s="126" t="s">
        <v>722</v>
      </c>
      <c r="K124" s="153"/>
    </row>
    <row r="125" spans="2:11" s="1" customFormat="1" ht="5.25" customHeight="1">
      <c r="B125" s="154"/>
      <c r="C125" s="129"/>
      <c r="D125" s="129"/>
      <c r="E125" s="129"/>
      <c r="F125" s="129"/>
      <c r="G125" s="155"/>
      <c r="H125" s="129"/>
      <c r="I125" s="129"/>
      <c r="J125" s="129"/>
      <c r="K125" s="156"/>
    </row>
    <row r="126" spans="2:11" s="1" customFormat="1" ht="15" customHeight="1">
      <c r="B126" s="154"/>
      <c r="C126" s="111" t="s">
        <v>726</v>
      </c>
      <c r="D126" s="131"/>
      <c r="E126" s="131"/>
      <c r="F126" s="132" t="s">
        <v>723</v>
      </c>
      <c r="G126" s="111"/>
      <c r="H126" s="111" t="s">
        <v>763</v>
      </c>
      <c r="I126" s="111" t="s">
        <v>725</v>
      </c>
      <c r="J126" s="111">
        <v>120</v>
      </c>
      <c r="K126" s="157"/>
    </row>
    <row r="127" spans="2:11" s="1" customFormat="1" ht="15" customHeight="1">
      <c r="B127" s="154"/>
      <c r="C127" s="111" t="s">
        <v>772</v>
      </c>
      <c r="D127" s="111"/>
      <c r="E127" s="111"/>
      <c r="F127" s="132" t="s">
        <v>723</v>
      </c>
      <c r="G127" s="111"/>
      <c r="H127" s="111" t="s">
        <v>773</v>
      </c>
      <c r="I127" s="111" t="s">
        <v>725</v>
      </c>
      <c r="J127" s="111" t="s">
        <v>774</v>
      </c>
      <c r="K127" s="157"/>
    </row>
    <row r="128" spans="2:11" s="1" customFormat="1" ht="15" customHeight="1">
      <c r="B128" s="154"/>
      <c r="C128" s="111" t="s">
        <v>671</v>
      </c>
      <c r="D128" s="111"/>
      <c r="E128" s="111"/>
      <c r="F128" s="132" t="s">
        <v>723</v>
      </c>
      <c r="G128" s="111"/>
      <c r="H128" s="111" t="s">
        <v>775</v>
      </c>
      <c r="I128" s="111" t="s">
        <v>725</v>
      </c>
      <c r="J128" s="111" t="s">
        <v>774</v>
      </c>
      <c r="K128" s="157"/>
    </row>
    <row r="129" spans="2:11" s="1" customFormat="1" ht="15" customHeight="1">
      <c r="B129" s="154"/>
      <c r="C129" s="111" t="s">
        <v>734</v>
      </c>
      <c r="D129" s="111"/>
      <c r="E129" s="111"/>
      <c r="F129" s="132" t="s">
        <v>729</v>
      </c>
      <c r="G129" s="111"/>
      <c r="H129" s="111" t="s">
        <v>735</v>
      </c>
      <c r="I129" s="111" t="s">
        <v>725</v>
      </c>
      <c r="J129" s="111">
        <v>15</v>
      </c>
      <c r="K129" s="157"/>
    </row>
    <row r="130" spans="2:11" s="1" customFormat="1" ht="15" customHeight="1">
      <c r="B130" s="154"/>
      <c r="C130" s="135" t="s">
        <v>736</v>
      </c>
      <c r="D130" s="135"/>
      <c r="E130" s="135"/>
      <c r="F130" s="136" t="s">
        <v>729</v>
      </c>
      <c r="G130" s="135"/>
      <c r="H130" s="135" t="s">
        <v>737</v>
      </c>
      <c r="I130" s="135" t="s">
        <v>725</v>
      </c>
      <c r="J130" s="135">
        <v>15</v>
      </c>
      <c r="K130" s="157"/>
    </row>
    <row r="131" spans="2:11" s="1" customFormat="1" ht="15" customHeight="1">
      <c r="B131" s="154"/>
      <c r="C131" s="135" t="s">
        <v>738</v>
      </c>
      <c r="D131" s="135"/>
      <c r="E131" s="135"/>
      <c r="F131" s="136" t="s">
        <v>729</v>
      </c>
      <c r="G131" s="135"/>
      <c r="H131" s="135" t="s">
        <v>739</v>
      </c>
      <c r="I131" s="135" t="s">
        <v>725</v>
      </c>
      <c r="J131" s="135">
        <v>20</v>
      </c>
      <c r="K131" s="157"/>
    </row>
    <row r="132" spans="2:11" s="1" customFormat="1" ht="15" customHeight="1">
      <c r="B132" s="154"/>
      <c r="C132" s="135" t="s">
        <v>740</v>
      </c>
      <c r="D132" s="135"/>
      <c r="E132" s="135"/>
      <c r="F132" s="136" t="s">
        <v>729</v>
      </c>
      <c r="G132" s="135"/>
      <c r="H132" s="135" t="s">
        <v>741</v>
      </c>
      <c r="I132" s="135" t="s">
        <v>725</v>
      </c>
      <c r="J132" s="135">
        <v>20</v>
      </c>
      <c r="K132" s="157"/>
    </row>
    <row r="133" spans="2:11" s="1" customFormat="1" ht="15" customHeight="1">
      <c r="B133" s="154"/>
      <c r="C133" s="111" t="s">
        <v>728</v>
      </c>
      <c r="D133" s="111"/>
      <c r="E133" s="111"/>
      <c r="F133" s="132" t="s">
        <v>729</v>
      </c>
      <c r="G133" s="111"/>
      <c r="H133" s="111" t="s">
        <v>763</v>
      </c>
      <c r="I133" s="111" t="s">
        <v>725</v>
      </c>
      <c r="J133" s="111">
        <v>50</v>
      </c>
      <c r="K133" s="157"/>
    </row>
    <row r="134" spans="2:11" s="1" customFormat="1" ht="15" customHeight="1">
      <c r="B134" s="154"/>
      <c r="C134" s="111" t="s">
        <v>742</v>
      </c>
      <c r="D134" s="111"/>
      <c r="E134" s="111"/>
      <c r="F134" s="132" t="s">
        <v>729</v>
      </c>
      <c r="G134" s="111"/>
      <c r="H134" s="111" t="s">
        <v>763</v>
      </c>
      <c r="I134" s="111" t="s">
        <v>725</v>
      </c>
      <c r="J134" s="111">
        <v>50</v>
      </c>
      <c r="K134" s="157"/>
    </row>
    <row r="135" spans="2:11" s="1" customFormat="1" ht="15" customHeight="1">
      <c r="B135" s="154"/>
      <c r="C135" s="111" t="s">
        <v>748</v>
      </c>
      <c r="D135" s="111"/>
      <c r="E135" s="111"/>
      <c r="F135" s="132" t="s">
        <v>729</v>
      </c>
      <c r="G135" s="111"/>
      <c r="H135" s="111" t="s">
        <v>763</v>
      </c>
      <c r="I135" s="111" t="s">
        <v>725</v>
      </c>
      <c r="J135" s="111">
        <v>50</v>
      </c>
      <c r="K135" s="157"/>
    </row>
    <row r="136" spans="2:11" s="1" customFormat="1" ht="15" customHeight="1">
      <c r="B136" s="154"/>
      <c r="C136" s="111" t="s">
        <v>750</v>
      </c>
      <c r="D136" s="111"/>
      <c r="E136" s="111"/>
      <c r="F136" s="132" t="s">
        <v>729</v>
      </c>
      <c r="G136" s="111"/>
      <c r="H136" s="111" t="s">
        <v>763</v>
      </c>
      <c r="I136" s="111" t="s">
        <v>725</v>
      </c>
      <c r="J136" s="111">
        <v>50</v>
      </c>
      <c r="K136" s="157"/>
    </row>
    <row r="137" spans="2:11" s="1" customFormat="1" ht="15" customHeight="1">
      <c r="B137" s="154"/>
      <c r="C137" s="111" t="s">
        <v>751</v>
      </c>
      <c r="D137" s="111"/>
      <c r="E137" s="111"/>
      <c r="F137" s="132" t="s">
        <v>729</v>
      </c>
      <c r="G137" s="111"/>
      <c r="H137" s="111" t="s">
        <v>776</v>
      </c>
      <c r="I137" s="111" t="s">
        <v>725</v>
      </c>
      <c r="J137" s="111">
        <v>255</v>
      </c>
      <c r="K137" s="157"/>
    </row>
    <row r="138" spans="2:11" s="1" customFormat="1" ht="15" customHeight="1">
      <c r="B138" s="154"/>
      <c r="C138" s="111" t="s">
        <v>753</v>
      </c>
      <c r="D138" s="111"/>
      <c r="E138" s="111"/>
      <c r="F138" s="132" t="s">
        <v>723</v>
      </c>
      <c r="G138" s="111"/>
      <c r="H138" s="111" t="s">
        <v>777</v>
      </c>
      <c r="I138" s="111" t="s">
        <v>755</v>
      </c>
      <c r="J138" s="111"/>
      <c r="K138" s="157"/>
    </row>
    <row r="139" spans="2:11" s="1" customFormat="1" ht="15" customHeight="1">
      <c r="B139" s="154"/>
      <c r="C139" s="111" t="s">
        <v>756</v>
      </c>
      <c r="D139" s="111"/>
      <c r="E139" s="111"/>
      <c r="F139" s="132" t="s">
        <v>723</v>
      </c>
      <c r="G139" s="111"/>
      <c r="H139" s="111" t="s">
        <v>778</v>
      </c>
      <c r="I139" s="111" t="s">
        <v>758</v>
      </c>
      <c r="J139" s="111"/>
      <c r="K139" s="157"/>
    </row>
    <row r="140" spans="2:11" s="1" customFormat="1" ht="15" customHeight="1">
      <c r="B140" s="154"/>
      <c r="C140" s="111" t="s">
        <v>759</v>
      </c>
      <c r="D140" s="111"/>
      <c r="E140" s="111"/>
      <c r="F140" s="132" t="s">
        <v>723</v>
      </c>
      <c r="G140" s="111"/>
      <c r="H140" s="111" t="s">
        <v>759</v>
      </c>
      <c r="I140" s="111" t="s">
        <v>758</v>
      </c>
      <c r="J140" s="111"/>
      <c r="K140" s="157"/>
    </row>
    <row r="141" spans="2:11" s="1" customFormat="1" ht="15" customHeight="1">
      <c r="B141" s="154"/>
      <c r="C141" s="111" t="s">
        <v>38</v>
      </c>
      <c r="D141" s="111"/>
      <c r="E141" s="111"/>
      <c r="F141" s="132" t="s">
        <v>723</v>
      </c>
      <c r="G141" s="111"/>
      <c r="H141" s="111" t="s">
        <v>779</v>
      </c>
      <c r="I141" s="111" t="s">
        <v>758</v>
      </c>
      <c r="J141" s="111"/>
      <c r="K141" s="157"/>
    </row>
    <row r="142" spans="2:11" s="1" customFormat="1" ht="15" customHeight="1">
      <c r="B142" s="154"/>
      <c r="C142" s="111" t="s">
        <v>780</v>
      </c>
      <c r="D142" s="111"/>
      <c r="E142" s="111"/>
      <c r="F142" s="132" t="s">
        <v>723</v>
      </c>
      <c r="G142" s="111"/>
      <c r="H142" s="111" t="s">
        <v>781</v>
      </c>
      <c r="I142" s="111" t="s">
        <v>758</v>
      </c>
      <c r="J142" s="111"/>
      <c r="K142" s="157"/>
    </row>
    <row r="143" spans="2:11" s="1" customFormat="1" ht="15" customHeight="1">
      <c r="B143" s="158"/>
      <c r="C143" s="159"/>
      <c r="D143" s="159"/>
      <c r="E143" s="159"/>
      <c r="F143" s="159"/>
      <c r="G143" s="159"/>
      <c r="H143" s="159"/>
      <c r="I143" s="159"/>
      <c r="J143" s="159"/>
      <c r="K143" s="160"/>
    </row>
    <row r="144" spans="2:11" s="1" customFormat="1" ht="18.75" customHeight="1">
      <c r="B144" s="145"/>
      <c r="C144" s="145"/>
      <c r="D144" s="145"/>
      <c r="E144" s="145"/>
      <c r="F144" s="146"/>
      <c r="G144" s="145"/>
      <c r="H144" s="145"/>
      <c r="I144" s="145"/>
      <c r="J144" s="145"/>
      <c r="K144" s="145"/>
    </row>
    <row r="145" spans="2:11" s="1" customFormat="1" ht="18.75" customHeight="1"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2:11" s="1" customFormat="1" ht="7.5" customHeight="1">
      <c r="B146" s="119"/>
      <c r="C146" s="120"/>
      <c r="D146" s="120"/>
      <c r="E146" s="120"/>
      <c r="F146" s="120"/>
      <c r="G146" s="120"/>
      <c r="H146" s="120"/>
      <c r="I146" s="120"/>
      <c r="J146" s="120"/>
      <c r="K146" s="121"/>
    </row>
    <row r="147" spans="2:11" s="1" customFormat="1" ht="45" customHeight="1">
      <c r="B147" s="122"/>
      <c r="C147" s="331" t="s">
        <v>782</v>
      </c>
      <c r="D147" s="331"/>
      <c r="E147" s="331"/>
      <c r="F147" s="331"/>
      <c r="G147" s="331"/>
      <c r="H147" s="331"/>
      <c r="I147" s="331"/>
      <c r="J147" s="331"/>
      <c r="K147" s="123"/>
    </row>
    <row r="148" spans="2:11" s="1" customFormat="1" ht="17.25" customHeight="1">
      <c r="B148" s="122"/>
      <c r="C148" s="124" t="s">
        <v>717</v>
      </c>
      <c r="D148" s="124"/>
      <c r="E148" s="124"/>
      <c r="F148" s="124" t="s">
        <v>718</v>
      </c>
      <c r="G148" s="125"/>
      <c r="H148" s="124" t="s">
        <v>54</v>
      </c>
      <c r="I148" s="124" t="s">
        <v>57</v>
      </c>
      <c r="J148" s="124" t="s">
        <v>719</v>
      </c>
      <c r="K148" s="123"/>
    </row>
    <row r="149" spans="2:11" s="1" customFormat="1" ht="17.25" customHeight="1">
      <c r="B149" s="122"/>
      <c r="C149" s="126" t="s">
        <v>720</v>
      </c>
      <c r="D149" s="126"/>
      <c r="E149" s="126"/>
      <c r="F149" s="127" t="s">
        <v>721</v>
      </c>
      <c r="G149" s="128"/>
      <c r="H149" s="126"/>
      <c r="I149" s="126"/>
      <c r="J149" s="126" t="s">
        <v>722</v>
      </c>
      <c r="K149" s="123"/>
    </row>
    <row r="150" spans="2:11" s="1" customFormat="1" ht="5.25" customHeight="1">
      <c r="B150" s="134"/>
      <c r="C150" s="129"/>
      <c r="D150" s="129"/>
      <c r="E150" s="129"/>
      <c r="F150" s="129"/>
      <c r="G150" s="130"/>
      <c r="H150" s="129"/>
      <c r="I150" s="129"/>
      <c r="J150" s="129"/>
      <c r="K150" s="157"/>
    </row>
    <row r="151" spans="2:11" s="1" customFormat="1" ht="15" customHeight="1">
      <c r="B151" s="134"/>
      <c r="C151" s="161" t="s">
        <v>726</v>
      </c>
      <c r="D151" s="111"/>
      <c r="E151" s="111"/>
      <c r="F151" s="162" t="s">
        <v>723</v>
      </c>
      <c r="G151" s="111"/>
      <c r="H151" s="161" t="s">
        <v>763</v>
      </c>
      <c r="I151" s="161" t="s">
        <v>725</v>
      </c>
      <c r="J151" s="161">
        <v>120</v>
      </c>
      <c r="K151" s="157"/>
    </row>
    <row r="152" spans="2:11" s="1" customFormat="1" ht="15" customHeight="1">
      <c r="B152" s="134"/>
      <c r="C152" s="161" t="s">
        <v>772</v>
      </c>
      <c r="D152" s="111"/>
      <c r="E152" s="111"/>
      <c r="F152" s="162" t="s">
        <v>723</v>
      </c>
      <c r="G152" s="111"/>
      <c r="H152" s="161" t="s">
        <v>783</v>
      </c>
      <c r="I152" s="161" t="s">
        <v>725</v>
      </c>
      <c r="J152" s="161" t="s">
        <v>774</v>
      </c>
      <c r="K152" s="157"/>
    </row>
    <row r="153" spans="2:11" s="1" customFormat="1" ht="15" customHeight="1">
      <c r="B153" s="134"/>
      <c r="C153" s="161" t="s">
        <v>671</v>
      </c>
      <c r="D153" s="111"/>
      <c r="E153" s="111"/>
      <c r="F153" s="162" t="s">
        <v>723</v>
      </c>
      <c r="G153" s="111"/>
      <c r="H153" s="161" t="s">
        <v>784</v>
      </c>
      <c r="I153" s="161" t="s">
        <v>725</v>
      </c>
      <c r="J153" s="161" t="s">
        <v>774</v>
      </c>
      <c r="K153" s="157"/>
    </row>
    <row r="154" spans="2:11" s="1" customFormat="1" ht="15" customHeight="1">
      <c r="B154" s="134"/>
      <c r="C154" s="161" t="s">
        <v>728</v>
      </c>
      <c r="D154" s="111"/>
      <c r="E154" s="111"/>
      <c r="F154" s="162" t="s">
        <v>729</v>
      </c>
      <c r="G154" s="111"/>
      <c r="H154" s="161" t="s">
        <v>763</v>
      </c>
      <c r="I154" s="161" t="s">
        <v>725</v>
      </c>
      <c r="J154" s="161">
        <v>50</v>
      </c>
      <c r="K154" s="157"/>
    </row>
    <row r="155" spans="2:11" s="1" customFormat="1" ht="15" customHeight="1">
      <c r="B155" s="134"/>
      <c r="C155" s="161" t="s">
        <v>731</v>
      </c>
      <c r="D155" s="111"/>
      <c r="E155" s="111"/>
      <c r="F155" s="162" t="s">
        <v>723</v>
      </c>
      <c r="G155" s="111"/>
      <c r="H155" s="161" t="s">
        <v>763</v>
      </c>
      <c r="I155" s="161" t="s">
        <v>733</v>
      </c>
      <c r="J155" s="161"/>
      <c r="K155" s="157"/>
    </row>
    <row r="156" spans="2:11" s="1" customFormat="1" ht="15" customHeight="1">
      <c r="B156" s="134"/>
      <c r="C156" s="161" t="s">
        <v>742</v>
      </c>
      <c r="D156" s="111"/>
      <c r="E156" s="111"/>
      <c r="F156" s="162" t="s">
        <v>729</v>
      </c>
      <c r="G156" s="111"/>
      <c r="H156" s="161" t="s">
        <v>763</v>
      </c>
      <c r="I156" s="161" t="s">
        <v>725</v>
      </c>
      <c r="J156" s="161">
        <v>50</v>
      </c>
      <c r="K156" s="157"/>
    </row>
    <row r="157" spans="2:11" s="1" customFormat="1" ht="15" customHeight="1">
      <c r="B157" s="134"/>
      <c r="C157" s="161" t="s">
        <v>750</v>
      </c>
      <c r="D157" s="111"/>
      <c r="E157" s="111"/>
      <c r="F157" s="162" t="s">
        <v>729</v>
      </c>
      <c r="G157" s="111"/>
      <c r="H157" s="161" t="s">
        <v>763</v>
      </c>
      <c r="I157" s="161" t="s">
        <v>725</v>
      </c>
      <c r="J157" s="161">
        <v>50</v>
      </c>
      <c r="K157" s="157"/>
    </row>
    <row r="158" spans="2:11" s="1" customFormat="1" ht="15" customHeight="1">
      <c r="B158" s="134"/>
      <c r="C158" s="161" t="s">
        <v>748</v>
      </c>
      <c r="D158" s="111"/>
      <c r="E158" s="111"/>
      <c r="F158" s="162" t="s">
        <v>729</v>
      </c>
      <c r="G158" s="111"/>
      <c r="H158" s="161" t="s">
        <v>763</v>
      </c>
      <c r="I158" s="161" t="s">
        <v>725</v>
      </c>
      <c r="J158" s="161">
        <v>50</v>
      </c>
      <c r="K158" s="157"/>
    </row>
    <row r="159" spans="2:11" s="1" customFormat="1" ht="15" customHeight="1">
      <c r="B159" s="134"/>
      <c r="C159" s="161" t="s">
        <v>91</v>
      </c>
      <c r="D159" s="111"/>
      <c r="E159" s="111"/>
      <c r="F159" s="162" t="s">
        <v>723</v>
      </c>
      <c r="G159" s="111"/>
      <c r="H159" s="161" t="s">
        <v>785</v>
      </c>
      <c r="I159" s="161" t="s">
        <v>725</v>
      </c>
      <c r="J159" s="161" t="s">
        <v>786</v>
      </c>
      <c r="K159" s="157"/>
    </row>
    <row r="160" spans="2:11" s="1" customFormat="1" ht="15" customHeight="1">
      <c r="B160" s="134"/>
      <c r="C160" s="161" t="s">
        <v>787</v>
      </c>
      <c r="D160" s="111"/>
      <c r="E160" s="111"/>
      <c r="F160" s="162" t="s">
        <v>723</v>
      </c>
      <c r="G160" s="111"/>
      <c r="H160" s="161" t="s">
        <v>788</v>
      </c>
      <c r="I160" s="161" t="s">
        <v>758</v>
      </c>
      <c r="J160" s="161"/>
      <c r="K160" s="157"/>
    </row>
    <row r="161" spans="2:11" s="1" customFormat="1" ht="15" customHeight="1">
      <c r="B161" s="163"/>
      <c r="C161" s="143"/>
      <c r="D161" s="143"/>
      <c r="E161" s="143"/>
      <c r="F161" s="143"/>
      <c r="G161" s="143"/>
      <c r="H161" s="143"/>
      <c r="I161" s="143"/>
      <c r="J161" s="143"/>
      <c r="K161" s="164"/>
    </row>
    <row r="162" spans="2:11" s="1" customFormat="1" ht="18.75" customHeight="1">
      <c r="B162" s="145"/>
      <c r="C162" s="155"/>
      <c r="D162" s="155"/>
      <c r="E162" s="155"/>
      <c r="F162" s="165"/>
      <c r="G162" s="155"/>
      <c r="H162" s="155"/>
      <c r="I162" s="155"/>
      <c r="J162" s="155"/>
      <c r="K162" s="145"/>
    </row>
    <row r="163" spans="2:11" s="1" customFormat="1" ht="18.75" customHeight="1"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2:11" s="1" customFormat="1" ht="7.5" customHeight="1">
      <c r="B164" s="100"/>
      <c r="C164" s="101"/>
      <c r="D164" s="101"/>
      <c r="E164" s="101"/>
      <c r="F164" s="101"/>
      <c r="G164" s="101"/>
      <c r="H164" s="101"/>
      <c r="I164" s="101"/>
      <c r="J164" s="101"/>
      <c r="K164" s="102"/>
    </row>
    <row r="165" spans="2:11" s="1" customFormat="1" ht="45" customHeight="1">
      <c r="B165" s="103"/>
      <c r="C165" s="332" t="s">
        <v>789</v>
      </c>
      <c r="D165" s="332"/>
      <c r="E165" s="332"/>
      <c r="F165" s="332"/>
      <c r="G165" s="332"/>
      <c r="H165" s="332"/>
      <c r="I165" s="332"/>
      <c r="J165" s="332"/>
      <c r="K165" s="104"/>
    </row>
    <row r="166" spans="2:11" s="1" customFormat="1" ht="17.25" customHeight="1">
      <c r="B166" s="103"/>
      <c r="C166" s="124" t="s">
        <v>717</v>
      </c>
      <c r="D166" s="124"/>
      <c r="E166" s="124"/>
      <c r="F166" s="124" t="s">
        <v>718</v>
      </c>
      <c r="G166" s="166"/>
      <c r="H166" s="167" t="s">
        <v>54</v>
      </c>
      <c r="I166" s="167" t="s">
        <v>57</v>
      </c>
      <c r="J166" s="124" t="s">
        <v>719</v>
      </c>
      <c r="K166" s="104"/>
    </row>
    <row r="167" spans="2:11" s="1" customFormat="1" ht="17.25" customHeight="1">
      <c r="B167" s="105"/>
      <c r="C167" s="126" t="s">
        <v>720</v>
      </c>
      <c r="D167" s="126"/>
      <c r="E167" s="126"/>
      <c r="F167" s="127" t="s">
        <v>721</v>
      </c>
      <c r="G167" s="168"/>
      <c r="H167" s="169"/>
      <c r="I167" s="169"/>
      <c r="J167" s="126" t="s">
        <v>722</v>
      </c>
      <c r="K167" s="106"/>
    </row>
    <row r="168" spans="2:11" s="1" customFormat="1" ht="5.25" customHeight="1">
      <c r="B168" s="134"/>
      <c r="C168" s="129"/>
      <c r="D168" s="129"/>
      <c r="E168" s="129"/>
      <c r="F168" s="129"/>
      <c r="G168" s="130"/>
      <c r="H168" s="129"/>
      <c r="I168" s="129"/>
      <c r="J168" s="129"/>
      <c r="K168" s="157"/>
    </row>
    <row r="169" spans="2:11" s="1" customFormat="1" ht="15" customHeight="1">
      <c r="B169" s="134"/>
      <c r="C169" s="111" t="s">
        <v>726</v>
      </c>
      <c r="D169" s="111"/>
      <c r="E169" s="111"/>
      <c r="F169" s="132" t="s">
        <v>723</v>
      </c>
      <c r="G169" s="111"/>
      <c r="H169" s="111" t="s">
        <v>763</v>
      </c>
      <c r="I169" s="111" t="s">
        <v>725</v>
      </c>
      <c r="J169" s="111">
        <v>120</v>
      </c>
      <c r="K169" s="157"/>
    </row>
    <row r="170" spans="2:11" s="1" customFormat="1" ht="15" customHeight="1">
      <c r="B170" s="134"/>
      <c r="C170" s="111" t="s">
        <v>772</v>
      </c>
      <c r="D170" s="111"/>
      <c r="E170" s="111"/>
      <c r="F170" s="132" t="s">
        <v>723</v>
      </c>
      <c r="G170" s="111"/>
      <c r="H170" s="111" t="s">
        <v>773</v>
      </c>
      <c r="I170" s="111" t="s">
        <v>725</v>
      </c>
      <c r="J170" s="111" t="s">
        <v>774</v>
      </c>
      <c r="K170" s="157"/>
    </row>
    <row r="171" spans="2:11" s="1" customFormat="1" ht="15" customHeight="1">
      <c r="B171" s="134"/>
      <c r="C171" s="111" t="s">
        <v>671</v>
      </c>
      <c r="D171" s="111"/>
      <c r="E171" s="111"/>
      <c r="F171" s="132" t="s">
        <v>723</v>
      </c>
      <c r="G171" s="111"/>
      <c r="H171" s="111" t="s">
        <v>790</v>
      </c>
      <c r="I171" s="111" t="s">
        <v>725</v>
      </c>
      <c r="J171" s="111" t="s">
        <v>774</v>
      </c>
      <c r="K171" s="157"/>
    </row>
    <row r="172" spans="2:11" s="1" customFormat="1" ht="15" customHeight="1">
      <c r="B172" s="134"/>
      <c r="C172" s="111" t="s">
        <v>728</v>
      </c>
      <c r="D172" s="111"/>
      <c r="E172" s="111"/>
      <c r="F172" s="132" t="s">
        <v>729</v>
      </c>
      <c r="G172" s="111"/>
      <c r="H172" s="111" t="s">
        <v>790</v>
      </c>
      <c r="I172" s="111" t="s">
        <v>725</v>
      </c>
      <c r="J172" s="111">
        <v>50</v>
      </c>
      <c r="K172" s="157"/>
    </row>
    <row r="173" spans="2:11" s="1" customFormat="1" ht="15" customHeight="1">
      <c r="B173" s="134"/>
      <c r="C173" s="111" t="s">
        <v>731</v>
      </c>
      <c r="D173" s="111"/>
      <c r="E173" s="111"/>
      <c r="F173" s="132" t="s">
        <v>723</v>
      </c>
      <c r="G173" s="111"/>
      <c r="H173" s="111" t="s">
        <v>790</v>
      </c>
      <c r="I173" s="111" t="s">
        <v>733</v>
      </c>
      <c r="J173" s="111"/>
      <c r="K173" s="157"/>
    </row>
    <row r="174" spans="2:11" s="1" customFormat="1" ht="15" customHeight="1">
      <c r="B174" s="134"/>
      <c r="C174" s="111" t="s">
        <v>742</v>
      </c>
      <c r="D174" s="111"/>
      <c r="E174" s="111"/>
      <c r="F174" s="132" t="s">
        <v>729</v>
      </c>
      <c r="G174" s="111"/>
      <c r="H174" s="111" t="s">
        <v>790</v>
      </c>
      <c r="I174" s="111" t="s">
        <v>725</v>
      </c>
      <c r="J174" s="111">
        <v>50</v>
      </c>
      <c r="K174" s="157"/>
    </row>
    <row r="175" spans="2:11" s="1" customFormat="1" ht="15" customHeight="1">
      <c r="B175" s="134"/>
      <c r="C175" s="111" t="s">
        <v>750</v>
      </c>
      <c r="D175" s="111"/>
      <c r="E175" s="111"/>
      <c r="F175" s="132" t="s">
        <v>729</v>
      </c>
      <c r="G175" s="111"/>
      <c r="H175" s="111" t="s">
        <v>790</v>
      </c>
      <c r="I175" s="111" t="s">
        <v>725</v>
      </c>
      <c r="J175" s="111">
        <v>50</v>
      </c>
      <c r="K175" s="157"/>
    </row>
    <row r="176" spans="2:11" s="1" customFormat="1" ht="15" customHeight="1">
      <c r="B176" s="134"/>
      <c r="C176" s="111" t="s">
        <v>748</v>
      </c>
      <c r="D176" s="111"/>
      <c r="E176" s="111"/>
      <c r="F176" s="132" t="s">
        <v>729</v>
      </c>
      <c r="G176" s="111"/>
      <c r="H176" s="111" t="s">
        <v>790</v>
      </c>
      <c r="I176" s="111" t="s">
        <v>725</v>
      </c>
      <c r="J176" s="111">
        <v>50</v>
      </c>
      <c r="K176" s="157"/>
    </row>
    <row r="177" spans="2:11" s="1" customFormat="1" ht="15" customHeight="1">
      <c r="B177" s="134"/>
      <c r="C177" s="111" t="s">
        <v>101</v>
      </c>
      <c r="D177" s="111"/>
      <c r="E177" s="111"/>
      <c r="F177" s="132" t="s">
        <v>723</v>
      </c>
      <c r="G177" s="111"/>
      <c r="H177" s="111" t="s">
        <v>791</v>
      </c>
      <c r="I177" s="111" t="s">
        <v>792</v>
      </c>
      <c r="J177" s="111"/>
      <c r="K177" s="157"/>
    </row>
    <row r="178" spans="2:11" s="1" customFormat="1" ht="15" customHeight="1">
      <c r="B178" s="134"/>
      <c r="C178" s="111" t="s">
        <v>57</v>
      </c>
      <c r="D178" s="111"/>
      <c r="E178" s="111"/>
      <c r="F178" s="132" t="s">
        <v>723</v>
      </c>
      <c r="G178" s="111"/>
      <c r="H178" s="111" t="s">
        <v>793</v>
      </c>
      <c r="I178" s="111" t="s">
        <v>794</v>
      </c>
      <c r="J178" s="111">
        <v>1</v>
      </c>
      <c r="K178" s="157"/>
    </row>
    <row r="179" spans="2:11" s="1" customFormat="1" ht="15" customHeight="1">
      <c r="B179" s="134"/>
      <c r="C179" s="111" t="s">
        <v>53</v>
      </c>
      <c r="D179" s="111"/>
      <c r="E179" s="111"/>
      <c r="F179" s="132" t="s">
        <v>723</v>
      </c>
      <c r="G179" s="111"/>
      <c r="H179" s="111" t="s">
        <v>795</v>
      </c>
      <c r="I179" s="111" t="s">
        <v>725</v>
      </c>
      <c r="J179" s="111">
        <v>20</v>
      </c>
      <c r="K179" s="157"/>
    </row>
    <row r="180" spans="2:11" s="1" customFormat="1" ht="15" customHeight="1">
      <c r="B180" s="134"/>
      <c r="C180" s="111" t="s">
        <v>54</v>
      </c>
      <c r="D180" s="111"/>
      <c r="E180" s="111"/>
      <c r="F180" s="132" t="s">
        <v>723</v>
      </c>
      <c r="G180" s="111"/>
      <c r="H180" s="111" t="s">
        <v>796</v>
      </c>
      <c r="I180" s="111" t="s">
        <v>725</v>
      </c>
      <c r="J180" s="111">
        <v>255</v>
      </c>
      <c r="K180" s="157"/>
    </row>
    <row r="181" spans="2:11" s="1" customFormat="1" ht="15" customHeight="1">
      <c r="B181" s="134"/>
      <c r="C181" s="111" t="s">
        <v>102</v>
      </c>
      <c r="D181" s="111"/>
      <c r="E181" s="111"/>
      <c r="F181" s="132" t="s">
        <v>723</v>
      </c>
      <c r="G181" s="111"/>
      <c r="H181" s="111" t="s">
        <v>687</v>
      </c>
      <c r="I181" s="111" t="s">
        <v>725</v>
      </c>
      <c r="J181" s="111">
        <v>10</v>
      </c>
      <c r="K181" s="157"/>
    </row>
    <row r="182" spans="2:11" s="1" customFormat="1" ht="15" customHeight="1">
      <c r="B182" s="134"/>
      <c r="C182" s="111" t="s">
        <v>103</v>
      </c>
      <c r="D182" s="111"/>
      <c r="E182" s="111"/>
      <c r="F182" s="132" t="s">
        <v>723</v>
      </c>
      <c r="G182" s="111"/>
      <c r="H182" s="111" t="s">
        <v>797</v>
      </c>
      <c r="I182" s="111" t="s">
        <v>758</v>
      </c>
      <c r="J182" s="111"/>
      <c r="K182" s="157"/>
    </row>
    <row r="183" spans="2:11" s="1" customFormat="1" ht="15" customHeight="1">
      <c r="B183" s="134"/>
      <c r="C183" s="111" t="s">
        <v>798</v>
      </c>
      <c r="D183" s="111"/>
      <c r="E183" s="111"/>
      <c r="F183" s="132" t="s">
        <v>723</v>
      </c>
      <c r="G183" s="111"/>
      <c r="H183" s="111" t="s">
        <v>799</v>
      </c>
      <c r="I183" s="111" t="s">
        <v>758</v>
      </c>
      <c r="J183" s="111"/>
      <c r="K183" s="157"/>
    </row>
    <row r="184" spans="2:11" s="1" customFormat="1" ht="15" customHeight="1">
      <c r="B184" s="134"/>
      <c r="C184" s="111" t="s">
        <v>787</v>
      </c>
      <c r="D184" s="111"/>
      <c r="E184" s="111"/>
      <c r="F184" s="132" t="s">
        <v>723</v>
      </c>
      <c r="G184" s="111"/>
      <c r="H184" s="111" t="s">
        <v>800</v>
      </c>
      <c r="I184" s="111" t="s">
        <v>758</v>
      </c>
      <c r="J184" s="111"/>
      <c r="K184" s="157"/>
    </row>
    <row r="185" spans="2:11" s="1" customFormat="1" ht="15" customHeight="1">
      <c r="B185" s="134"/>
      <c r="C185" s="111" t="s">
        <v>105</v>
      </c>
      <c r="D185" s="111"/>
      <c r="E185" s="111"/>
      <c r="F185" s="132" t="s">
        <v>729</v>
      </c>
      <c r="G185" s="111"/>
      <c r="H185" s="111" t="s">
        <v>801</v>
      </c>
      <c r="I185" s="111" t="s">
        <v>725</v>
      </c>
      <c r="J185" s="111">
        <v>50</v>
      </c>
      <c r="K185" s="157"/>
    </row>
    <row r="186" spans="2:11" s="1" customFormat="1" ht="15" customHeight="1">
      <c r="B186" s="134"/>
      <c r="C186" s="111" t="s">
        <v>802</v>
      </c>
      <c r="D186" s="111"/>
      <c r="E186" s="111"/>
      <c r="F186" s="132" t="s">
        <v>729</v>
      </c>
      <c r="G186" s="111"/>
      <c r="H186" s="111" t="s">
        <v>803</v>
      </c>
      <c r="I186" s="111" t="s">
        <v>804</v>
      </c>
      <c r="J186" s="111"/>
      <c r="K186" s="157"/>
    </row>
    <row r="187" spans="2:11" s="1" customFormat="1" ht="15" customHeight="1">
      <c r="B187" s="134"/>
      <c r="C187" s="111" t="s">
        <v>805</v>
      </c>
      <c r="D187" s="111"/>
      <c r="E187" s="111"/>
      <c r="F187" s="132" t="s">
        <v>729</v>
      </c>
      <c r="G187" s="111"/>
      <c r="H187" s="111" t="s">
        <v>806</v>
      </c>
      <c r="I187" s="111" t="s">
        <v>804</v>
      </c>
      <c r="J187" s="111"/>
      <c r="K187" s="157"/>
    </row>
    <row r="188" spans="2:11" s="1" customFormat="1" ht="15" customHeight="1">
      <c r="B188" s="134"/>
      <c r="C188" s="111" t="s">
        <v>807</v>
      </c>
      <c r="D188" s="111"/>
      <c r="E188" s="111"/>
      <c r="F188" s="132" t="s">
        <v>729</v>
      </c>
      <c r="G188" s="111"/>
      <c r="H188" s="111" t="s">
        <v>808</v>
      </c>
      <c r="I188" s="111" t="s">
        <v>804</v>
      </c>
      <c r="J188" s="111"/>
      <c r="K188" s="157"/>
    </row>
    <row r="189" spans="2:11" s="1" customFormat="1" ht="15" customHeight="1">
      <c r="B189" s="134"/>
      <c r="C189" s="170" t="s">
        <v>809</v>
      </c>
      <c r="D189" s="111"/>
      <c r="E189" s="111"/>
      <c r="F189" s="132" t="s">
        <v>729</v>
      </c>
      <c r="G189" s="111"/>
      <c r="H189" s="111" t="s">
        <v>810</v>
      </c>
      <c r="I189" s="111" t="s">
        <v>811</v>
      </c>
      <c r="J189" s="171" t="s">
        <v>812</v>
      </c>
      <c r="K189" s="157"/>
    </row>
    <row r="190" spans="2:11" s="1" customFormat="1" ht="15" customHeight="1">
      <c r="B190" s="134"/>
      <c r="C190" s="170" t="s">
        <v>42</v>
      </c>
      <c r="D190" s="111"/>
      <c r="E190" s="111"/>
      <c r="F190" s="132" t="s">
        <v>723</v>
      </c>
      <c r="G190" s="111"/>
      <c r="H190" s="108" t="s">
        <v>813</v>
      </c>
      <c r="I190" s="111" t="s">
        <v>814</v>
      </c>
      <c r="J190" s="111"/>
      <c r="K190" s="157"/>
    </row>
    <row r="191" spans="2:11" s="1" customFormat="1" ht="15" customHeight="1">
      <c r="B191" s="134"/>
      <c r="C191" s="170" t="s">
        <v>815</v>
      </c>
      <c r="D191" s="111"/>
      <c r="E191" s="111"/>
      <c r="F191" s="132" t="s">
        <v>723</v>
      </c>
      <c r="G191" s="111"/>
      <c r="H191" s="111" t="s">
        <v>816</v>
      </c>
      <c r="I191" s="111" t="s">
        <v>758</v>
      </c>
      <c r="J191" s="111"/>
      <c r="K191" s="157"/>
    </row>
    <row r="192" spans="2:11" s="1" customFormat="1" ht="15" customHeight="1">
      <c r="B192" s="134"/>
      <c r="C192" s="170" t="s">
        <v>817</v>
      </c>
      <c r="D192" s="111"/>
      <c r="E192" s="111"/>
      <c r="F192" s="132" t="s">
        <v>723</v>
      </c>
      <c r="G192" s="111"/>
      <c r="H192" s="111" t="s">
        <v>818</v>
      </c>
      <c r="I192" s="111" t="s">
        <v>758</v>
      </c>
      <c r="J192" s="111"/>
      <c r="K192" s="157"/>
    </row>
    <row r="193" spans="2:11" s="1" customFormat="1" ht="15" customHeight="1">
      <c r="B193" s="134"/>
      <c r="C193" s="170" t="s">
        <v>819</v>
      </c>
      <c r="D193" s="111"/>
      <c r="E193" s="111"/>
      <c r="F193" s="132" t="s">
        <v>729</v>
      </c>
      <c r="G193" s="111"/>
      <c r="H193" s="111" t="s">
        <v>820</v>
      </c>
      <c r="I193" s="111" t="s">
        <v>758</v>
      </c>
      <c r="J193" s="111"/>
      <c r="K193" s="157"/>
    </row>
    <row r="194" spans="2:11" s="1" customFormat="1" ht="15" customHeight="1">
      <c r="B194" s="163"/>
      <c r="C194" s="172"/>
      <c r="D194" s="143"/>
      <c r="E194" s="143"/>
      <c r="F194" s="143"/>
      <c r="G194" s="143"/>
      <c r="H194" s="143"/>
      <c r="I194" s="143"/>
      <c r="J194" s="143"/>
      <c r="K194" s="164"/>
    </row>
    <row r="195" spans="2:11" s="1" customFormat="1" ht="18.75" customHeight="1">
      <c r="B195" s="145"/>
      <c r="C195" s="155"/>
      <c r="D195" s="155"/>
      <c r="E195" s="155"/>
      <c r="F195" s="165"/>
      <c r="G195" s="155"/>
      <c r="H195" s="155"/>
      <c r="I195" s="155"/>
      <c r="J195" s="155"/>
      <c r="K195" s="145"/>
    </row>
    <row r="196" spans="2:11" s="1" customFormat="1" ht="18.75" customHeight="1">
      <c r="B196" s="145"/>
      <c r="C196" s="155"/>
      <c r="D196" s="155"/>
      <c r="E196" s="155"/>
      <c r="F196" s="165"/>
      <c r="G196" s="155"/>
      <c r="H196" s="155"/>
      <c r="I196" s="155"/>
      <c r="J196" s="155"/>
      <c r="K196" s="145"/>
    </row>
    <row r="197" spans="2:11" s="1" customFormat="1" ht="18.75" customHeight="1"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2:11" s="1" customFormat="1" ht="12">
      <c r="B198" s="100"/>
      <c r="C198" s="101"/>
      <c r="D198" s="101"/>
      <c r="E198" s="101"/>
      <c r="F198" s="101"/>
      <c r="G198" s="101"/>
      <c r="H198" s="101"/>
      <c r="I198" s="101"/>
      <c r="J198" s="101"/>
      <c r="K198" s="102"/>
    </row>
    <row r="199" spans="2:11" s="1" customFormat="1" ht="22.2">
      <c r="B199" s="103"/>
      <c r="C199" s="332" t="s">
        <v>821</v>
      </c>
      <c r="D199" s="332"/>
      <c r="E199" s="332"/>
      <c r="F199" s="332"/>
      <c r="G199" s="332"/>
      <c r="H199" s="332"/>
      <c r="I199" s="332"/>
      <c r="J199" s="332"/>
      <c r="K199" s="104"/>
    </row>
    <row r="200" spans="2:11" s="1" customFormat="1" ht="25.5" customHeight="1">
      <c r="B200" s="103"/>
      <c r="C200" s="173" t="s">
        <v>822</v>
      </c>
      <c r="D200" s="173"/>
      <c r="E200" s="173"/>
      <c r="F200" s="173" t="s">
        <v>823</v>
      </c>
      <c r="G200" s="174"/>
      <c r="H200" s="333" t="s">
        <v>824</v>
      </c>
      <c r="I200" s="333"/>
      <c r="J200" s="333"/>
      <c r="K200" s="104"/>
    </row>
    <row r="201" spans="2:11" s="1" customFormat="1" ht="5.25" customHeight="1">
      <c r="B201" s="134"/>
      <c r="C201" s="129"/>
      <c r="D201" s="129"/>
      <c r="E201" s="129"/>
      <c r="F201" s="129"/>
      <c r="G201" s="155"/>
      <c r="H201" s="129"/>
      <c r="I201" s="129"/>
      <c r="J201" s="129"/>
      <c r="K201" s="157"/>
    </row>
    <row r="202" spans="2:11" s="1" customFormat="1" ht="15" customHeight="1">
      <c r="B202" s="134"/>
      <c r="C202" s="111" t="s">
        <v>814</v>
      </c>
      <c r="D202" s="111"/>
      <c r="E202" s="111"/>
      <c r="F202" s="132" t="s">
        <v>43</v>
      </c>
      <c r="G202" s="111"/>
      <c r="H202" s="334" t="s">
        <v>825</v>
      </c>
      <c r="I202" s="334"/>
      <c r="J202" s="334"/>
      <c r="K202" s="157"/>
    </row>
    <row r="203" spans="2:11" s="1" customFormat="1" ht="15" customHeight="1">
      <c r="B203" s="134"/>
      <c r="C203" s="111"/>
      <c r="D203" s="111"/>
      <c r="E203" s="111"/>
      <c r="F203" s="132" t="s">
        <v>44</v>
      </c>
      <c r="G203" s="111"/>
      <c r="H203" s="334" t="s">
        <v>826</v>
      </c>
      <c r="I203" s="334"/>
      <c r="J203" s="334"/>
      <c r="K203" s="157"/>
    </row>
    <row r="204" spans="2:11" s="1" customFormat="1" ht="15" customHeight="1">
      <c r="B204" s="134"/>
      <c r="C204" s="111"/>
      <c r="D204" s="111"/>
      <c r="E204" s="111"/>
      <c r="F204" s="132" t="s">
        <v>47</v>
      </c>
      <c r="G204" s="111"/>
      <c r="H204" s="334" t="s">
        <v>827</v>
      </c>
      <c r="I204" s="334"/>
      <c r="J204" s="334"/>
      <c r="K204" s="157"/>
    </row>
    <row r="205" spans="2:11" s="1" customFormat="1" ht="15" customHeight="1">
      <c r="B205" s="134"/>
      <c r="C205" s="111"/>
      <c r="D205" s="111"/>
      <c r="E205" s="111"/>
      <c r="F205" s="132" t="s">
        <v>45</v>
      </c>
      <c r="G205" s="111"/>
      <c r="H205" s="334" t="s">
        <v>828</v>
      </c>
      <c r="I205" s="334"/>
      <c r="J205" s="334"/>
      <c r="K205" s="157"/>
    </row>
    <row r="206" spans="2:11" s="1" customFormat="1" ht="15" customHeight="1">
      <c r="B206" s="134"/>
      <c r="C206" s="111"/>
      <c r="D206" s="111"/>
      <c r="E206" s="111"/>
      <c r="F206" s="132" t="s">
        <v>46</v>
      </c>
      <c r="G206" s="111"/>
      <c r="H206" s="334" t="s">
        <v>829</v>
      </c>
      <c r="I206" s="334"/>
      <c r="J206" s="334"/>
      <c r="K206" s="157"/>
    </row>
    <row r="207" spans="2:11" s="1" customFormat="1" ht="15" customHeight="1">
      <c r="B207" s="134"/>
      <c r="C207" s="111"/>
      <c r="D207" s="111"/>
      <c r="E207" s="111"/>
      <c r="F207" s="132"/>
      <c r="G207" s="111"/>
      <c r="H207" s="111"/>
      <c r="I207" s="111"/>
      <c r="J207" s="111"/>
      <c r="K207" s="157"/>
    </row>
    <row r="208" spans="2:11" s="1" customFormat="1" ht="15" customHeight="1">
      <c r="B208" s="134"/>
      <c r="C208" s="111" t="s">
        <v>770</v>
      </c>
      <c r="D208" s="111"/>
      <c r="E208" s="111"/>
      <c r="F208" s="132" t="s">
        <v>79</v>
      </c>
      <c r="G208" s="111"/>
      <c r="H208" s="334" t="s">
        <v>830</v>
      </c>
      <c r="I208" s="334"/>
      <c r="J208" s="334"/>
      <c r="K208" s="157"/>
    </row>
    <row r="209" spans="2:11" s="1" customFormat="1" ht="15" customHeight="1">
      <c r="B209" s="134"/>
      <c r="C209" s="111"/>
      <c r="D209" s="111"/>
      <c r="E209" s="111"/>
      <c r="F209" s="132" t="s">
        <v>666</v>
      </c>
      <c r="G209" s="111"/>
      <c r="H209" s="334" t="s">
        <v>667</v>
      </c>
      <c r="I209" s="334"/>
      <c r="J209" s="334"/>
      <c r="K209" s="157"/>
    </row>
    <row r="210" spans="2:11" s="1" customFormat="1" ht="15" customHeight="1">
      <c r="B210" s="134"/>
      <c r="C210" s="111"/>
      <c r="D210" s="111"/>
      <c r="E210" s="111"/>
      <c r="F210" s="132" t="s">
        <v>664</v>
      </c>
      <c r="G210" s="111"/>
      <c r="H210" s="334" t="s">
        <v>831</v>
      </c>
      <c r="I210" s="334"/>
      <c r="J210" s="334"/>
      <c r="K210" s="157"/>
    </row>
    <row r="211" spans="2:11" s="1" customFormat="1" ht="15" customHeight="1">
      <c r="B211" s="175"/>
      <c r="C211" s="111"/>
      <c r="D211" s="111"/>
      <c r="E211" s="111"/>
      <c r="F211" s="132" t="s">
        <v>668</v>
      </c>
      <c r="G211" s="170"/>
      <c r="H211" s="335" t="s">
        <v>78</v>
      </c>
      <c r="I211" s="335"/>
      <c r="J211" s="335"/>
      <c r="K211" s="176"/>
    </row>
    <row r="212" spans="2:11" s="1" customFormat="1" ht="15" customHeight="1">
      <c r="B212" s="175"/>
      <c r="C212" s="111"/>
      <c r="D212" s="111"/>
      <c r="E212" s="111"/>
      <c r="F212" s="132" t="s">
        <v>669</v>
      </c>
      <c r="G212" s="170"/>
      <c r="H212" s="335" t="s">
        <v>158</v>
      </c>
      <c r="I212" s="335"/>
      <c r="J212" s="335"/>
      <c r="K212" s="176"/>
    </row>
    <row r="213" spans="2:11" s="1" customFormat="1" ht="15" customHeight="1">
      <c r="B213" s="175"/>
      <c r="C213" s="111"/>
      <c r="D213" s="111"/>
      <c r="E213" s="111"/>
      <c r="F213" s="132"/>
      <c r="G213" s="170"/>
      <c r="H213" s="161"/>
      <c r="I213" s="161"/>
      <c r="J213" s="161"/>
      <c r="K213" s="176"/>
    </row>
    <row r="214" spans="2:11" s="1" customFormat="1" ht="15" customHeight="1">
      <c r="B214" s="175"/>
      <c r="C214" s="111" t="s">
        <v>794</v>
      </c>
      <c r="D214" s="111"/>
      <c r="E214" s="111"/>
      <c r="F214" s="132">
        <v>1</v>
      </c>
      <c r="G214" s="170"/>
      <c r="H214" s="335" t="s">
        <v>832</v>
      </c>
      <c r="I214" s="335"/>
      <c r="J214" s="335"/>
      <c r="K214" s="176"/>
    </row>
    <row r="215" spans="2:11" s="1" customFormat="1" ht="15" customHeight="1">
      <c r="B215" s="175"/>
      <c r="C215" s="111"/>
      <c r="D215" s="111"/>
      <c r="E215" s="111"/>
      <c r="F215" s="132">
        <v>2</v>
      </c>
      <c r="G215" s="170"/>
      <c r="H215" s="335" t="s">
        <v>833</v>
      </c>
      <c r="I215" s="335"/>
      <c r="J215" s="335"/>
      <c r="K215" s="176"/>
    </row>
    <row r="216" spans="2:11" s="1" customFormat="1" ht="15" customHeight="1">
      <c r="B216" s="175"/>
      <c r="C216" s="111"/>
      <c r="D216" s="111"/>
      <c r="E216" s="111"/>
      <c r="F216" s="132">
        <v>3</v>
      </c>
      <c r="G216" s="170"/>
      <c r="H216" s="335" t="s">
        <v>834</v>
      </c>
      <c r="I216" s="335"/>
      <c r="J216" s="335"/>
      <c r="K216" s="176"/>
    </row>
    <row r="217" spans="2:11" s="1" customFormat="1" ht="15" customHeight="1">
      <c r="B217" s="175"/>
      <c r="C217" s="111"/>
      <c r="D217" s="111"/>
      <c r="E217" s="111"/>
      <c r="F217" s="132">
        <v>4</v>
      </c>
      <c r="G217" s="170"/>
      <c r="H217" s="335" t="s">
        <v>835</v>
      </c>
      <c r="I217" s="335"/>
      <c r="J217" s="335"/>
      <c r="K217" s="176"/>
    </row>
    <row r="218" spans="2:11" s="1" customFormat="1" ht="12.75" customHeight="1">
      <c r="B218" s="177"/>
      <c r="C218" s="178"/>
      <c r="D218" s="178"/>
      <c r="E218" s="178"/>
      <c r="F218" s="178"/>
      <c r="G218" s="178"/>
      <c r="H218" s="178"/>
      <c r="I218" s="178"/>
      <c r="J218" s="178"/>
      <c r="K218" s="17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NOTEBOOK3A\Notebook3</dc:creator>
  <cp:keywords/>
  <dc:description/>
  <cp:lastModifiedBy>Škarda Daniel</cp:lastModifiedBy>
  <dcterms:created xsi:type="dcterms:W3CDTF">2021-02-19T13:08:10Z</dcterms:created>
  <dcterms:modified xsi:type="dcterms:W3CDTF">2021-02-26T07:58:26Z</dcterms:modified>
  <cp:category/>
  <cp:version/>
  <cp:contentType/>
  <cp:contentStatus/>
</cp:coreProperties>
</file>