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Pol'!$A$1:$U$35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F39" i="1"/>
  <c r="G25" i="12"/>
  <c r="AC25" i="12"/>
  <c r="AD25" i="12"/>
  <c r="G8" i="12"/>
  <c r="G9" i="12"/>
  <c r="I9" i="12"/>
  <c r="I8" i="12" s="1"/>
  <c r="K9" i="12"/>
  <c r="M9" i="12"/>
  <c r="O9" i="12"/>
  <c r="Q9" i="12"/>
  <c r="Q8" i="12" s="1"/>
  <c r="U9" i="12"/>
  <c r="G10" i="12"/>
  <c r="M10" i="12" s="1"/>
  <c r="I10" i="12"/>
  <c r="K10" i="12"/>
  <c r="K8" i="12" s="1"/>
  <c r="O10" i="12"/>
  <c r="O8" i="12" s="1"/>
  <c r="Q10" i="12"/>
  <c r="U10" i="12"/>
  <c r="U8" i="12" s="1"/>
  <c r="G13" i="12"/>
  <c r="M13" i="12" s="1"/>
  <c r="I13" i="12"/>
  <c r="I12" i="12" s="1"/>
  <c r="K13" i="12"/>
  <c r="K12" i="12" s="1"/>
  <c r="O13" i="12"/>
  <c r="Q13" i="12"/>
  <c r="Q12" i="12" s="1"/>
  <c r="U13" i="12"/>
  <c r="U12" i="12" s="1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7" i="12"/>
  <c r="G12" i="12" s="1"/>
  <c r="I17" i="12"/>
  <c r="K17" i="12"/>
  <c r="O17" i="12"/>
  <c r="O12" i="12" s="1"/>
  <c r="Q17" i="12"/>
  <c r="U17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I20" i="1"/>
  <c r="I19" i="1"/>
  <c r="I18" i="1"/>
  <c r="I17" i="1"/>
  <c r="I16" i="1"/>
  <c r="I49" i="1"/>
  <c r="G27" i="1"/>
  <c r="F40" i="1"/>
  <c r="G40" i="1"/>
  <c r="G25" i="1" s="1"/>
  <c r="G26" i="1" s="1"/>
  <c r="H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8" i="12"/>
  <c r="M12" i="12"/>
  <c r="M17" i="12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<sst xmlns="http://schemas.openxmlformats.org/spreadsheetml/2006/main" count="181" uniqueCount="125">
  <si>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</si>
  <si>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</si>
  <si>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</si>
  <si>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</si>
  <si>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</si>
  <si>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</si>
  <si>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</si>
  <si>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</si>
  <si>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</si>
  <si>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</si>
  <si>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</si>
  <si>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</si>
  <si>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</si>
  <si>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</si>
  <si>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</si>
  <si>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</si>
  <si>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</si>
  <si>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</si>
  <si>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</si>
  <si>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</si>
  <si>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</si>
  <si>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</si>
  <si>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</si>
  <si>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</si>
  <si>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</si>
  <si>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</si>
  <si>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</si>
  <si>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</si>
  <si>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</si>
  <si>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</si>
  <si>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</si>
  <si>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</si>
  <si>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</si>
  <si>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</si>
  <si>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</si>
  <si>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</si>
  <si>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</si>
  <si>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</si>
  <si>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</si>
  <si>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</si>
  <si>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</si>
  <si>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</si>
  <si>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</si>
  <si>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</si>
  <si>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</si>
  <si>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arch. Miroslav Dvořák</t>
  </si>
  <si>
    <t>ZTV sídliště Za Hanouskovými, Č. Rudolec Obj. 10 Rozvody sdělov</t>
  </si>
  <si>
    <t>Obec Český Rudoelc</t>
  </si>
  <si>
    <t>DELTA projekt s.r.o.</t>
  </si>
  <si>
    <t>Antonínská 15</t>
  </si>
  <si>
    <t>Dačice</t>
  </si>
  <si>
    <t>38001</t>
  </si>
  <si>
    <t>25160150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</si>
  <si>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</si>
  <si>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</si>
  <si>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</si>
  <si>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</si>
  <si>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</si>
  <si>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</si>
  <si>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</si>
  <si>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</si>
  <si>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</si>
  <si>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</si>
  <si>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</si>
  <si>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</si>
  <si>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</si>
  <si>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</si>
  <si>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</si>
  <si>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</si>
  <si>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</si>
  <si>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</si>
  <si>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</si>
  <si>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</si>
  <si>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</si>
  <si>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</si>
  <si>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</si>
  <si>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</si>
  <si>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</si>
  <si>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</si>
  <si>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</si>
  <si>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</si>
  <si>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</si>
  <si>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</si>
  <si>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</si>
  <si>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</si>
  <si>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</si>
  <si>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</si>
  <si>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</si>
  <si>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</si>
  <si>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</si>
  <si>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</si>
  <si>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3457114665R</t>
  </si>
  <si>
    <t>Trubka kabelová chránička PVC 90/4,3/6000 tř.4, hladká, hrdlovaná</t>
  </si>
  <si>
    <t>kus</t>
  </si>
  <si>
    <t>POL3_0</t>
  </si>
  <si>
    <t>3457114723R</t>
  </si>
  <si>
    <t>Trubka kabelová chránička KD 09090</t>
  </si>
  <si>
    <t>m</t>
  </si>
  <si>
    <t>139,5+160+263+10+170-4*9</t>
  </si>
  <si>
    <t>VV</t>
  </si>
  <si>
    <t>460110001R01</t>
  </si>
  <si>
    <t>Sonda pro vyhledání kabelů - výkop, 65 x 120  hor. 4</t>
  </si>
  <si>
    <t>POL1_0</t>
  </si>
  <si>
    <t>460110101R01</t>
  </si>
  <si>
    <t>Sonda pro vyhledání kabelů - zához, 65 x 120 hor. 4</t>
  </si>
  <si>
    <t>460200131RT1</t>
  </si>
  <si>
    <t>Výkop kabelové rýhy 35/50 cm  hor.1, strojní výkop rýhy</t>
  </si>
  <si>
    <t>158+262+10</t>
  </si>
  <si>
    <t>460300002R00</t>
  </si>
  <si>
    <t>Záhrn rýh strojem ve volném terénu</t>
  </si>
  <si>
    <t>m3</t>
  </si>
  <si>
    <t>430*0,35*0,5</t>
  </si>
  <si>
    <t>460300006RT1</t>
  </si>
  <si>
    <t>Hutnění zeminy po vrstvách 20 cm, hutnění po strojním záhrnu rýh</t>
  </si>
  <si>
    <t>430*0,35*0,35</t>
  </si>
  <si>
    <t>3457114812R</t>
  </si>
  <si>
    <t>Chránička optického kabelu 06040 KS100</t>
  </si>
  <si>
    <t>460420010RT1</t>
  </si>
  <si>
    <t>Zřízení kabelového lože v rýze š.do 15 cm z písku, tloušťka vrstvy 15 cm</t>
  </si>
  <si>
    <t>460490012RT1</t>
  </si>
  <si>
    <t>Fólie výstražná z PVC, šířka 33 cm, fólie PVC šířka 33 cm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</si>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</sst>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48</v>
      </c>
      <c r="E11" s="124"/>
      <c r="F11" s="124"/>
      <c r="G11" s="124"/>
      <c r="H11" s="28" t="s">
        <v>33</v>
      </c>
      <c r="I11" s="128" t="s">
        <v>52</v>
      </c>
      <c r="J11" s="11"/>
    </row>
    <row r="12" spans="1:15" ht="15.75" customHeight="1" x14ac:dyDescent="0.2">
      <c r="A12" s="4"/>
      <c r="B12" s="41"/>
      <c r="C12" s="26"/>
      <c r="D12" s="125" t="s">
        <v>49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51</v>
      </c>
      <c r="D13" s="126" t="s">
        <v>50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7" t="s">
        <v>23</v>
      </c>
      <c r="B16" s="188" t="s">
        <v>23</v>
      </c>
      <c r="C16" s="58"/>
      <c r="D16" s="59"/>
      <c r="E16" s="83"/>
      <c r="F16" s="84"/>
      <c r="G16" s="83"/>
      <c r="H16" s="84"/>
      <c r="I16" s="83">
        <f>SUMIF(F47:F48,A16,I47:I48)+SUMIF(F47:F48,"PSU",I47:I48)</f>
        <v>0</v>
      </c>
      <c r="J16" s="93"/>
    </row>
    <row r="17" spans="1:10" ht="23.25" customHeight="1" x14ac:dyDescent="0.2">
      <c r="A17" s="187" t="s">
        <v>24</v>
      </c>
      <c r="B17" s="188" t="s">
        <v>24</v>
      </c>
      <c r="C17" s="58"/>
      <c r="D17" s="59"/>
      <c r="E17" s="83"/>
      <c r="F17" s="84"/>
      <c r="G17" s="83"/>
      <c r="H17" s="84"/>
      <c r="I17" s="83">
        <f>SUMIF(F47:F48,A17,I47:I48)</f>
        <v>0</v>
      </c>
      <c r="J17" s="93"/>
    </row>
    <row r="18" spans="1:10" ht="23.25" customHeight="1" x14ac:dyDescent="0.2">
      <c r="A18" s="187" t="s">
        <v>25</v>
      </c>
      <c r="B18" s="188" t="s">
        <v>25</v>
      </c>
      <c r="C18" s="58"/>
      <c r="D18" s="59"/>
      <c r="E18" s="83"/>
      <c r="F18" s="84"/>
      <c r="G18" s="83"/>
      <c r="H18" s="84"/>
      <c r="I18" s="83">
        <f>SUMIF(F47:F48,A18,I47:I48)</f>
        <v>0</v>
      </c>
      <c r="J18" s="93"/>
    </row>
    <row r="19" spans="1:10" ht="23.25" customHeight="1" x14ac:dyDescent="0.2">
      <c r="A19" s="187" t="s">
        <v>62</v>
      </c>
      <c r="B19" s="188" t="s">
        <v>26</v>
      </c>
      <c r="C19" s="58"/>
      <c r="D19" s="59"/>
      <c r="E19" s="83"/>
      <c r="F19" s="84"/>
      <c r="G19" s="83"/>
      <c r="H19" s="84"/>
      <c r="I19" s="83">
        <f>SUMIF(F47:F48,A19,I47:I48)</f>
        <v>0</v>
      </c>
      <c r="J19" s="93"/>
    </row>
    <row r="20" spans="1:10" ht="23.25" customHeight="1" x14ac:dyDescent="0.2">
      <c r="A20" s="187" t="s">
        <v>63</v>
      </c>
      <c r="B20" s="188" t="s">
        <v>27</v>
      </c>
      <c r="C20" s="58"/>
      <c r="D20" s="59"/>
      <c r="E20" s="83"/>
      <c r="F20" s="84"/>
      <c r="G20" s="83"/>
      <c r="H20" s="84"/>
      <c r="I20" s="83">
        <f>SUMIF(F47:F48,A20,I47:I48)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44008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Pol'!AC25</f>
        <v>0</v>
      </c>
      <c r="G39" s="148">
        <f>'Rozpočet Pol'!AD25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57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58</v>
      </c>
      <c r="C47" s="172" t="s">
        <v>59</v>
      </c>
      <c r="D47" s="173"/>
      <c r="E47" s="173"/>
      <c r="F47" s="177" t="s">
        <v>25</v>
      </c>
      <c r="G47" s="178"/>
      <c r="H47" s="178"/>
      <c r="I47" s="179">
        <f>'Rozpočet Pol'!G8</f>
        <v>0</v>
      </c>
      <c r="J47" s="179"/>
    </row>
    <row r="48" spans="1:10" ht="25.5" customHeight="1" x14ac:dyDescent="0.2">
      <c r="A48" s="163"/>
      <c r="B48" s="174" t="s">
        <v>60</v>
      </c>
      <c r="C48" s="175" t="s">
        <v>61</v>
      </c>
      <c r="D48" s="176"/>
      <c r="E48" s="176"/>
      <c r="F48" s="180" t="s">
        <v>25</v>
      </c>
      <c r="G48" s="181"/>
      <c r="H48" s="181"/>
      <c r="I48" s="182">
        <f>'Rozpočet Pol'!G12</f>
        <v>0</v>
      </c>
      <c r="J48" s="182"/>
    </row>
    <row r="49" spans="1:10" ht="25.5" customHeight="1" x14ac:dyDescent="0.2">
      <c r="A49" s="164"/>
      <c r="B49" s="167" t="s">
        <v>1</v>
      </c>
      <c r="C49" s="167"/>
      <c r="D49" s="168"/>
      <c r="E49" s="168"/>
      <c r="F49" s="183"/>
      <c r="G49" s="184"/>
      <c r="H49" s="184"/>
      <c r="I49" s="185">
        <f>SUM(I47:I48)</f>
        <v>0</v>
      </c>
      <c r="J49" s="185"/>
    </row>
    <row r="50" spans="1:10" x14ac:dyDescent="0.2">
      <c r="F50" s="186"/>
      <c r="G50" s="130"/>
      <c r="H50" s="186"/>
      <c r="I50" s="130"/>
      <c r="J50" s="130"/>
    </row>
    <row r="51" spans="1:10" x14ac:dyDescent="0.2">
      <c r="F51" s="186"/>
      <c r="G51" s="130"/>
      <c r="H51" s="186"/>
      <c r="I51" s="130"/>
      <c r="J51" s="130"/>
    </row>
    <row r="52" spans="1:10" x14ac:dyDescent="0.2">
      <c r="F52" s="186"/>
      <c r="G52" s="130"/>
      <c r="H52" s="186"/>
      <c r="I52" s="130"/>
      <c r="J5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89" t="s">
        <v>6</v>
      </c>
      <c r="B1" s="189"/>
      <c r="C1" s="189"/>
      <c r="D1" s="189"/>
      <c r="E1" s="189"/>
      <c r="F1" s="189"/>
      <c r="G1" s="189"/>
      <c r="AE1" t="s">
        <v>65</v>
      </c>
    </row>
    <row r="2" spans="1:60" ht="24.95" customHeight="1" x14ac:dyDescent="0.2">
      <c r="A2" s="196" t="s">
        <v>64</v>
      </c>
      <c r="B2" s="190"/>
      <c r="C2" s="191" t="s">
        <v>46</v>
      </c>
      <c r="D2" s="192"/>
      <c r="E2" s="192"/>
      <c r="F2" s="192"/>
      <c r="G2" s="198"/>
      <c r="AE2" t="s">
        <v>66</v>
      </c>
    </row>
    <row r="3" spans="1:60" ht="24.95" hidden="1" customHeight="1" x14ac:dyDescent="0.2">
      <c r="A3" s="197" t="s">
        <v>7</v>
      </c>
      <c r="B3" s="195"/>
      <c r="C3" s="193"/>
      <c r="D3" s="194"/>
      <c r="E3" s="194"/>
      <c r="F3" s="194"/>
      <c r="G3" s="199"/>
      <c r="AE3" t="s">
        <v>67</v>
      </c>
    </row>
    <row r="4" spans="1:60" ht="24.95" hidden="1" customHeight="1" x14ac:dyDescent="0.2">
      <c r="A4" s="197" t="s">
        <v>8</v>
      </c>
      <c r="B4" s="195"/>
      <c r="C4" s="193"/>
      <c r="D4" s="194"/>
      <c r="E4" s="194"/>
      <c r="F4" s="194"/>
      <c r="G4" s="199"/>
      <c r="AE4" t="s">
        <v>68</v>
      </c>
    </row>
    <row r="5" spans="1:60" hidden="1" x14ac:dyDescent="0.2">
      <c r="A5" s="200" t="s">
        <v>69</v>
      </c>
      <c r="B5" s="201"/>
      <c r="C5" s="202"/>
      <c r="D5" s="203"/>
      <c r="E5" s="203"/>
      <c r="F5" s="203"/>
      <c r="G5" s="204"/>
      <c r="AE5" t="s">
        <v>70</v>
      </c>
    </row>
    <row r="7" spans="1:60" ht="38.25" x14ac:dyDescent="0.2">
      <c r="A7" s="209" t="s">
        <v>71</v>
      </c>
      <c r="B7" s="210" t="s">
        <v>72</v>
      </c>
      <c r="C7" s="210" t="s">
        <v>73</v>
      </c>
      <c r="D7" s="209" t="s">
        <v>74</v>
      </c>
      <c r="E7" s="209" t="s">
        <v>75</v>
      </c>
      <c r="F7" s="205" t="s">
        <v>76</v>
      </c>
      <c r="G7" s="228" t="s">
        <v>28</v>
      </c>
      <c r="H7" s="229" t="s">
        <v>29</v>
      </c>
      <c r="I7" s="229" t="s">
        <v>77</v>
      </c>
      <c r="J7" s="229" t="s">
        <v>30</v>
      </c>
      <c r="K7" s="229" t="s">
        <v>78</v>
      </c>
      <c r="L7" s="229" t="s">
        <v>79</v>
      </c>
      <c r="M7" s="229" t="s">
        <v>80</v>
      </c>
      <c r="N7" s="229" t="s">
        <v>81</v>
      </c>
      <c r="O7" s="229" t="s">
        <v>82</v>
      </c>
      <c r="P7" s="229" t="s">
        <v>83</v>
      </c>
      <c r="Q7" s="229" t="s">
        <v>84</v>
      </c>
      <c r="R7" s="229" t="s">
        <v>85</v>
      </c>
      <c r="S7" s="229" t="s">
        <v>86</v>
      </c>
      <c r="T7" s="229" t="s">
        <v>87</v>
      </c>
      <c r="U7" s="212" t="s">
        <v>88</v>
      </c>
    </row>
    <row r="8" spans="1:60" x14ac:dyDescent="0.2">
      <c r="A8" s="230" t="s">
        <v>89</v>
      </c>
      <c r="B8" s="231" t="s">
        <v>58</v>
      </c>
      <c r="C8" s="232" t="s">
        <v>59</v>
      </c>
      <c r="D8" s="233"/>
      <c r="E8" s="234"/>
      <c r="F8" s="235"/>
      <c r="G8" s="235">
        <f>SUMIF(AE9:AE11,"&lt;&gt;NOR",G9:G11)</f>
        <v>0</v>
      </c>
      <c r="H8" s="235"/>
      <c r="I8" s="235">
        <f>SUM(I9:I11)</f>
        <v>0</v>
      </c>
      <c r="J8" s="235"/>
      <c r="K8" s="235">
        <f>SUM(K9:K11)</f>
        <v>0</v>
      </c>
      <c r="L8" s="235"/>
      <c r="M8" s="235">
        <f>SUM(M9:M11)</f>
        <v>0</v>
      </c>
      <c r="N8" s="211"/>
      <c r="O8" s="211">
        <f>SUM(O9:O11)</f>
        <v>0.42336000000000001</v>
      </c>
      <c r="P8" s="211"/>
      <c r="Q8" s="211">
        <f>SUM(Q9:Q11)</f>
        <v>0</v>
      </c>
      <c r="R8" s="211"/>
      <c r="S8" s="211"/>
      <c r="T8" s="230"/>
      <c r="U8" s="211">
        <f>SUM(U9:U11)</f>
        <v>0</v>
      </c>
      <c r="AE8" t="s">
        <v>90</v>
      </c>
    </row>
    <row r="9" spans="1:60" ht="22.5" outlineLevel="1" x14ac:dyDescent="0.2">
      <c r="A9" s="207">
        <v>1</v>
      </c>
      <c r="B9" s="213" t="s">
        <v>91</v>
      </c>
      <c r="C9" s="258" t="s">
        <v>92</v>
      </c>
      <c r="D9" s="215" t="s">
        <v>93</v>
      </c>
      <c r="E9" s="222">
        <v>6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16">
        <v>4.62E-3</v>
      </c>
      <c r="O9" s="216">
        <f>ROUND(E9*N9,5)</f>
        <v>2.7720000000000002E-2</v>
      </c>
      <c r="P9" s="216">
        <v>0</v>
      </c>
      <c r="Q9" s="216">
        <f>ROUND(E9*P9,5)</f>
        <v>0</v>
      </c>
      <c r="R9" s="216"/>
      <c r="S9" s="216"/>
      <c r="T9" s="217">
        <v>0</v>
      </c>
      <c r="U9" s="216">
        <f>ROUND(E9*T9,2)</f>
        <v>0</v>
      </c>
      <c r="V9" s="206"/>
      <c r="W9" s="206"/>
      <c r="X9" s="206"/>
      <c r="Y9" s="206"/>
      <c r="Z9" s="206"/>
      <c r="AA9" s="206"/>
      <c r="AB9" s="206"/>
      <c r="AC9" s="206"/>
      <c r="AD9" s="206"/>
      <c r="AE9" s="206" t="s">
        <v>94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07">
        <v>2</v>
      </c>
      <c r="B10" s="213" t="s">
        <v>95</v>
      </c>
      <c r="C10" s="258" t="s">
        <v>96</v>
      </c>
      <c r="D10" s="215" t="s">
        <v>97</v>
      </c>
      <c r="E10" s="222">
        <v>706.5</v>
      </c>
      <c r="F10" s="225"/>
      <c r="G10" s="226">
        <f>ROUND(E10*F10,2)</f>
        <v>0</v>
      </c>
      <c r="H10" s="225"/>
      <c r="I10" s="226">
        <f>ROUND(E10*H10,2)</f>
        <v>0</v>
      </c>
      <c r="J10" s="225"/>
      <c r="K10" s="226">
        <f>ROUND(E10*J10,2)</f>
        <v>0</v>
      </c>
      <c r="L10" s="226">
        <v>21</v>
      </c>
      <c r="M10" s="226">
        <f>G10*(1+L10/100)</f>
        <v>0</v>
      </c>
      <c r="N10" s="216">
        <v>5.5999999999999995E-4</v>
      </c>
      <c r="O10" s="216">
        <f>ROUND(E10*N10,5)</f>
        <v>0.39563999999999999</v>
      </c>
      <c r="P10" s="216">
        <v>0</v>
      </c>
      <c r="Q10" s="216">
        <f>ROUND(E10*P10,5)</f>
        <v>0</v>
      </c>
      <c r="R10" s="216"/>
      <c r="S10" s="216"/>
      <c r="T10" s="217">
        <v>0</v>
      </c>
      <c r="U10" s="216">
        <f>ROUND(E10*T10,2)</f>
        <v>0</v>
      </c>
      <c r="V10" s="206"/>
      <c r="W10" s="206"/>
      <c r="X10" s="206"/>
      <c r="Y10" s="206"/>
      <c r="Z10" s="206"/>
      <c r="AA10" s="206"/>
      <c r="AB10" s="206"/>
      <c r="AC10" s="206"/>
      <c r="AD10" s="206"/>
      <c r="AE10" s="206" t="s">
        <v>94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07"/>
      <c r="B11" s="213"/>
      <c r="C11" s="259" t="s">
        <v>98</v>
      </c>
      <c r="D11" s="218"/>
      <c r="E11" s="223">
        <v>706.5</v>
      </c>
      <c r="F11" s="226"/>
      <c r="G11" s="226"/>
      <c r="H11" s="226"/>
      <c r="I11" s="226"/>
      <c r="J11" s="226"/>
      <c r="K11" s="226"/>
      <c r="L11" s="226"/>
      <c r="M11" s="226"/>
      <c r="N11" s="216"/>
      <c r="O11" s="216"/>
      <c r="P11" s="216"/>
      <c r="Q11" s="216"/>
      <c r="R11" s="216"/>
      <c r="S11" s="216"/>
      <c r="T11" s="217"/>
      <c r="U11" s="216"/>
      <c r="V11" s="206"/>
      <c r="W11" s="206"/>
      <c r="X11" s="206"/>
      <c r="Y11" s="206"/>
      <c r="Z11" s="206"/>
      <c r="AA11" s="206"/>
      <c r="AB11" s="206"/>
      <c r="AC11" s="206"/>
      <c r="AD11" s="206"/>
      <c r="AE11" s="206" t="s">
        <v>99</v>
      </c>
      <c r="AF11" s="206">
        <v>0</v>
      </c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x14ac:dyDescent="0.2">
      <c r="A12" s="208" t="s">
        <v>89</v>
      </c>
      <c r="B12" s="214" t="s">
        <v>60</v>
      </c>
      <c r="C12" s="260" t="s">
        <v>61</v>
      </c>
      <c r="D12" s="219"/>
      <c r="E12" s="224"/>
      <c r="F12" s="227"/>
      <c r="G12" s="227">
        <f>SUMIF(AE13:AE23,"&lt;&gt;NOR",G13:G23)</f>
        <v>0</v>
      </c>
      <c r="H12" s="227"/>
      <c r="I12" s="227">
        <f>SUM(I13:I23)</f>
        <v>0</v>
      </c>
      <c r="J12" s="227"/>
      <c r="K12" s="227">
        <f>SUM(K13:K23)</f>
        <v>0</v>
      </c>
      <c r="L12" s="227"/>
      <c r="M12" s="227">
        <f>SUM(M13:M23)</f>
        <v>0</v>
      </c>
      <c r="N12" s="220"/>
      <c r="O12" s="220">
        <f>SUM(O13:O23)</f>
        <v>20.343299999999999</v>
      </c>
      <c r="P12" s="220"/>
      <c r="Q12" s="220">
        <f>SUM(Q13:Q23)</f>
        <v>0</v>
      </c>
      <c r="R12" s="220"/>
      <c r="S12" s="220"/>
      <c r="T12" s="221"/>
      <c r="U12" s="220">
        <f>SUM(U13:U23)</f>
        <v>74.34</v>
      </c>
      <c r="AE12" t="s">
        <v>90</v>
      </c>
    </row>
    <row r="13" spans="1:60" outlineLevel="1" x14ac:dyDescent="0.2">
      <c r="A13" s="207">
        <v>3</v>
      </c>
      <c r="B13" s="213" t="s">
        <v>100</v>
      </c>
      <c r="C13" s="258" t="s">
        <v>101</v>
      </c>
      <c r="D13" s="215" t="s">
        <v>93</v>
      </c>
      <c r="E13" s="222">
        <v>2</v>
      </c>
      <c r="F13" s="225"/>
      <c r="G13" s="226">
        <f>ROUND(E13*F13,2)</f>
        <v>0</v>
      </c>
      <c r="H13" s="225"/>
      <c r="I13" s="226">
        <f>ROUND(E13*H13,2)</f>
        <v>0</v>
      </c>
      <c r="J13" s="225"/>
      <c r="K13" s="226">
        <f>ROUND(E13*J13,2)</f>
        <v>0</v>
      </c>
      <c r="L13" s="226">
        <v>21</v>
      </c>
      <c r="M13" s="226">
        <f>G13*(1+L13/100)</f>
        <v>0</v>
      </c>
      <c r="N13" s="216">
        <v>0</v>
      </c>
      <c r="O13" s="216">
        <f>ROUND(E13*N13,5)</f>
        <v>0</v>
      </c>
      <c r="P13" s="216">
        <v>0</v>
      </c>
      <c r="Q13" s="216">
        <f>ROUND(E13*P13,5)</f>
        <v>0</v>
      </c>
      <c r="R13" s="216"/>
      <c r="S13" s="216"/>
      <c r="T13" s="217">
        <v>1.86</v>
      </c>
      <c r="U13" s="216">
        <f>ROUND(E13*T13,2)</f>
        <v>3.72</v>
      </c>
      <c r="V13" s="206"/>
      <c r="W13" s="206"/>
      <c r="X13" s="206"/>
      <c r="Y13" s="206"/>
      <c r="Z13" s="206"/>
      <c r="AA13" s="206"/>
      <c r="AB13" s="206"/>
      <c r="AC13" s="206"/>
      <c r="AD13" s="206"/>
      <c r="AE13" s="206" t="s">
        <v>102</v>
      </c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07">
        <v>4</v>
      </c>
      <c r="B14" s="213" t="s">
        <v>103</v>
      </c>
      <c r="C14" s="258" t="s">
        <v>104</v>
      </c>
      <c r="D14" s="215" t="s">
        <v>93</v>
      </c>
      <c r="E14" s="222">
        <v>2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21</v>
      </c>
      <c r="M14" s="226">
        <f>G14*(1+L14/100)</f>
        <v>0</v>
      </c>
      <c r="N14" s="216">
        <v>0</v>
      </c>
      <c r="O14" s="216">
        <f>ROUND(E14*N14,5)</f>
        <v>0</v>
      </c>
      <c r="P14" s="216">
        <v>0</v>
      </c>
      <c r="Q14" s="216">
        <f>ROUND(E14*P14,5)</f>
        <v>0</v>
      </c>
      <c r="R14" s="216"/>
      <c r="S14" s="216"/>
      <c r="T14" s="217">
        <v>0.39200000000000002</v>
      </c>
      <c r="U14" s="216">
        <f>ROUND(E14*T14,2)</f>
        <v>0.78</v>
      </c>
      <c r="V14" s="206"/>
      <c r="W14" s="206"/>
      <c r="X14" s="206"/>
      <c r="Y14" s="206"/>
      <c r="Z14" s="206"/>
      <c r="AA14" s="206"/>
      <c r="AB14" s="206"/>
      <c r="AC14" s="206"/>
      <c r="AD14" s="206"/>
      <c r="AE14" s="206" t="s">
        <v>102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ht="22.5" outlineLevel="1" x14ac:dyDescent="0.2">
      <c r="A15" s="207">
        <v>5</v>
      </c>
      <c r="B15" s="213" t="s">
        <v>105</v>
      </c>
      <c r="C15" s="258" t="s">
        <v>106</v>
      </c>
      <c r="D15" s="215" t="s">
        <v>97</v>
      </c>
      <c r="E15" s="222">
        <v>430</v>
      </c>
      <c r="F15" s="225"/>
      <c r="G15" s="226">
        <f>ROUND(E15*F15,2)</f>
        <v>0</v>
      </c>
      <c r="H15" s="225"/>
      <c r="I15" s="226">
        <f>ROUND(E15*H15,2)</f>
        <v>0</v>
      </c>
      <c r="J15" s="225"/>
      <c r="K15" s="226">
        <f>ROUND(E15*J15,2)</f>
        <v>0</v>
      </c>
      <c r="L15" s="226">
        <v>21</v>
      </c>
      <c r="M15" s="226">
        <f>G15*(1+L15/100)</f>
        <v>0</v>
      </c>
      <c r="N15" s="216">
        <v>0</v>
      </c>
      <c r="O15" s="216">
        <f>ROUND(E15*N15,5)</f>
        <v>0</v>
      </c>
      <c r="P15" s="216">
        <v>0</v>
      </c>
      <c r="Q15" s="216">
        <f>ROUND(E15*P15,5)</f>
        <v>0</v>
      </c>
      <c r="R15" s="216"/>
      <c r="S15" s="216"/>
      <c r="T15" s="217">
        <v>4.3400000000000001E-2</v>
      </c>
      <c r="U15" s="216">
        <f>ROUND(E15*T15,2)</f>
        <v>18.66</v>
      </c>
      <c r="V15" s="206"/>
      <c r="W15" s="206"/>
      <c r="X15" s="206"/>
      <c r="Y15" s="206"/>
      <c r="Z15" s="206"/>
      <c r="AA15" s="206"/>
      <c r="AB15" s="206"/>
      <c r="AC15" s="206"/>
      <c r="AD15" s="206"/>
      <c r="AE15" s="206" t="s">
        <v>102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07"/>
      <c r="B16" s="213"/>
      <c r="C16" s="259" t="s">
        <v>107</v>
      </c>
      <c r="D16" s="218"/>
      <c r="E16" s="223">
        <v>430</v>
      </c>
      <c r="F16" s="226"/>
      <c r="G16" s="226"/>
      <c r="H16" s="226"/>
      <c r="I16" s="226"/>
      <c r="J16" s="226"/>
      <c r="K16" s="226"/>
      <c r="L16" s="226"/>
      <c r="M16" s="226"/>
      <c r="N16" s="216"/>
      <c r="O16" s="216"/>
      <c r="P16" s="216"/>
      <c r="Q16" s="216"/>
      <c r="R16" s="216"/>
      <c r="S16" s="216"/>
      <c r="T16" s="217"/>
      <c r="U16" s="216"/>
      <c r="V16" s="206"/>
      <c r="W16" s="206"/>
      <c r="X16" s="206"/>
      <c r="Y16" s="206"/>
      <c r="Z16" s="206"/>
      <c r="AA16" s="206"/>
      <c r="AB16" s="206"/>
      <c r="AC16" s="206"/>
      <c r="AD16" s="206"/>
      <c r="AE16" s="206" t="s">
        <v>99</v>
      </c>
      <c r="AF16" s="206">
        <v>0</v>
      </c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07">
        <v>6</v>
      </c>
      <c r="B17" s="213" t="s">
        <v>108</v>
      </c>
      <c r="C17" s="258" t="s">
        <v>109</v>
      </c>
      <c r="D17" s="215" t="s">
        <v>110</v>
      </c>
      <c r="E17" s="222">
        <v>75.25</v>
      </c>
      <c r="F17" s="225"/>
      <c r="G17" s="226">
        <f>ROUND(E17*F17,2)</f>
        <v>0</v>
      </c>
      <c r="H17" s="225"/>
      <c r="I17" s="226">
        <f>ROUND(E17*H17,2)</f>
        <v>0</v>
      </c>
      <c r="J17" s="225"/>
      <c r="K17" s="226">
        <f>ROUND(E17*J17,2)</f>
        <v>0</v>
      </c>
      <c r="L17" s="226">
        <v>21</v>
      </c>
      <c r="M17" s="226">
        <f>G17*(1+L17/100)</f>
        <v>0</v>
      </c>
      <c r="N17" s="216">
        <v>0</v>
      </c>
      <c r="O17" s="216">
        <f>ROUND(E17*N17,5)</f>
        <v>0</v>
      </c>
      <c r="P17" s="216">
        <v>0</v>
      </c>
      <c r="Q17" s="216">
        <f>ROUND(E17*P17,5)</f>
        <v>0</v>
      </c>
      <c r="R17" s="216"/>
      <c r="S17" s="216"/>
      <c r="T17" s="217">
        <v>0.27300000000000002</v>
      </c>
      <c r="U17" s="216">
        <f>ROUND(E17*T17,2)</f>
        <v>20.54</v>
      </c>
      <c r="V17" s="206"/>
      <c r="W17" s="206"/>
      <c r="X17" s="206"/>
      <c r="Y17" s="206"/>
      <c r="Z17" s="206"/>
      <c r="AA17" s="206"/>
      <c r="AB17" s="206"/>
      <c r="AC17" s="206"/>
      <c r="AD17" s="206"/>
      <c r="AE17" s="206" t="s">
        <v>102</v>
      </c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07"/>
      <c r="B18" s="213"/>
      <c r="C18" s="259" t="s">
        <v>111</v>
      </c>
      <c r="D18" s="218"/>
      <c r="E18" s="223">
        <v>75.25</v>
      </c>
      <c r="F18" s="226"/>
      <c r="G18" s="226"/>
      <c r="H18" s="226"/>
      <c r="I18" s="226"/>
      <c r="J18" s="226"/>
      <c r="K18" s="226"/>
      <c r="L18" s="226"/>
      <c r="M18" s="226"/>
      <c r="N18" s="216"/>
      <c r="O18" s="216"/>
      <c r="P18" s="216"/>
      <c r="Q18" s="216"/>
      <c r="R18" s="216"/>
      <c r="S18" s="216"/>
      <c r="T18" s="217"/>
      <c r="U18" s="216"/>
      <c r="V18" s="206"/>
      <c r="W18" s="206"/>
      <c r="X18" s="206"/>
      <c r="Y18" s="206"/>
      <c r="Z18" s="206"/>
      <c r="AA18" s="206"/>
      <c r="AB18" s="206"/>
      <c r="AC18" s="206"/>
      <c r="AD18" s="206"/>
      <c r="AE18" s="206" t="s">
        <v>99</v>
      </c>
      <c r="AF18" s="206">
        <v>0</v>
      </c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ht="22.5" outlineLevel="1" x14ac:dyDescent="0.2">
      <c r="A19" s="207">
        <v>7</v>
      </c>
      <c r="B19" s="213" t="s">
        <v>112</v>
      </c>
      <c r="C19" s="258" t="s">
        <v>113</v>
      </c>
      <c r="D19" s="215" t="s">
        <v>110</v>
      </c>
      <c r="E19" s="222">
        <v>52.674999999999997</v>
      </c>
      <c r="F19" s="225"/>
      <c r="G19" s="226">
        <f>ROUND(E19*F19,2)</f>
        <v>0</v>
      </c>
      <c r="H19" s="225"/>
      <c r="I19" s="226">
        <f>ROUND(E19*H19,2)</f>
        <v>0</v>
      </c>
      <c r="J19" s="225"/>
      <c r="K19" s="226">
        <f>ROUND(E19*J19,2)</f>
        <v>0</v>
      </c>
      <c r="L19" s="226">
        <v>21</v>
      </c>
      <c r="M19" s="226">
        <f>G19*(1+L19/100)</f>
        <v>0</v>
      </c>
      <c r="N19" s="216">
        <v>0</v>
      </c>
      <c r="O19" s="216">
        <f>ROUND(E19*N19,5)</f>
        <v>0</v>
      </c>
      <c r="P19" s="216">
        <v>0</v>
      </c>
      <c r="Q19" s="216">
        <f>ROUND(E19*P19,5)</f>
        <v>0</v>
      </c>
      <c r="R19" s="216"/>
      <c r="S19" s="216"/>
      <c r="T19" s="217">
        <v>0.185</v>
      </c>
      <c r="U19" s="216">
        <f>ROUND(E19*T19,2)</f>
        <v>9.74</v>
      </c>
      <c r="V19" s="206"/>
      <c r="W19" s="206"/>
      <c r="X19" s="206"/>
      <c r="Y19" s="206"/>
      <c r="Z19" s="206"/>
      <c r="AA19" s="206"/>
      <c r="AB19" s="206"/>
      <c r="AC19" s="206"/>
      <c r="AD19" s="206"/>
      <c r="AE19" s="206" t="s">
        <v>102</v>
      </c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07"/>
      <c r="B20" s="213"/>
      <c r="C20" s="259" t="s">
        <v>114</v>
      </c>
      <c r="D20" s="218"/>
      <c r="E20" s="223">
        <v>52.674999999999997</v>
      </c>
      <c r="F20" s="226"/>
      <c r="G20" s="226"/>
      <c r="H20" s="226"/>
      <c r="I20" s="226"/>
      <c r="J20" s="226"/>
      <c r="K20" s="226"/>
      <c r="L20" s="226"/>
      <c r="M20" s="226"/>
      <c r="N20" s="216"/>
      <c r="O20" s="216"/>
      <c r="P20" s="216"/>
      <c r="Q20" s="216"/>
      <c r="R20" s="216"/>
      <c r="S20" s="216"/>
      <c r="T20" s="217"/>
      <c r="U20" s="216"/>
      <c r="V20" s="206"/>
      <c r="W20" s="206"/>
      <c r="X20" s="206"/>
      <c r="Y20" s="206"/>
      <c r="Z20" s="206"/>
      <c r="AA20" s="206"/>
      <c r="AB20" s="206"/>
      <c r="AC20" s="206"/>
      <c r="AD20" s="206"/>
      <c r="AE20" s="206" t="s">
        <v>99</v>
      </c>
      <c r="AF20" s="206">
        <v>0</v>
      </c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07">
        <v>8</v>
      </c>
      <c r="B21" s="213" t="s">
        <v>115</v>
      </c>
      <c r="C21" s="258" t="s">
        <v>116</v>
      </c>
      <c r="D21" s="215" t="s">
        <v>97</v>
      </c>
      <c r="E21" s="222">
        <v>850</v>
      </c>
      <c r="F21" s="225"/>
      <c r="G21" s="226">
        <f>ROUND(E21*F21,2)</f>
        <v>0</v>
      </c>
      <c r="H21" s="225"/>
      <c r="I21" s="226">
        <f>ROUND(E21*H21,2)</f>
        <v>0</v>
      </c>
      <c r="J21" s="225"/>
      <c r="K21" s="226">
        <f>ROUND(E21*J21,2)</f>
        <v>0</v>
      </c>
      <c r="L21" s="226">
        <v>21</v>
      </c>
      <c r="M21" s="226">
        <f>G21*(1+L21/100)</f>
        <v>0</v>
      </c>
      <c r="N21" s="216">
        <v>0</v>
      </c>
      <c r="O21" s="216">
        <f>ROUND(E21*N21,5)</f>
        <v>0</v>
      </c>
      <c r="P21" s="216">
        <v>0</v>
      </c>
      <c r="Q21" s="216">
        <f>ROUND(E21*P21,5)</f>
        <v>0</v>
      </c>
      <c r="R21" s="216"/>
      <c r="S21" s="216"/>
      <c r="T21" s="217">
        <v>0</v>
      </c>
      <c r="U21" s="216">
        <f>ROUND(E21*T21,2)</f>
        <v>0</v>
      </c>
      <c r="V21" s="206"/>
      <c r="W21" s="206"/>
      <c r="X21" s="206"/>
      <c r="Y21" s="206"/>
      <c r="Z21" s="206"/>
      <c r="AA21" s="206"/>
      <c r="AB21" s="206"/>
      <c r="AC21" s="206"/>
      <c r="AD21" s="206"/>
      <c r="AE21" s="206" t="s">
        <v>94</v>
      </c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ht="22.5" outlineLevel="1" x14ac:dyDescent="0.2">
      <c r="A22" s="207">
        <v>9</v>
      </c>
      <c r="B22" s="213" t="s">
        <v>117</v>
      </c>
      <c r="C22" s="258" t="s">
        <v>118</v>
      </c>
      <c r="D22" s="215" t="s">
        <v>97</v>
      </c>
      <c r="E22" s="222">
        <v>430</v>
      </c>
      <c r="F22" s="225"/>
      <c r="G22" s="226">
        <f>ROUND(E22*F22,2)</f>
        <v>0</v>
      </c>
      <c r="H22" s="225"/>
      <c r="I22" s="226">
        <f>ROUND(E22*H22,2)</f>
        <v>0</v>
      </c>
      <c r="J22" s="225"/>
      <c r="K22" s="226">
        <f>ROUND(E22*J22,2)</f>
        <v>0</v>
      </c>
      <c r="L22" s="226">
        <v>21</v>
      </c>
      <c r="M22" s="226">
        <f>G22*(1+L22/100)</f>
        <v>0</v>
      </c>
      <c r="N22" s="216">
        <v>4.725E-2</v>
      </c>
      <c r="O22" s="216">
        <f>ROUND(E22*N22,5)</f>
        <v>20.317499999999999</v>
      </c>
      <c r="P22" s="216">
        <v>0</v>
      </c>
      <c r="Q22" s="216">
        <f>ROUND(E22*P22,5)</f>
        <v>0</v>
      </c>
      <c r="R22" s="216"/>
      <c r="S22" s="216"/>
      <c r="T22" s="217">
        <v>2.2599999999999999E-2</v>
      </c>
      <c r="U22" s="216">
        <f>ROUND(E22*T22,2)</f>
        <v>9.7200000000000006</v>
      </c>
      <c r="V22" s="206"/>
      <c r="W22" s="206"/>
      <c r="X22" s="206"/>
      <c r="Y22" s="206"/>
      <c r="Z22" s="206"/>
      <c r="AA22" s="206"/>
      <c r="AB22" s="206"/>
      <c r="AC22" s="206"/>
      <c r="AD22" s="206"/>
      <c r="AE22" s="206" t="s">
        <v>102</v>
      </c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ht="22.5" outlineLevel="1" x14ac:dyDescent="0.2">
      <c r="A23" s="236">
        <v>10</v>
      </c>
      <c r="B23" s="237" t="s">
        <v>119</v>
      </c>
      <c r="C23" s="261" t="s">
        <v>120</v>
      </c>
      <c r="D23" s="238" t="s">
        <v>97</v>
      </c>
      <c r="E23" s="239">
        <v>430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42">
        <v>6.0000000000000002E-5</v>
      </c>
      <c r="O23" s="242">
        <f>ROUND(E23*N23,5)</f>
        <v>2.58E-2</v>
      </c>
      <c r="P23" s="242">
        <v>0</v>
      </c>
      <c r="Q23" s="242">
        <f>ROUND(E23*P23,5)</f>
        <v>0</v>
      </c>
      <c r="R23" s="242"/>
      <c r="S23" s="242"/>
      <c r="T23" s="243">
        <v>2.5999999999999999E-2</v>
      </c>
      <c r="U23" s="242">
        <f>ROUND(E23*T23,2)</f>
        <v>11.18</v>
      </c>
      <c r="V23" s="206"/>
      <c r="W23" s="206"/>
      <c r="X23" s="206"/>
      <c r="Y23" s="206"/>
      <c r="Z23" s="206"/>
      <c r="AA23" s="206"/>
      <c r="AB23" s="206"/>
      <c r="AC23" s="206"/>
      <c r="AD23" s="206"/>
      <c r="AE23" s="206" t="s">
        <v>102</v>
      </c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x14ac:dyDescent="0.2">
      <c r="A24" s="6"/>
      <c r="B24" s="7" t="s">
        <v>121</v>
      </c>
      <c r="C24" s="262" t="s">
        <v>121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C24">
        <v>15</v>
      </c>
      <c r="AD24">
        <v>21</v>
      </c>
    </row>
    <row r="25" spans="1:60" x14ac:dyDescent="0.2">
      <c r="A25" s="244"/>
      <c r="B25" s="245">
        <v>26</v>
      </c>
      <c r="C25" s="263" t="s">
        <v>121</v>
      </c>
      <c r="D25" s="246"/>
      <c r="E25" s="246"/>
      <c r="F25" s="246"/>
      <c r="G25" s="257">
        <f>G8+G12</f>
        <v>0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f>SUMIF(L7:L23,AC24,G7:G23)</f>
        <v>0</v>
      </c>
      <c r="AD25">
        <f>SUMIF(L7:L23,AD24,G7:G23)</f>
        <v>0</v>
      </c>
      <c r="AE25" t="s">
        <v>122</v>
      </c>
    </row>
    <row r="26" spans="1:60" x14ac:dyDescent="0.2">
      <c r="A26" s="6"/>
      <c r="B26" s="7" t="s">
        <v>121</v>
      </c>
      <c r="C26" s="262" t="s">
        <v>121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6"/>
      <c r="B27" s="7" t="s">
        <v>121</v>
      </c>
      <c r="C27" s="262" t="s">
        <v>121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47">
        <v>33</v>
      </c>
      <c r="B28" s="247"/>
      <c r="C28" s="264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48"/>
      <c r="B29" s="249"/>
      <c r="C29" s="265"/>
      <c r="D29" s="249"/>
      <c r="E29" s="249"/>
      <c r="F29" s="249"/>
      <c r="G29" s="250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E29" t="s">
        <v>123</v>
      </c>
    </row>
    <row r="30" spans="1:60" x14ac:dyDescent="0.2">
      <c r="A30" s="251"/>
      <c r="B30" s="252"/>
      <c r="C30" s="266"/>
      <c r="D30" s="252"/>
      <c r="E30" s="252"/>
      <c r="F30" s="252"/>
      <c r="G30" s="253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51"/>
      <c r="B31" s="252"/>
      <c r="C31" s="266"/>
      <c r="D31" s="252"/>
      <c r="E31" s="252"/>
      <c r="F31" s="252"/>
      <c r="G31" s="253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1"/>
      <c r="B32" s="252"/>
      <c r="C32" s="266"/>
      <c r="D32" s="252"/>
      <c r="E32" s="252"/>
      <c r="F32" s="252"/>
      <c r="G32" s="253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4"/>
      <c r="B33" s="255"/>
      <c r="C33" s="267"/>
      <c r="D33" s="255"/>
      <c r="E33" s="255"/>
      <c r="F33" s="255"/>
      <c r="G33" s="25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6"/>
      <c r="B34" s="7" t="s">
        <v>121</v>
      </c>
      <c r="C34" s="262" t="s">
        <v>121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C35" s="268"/>
      <c r="AE35" t="s">
        <v>124</v>
      </c>
    </row>
  </sheetData>
  <mergeCells count="6">
    <mergeCell ref="A1:G1"/>
    <mergeCell ref="C2:G2"/>
    <mergeCell ref="C3:G3"/>
    <mergeCell ref="C4:G4"/>
    <mergeCell ref="A28:C28"/>
    <mergeCell ref="A29:G3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2020-06-26T15:14:03Z</dcterms:modified>
</cp:coreProperties>
</file>