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Pol'!$A$1:$U$62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49" i="1" l="1"/>
  <c r="I48" i="1"/>
  <c r="I47" i="1"/>
  <c r="G39" i="1"/>
  <c r="F39" i="1"/>
  <c r="G52" i="12"/>
  <c r="AC52" i="12"/>
  <c r="AD52" i="12"/>
  <c r="BA13" i="12"/>
  <c r="BA12" i="12"/>
  <c r="G9" i="12"/>
  <c r="I9" i="12"/>
  <c r="I8" i="12" s="1"/>
  <c r="K9" i="12"/>
  <c r="M9" i="12"/>
  <c r="O9" i="12"/>
  <c r="Q9" i="12"/>
  <c r="Q8" i="12" s="1"/>
  <c r="U9" i="12"/>
  <c r="G10" i="12"/>
  <c r="M10" i="12" s="1"/>
  <c r="I10" i="12"/>
  <c r="K10" i="12"/>
  <c r="K8" i="12" s="1"/>
  <c r="O10" i="12"/>
  <c r="Q10" i="12"/>
  <c r="U10" i="12"/>
  <c r="U8" i="12" s="1"/>
  <c r="G11" i="12"/>
  <c r="I11" i="12"/>
  <c r="K11" i="12"/>
  <c r="M11" i="12"/>
  <c r="O11" i="12"/>
  <c r="Q11" i="12"/>
  <c r="U11" i="12"/>
  <c r="G14" i="12"/>
  <c r="G8" i="12" s="1"/>
  <c r="I14" i="12"/>
  <c r="K14" i="12"/>
  <c r="O14" i="12"/>
  <c r="O8" i="12" s="1"/>
  <c r="Q14" i="12"/>
  <c r="U14" i="12"/>
  <c r="G16" i="12"/>
  <c r="I16" i="12"/>
  <c r="K16" i="12"/>
  <c r="M16" i="12"/>
  <c r="O16" i="12"/>
  <c r="Q16" i="12"/>
  <c r="U16" i="12"/>
  <c r="G17" i="12"/>
  <c r="M17" i="12" s="1"/>
  <c r="I17" i="12"/>
  <c r="K17" i="12"/>
  <c r="O17" i="12"/>
  <c r="Q17" i="12"/>
  <c r="U17" i="12"/>
  <c r="G18" i="12"/>
  <c r="I18" i="12"/>
  <c r="K18" i="12"/>
  <c r="M18" i="12"/>
  <c r="O18" i="12"/>
  <c r="Q18" i="12"/>
  <c r="U18" i="12"/>
  <c r="G19" i="12"/>
  <c r="M19" i="12" s="1"/>
  <c r="I19" i="12"/>
  <c r="K19" i="12"/>
  <c r="O19" i="12"/>
  <c r="Q19" i="12"/>
  <c r="U19" i="12"/>
  <c r="G20" i="12"/>
  <c r="I20" i="12"/>
  <c r="K20" i="12"/>
  <c r="M20" i="12"/>
  <c r="O20" i="12"/>
  <c r="Q20" i="12"/>
  <c r="U20" i="12"/>
  <c r="G23" i="12"/>
  <c r="M23" i="12" s="1"/>
  <c r="I23" i="12"/>
  <c r="K23" i="12"/>
  <c r="O23" i="12"/>
  <c r="Q23" i="12"/>
  <c r="U23" i="12"/>
  <c r="G25" i="12"/>
  <c r="I25" i="12"/>
  <c r="K25" i="12"/>
  <c r="M25" i="12"/>
  <c r="O25" i="12"/>
  <c r="Q25" i="12"/>
  <c r="U25" i="12"/>
  <c r="G26" i="12"/>
  <c r="M26" i="12" s="1"/>
  <c r="I26" i="12"/>
  <c r="K26" i="12"/>
  <c r="O26" i="12"/>
  <c r="Q26" i="12"/>
  <c r="U26" i="12"/>
  <c r="G28" i="12"/>
  <c r="M28" i="12" s="1"/>
  <c r="M27" i="12" s="1"/>
  <c r="I28" i="12"/>
  <c r="K28" i="12"/>
  <c r="K27" i="12" s="1"/>
  <c r="O28" i="12"/>
  <c r="O27" i="12" s="1"/>
  <c r="Q28" i="12"/>
  <c r="U28" i="12"/>
  <c r="U27" i="12" s="1"/>
  <c r="G29" i="12"/>
  <c r="I29" i="12"/>
  <c r="K29" i="12"/>
  <c r="M29" i="12"/>
  <c r="O29" i="12"/>
  <c r="Q29" i="12"/>
  <c r="U29" i="12"/>
  <c r="G30" i="12"/>
  <c r="M30" i="12" s="1"/>
  <c r="I30" i="12"/>
  <c r="K30" i="12"/>
  <c r="O30" i="12"/>
  <c r="Q30" i="12"/>
  <c r="U30" i="12"/>
  <c r="G31" i="12"/>
  <c r="I31" i="12"/>
  <c r="I27" i="12" s="1"/>
  <c r="K31" i="12"/>
  <c r="M31" i="12"/>
  <c r="O31" i="12"/>
  <c r="Q31" i="12"/>
  <c r="Q27" i="12" s="1"/>
  <c r="U31" i="12"/>
  <c r="G32" i="12"/>
  <c r="G33" i="12"/>
  <c r="I33" i="12"/>
  <c r="I32" i="12" s="1"/>
  <c r="K33" i="12"/>
  <c r="M33" i="12"/>
  <c r="O33" i="12"/>
  <c r="Q33" i="12"/>
  <c r="Q32" i="12" s="1"/>
  <c r="U33" i="12"/>
  <c r="G34" i="12"/>
  <c r="M34" i="12" s="1"/>
  <c r="I34" i="12"/>
  <c r="K34" i="12"/>
  <c r="O34" i="12"/>
  <c r="O32" i="12" s="1"/>
  <c r="Q34" i="12"/>
  <c r="U34" i="12"/>
  <c r="G36" i="12"/>
  <c r="I36" i="12"/>
  <c r="K36" i="12"/>
  <c r="M36" i="12"/>
  <c r="O36" i="12"/>
  <c r="Q36" i="12"/>
  <c r="U36" i="12"/>
  <c r="G37" i="12"/>
  <c r="M37" i="12" s="1"/>
  <c r="I37" i="12"/>
  <c r="K37" i="12"/>
  <c r="K32" i="12" s="1"/>
  <c r="O37" i="12"/>
  <c r="Q37" i="12"/>
  <c r="U37" i="12"/>
  <c r="U32" i="12" s="1"/>
  <c r="G38" i="12"/>
  <c r="I38" i="12"/>
  <c r="K38" i="12"/>
  <c r="M38" i="12"/>
  <c r="O38" i="12"/>
  <c r="Q38" i="12"/>
  <c r="U38" i="12"/>
  <c r="G39" i="12"/>
  <c r="M39" i="12" s="1"/>
  <c r="I39" i="12"/>
  <c r="K39" i="12"/>
  <c r="O39" i="12"/>
  <c r="Q39" i="12"/>
  <c r="U39" i="12"/>
  <c r="G40" i="12"/>
  <c r="I40" i="12"/>
  <c r="K40" i="12"/>
  <c r="M40" i="12"/>
  <c r="O40" i="12"/>
  <c r="Q40" i="12"/>
  <c r="U40" i="12"/>
  <c r="G41" i="12"/>
  <c r="M41" i="12" s="1"/>
  <c r="I41" i="12"/>
  <c r="K41" i="12"/>
  <c r="O41" i="12"/>
  <c r="Q41" i="12"/>
  <c r="U41" i="12"/>
  <c r="G43" i="12"/>
  <c r="I43" i="12"/>
  <c r="K43" i="12"/>
  <c r="M43" i="12"/>
  <c r="O43" i="12"/>
  <c r="Q43" i="12"/>
  <c r="U43" i="12"/>
  <c r="G47" i="12"/>
  <c r="M47" i="12" s="1"/>
  <c r="I47" i="12"/>
  <c r="K47" i="12"/>
  <c r="O47" i="12"/>
  <c r="Q47" i="12"/>
  <c r="U47" i="12"/>
  <c r="G49" i="12"/>
  <c r="I49" i="12"/>
  <c r="K49" i="12"/>
  <c r="M49" i="12"/>
  <c r="O49" i="12"/>
  <c r="Q49" i="12"/>
  <c r="U49" i="12"/>
  <c r="G50" i="12"/>
  <c r="M50" i="12" s="1"/>
  <c r="I50" i="12"/>
  <c r="K50" i="12"/>
  <c r="O50" i="12"/>
  <c r="Q50" i="12"/>
  <c r="U50" i="12"/>
  <c r="I20" i="1"/>
  <c r="I19" i="1"/>
  <c r="I17" i="1"/>
  <c r="I16" i="1"/>
  <c r="I50" i="1"/>
  <c r="G27" i="1"/>
  <c r="F40" i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I18" i="1" l="1"/>
  <c r="I21" i="1" s="1"/>
  <c r="G28" i="1"/>
  <c r="G23" i="1"/>
  <c r="M32" i="12"/>
  <c r="G27" i="12"/>
  <c r="M14" i="12"/>
  <c r="M8" i="12" s="1"/>
  <c r="I39" i="1"/>
  <c r="I40" i="1" s="1"/>
  <c r="J39" i="1" s="1"/>
  <c r="J40" i="1" s="1"/>
  <c r="G24" i="1" l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<sst xmlns="http://schemas.openxmlformats.org/spreadsheetml/2006/main" count="276" uniqueCount="171">
  <si>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</si>
  <si>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</si>
  <si>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</si>
  <si>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</si>
  <si>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</si>
  <si>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</si>
  <si>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</si>
  <si>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</si>
  <si>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</si>
  <si>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</si>
  <si>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</si>
  <si>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</si>
  <si>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</si>
  <si>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</si>
  <si>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</si>
  <si>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</si>
  <si>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</si>
  <si>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</si>
  <si>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</si>
  <si>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</si>
  <si>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</si>
  <si>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</si>
  <si>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</si>
  <si>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</si>
  <si>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</si>
  <si>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</si>
  <si>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</si>
  <si>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</si>
  <si>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</si>
  <si>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</si>
  <si>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</si>
  <si>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</si>
  <si>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</si>
  <si>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</si>
  <si>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</si>
  <si>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</si>
  <si>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</si>
  <si>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</si>
  <si>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</si>
  <si>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</si>
  <si>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</si>
  <si>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</si>
  <si>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</si>
  <si>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</si>
  <si>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</si>
  <si>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Ing. arch. Miroslav Dvořák</t>
  </si>
  <si>
    <t>ZTV sídliště Za Hanouskovými, Č. Rudolec Obj. 06 Veřejné osvětlení</t>
  </si>
  <si>
    <t>Obec Český Rudoelc</t>
  </si>
  <si>
    <t>DELTA projekt s.r.o.</t>
  </si>
  <si>
    <t>Antonínská 15</t>
  </si>
  <si>
    <t>Dačice</t>
  </si>
  <si>
    <t>38001</t>
  </si>
  <si>
    <t>25160150</t>
  </si>
  <si>
    <t>Rozpočet</t>
  </si>
  <si>
    <t>Celkem za stavbu</t>
  </si>
  <si>
    <t>CZK</t>
  </si>
  <si>
    <t>Rekapitulace dílů</t>
  </si>
  <si>
    <t>Typ dílu</t>
  </si>
  <si>
    <t>M21</t>
  </si>
  <si>
    <t>Elektromontáže</t>
  </si>
  <si>
    <t>M22</t>
  </si>
  <si>
    <t>Montáž sdělovací a zabezp.tech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</si>
  <si>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</si>
  <si>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</si>
  <si>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</si>
  <si>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</si>
  <si>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</si>
  <si>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</si>
  <si>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</si>
  <si>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</si>
  <si>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</si>
  <si>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</si>
  <si>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</si>
  <si>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</si>
  <si>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</si>
  <si>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</si>
  <si>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</si>
  <si>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</si>
  <si>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</si>
  <si>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</si>
  <si>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</si>
  <si>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</si>
  <si>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</si>
  <si>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</si>
  <si>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</si>
  <si>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</si>
  <si>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</si>
  <si>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</si>
  <si>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</si>
  <si>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</si>
  <si>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</si>
  <si>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</si>
  <si>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</si>
  <si>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210202110R00</t>
  </si>
  <si>
    <t>Svítidlo veřejného osvětlení ramenové</t>
  </si>
  <si>
    <t>kus</t>
  </si>
  <si>
    <t>POL1_0</t>
  </si>
  <si>
    <t>34801...</t>
  </si>
  <si>
    <t>Svítidlo VO venkovní 50 W, 6400 lm, hliníkové tělo</t>
  </si>
  <si>
    <t>POL3_0</t>
  </si>
  <si>
    <t>210204002RT1</t>
  </si>
  <si>
    <t>Stožár osvětlovací sadový - ocelový, včetně dodávky stožáru + elektrovýzbroj</t>
  </si>
  <si>
    <t>POP</t>
  </si>
  <si>
    <t>Včetně dodávky ocelového stožáru třístupňového pozinkovaného pro výšku 6,0 m, o celkové délce 6,8 m (0,8 m vetknutí do základu), ochranné pouzdro</t>
  </si>
  <si>
    <t>210220021RT1</t>
  </si>
  <si>
    <t>Vedení uzemňovací v zemi FeZn do 120 mm2 vč.svorek, včetně pásku FeZn 30 x 4 mm</t>
  </si>
  <si>
    <t>m</t>
  </si>
  <si>
    <t>310+290+19*3</t>
  </si>
  <si>
    <t>VV</t>
  </si>
  <si>
    <t>210121213R00</t>
  </si>
  <si>
    <t>Spínač soumrakový s hodinami v rozvaděči</t>
  </si>
  <si>
    <t>210204203R00</t>
  </si>
  <si>
    <t>Elektrovýzbroj stožáru pro 3 okruhy</t>
  </si>
  <si>
    <t>3457114665R</t>
  </si>
  <si>
    <t>Trubka kabelová chránička PVC CWS 90/4,3/6000 tř.4, hladká, hrdlovaná</t>
  </si>
  <si>
    <t>3457114723R</t>
  </si>
  <si>
    <t>Trubka kabelová chránička KOPODUR KD 09090</t>
  </si>
  <si>
    <t>2108401..</t>
  </si>
  <si>
    <t>Kabel silový CYKYDY 750V 5 x 6 svisle v jámě</t>
  </si>
  <si>
    <t>310+290</t>
  </si>
  <si>
    <t>vtažení do sloupů:2*2*18+10</t>
  </si>
  <si>
    <t>34111100R</t>
  </si>
  <si>
    <t>Kabel silový s Cu jádrem 750 V CYKY 5 x 6 mm2</t>
  </si>
  <si>
    <t>(310+290+10+18*4)*1,02</t>
  </si>
  <si>
    <t>210120901R00</t>
  </si>
  <si>
    <t>Hlavní vypínač v rozvaděči</t>
  </si>
  <si>
    <t>210190051R00</t>
  </si>
  <si>
    <t>Montáž rozvaděče skříň.,1 pole dělených do 200 kg</t>
  </si>
  <si>
    <t>220111737R00</t>
  </si>
  <si>
    <t>Uzemnění kabelu v rozvaděči</t>
  </si>
  <si>
    <t>3571...</t>
  </si>
  <si>
    <t>Rozvaděč elektroměrový betonový ER 212/KVP7P, včetně pilíře 47/213/25 cm, IP44/20, termoset</t>
  </si>
  <si>
    <t>220110561R00</t>
  </si>
  <si>
    <t>Montáž celoplech.rozvaděče A 1 do zdi</t>
  </si>
  <si>
    <t>220060603R00</t>
  </si>
  <si>
    <t>Zatažení závlečného kabelu, ručně</t>
  </si>
  <si>
    <t>460300101RT1</t>
  </si>
  <si>
    <t>Vrtání jámy pro stožár do D 55 cm, jámy do hl. 2 m, průměru do 55 cm</t>
  </si>
  <si>
    <t>460080001RT1</t>
  </si>
  <si>
    <t>Betonový základ do zeminy bez bednění, uložení betonu do výkopu</t>
  </si>
  <si>
    <t>m3</t>
  </si>
  <si>
    <t>0,5*0,5*0,8*18</t>
  </si>
  <si>
    <t>460100001RT1</t>
  </si>
  <si>
    <t>Pouzdrový základ 250x800 mm mimo osu trasy, kompletní zhot.pouzdrového základu, osazení trubky</t>
  </si>
  <si>
    <t>28611263.AR</t>
  </si>
  <si>
    <t>Trubka kanalizační KGEM SN 8 PVC 200x5,9x1000</t>
  </si>
  <si>
    <t>460110001R01</t>
  </si>
  <si>
    <t>Sonda pro vyhledání kabelů - výkop, 65 x 120  hor. 4</t>
  </si>
  <si>
    <t>460110101R01</t>
  </si>
  <si>
    <t>Sonda pro vyhledání kabelů - zához, 65 x 120 hor. 4</t>
  </si>
  <si>
    <t>460200131RT2</t>
  </si>
  <si>
    <t>Výkop kabelové rýhy 35/50 cm  hor.1, ruční výkop rýhy</t>
  </si>
  <si>
    <t>460200231RT1</t>
  </si>
  <si>
    <t>Výkop kabelové rýhy 50/50 cm  hor.1, strojní výkop rýhy</t>
  </si>
  <si>
    <t>304+282-60</t>
  </si>
  <si>
    <t>460300002R00</t>
  </si>
  <si>
    <t>Záhrn rýh strojem ve volném terénu</t>
  </si>
  <si>
    <t>0,35*0,5*60</t>
  </si>
  <si>
    <t>0,5*0,5*526</t>
  </si>
  <si>
    <t>-0,35*0,15*600</t>
  </si>
  <si>
    <t>460300006RT1</t>
  </si>
  <si>
    <t>Hutnění zeminy po vrstvách 20 cm, hutnění po strojním záhrnu rýh</t>
  </si>
  <si>
    <t>460420018RT1</t>
  </si>
  <si>
    <t>Zřízení kabelového lože v rýze š.do 35 cm z písku, tloušťka vrstvy 15 cm</t>
  </si>
  <si>
    <t>460490012RT1</t>
  </si>
  <si>
    <t>Fólie výstražná z PVC, šířka 33 cm, fólie PVC šířka 33 cm</t>
  </si>
  <si>
    <t>Montáž upevňovací konstrukce, případná oprava poškozeného nátěru, úplná montáž svítidla, tj. vyznačení umístění svítidla, jeho rozložení, zapojení vodičů, složení svítidla v celek, vybavení zdroji záření a vyzkoušení.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</si>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</sst>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 shrinkToFit="1"/>
    </xf>
    <xf numFmtId="0" fontId="18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17" fillId="0" borderId="0" xfId="0" applyNumberFormat="1" applyFont="1" applyBorder="1" applyAlignment="1">
      <alignment vertical="top" wrapText="1" shrinkToFit="1"/>
    </xf>
    <xf numFmtId="172" fontId="18" fillId="0" borderId="33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hidden="1" customHeight="1" x14ac:dyDescent="0.2">
      <c r="A3" s="4"/>
      <c r="B3" s="111" t="s">
        <v>43</v>
      </c>
      <c r="C3" s="112"/>
      <c r="D3" s="113"/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 t="s">
        <v>48</v>
      </c>
      <c r="E11" s="124"/>
      <c r="F11" s="124"/>
      <c r="G11" s="124"/>
      <c r="H11" s="28" t="s">
        <v>33</v>
      </c>
      <c r="I11" s="128" t="s">
        <v>52</v>
      </c>
      <c r="J11" s="11"/>
    </row>
    <row r="12" spans="1:15" ht="15.75" customHeight="1" x14ac:dyDescent="0.2">
      <c r="A12" s="4"/>
      <c r="B12" s="41"/>
      <c r="C12" s="26"/>
      <c r="D12" s="125" t="s">
        <v>49</v>
      </c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 t="s">
        <v>51</v>
      </c>
      <c r="D13" s="126" t="s">
        <v>50</v>
      </c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SUMIF(F47:F49,A16,I47:I49)+SUMIF(F47:F49,"PSU",I47:I49)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SUMIF(F47:F49,A17,I47:I49)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SUMIF(F47:F49,A18,I47:I49)</f>
        <v>0</v>
      </c>
      <c r="J18" s="93"/>
    </row>
    <row r="19" spans="1:10" ht="23.25" customHeight="1" x14ac:dyDescent="0.2">
      <c r="A19" s="193" t="s">
        <v>64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SUMIF(F47:F49,A19,I47:I49)</f>
        <v>0</v>
      </c>
      <c r="J19" s="93"/>
    </row>
    <row r="20" spans="1:10" ht="23.25" customHeight="1" x14ac:dyDescent="0.2">
      <c r="A20" s="193" t="s">
        <v>65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SUMIF(F47:F49,A20,I47:I49)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44008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 t="s">
        <v>53</v>
      </c>
      <c r="C39" s="138" t="s">
        <v>46</v>
      </c>
      <c r="D39" s="139"/>
      <c r="E39" s="139"/>
      <c r="F39" s="147">
        <f>'Rozpočet Pol'!AC52</f>
        <v>0</v>
      </c>
      <c r="G39" s="148">
        <f>'Rozpočet Pol'!AD52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54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56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57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58</v>
      </c>
      <c r="C47" s="175" t="s">
        <v>59</v>
      </c>
      <c r="D47" s="176"/>
      <c r="E47" s="176"/>
      <c r="F47" s="180" t="s">
        <v>25</v>
      </c>
      <c r="G47" s="181"/>
      <c r="H47" s="181"/>
      <c r="I47" s="182">
        <f>'Rozpočet Pol'!G8</f>
        <v>0</v>
      </c>
      <c r="J47" s="182"/>
    </row>
    <row r="48" spans="1:10" ht="25.5" customHeight="1" x14ac:dyDescent="0.2">
      <c r="A48" s="163"/>
      <c r="B48" s="166" t="s">
        <v>60</v>
      </c>
      <c r="C48" s="165" t="s">
        <v>61</v>
      </c>
      <c r="D48" s="167"/>
      <c r="E48" s="167"/>
      <c r="F48" s="183" t="s">
        <v>25</v>
      </c>
      <c r="G48" s="184"/>
      <c r="H48" s="184"/>
      <c r="I48" s="185">
        <f>'Rozpočet Pol'!G27</f>
        <v>0</v>
      </c>
      <c r="J48" s="185"/>
    </row>
    <row r="49" spans="1:10" ht="25.5" customHeight="1" x14ac:dyDescent="0.2">
      <c r="A49" s="163"/>
      <c r="B49" s="177" t="s">
        <v>62</v>
      </c>
      <c r="C49" s="178" t="s">
        <v>63</v>
      </c>
      <c r="D49" s="179"/>
      <c r="E49" s="179"/>
      <c r="F49" s="186" t="s">
        <v>25</v>
      </c>
      <c r="G49" s="187"/>
      <c r="H49" s="187"/>
      <c r="I49" s="188">
        <f>'Rozpočet Pol'!G32</f>
        <v>0</v>
      </c>
      <c r="J49" s="188"/>
    </row>
    <row r="50" spans="1:10" ht="25.5" customHeight="1" x14ac:dyDescent="0.2">
      <c r="A50" s="164"/>
      <c r="B50" s="170" t="s">
        <v>1</v>
      </c>
      <c r="C50" s="170"/>
      <c r="D50" s="171"/>
      <c r="E50" s="171"/>
      <c r="F50" s="189"/>
      <c r="G50" s="190"/>
      <c r="H50" s="190"/>
      <c r="I50" s="191">
        <f>SUM(I47:I49)</f>
        <v>0</v>
      </c>
      <c r="J50" s="191"/>
    </row>
    <row r="51" spans="1:10" x14ac:dyDescent="0.2">
      <c r="F51" s="192"/>
      <c r="G51" s="130"/>
      <c r="H51" s="192"/>
      <c r="I51" s="130"/>
      <c r="J51" s="130"/>
    </row>
    <row r="52" spans="1:10" x14ac:dyDescent="0.2">
      <c r="F52" s="192"/>
      <c r="G52" s="130"/>
      <c r="H52" s="192"/>
      <c r="I52" s="130"/>
      <c r="J52" s="130"/>
    </row>
    <row r="53" spans="1:10" x14ac:dyDescent="0.2">
      <c r="F53" s="192"/>
      <c r="G53" s="130"/>
      <c r="H53" s="192"/>
      <c r="I53" s="130"/>
      <c r="J53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I49:J49"/>
    <mergeCell ref="C49:E49"/>
    <mergeCell ref="I50:J50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62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67</v>
      </c>
    </row>
    <row r="2" spans="1:60" ht="24.95" customHeight="1" x14ac:dyDescent="0.2">
      <c r="A2" s="202" t="s">
        <v>66</v>
      </c>
      <c r="B2" s="196"/>
      <c r="C2" s="197" t="s">
        <v>46</v>
      </c>
      <c r="D2" s="198"/>
      <c r="E2" s="198"/>
      <c r="F2" s="198"/>
      <c r="G2" s="204"/>
      <c r="AE2" t="s">
        <v>68</v>
      </c>
    </row>
    <row r="3" spans="1:60" ht="24.95" hidden="1" customHeight="1" x14ac:dyDescent="0.2">
      <c r="A3" s="203" t="s">
        <v>7</v>
      </c>
      <c r="B3" s="201"/>
      <c r="C3" s="199"/>
      <c r="D3" s="200"/>
      <c r="E3" s="200"/>
      <c r="F3" s="200"/>
      <c r="G3" s="205"/>
      <c r="AE3" t="s">
        <v>69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70</v>
      </c>
    </row>
    <row r="5" spans="1:60" hidden="1" x14ac:dyDescent="0.2">
      <c r="A5" s="206" t="s">
        <v>71</v>
      </c>
      <c r="B5" s="207"/>
      <c r="C5" s="208"/>
      <c r="D5" s="209"/>
      <c r="E5" s="209"/>
      <c r="F5" s="209"/>
      <c r="G5" s="210"/>
      <c r="AE5" t="s">
        <v>72</v>
      </c>
    </row>
    <row r="7" spans="1:60" ht="38.25" x14ac:dyDescent="0.2">
      <c r="A7" s="216" t="s">
        <v>73</v>
      </c>
      <c r="B7" s="217" t="s">
        <v>74</v>
      </c>
      <c r="C7" s="217" t="s">
        <v>75</v>
      </c>
      <c r="D7" s="216" t="s">
        <v>76</v>
      </c>
      <c r="E7" s="216" t="s">
        <v>77</v>
      </c>
      <c r="F7" s="211" t="s">
        <v>78</v>
      </c>
      <c r="G7" s="237" t="s">
        <v>28</v>
      </c>
      <c r="H7" s="238" t="s">
        <v>29</v>
      </c>
      <c r="I7" s="238" t="s">
        <v>79</v>
      </c>
      <c r="J7" s="238" t="s">
        <v>30</v>
      </c>
      <c r="K7" s="238" t="s">
        <v>80</v>
      </c>
      <c r="L7" s="238" t="s">
        <v>81</v>
      </c>
      <c r="M7" s="238" t="s">
        <v>82</v>
      </c>
      <c r="N7" s="238" t="s">
        <v>83</v>
      </c>
      <c r="O7" s="238" t="s">
        <v>84</v>
      </c>
      <c r="P7" s="238" t="s">
        <v>85</v>
      </c>
      <c r="Q7" s="238" t="s">
        <v>86</v>
      </c>
      <c r="R7" s="238" t="s">
        <v>87</v>
      </c>
      <c r="S7" s="238" t="s">
        <v>88</v>
      </c>
      <c r="T7" s="238" t="s">
        <v>89</v>
      </c>
      <c r="U7" s="219" t="s">
        <v>90</v>
      </c>
    </row>
    <row r="8" spans="1:60" x14ac:dyDescent="0.2">
      <c r="A8" s="239" t="s">
        <v>91</v>
      </c>
      <c r="B8" s="240" t="s">
        <v>58</v>
      </c>
      <c r="C8" s="241" t="s">
        <v>59</v>
      </c>
      <c r="D8" s="218"/>
      <c r="E8" s="242"/>
      <c r="F8" s="243"/>
      <c r="G8" s="243">
        <f>SUMIF(AE9:AE26,"&lt;&gt;NOR",G9:G26)</f>
        <v>0</v>
      </c>
      <c r="H8" s="243"/>
      <c r="I8" s="243">
        <f>SUM(I9:I26)</f>
        <v>0</v>
      </c>
      <c r="J8" s="243"/>
      <c r="K8" s="243">
        <f>SUM(K9:K26)</f>
        <v>0</v>
      </c>
      <c r="L8" s="243"/>
      <c r="M8" s="243">
        <f>SUM(M9:M26)</f>
        <v>0</v>
      </c>
      <c r="N8" s="218"/>
      <c r="O8" s="218">
        <f>SUM(O9:O26)</f>
        <v>1.95614</v>
      </c>
      <c r="P8" s="218"/>
      <c r="Q8" s="218">
        <f>SUM(Q9:Q26)</f>
        <v>0</v>
      </c>
      <c r="R8" s="218"/>
      <c r="S8" s="218"/>
      <c r="T8" s="239"/>
      <c r="U8" s="218">
        <f>SUM(U9:U26)</f>
        <v>347.61999999999995</v>
      </c>
      <c r="AE8" t="s">
        <v>92</v>
      </c>
    </row>
    <row r="9" spans="1:60" outlineLevel="1" x14ac:dyDescent="0.2">
      <c r="A9" s="213">
        <v>1</v>
      </c>
      <c r="B9" s="220" t="s">
        <v>93</v>
      </c>
      <c r="C9" s="265" t="s">
        <v>94</v>
      </c>
      <c r="D9" s="222" t="s">
        <v>95</v>
      </c>
      <c r="E9" s="228">
        <v>18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22">
        <v>0</v>
      </c>
      <c r="O9" s="222">
        <f>ROUND(E9*N9,5)</f>
        <v>0</v>
      </c>
      <c r="P9" s="222">
        <v>0</v>
      </c>
      <c r="Q9" s="222">
        <f>ROUND(E9*P9,5)</f>
        <v>0</v>
      </c>
      <c r="R9" s="222"/>
      <c r="S9" s="222"/>
      <c r="T9" s="223">
        <v>1.2</v>
      </c>
      <c r="U9" s="222">
        <f>ROUND(E9*T9,2)</f>
        <v>21.6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96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3">
        <v>2</v>
      </c>
      <c r="B10" s="220" t="s">
        <v>97</v>
      </c>
      <c r="C10" s="265" t="s">
        <v>98</v>
      </c>
      <c r="D10" s="222" t="s">
        <v>95</v>
      </c>
      <c r="E10" s="228">
        <v>18</v>
      </c>
      <c r="F10" s="232"/>
      <c r="G10" s="233">
        <f>ROUND(E10*F10,2)</f>
        <v>0</v>
      </c>
      <c r="H10" s="232"/>
      <c r="I10" s="233">
        <f>ROUND(E10*H10,2)</f>
        <v>0</v>
      </c>
      <c r="J10" s="232"/>
      <c r="K10" s="233">
        <f>ROUND(E10*J10,2)</f>
        <v>0</v>
      </c>
      <c r="L10" s="233">
        <v>21</v>
      </c>
      <c r="M10" s="233">
        <f>G10*(1+L10/100)</f>
        <v>0</v>
      </c>
      <c r="N10" s="222">
        <v>7.7999999999999996E-3</v>
      </c>
      <c r="O10" s="222">
        <f>ROUND(E10*N10,5)</f>
        <v>0.1404</v>
      </c>
      <c r="P10" s="222">
        <v>0</v>
      </c>
      <c r="Q10" s="222">
        <f>ROUND(E10*P10,5)</f>
        <v>0</v>
      </c>
      <c r="R10" s="222"/>
      <c r="S10" s="222"/>
      <c r="T10" s="223">
        <v>0</v>
      </c>
      <c r="U10" s="222">
        <f>ROUND(E10*T10,2)</f>
        <v>0</v>
      </c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99</v>
      </c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ht="22.5" outlineLevel="1" x14ac:dyDescent="0.2">
      <c r="A11" s="213">
        <v>3</v>
      </c>
      <c r="B11" s="220" t="s">
        <v>100</v>
      </c>
      <c r="C11" s="265" t="s">
        <v>101</v>
      </c>
      <c r="D11" s="222" t="s">
        <v>95</v>
      </c>
      <c r="E11" s="228">
        <v>18</v>
      </c>
      <c r="F11" s="232"/>
      <c r="G11" s="233">
        <f>ROUND(E11*F11,2)</f>
        <v>0</v>
      </c>
      <c r="H11" s="232"/>
      <c r="I11" s="233">
        <f>ROUND(E11*H11,2)</f>
        <v>0</v>
      </c>
      <c r="J11" s="232"/>
      <c r="K11" s="233">
        <f>ROUND(E11*J11,2)</f>
        <v>0</v>
      </c>
      <c r="L11" s="233">
        <v>21</v>
      </c>
      <c r="M11" s="233">
        <f>G11*(1+L11/100)</f>
        <v>0</v>
      </c>
      <c r="N11" s="222">
        <v>2.545E-2</v>
      </c>
      <c r="O11" s="222">
        <f>ROUND(E11*N11,5)</f>
        <v>0.45810000000000001</v>
      </c>
      <c r="P11" s="222">
        <v>0</v>
      </c>
      <c r="Q11" s="222">
        <f>ROUND(E11*P11,5)</f>
        <v>0</v>
      </c>
      <c r="R11" s="222"/>
      <c r="S11" s="222"/>
      <c r="T11" s="223">
        <v>1.68333</v>
      </c>
      <c r="U11" s="222">
        <f>ROUND(E11*T11,2)</f>
        <v>30.3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96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33.75" outlineLevel="1" x14ac:dyDescent="0.2">
      <c r="A12" s="213"/>
      <c r="B12" s="220"/>
      <c r="C12" s="266" t="s">
        <v>166</v>
      </c>
      <c r="D12" s="224"/>
      <c r="E12" s="229"/>
      <c r="F12" s="234"/>
      <c r="G12" s="235"/>
      <c r="H12" s="233"/>
      <c r="I12" s="233"/>
      <c r="J12" s="233"/>
      <c r="K12" s="233"/>
      <c r="L12" s="233"/>
      <c r="M12" s="233"/>
      <c r="N12" s="222"/>
      <c r="O12" s="222"/>
      <c r="P12" s="222"/>
      <c r="Q12" s="222"/>
      <c r="R12" s="222"/>
      <c r="S12" s="222"/>
      <c r="T12" s="223"/>
      <c r="U12" s="222"/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102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5" t="str">
        <f>C12</f>
        <v>Montáž upevňovací konstrukce, případná oprava poškozeného nátěru, úplná montáž svítidla, tj. vyznačení umístění svítidla, jeho rozložení, zapojení vodičů, složení svítidla v celek, vybavení zdroji záření a vyzkoušení.</v>
      </c>
      <c r="BB12" s="212"/>
      <c r="BC12" s="212"/>
      <c r="BD12" s="212"/>
      <c r="BE12" s="212"/>
      <c r="BF12" s="212"/>
      <c r="BG12" s="212"/>
      <c r="BH12" s="212"/>
    </row>
    <row r="13" spans="1:60" ht="22.5" outlineLevel="1" x14ac:dyDescent="0.2">
      <c r="A13" s="213"/>
      <c r="B13" s="220"/>
      <c r="C13" s="266" t="s">
        <v>103</v>
      </c>
      <c r="D13" s="224"/>
      <c r="E13" s="229"/>
      <c r="F13" s="234"/>
      <c r="G13" s="235"/>
      <c r="H13" s="233"/>
      <c r="I13" s="233"/>
      <c r="J13" s="233"/>
      <c r="K13" s="233"/>
      <c r="L13" s="233"/>
      <c r="M13" s="233"/>
      <c r="N13" s="222"/>
      <c r="O13" s="222"/>
      <c r="P13" s="222"/>
      <c r="Q13" s="222"/>
      <c r="R13" s="222"/>
      <c r="S13" s="222"/>
      <c r="T13" s="223"/>
      <c r="U13" s="222"/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102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5" t="str">
        <f>C13</f>
        <v>Včetně dodávky ocelového stožáru třístupňového pozinkovaného pro výšku 6,0 m, o celkové délce 6,8 m (0,8 m vetknutí do základu), ochranné pouzdro</v>
      </c>
      <c r="BB13" s="212"/>
      <c r="BC13" s="212"/>
      <c r="BD13" s="212"/>
      <c r="BE13" s="212"/>
      <c r="BF13" s="212"/>
      <c r="BG13" s="212"/>
      <c r="BH13" s="212"/>
    </row>
    <row r="14" spans="1:60" ht="22.5" outlineLevel="1" x14ac:dyDescent="0.2">
      <c r="A14" s="213">
        <v>4</v>
      </c>
      <c r="B14" s="220" t="s">
        <v>104</v>
      </c>
      <c r="C14" s="265" t="s">
        <v>105</v>
      </c>
      <c r="D14" s="222" t="s">
        <v>106</v>
      </c>
      <c r="E14" s="228">
        <v>657</v>
      </c>
      <c r="F14" s="232"/>
      <c r="G14" s="233">
        <f>ROUND(E14*F14,2)</f>
        <v>0</v>
      </c>
      <c r="H14" s="232"/>
      <c r="I14" s="233">
        <f>ROUND(E14*H14,2)</f>
        <v>0</v>
      </c>
      <c r="J14" s="232"/>
      <c r="K14" s="233">
        <f>ROUND(E14*J14,2)</f>
        <v>0</v>
      </c>
      <c r="L14" s="233">
        <v>21</v>
      </c>
      <c r="M14" s="233">
        <f>G14*(1+L14/100)</f>
        <v>0</v>
      </c>
      <c r="N14" s="222">
        <v>9.8999999999999999E-4</v>
      </c>
      <c r="O14" s="222">
        <f>ROUND(E14*N14,5)</f>
        <v>0.65042999999999995</v>
      </c>
      <c r="P14" s="222">
        <v>0</v>
      </c>
      <c r="Q14" s="222">
        <f>ROUND(E14*P14,5)</f>
        <v>0</v>
      </c>
      <c r="R14" s="222"/>
      <c r="S14" s="222"/>
      <c r="T14" s="223">
        <v>0.13</v>
      </c>
      <c r="U14" s="222">
        <f>ROUND(E14*T14,2)</f>
        <v>85.41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96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3"/>
      <c r="B15" s="220"/>
      <c r="C15" s="267" t="s">
        <v>107</v>
      </c>
      <c r="D15" s="225"/>
      <c r="E15" s="230">
        <v>657</v>
      </c>
      <c r="F15" s="233"/>
      <c r="G15" s="233"/>
      <c r="H15" s="233"/>
      <c r="I15" s="233"/>
      <c r="J15" s="233"/>
      <c r="K15" s="233"/>
      <c r="L15" s="233"/>
      <c r="M15" s="233"/>
      <c r="N15" s="222"/>
      <c r="O15" s="222"/>
      <c r="P15" s="222"/>
      <c r="Q15" s="222"/>
      <c r="R15" s="222"/>
      <c r="S15" s="222"/>
      <c r="T15" s="223"/>
      <c r="U15" s="222"/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108</v>
      </c>
      <c r="AF15" s="212">
        <v>0</v>
      </c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3">
        <v>5</v>
      </c>
      <c r="B16" s="220" t="s">
        <v>109</v>
      </c>
      <c r="C16" s="265" t="s">
        <v>110</v>
      </c>
      <c r="D16" s="222" t="s">
        <v>95</v>
      </c>
      <c r="E16" s="228">
        <v>1</v>
      </c>
      <c r="F16" s="232"/>
      <c r="G16" s="233">
        <f>ROUND(E16*F16,2)</f>
        <v>0</v>
      </c>
      <c r="H16" s="232"/>
      <c r="I16" s="233">
        <f>ROUND(E16*H16,2)</f>
        <v>0</v>
      </c>
      <c r="J16" s="232"/>
      <c r="K16" s="233">
        <f>ROUND(E16*J16,2)</f>
        <v>0</v>
      </c>
      <c r="L16" s="233">
        <v>21</v>
      </c>
      <c r="M16" s="233">
        <f>G16*(1+L16/100)</f>
        <v>0</v>
      </c>
      <c r="N16" s="222">
        <v>0</v>
      </c>
      <c r="O16" s="222">
        <f>ROUND(E16*N16,5)</f>
        <v>0</v>
      </c>
      <c r="P16" s="222">
        <v>0</v>
      </c>
      <c r="Q16" s="222">
        <f>ROUND(E16*P16,5)</f>
        <v>0</v>
      </c>
      <c r="R16" s="222"/>
      <c r="S16" s="222"/>
      <c r="T16" s="223">
        <v>0.4</v>
      </c>
      <c r="U16" s="222">
        <f>ROUND(E16*T16,2)</f>
        <v>0.4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96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3">
        <v>6</v>
      </c>
      <c r="B17" s="220" t="s">
        <v>111</v>
      </c>
      <c r="C17" s="265" t="s">
        <v>112</v>
      </c>
      <c r="D17" s="222" t="s">
        <v>95</v>
      </c>
      <c r="E17" s="228">
        <v>18</v>
      </c>
      <c r="F17" s="232"/>
      <c r="G17" s="233">
        <f>ROUND(E17*F17,2)</f>
        <v>0</v>
      </c>
      <c r="H17" s="232"/>
      <c r="I17" s="233">
        <f>ROUND(E17*H17,2)</f>
        <v>0</v>
      </c>
      <c r="J17" s="232"/>
      <c r="K17" s="233">
        <f>ROUND(E17*J17,2)</f>
        <v>0</v>
      </c>
      <c r="L17" s="233">
        <v>21</v>
      </c>
      <c r="M17" s="233">
        <f>G17*(1+L17/100)</f>
        <v>0</v>
      </c>
      <c r="N17" s="222">
        <v>0</v>
      </c>
      <c r="O17" s="222">
        <f>ROUND(E17*N17,5)</f>
        <v>0</v>
      </c>
      <c r="P17" s="222">
        <v>0</v>
      </c>
      <c r="Q17" s="222">
        <f>ROUND(E17*P17,5)</f>
        <v>0</v>
      </c>
      <c r="R17" s="222"/>
      <c r="S17" s="222"/>
      <c r="T17" s="223">
        <v>1.5</v>
      </c>
      <c r="U17" s="222">
        <f>ROUND(E17*T17,2)</f>
        <v>27</v>
      </c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96</v>
      </c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ht="22.5" outlineLevel="1" x14ac:dyDescent="0.2">
      <c r="A18" s="213">
        <v>7</v>
      </c>
      <c r="B18" s="220" t="s">
        <v>113</v>
      </c>
      <c r="C18" s="265" t="s">
        <v>114</v>
      </c>
      <c r="D18" s="222" t="s">
        <v>95</v>
      </c>
      <c r="E18" s="228">
        <v>2</v>
      </c>
      <c r="F18" s="232"/>
      <c r="G18" s="233">
        <f>ROUND(E18*F18,2)</f>
        <v>0</v>
      </c>
      <c r="H18" s="232"/>
      <c r="I18" s="233">
        <f>ROUND(E18*H18,2)</f>
        <v>0</v>
      </c>
      <c r="J18" s="232"/>
      <c r="K18" s="233">
        <f>ROUND(E18*J18,2)</f>
        <v>0</v>
      </c>
      <c r="L18" s="233">
        <v>21</v>
      </c>
      <c r="M18" s="233">
        <f>G18*(1+L18/100)</f>
        <v>0</v>
      </c>
      <c r="N18" s="222">
        <v>4.62E-3</v>
      </c>
      <c r="O18" s="222">
        <f>ROUND(E18*N18,5)</f>
        <v>9.2399999999999999E-3</v>
      </c>
      <c r="P18" s="222">
        <v>0</v>
      </c>
      <c r="Q18" s="222">
        <f>ROUND(E18*P18,5)</f>
        <v>0</v>
      </c>
      <c r="R18" s="222"/>
      <c r="S18" s="222"/>
      <c r="T18" s="223">
        <v>0</v>
      </c>
      <c r="U18" s="222">
        <f>ROUND(E18*T18,2)</f>
        <v>0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99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3">
        <v>8</v>
      </c>
      <c r="B19" s="220" t="s">
        <v>115</v>
      </c>
      <c r="C19" s="265" t="s">
        <v>116</v>
      </c>
      <c r="D19" s="222" t="s">
        <v>106</v>
      </c>
      <c r="E19" s="228">
        <v>588</v>
      </c>
      <c r="F19" s="232"/>
      <c r="G19" s="233">
        <f>ROUND(E19*F19,2)</f>
        <v>0</v>
      </c>
      <c r="H19" s="232"/>
      <c r="I19" s="233">
        <f>ROUND(E19*H19,2)</f>
        <v>0</v>
      </c>
      <c r="J19" s="232"/>
      <c r="K19" s="233">
        <f>ROUND(E19*J19,2)</f>
        <v>0</v>
      </c>
      <c r="L19" s="233">
        <v>21</v>
      </c>
      <c r="M19" s="233">
        <f>G19*(1+L19/100)</f>
        <v>0</v>
      </c>
      <c r="N19" s="222">
        <v>5.5999999999999995E-4</v>
      </c>
      <c r="O19" s="222">
        <f>ROUND(E19*N19,5)</f>
        <v>0.32928000000000002</v>
      </c>
      <c r="P19" s="222">
        <v>0</v>
      </c>
      <c r="Q19" s="222">
        <f>ROUND(E19*P19,5)</f>
        <v>0</v>
      </c>
      <c r="R19" s="222"/>
      <c r="S19" s="222"/>
      <c r="T19" s="223">
        <v>0</v>
      </c>
      <c r="U19" s="222">
        <f>ROUND(E19*T19,2)</f>
        <v>0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99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3">
        <v>9</v>
      </c>
      <c r="B20" s="220" t="s">
        <v>117</v>
      </c>
      <c r="C20" s="265" t="s">
        <v>118</v>
      </c>
      <c r="D20" s="222" t="s">
        <v>106</v>
      </c>
      <c r="E20" s="228">
        <v>682</v>
      </c>
      <c r="F20" s="232"/>
      <c r="G20" s="233">
        <f>ROUND(E20*F20,2)</f>
        <v>0</v>
      </c>
      <c r="H20" s="232"/>
      <c r="I20" s="233">
        <f>ROUND(E20*H20,2)</f>
        <v>0</v>
      </c>
      <c r="J20" s="232"/>
      <c r="K20" s="233">
        <f>ROUND(E20*J20,2)</f>
        <v>0</v>
      </c>
      <c r="L20" s="233">
        <v>21</v>
      </c>
      <c r="M20" s="233">
        <f>G20*(1+L20/100)</f>
        <v>0</v>
      </c>
      <c r="N20" s="222">
        <v>0</v>
      </c>
      <c r="O20" s="222">
        <f>ROUND(E20*N20,5)</f>
        <v>0</v>
      </c>
      <c r="P20" s="222">
        <v>0</v>
      </c>
      <c r="Q20" s="222">
        <f>ROUND(E20*P20,5)</f>
        <v>0</v>
      </c>
      <c r="R20" s="222"/>
      <c r="S20" s="222"/>
      <c r="T20" s="223">
        <v>0.26</v>
      </c>
      <c r="U20" s="222">
        <f>ROUND(E20*T20,2)</f>
        <v>177.32</v>
      </c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96</v>
      </c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3"/>
      <c r="B21" s="220"/>
      <c r="C21" s="267" t="s">
        <v>119</v>
      </c>
      <c r="D21" s="225"/>
      <c r="E21" s="230">
        <v>600</v>
      </c>
      <c r="F21" s="233"/>
      <c r="G21" s="233"/>
      <c r="H21" s="233"/>
      <c r="I21" s="233"/>
      <c r="J21" s="233"/>
      <c r="K21" s="233"/>
      <c r="L21" s="233"/>
      <c r="M21" s="233"/>
      <c r="N21" s="222"/>
      <c r="O21" s="222"/>
      <c r="P21" s="222"/>
      <c r="Q21" s="222"/>
      <c r="R21" s="222"/>
      <c r="S21" s="222"/>
      <c r="T21" s="223"/>
      <c r="U21" s="222"/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108</v>
      </c>
      <c r="AF21" s="212">
        <v>0</v>
      </c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3"/>
      <c r="B22" s="220"/>
      <c r="C22" s="267" t="s">
        <v>120</v>
      </c>
      <c r="D22" s="225"/>
      <c r="E22" s="230">
        <v>82</v>
      </c>
      <c r="F22" s="233"/>
      <c r="G22" s="233"/>
      <c r="H22" s="233"/>
      <c r="I22" s="233"/>
      <c r="J22" s="233"/>
      <c r="K22" s="233"/>
      <c r="L22" s="233"/>
      <c r="M22" s="233"/>
      <c r="N22" s="222"/>
      <c r="O22" s="222"/>
      <c r="P22" s="222"/>
      <c r="Q22" s="222"/>
      <c r="R22" s="222"/>
      <c r="S22" s="222"/>
      <c r="T22" s="223"/>
      <c r="U22" s="222"/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108</v>
      </c>
      <c r="AF22" s="212">
        <v>0</v>
      </c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3">
        <v>10</v>
      </c>
      <c r="B23" s="220" t="s">
        <v>121</v>
      </c>
      <c r="C23" s="265" t="s">
        <v>122</v>
      </c>
      <c r="D23" s="222" t="s">
        <v>106</v>
      </c>
      <c r="E23" s="228">
        <v>695.64</v>
      </c>
      <c r="F23" s="232"/>
      <c r="G23" s="233">
        <f>ROUND(E23*F23,2)</f>
        <v>0</v>
      </c>
      <c r="H23" s="232"/>
      <c r="I23" s="233">
        <f>ROUND(E23*H23,2)</f>
        <v>0</v>
      </c>
      <c r="J23" s="232"/>
      <c r="K23" s="233">
        <f>ROUND(E23*J23,2)</f>
        <v>0</v>
      </c>
      <c r="L23" s="233">
        <v>21</v>
      </c>
      <c r="M23" s="233">
        <f>G23*(1+L23/100)</f>
        <v>0</v>
      </c>
      <c r="N23" s="222">
        <v>5.2999999999999998E-4</v>
      </c>
      <c r="O23" s="222">
        <f>ROUND(E23*N23,5)</f>
        <v>0.36869000000000002</v>
      </c>
      <c r="P23" s="222">
        <v>0</v>
      </c>
      <c r="Q23" s="222">
        <f>ROUND(E23*P23,5)</f>
        <v>0</v>
      </c>
      <c r="R23" s="222"/>
      <c r="S23" s="222"/>
      <c r="T23" s="223">
        <v>0</v>
      </c>
      <c r="U23" s="222">
        <f>ROUND(E23*T23,2)</f>
        <v>0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99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3"/>
      <c r="B24" s="220"/>
      <c r="C24" s="267" t="s">
        <v>123</v>
      </c>
      <c r="D24" s="225"/>
      <c r="E24" s="230">
        <v>695.64</v>
      </c>
      <c r="F24" s="233"/>
      <c r="G24" s="233"/>
      <c r="H24" s="233"/>
      <c r="I24" s="233"/>
      <c r="J24" s="233"/>
      <c r="K24" s="233"/>
      <c r="L24" s="233"/>
      <c r="M24" s="233"/>
      <c r="N24" s="222"/>
      <c r="O24" s="222"/>
      <c r="P24" s="222"/>
      <c r="Q24" s="222"/>
      <c r="R24" s="222"/>
      <c r="S24" s="222"/>
      <c r="T24" s="223"/>
      <c r="U24" s="222"/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108</v>
      </c>
      <c r="AF24" s="212">
        <v>0</v>
      </c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3">
        <v>11</v>
      </c>
      <c r="B25" s="220" t="s">
        <v>124</v>
      </c>
      <c r="C25" s="265" t="s">
        <v>125</v>
      </c>
      <c r="D25" s="222" t="s">
        <v>95</v>
      </c>
      <c r="E25" s="228">
        <v>1</v>
      </c>
      <c r="F25" s="232"/>
      <c r="G25" s="233">
        <f>ROUND(E25*F25,2)</f>
        <v>0</v>
      </c>
      <c r="H25" s="232"/>
      <c r="I25" s="233">
        <f>ROUND(E25*H25,2)</f>
        <v>0</v>
      </c>
      <c r="J25" s="232"/>
      <c r="K25" s="233">
        <f>ROUND(E25*J25,2)</f>
        <v>0</v>
      </c>
      <c r="L25" s="233">
        <v>21</v>
      </c>
      <c r="M25" s="233">
        <f>G25*(1+L25/100)</f>
        <v>0</v>
      </c>
      <c r="N25" s="222">
        <v>0</v>
      </c>
      <c r="O25" s="222">
        <f>ROUND(E25*N25,5)</f>
        <v>0</v>
      </c>
      <c r="P25" s="222">
        <v>0</v>
      </c>
      <c r="Q25" s="222">
        <f>ROUND(E25*P25,5)</f>
        <v>0</v>
      </c>
      <c r="R25" s="222"/>
      <c r="S25" s="222"/>
      <c r="T25" s="223">
        <v>0.625</v>
      </c>
      <c r="U25" s="222">
        <f>ROUND(E25*T25,2)</f>
        <v>0.63</v>
      </c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96</v>
      </c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3">
        <v>12</v>
      </c>
      <c r="B26" s="220" t="s">
        <v>126</v>
      </c>
      <c r="C26" s="265" t="s">
        <v>127</v>
      </c>
      <c r="D26" s="222" t="s">
        <v>95</v>
      </c>
      <c r="E26" s="228">
        <v>1</v>
      </c>
      <c r="F26" s="232"/>
      <c r="G26" s="233">
        <f>ROUND(E26*F26,2)</f>
        <v>0</v>
      </c>
      <c r="H26" s="232"/>
      <c r="I26" s="233">
        <f>ROUND(E26*H26,2)</f>
        <v>0</v>
      </c>
      <c r="J26" s="232"/>
      <c r="K26" s="233">
        <f>ROUND(E26*J26,2)</f>
        <v>0</v>
      </c>
      <c r="L26" s="233">
        <v>21</v>
      </c>
      <c r="M26" s="233">
        <f>G26*(1+L26/100)</f>
        <v>0</v>
      </c>
      <c r="N26" s="222">
        <v>0</v>
      </c>
      <c r="O26" s="222">
        <f>ROUND(E26*N26,5)</f>
        <v>0</v>
      </c>
      <c r="P26" s="222">
        <v>0</v>
      </c>
      <c r="Q26" s="222">
        <f>ROUND(E26*P26,5)</f>
        <v>0</v>
      </c>
      <c r="R26" s="222"/>
      <c r="S26" s="222"/>
      <c r="T26" s="223">
        <v>4.9580000000000002</v>
      </c>
      <c r="U26" s="222">
        <f>ROUND(E26*T26,2)</f>
        <v>4.96</v>
      </c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96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x14ac:dyDescent="0.2">
      <c r="A27" s="214" t="s">
        <v>91</v>
      </c>
      <c r="B27" s="221" t="s">
        <v>60</v>
      </c>
      <c r="C27" s="268" t="s">
        <v>61</v>
      </c>
      <c r="D27" s="226"/>
      <c r="E27" s="231"/>
      <c r="F27" s="236"/>
      <c r="G27" s="236">
        <f>SUMIF(AE28:AE31,"&lt;&gt;NOR",G28:G31)</f>
        <v>0</v>
      </c>
      <c r="H27" s="236"/>
      <c r="I27" s="236">
        <f>SUM(I28:I31)</f>
        <v>0</v>
      </c>
      <c r="J27" s="236"/>
      <c r="K27" s="236">
        <f>SUM(K28:K31)</f>
        <v>0</v>
      </c>
      <c r="L27" s="236"/>
      <c r="M27" s="236">
        <f>SUM(M28:M31)</f>
        <v>0</v>
      </c>
      <c r="N27" s="226"/>
      <c r="O27" s="226">
        <f>SUM(O28:O31)</f>
        <v>4.385E-2</v>
      </c>
      <c r="P27" s="226"/>
      <c r="Q27" s="226">
        <f>SUM(Q28:Q31)</f>
        <v>0</v>
      </c>
      <c r="R27" s="226"/>
      <c r="S27" s="226"/>
      <c r="T27" s="227"/>
      <c r="U27" s="226">
        <f>SUM(U28:U31)</f>
        <v>50.8</v>
      </c>
      <c r="AE27" t="s">
        <v>92</v>
      </c>
    </row>
    <row r="28" spans="1:60" outlineLevel="1" x14ac:dyDescent="0.2">
      <c r="A28" s="213">
        <v>13</v>
      </c>
      <c r="B28" s="220" t="s">
        <v>128</v>
      </c>
      <c r="C28" s="265" t="s">
        <v>129</v>
      </c>
      <c r="D28" s="222" t="s">
        <v>95</v>
      </c>
      <c r="E28" s="228">
        <v>1</v>
      </c>
      <c r="F28" s="232"/>
      <c r="G28" s="233">
        <f>ROUND(E28*F28,2)</f>
        <v>0</v>
      </c>
      <c r="H28" s="232"/>
      <c r="I28" s="233">
        <f>ROUND(E28*H28,2)</f>
        <v>0</v>
      </c>
      <c r="J28" s="232"/>
      <c r="K28" s="233">
        <f>ROUND(E28*J28,2)</f>
        <v>0</v>
      </c>
      <c r="L28" s="233">
        <v>21</v>
      </c>
      <c r="M28" s="233">
        <f>G28*(1+L28/100)</f>
        <v>0</v>
      </c>
      <c r="N28" s="222">
        <v>0</v>
      </c>
      <c r="O28" s="222">
        <f>ROUND(E28*N28,5)</f>
        <v>0</v>
      </c>
      <c r="P28" s="222">
        <v>0</v>
      </c>
      <c r="Q28" s="222">
        <f>ROUND(E28*P28,5)</f>
        <v>0</v>
      </c>
      <c r="R28" s="222"/>
      <c r="S28" s="222"/>
      <c r="T28" s="223">
        <v>0.08</v>
      </c>
      <c r="U28" s="222">
        <f>ROUND(E28*T28,2)</f>
        <v>0.08</v>
      </c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96</v>
      </c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ht="22.5" outlineLevel="1" x14ac:dyDescent="0.2">
      <c r="A29" s="213">
        <v>14</v>
      </c>
      <c r="B29" s="220" t="s">
        <v>130</v>
      </c>
      <c r="C29" s="265" t="s">
        <v>131</v>
      </c>
      <c r="D29" s="222" t="s">
        <v>95</v>
      </c>
      <c r="E29" s="228">
        <v>1</v>
      </c>
      <c r="F29" s="232"/>
      <c r="G29" s="233">
        <f>ROUND(E29*F29,2)</f>
        <v>0</v>
      </c>
      <c r="H29" s="232"/>
      <c r="I29" s="233">
        <f>ROUND(E29*H29,2)</f>
        <v>0</v>
      </c>
      <c r="J29" s="232"/>
      <c r="K29" s="233">
        <f>ROUND(E29*J29,2)</f>
        <v>0</v>
      </c>
      <c r="L29" s="233">
        <v>21</v>
      </c>
      <c r="M29" s="233">
        <f>G29*(1+L29/100)</f>
        <v>0</v>
      </c>
      <c r="N29" s="222">
        <v>3.3000000000000002E-2</v>
      </c>
      <c r="O29" s="222">
        <f>ROUND(E29*N29,5)</f>
        <v>3.3000000000000002E-2</v>
      </c>
      <c r="P29" s="222">
        <v>0</v>
      </c>
      <c r="Q29" s="222">
        <f>ROUND(E29*P29,5)</f>
        <v>0</v>
      </c>
      <c r="R29" s="222"/>
      <c r="S29" s="222"/>
      <c r="T29" s="223">
        <v>0</v>
      </c>
      <c r="U29" s="222">
        <f>ROUND(E29*T29,2)</f>
        <v>0</v>
      </c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99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3">
        <v>15</v>
      </c>
      <c r="B30" s="220" t="s">
        <v>132</v>
      </c>
      <c r="C30" s="265" t="s">
        <v>133</v>
      </c>
      <c r="D30" s="222" t="s">
        <v>95</v>
      </c>
      <c r="E30" s="228">
        <v>1</v>
      </c>
      <c r="F30" s="232"/>
      <c r="G30" s="233">
        <f>ROUND(E30*F30,2)</f>
        <v>0</v>
      </c>
      <c r="H30" s="232"/>
      <c r="I30" s="233">
        <f>ROUND(E30*H30,2)</f>
        <v>0</v>
      </c>
      <c r="J30" s="232"/>
      <c r="K30" s="233">
        <f>ROUND(E30*J30,2)</f>
        <v>0</v>
      </c>
      <c r="L30" s="233">
        <v>21</v>
      </c>
      <c r="M30" s="233">
        <f>G30*(1+L30/100)</f>
        <v>0</v>
      </c>
      <c r="N30" s="222">
        <v>1.085E-2</v>
      </c>
      <c r="O30" s="222">
        <f>ROUND(E30*N30,5)</f>
        <v>1.085E-2</v>
      </c>
      <c r="P30" s="222">
        <v>0</v>
      </c>
      <c r="Q30" s="222">
        <f>ROUND(E30*P30,5)</f>
        <v>0</v>
      </c>
      <c r="R30" s="222"/>
      <c r="S30" s="222"/>
      <c r="T30" s="223">
        <v>4.8579999999999997</v>
      </c>
      <c r="U30" s="222">
        <f>ROUND(E30*T30,2)</f>
        <v>4.8600000000000003</v>
      </c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96</v>
      </c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3">
        <v>16</v>
      </c>
      <c r="B31" s="220" t="s">
        <v>134</v>
      </c>
      <c r="C31" s="265" t="s">
        <v>135</v>
      </c>
      <c r="D31" s="222" t="s">
        <v>106</v>
      </c>
      <c r="E31" s="228">
        <v>588</v>
      </c>
      <c r="F31" s="232"/>
      <c r="G31" s="233">
        <f>ROUND(E31*F31,2)</f>
        <v>0</v>
      </c>
      <c r="H31" s="232"/>
      <c r="I31" s="233">
        <f>ROUND(E31*H31,2)</f>
        <v>0</v>
      </c>
      <c r="J31" s="232"/>
      <c r="K31" s="233">
        <f>ROUND(E31*J31,2)</f>
        <v>0</v>
      </c>
      <c r="L31" s="233">
        <v>21</v>
      </c>
      <c r="M31" s="233">
        <f>G31*(1+L31/100)</f>
        <v>0</v>
      </c>
      <c r="N31" s="222">
        <v>0</v>
      </c>
      <c r="O31" s="222">
        <f>ROUND(E31*N31,5)</f>
        <v>0</v>
      </c>
      <c r="P31" s="222">
        <v>0</v>
      </c>
      <c r="Q31" s="222">
        <f>ROUND(E31*P31,5)</f>
        <v>0</v>
      </c>
      <c r="R31" s="222"/>
      <c r="S31" s="222"/>
      <c r="T31" s="223">
        <v>7.8E-2</v>
      </c>
      <c r="U31" s="222">
        <f>ROUND(E31*T31,2)</f>
        <v>45.86</v>
      </c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96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x14ac:dyDescent="0.2">
      <c r="A32" s="214" t="s">
        <v>91</v>
      </c>
      <c r="B32" s="221" t="s">
        <v>62</v>
      </c>
      <c r="C32" s="268" t="s">
        <v>63</v>
      </c>
      <c r="D32" s="226"/>
      <c r="E32" s="231"/>
      <c r="F32" s="236"/>
      <c r="G32" s="236">
        <f>SUMIF(AE33:AE50,"&lt;&gt;NOR",G33:G50)</f>
        <v>0</v>
      </c>
      <c r="H32" s="236"/>
      <c r="I32" s="236">
        <f>SUM(I33:I50)</f>
        <v>0</v>
      </c>
      <c r="J32" s="236"/>
      <c r="K32" s="236">
        <f>SUM(K33:K50)</f>
        <v>0</v>
      </c>
      <c r="L32" s="236"/>
      <c r="M32" s="236">
        <f>SUM(M33:M50)</f>
        <v>0</v>
      </c>
      <c r="N32" s="226"/>
      <c r="O32" s="226">
        <f>SUM(O33:O50)</f>
        <v>77.829480000000004</v>
      </c>
      <c r="P32" s="226"/>
      <c r="Q32" s="226">
        <f>SUM(Q33:Q50)</f>
        <v>0</v>
      </c>
      <c r="R32" s="226"/>
      <c r="S32" s="226"/>
      <c r="T32" s="227"/>
      <c r="U32" s="226">
        <f>SUM(U33:U50)</f>
        <v>238.92</v>
      </c>
      <c r="AE32" t="s">
        <v>92</v>
      </c>
    </row>
    <row r="33" spans="1:60" ht="22.5" outlineLevel="1" x14ac:dyDescent="0.2">
      <c r="A33" s="213">
        <v>17</v>
      </c>
      <c r="B33" s="220" t="s">
        <v>136</v>
      </c>
      <c r="C33" s="265" t="s">
        <v>137</v>
      </c>
      <c r="D33" s="222" t="s">
        <v>95</v>
      </c>
      <c r="E33" s="228">
        <v>18</v>
      </c>
      <c r="F33" s="232"/>
      <c r="G33" s="233">
        <f>ROUND(E33*F33,2)</f>
        <v>0</v>
      </c>
      <c r="H33" s="232"/>
      <c r="I33" s="233">
        <f>ROUND(E33*H33,2)</f>
        <v>0</v>
      </c>
      <c r="J33" s="232"/>
      <c r="K33" s="233">
        <f>ROUND(E33*J33,2)</f>
        <v>0</v>
      </c>
      <c r="L33" s="233">
        <v>21</v>
      </c>
      <c r="M33" s="233">
        <f>G33*(1+L33/100)</f>
        <v>0</v>
      </c>
      <c r="N33" s="222">
        <v>0</v>
      </c>
      <c r="O33" s="222">
        <f>ROUND(E33*N33,5)</f>
        <v>0</v>
      </c>
      <c r="P33" s="222">
        <v>0</v>
      </c>
      <c r="Q33" s="222">
        <f>ROUND(E33*P33,5)</f>
        <v>0</v>
      </c>
      <c r="R33" s="222"/>
      <c r="S33" s="222"/>
      <c r="T33" s="223">
        <v>0.629</v>
      </c>
      <c r="U33" s="222">
        <f>ROUND(E33*T33,2)</f>
        <v>11.32</v>
      </c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96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ht="22.5" outlineLevel="1" x14ac:dyDescent="0.2">
      <c r="A34" s="213">
        <v>18</v>
      </c>
      <c r="B34" s="220" t="s">
        <v>138</v>
      </c>
      <c r="C34" s="265" t="s">
        <v>139</v>
      </c>
      <c r="D34" s="222" t="s">
        <v>140</v>
      </c>
      <c r="E34" s="228">
        <v>3.6</v>
      </c>
      <c r="F34" s="232"/>
      <c r="G34" s="233">
        <f>ROUND(E34*F34,2)</f>
        <v>0</v>
      </c>
      <c r="H34" s="232"/>
      <c r="I34" s="233">
        <f>ROUND(E34*H34,2)</f>
        <v>0</v>
      </c>
      <c r="J34" s="232"/>
      <c r="K34" s="233">
        <f>ROUND(E34*J34,2)</f>
        <v>0</v>
      </c>
      <c r="L34" s="233">
        <v>21</v>
      </c>
      <c r="M34" s="233">
        <f>G34*(1+L34/100)</f>
        <v>0</v>
      </c>
      <c r="N34" s="222">
        <v>2.5249999999999999</v>
      </c>
      <c r="O34" s="222">
        <f>ROUND(E34*N34,5)</f>
        <v>9.09</v>
      </c>
      <c r="P34" s="222">
        <v>0</v>
      </c>
      <c r="Q34" s="222">
        <f>ROUND(E34*P34,5)</f>
        <v>0</v>
      </c>
      <c r="R34" s="222"/>
      <c r="S34" s="222"/>
      <c r="T34" s="223">
        <v>3.9</v>
      </c>
      <c r="U34" s="222">
        <f>ROUND(E34*T34,2)</f>
        <v>14.04</v>
      </c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96</v>
      </c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3"/>
      <c r="B35" s="220"/>
      <c r="C35" s="267" t="s">
        <v>141</v>
      </c>
      <c r="D35" s="225"/>
      <c r="E35" s="230">
        <v>3.6</v>
      </c>
      <c r="F35" s="233"/>
      <c r="G35" s="233"/>
      <c r="H35" s="233"/>
      <c r="I35" s="233"/>
      <c r="J35" s="233"/>
      <c r="K35" s="233"/>
      <c r="L35" s="233"/>
      <c r="M35" s="233"/>
      <c r="N35" s="222"/>
      <c r="O35" s="222"/>
      <c r="P35" s="222"/>
      <c r="Q35" s="222"/>
      <c r="R35" s="222"/>
      <c r="S35" s="222"/>
      <c r="T35" s="223"/>
      <c r="U35" s="222"/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108</v>
      </c>
      <c r="AF35" s="212">
        <v>0</v>
      </c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ht="22.5" outlineLevel="1" x14ac:dyDescent="0.2">
      <c r="A36" s="213">
        <v>19</v>
      </c>
      <c r="B36" s="220" t="s">
        <v>142</v>
      </c>
      <c r="C36" s="265" t="s">
        <v>143</v>
      </c>
      <c r="D36" s="222" t="s">
        <v>95</v>
      </c>
      <c r="E36" s="228">
        <v>18</v>
      </c>
      <c r="F36" s="232"/>
      <c r="G36" s="233">
        <f>ROUND(E36*F36,2)</f>
        <v>0</v>
      </c>
      <c r="H36" s="232"/>
      <c r="I36" s="233">
        <f>ROUND(E36*H36,2)</f>
        <v>0</v>
      </c>
      <c r="J36" s="232"/>
      <c r="K36" s="233">
        <f>ROUND(E36*J36,2)</f>
        <v>0</v>
      </c>
      <c r="L36" s="233">
        <v>21</v>
      </c>
      <c r="M36" s="233">
        <f>G36*(1+L36/100)</f>
        <v>0</v>
      </c>
      <c r="N36" s="222">
        <v>0.13682</v>
      </c>
      <c r="O36" s="222">
        <f>ROUND(E36*N36,5)</f>
        <v>2.4627599999999998</v>
      </c>
      <c r="P36" s="222">
        <v>0</v>
      </c>
      <c r="Q36" s="222">
        <f>ROUND(E36*P36,5)</f>
        <v>0</v>
      </c>
      <c r="R36" s="222"/>
      <c r="S36" s="222"/>
      <c r="T36" s="223">
        <v>2.827</v>
      </c>
      <c r="U36" s="222">
        <f>ROUND(E36*T36,2)</f>
        <v>50.89</v>
      </c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96</v>
      </c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3">
        <v>20</v>
      </c>
      <c r="B37" s="220" t="s">
        <v>144</v>
      </c>
      <c r="C37" s="265" t="s">
        <v>145</v>
      </c>
      <c r="D37" s="222" t="s">
        <v>95</v>
      </c>
      <c r="E37" s="228">
        <v>18</v>
      </c>
      <c r="F37" s="232"/>
      <c r="G37" s="233">
        <f>ROUND(E37*F37,2)</f>
        <v>0</v>
      </c>
      <c r="H37" s="232"/>
      <c r="I37" s="233">
        <f>ROUND(E37*H37,2)</f>
        <v>0</v>
      </c>
      <c r="J37" s="232"/>
      <c r="K37" s="233">
        <f>ROUND(E37*J37,2)</f>
        <v>0</v>
      </c>
      <c r="L37" s="233">
        <v>21</v>
      </c>
      <c r="M37" s="233">
        <f>G37*(1+L37/100)</f>
        <v>0</v>
      </c>
      <c r="N37" s="222">
        <v>5.0400000000000002E-3</v>
      </c>
      <c r="O37" s="222">
        <f>ROUND(E37*N37,5)</f>
        <v>9.0719999999999995E-2</v>
      </c>
      <c r="P37" s="222">
        <v>0</v>
      </c>
      <c r="Q37" s="222">
        <f>ROUND(E37*P37,5)</f>
        <v>0</v>
      </c>
      <c r="R37" s="222"/>
      <c r="S37" s="222"/>
      <c r="T37" s="223">
        <v>0</v>
      </c>
      <c r="U37" s="222">
        <f>ROUND(E37*T37,2)</f>
        <v>0</v>
      </c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99</v>
      </c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3">
        <v>21</v>
      </c>
      <c r="B38" s="220" t="s">
        <v>146</v>
      </c>
      <c r="C38" s="265" t="s">
        <v>147</v>
      </c>
      <c r="D38" s="222" t="s">
        <v>95</v>
      </c>
      <c r="E38" s="228">
        <v>4</v>
      </c>
      <c r="F38" s="232"/>
      <c r="G38" s="233">
        <f>ROUND(E38*F38,2)</f>
        <v>0</v>
      </c>
      <c r="H38" s="232"/>
      <c r="I38" s="233">
        <f>ROUND(E38*H38,2)</f>
        <v>0</v>
      </c>
      <c r="J38" s="232"/>
      <c r="K38" s="233">
        <f>ROUND(E38*J38,2)</f>
        <v>0</v>
      </c>
      <c r="L38" s="233">
        <v>21</v>
      </c>
      <c r="M38" s="233">
        <f>G38*(1+L38/100)</f>
        <v>0</v>
      </c>
      <c r="N38" s="222">
        <v>0</v>
      </c>
      <c r="O38" s="222">
        <f>ROUND(E38*N38,5)</f>
        <v>0</v>
      </c>
      <c r="P38" s="222">
        <v>0</v>
      </c>
      <c r="Q38" s="222">
        <f>ROUND(E38*P38,5)</f>
        <v>0</v>
      </c>
      <c r="R38" s="222"/>
      <c r="S38" s="222"/>
      <c r="T38" s="223">
        <v>1.86</v>
      </c>
      <c r="U38" s="222">
        <f>ROUND(E38*T38,2)</f>
        <v>7.44</v>
      </c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96</v>
      </c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3">
        <v>22</v>
      </c>
      <c r="B39" s="220" t="s">
        <v>148</v>
      </c>
      <c r="C39" s="265" t="s">
        <v>149</v>
      </c>
      <c r="D39" s="222" t="s">
        <v>95</v>
      </c>
      <c r="E39" s="228">
        <v>4</v>
      </c>
      <c r="F39" s="232"/>
      <c r="G39" s="233">
        <f>ROUND(E39*F39,2)</f>
        <v>0</v>
      </c>
      <c r="H39" s="232"/>
      <c r="I39" s="233">
        <f>ROUND(E39*H39,2)</f>
        <v>0</v>
      </c>
      <c r="J39" s="232"/>
      <c r="K39" s="233">
        <f>ROUND(E39*J39,2)</f>
        <v>0</v>
      </c>
      <c r="L39" s="233">
        <v>21</v>
      </c>
      <c r="M39" s="233">
        <f>G39*(1+L39/100)</f>
        <v>0</v>
      </c>
      <c r="N39" s="222">
        <v>0</v>
      </c>
      <c r="O39" s="222">
        <f>ROUND(E39*N39,5)</f>
        <v>0</v>
      </c>
      <c r="P39" s="222">
        <v>0</v>
      </c>
      <c r="Q39" s="222">
        <f>ROUND(E39*P39,5)</f>
        <v>0</v>
      </c>
      <c r="R39" s="222"/>
      <c r="S39" s="222"/>
      <c r="T39" s="223">
        <v>0.39200000000000002</v>
      </c>
      <c r="U39" s="222">
        <f>ROUND(E39*T39,2)</f>
        <v>1.57</v>
      </c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96</v>
      </c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ht="22.5" outlineLevel="1" x14ac:dyDescent="0.2">
      <c r="A40" s="213">
        <v>23</v>
      </c>
      <c r="B40" s="220" t="s">
        <v>150</v>
      </c>
      <c r="C40" s="265" t="s">
        <v>151</v>
      </c>
      <c r="D40" s="222" t="s">
        <v>106</v>
      </c>
      <c r="E40" s="228">
        <v>60</v>
      </c>
      <c r="F40" s="232"/>
      <c r="G40" s="233">
        <f>ROUND(E40*F40,2)</f>
        <v>0</v>
      </c>
      <c r="H40" s="232"/>
      <c r="I40" s="233">
        <f>ROUND(E40*H40,2)</f>
        <v>0</v>
      </c>
      <c r="J40" s="232"/>
      <c r="K40" s="233">
        <f>ROUND(E40*J40,2)</f>
        <v>0</v>
      </c>
      <c r="L40" s="233">
        <v>21</v>
      </c>
      <c r="M40" s="233">
        <f>G40*(1+L40/100)</f>
        <v>0</v>
      </c>
      <c r="N40" s="222">
        <v>0</v>
      </c>
      <c r="O40" s="222">
        <f>ROUND(E40*N40,5)</f>
        <v>0</v>
      </c>
      <c r="P40" s="222">
        <v>0</v>
      </c>
      <c r="Q40" s="222">
        <f>ROUND(E40*P40,5)</f>
        <v>0</v>
      </c>
      <c r="R40" s="222"/>
      <c r="S40" s="222"/>
      <c r="T40" s="223">
        <v>0.32113000000000003</v>
      </c>
      <c r="U40" s="222">
        <f>ROUND(E40*T40,2)</f>
        <v>19.27</v>
      </c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96</v>
      </c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ht="22.5" outlineLevel="1" x14ac:dyDescent="0.2">
      <c r="A41" s="213">
        <v>24</v>
      </c>
      <c r="B41" s="220" t="s">
        <v>152</v>
      </c>
      <c r="C41" s="265" t="s">
        <v>153</v>
      </c>
      <c r="D41" s="222" t="s">
        <v>106</v>
      </c>
      <c r="E41" s="228">
        <v>526</v>
      </c>
      <c r="F41" s="232"/>
      <c r="G41" s="233">
        <f>ROUND(E41*F41,2)</f>
        <v>0</v>
      </c>
      <c r="H41" s="232"/>
      <c r="I41" s="233">
        <f>ROUND(E41*H41,2)</f>
        <v>0</v>
      </c>
      <c r="J41" s="232"/>
      <c r="K41" s="233">
        <f>ROUND(E41*J41,2)</f>
        <v>0</v>
      </c>
      <c r="L41" s="233">
        <v>21</v>
      </c>
      <c r="M41" s="233">
        <f>G41*(1+L41/100)</f>
        <v>0</v>
      </c>
      <c r="N41" s="222">
        <v>0</v>
      </c>
      <c r="O41" s="222">
        <f>ROUND(E41*N41,5)</f>
        <v>0</v>
      </c>
      <c r="P41" s="222">
        <v>0</v>
      </c>
      <c r="Q41" s="222">
        <f>ROUND(E41*P41,5)</f>
        <v>0</v>
      </c>
      <c r="R41" s="222"/>
      <c r="S41" s="222"/>
      <c r="T41" s="223">
        <v>6.2E-2</v>
      </c>
      <c r="U41" s="222">
        <f>ROUND(E41*T41,2)</f>
        <v>32.61</v>
      </c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96</v>
      </c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3"/>
      <c r="B42" s="220"/>
      <c r="C42" s="267" t="s">
        <v>154</v>
      </c>
      <c r="D42" s="225"/>
      <c r="E42" s="230">
        <v>526</v>
      </c>
      <c r="F42" s="233"/>
      <c r="G42" s="233"/>
      <c r="H42" s="233"/>
      <c r="I42" s="233"/>
      <c r="J42" s="233"/>
      <c r="K42" s="233"/>
      <c r="L42" s="233"/>
      <c r="M42" s="233"/>
      <c r="N42" s="222"/>
      <c r="O42" s="222"/>
      <c r="P42" s="222"/>
      <c r="Q42" s="222"/>
      <c r="R42" s="222"/>
      <c r="S42" s="222"/>
      <c r="T42" s="223"/>
      <c r="U42" s="222"/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108</v>
      </c>
      <c r="AF42" s="212">
        <v>0</v>
      </c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3">
        <v>25</v>
      </c>
      <c r="B43" s="220" t="s">
        <v>155</v>
      </c>
      <c r="C43" s="265" t="s">
        <v>156</v>
      </c>
      <c r="D43" s="222" t="s">
        <v>140</v>
      </c>
      <c r="E43" s="228">
        <v>110.5</v>
      </c>
      <c r="F43" s="232"/>
      <c r="G43" s="233">
        <f>ROUND(E43*F43,2)</f>
        <v>0</v>
      </c>
      <c r="H43" s="232"/>
      <c r="I43" s="233">
        <f>ROUND(E43*H43,2)</f>
        <v>0</v>
      </c>
      <c r="J43" s="232"/>
      <c r="K43" s="233">
        <f>ROUND(E43*J43,2)</f>
        <v>0</v>
      </c>
      <c r="L43" s="233">
        <v>21</v>
      </c>
      <c r="M43" s="233">
        <f>G43*(1+L43/100)</f>
        <v>0</v>
      </c>
      <c r="N43" s="222">
        <v>0</v>
      </c>
      <c r="O43" s="222">
        <f>ROUND(E43*N43,5)</f>
        <v>0</v>
      </c>
      <c r="P43" s="222">
        <v>0</v>
      </c>
      <c r="Q43" s="222">
        <f>ROUND(E43*P43,5)</f>
        <v>0</v>
      </c>
      <c r="R43" s="222"/>
      <c r="S43" s="222"/>
      <c r="T43" s="223">
        <v>0.27300000000000002</v>
      </c>
      <c r="U43" s="222">
        <f>ROUND(E43*T43,2)</f>
        <v>30.17</v>
      </c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96</v>
      </c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13"/>
      <c r="B44" s="220"/>
      <c r="C44" s="267" t="s">
        <v>157</v>
      </c>
      <c r="D44" s="225"/>
      <c r="E44" s="230">
        <v>10.5</v>
      </c>
      <c r="F44" s="233"/>
      <c r="G44" s="233"/>
      <c r="H44" s="233"/>
      <c r="I44" s="233"/>
      <c r="J44" s="233"/>
      <c r="K44" s="233"/>
      <c r="L44" s="233"/>
      <c r="M44" s="233"/>
      <c r="N44" s="222"/>
      <c r="O44" s="222"/>
      <c r="P44" s="222"/>
      <c r="Q44" s="222"/>
      <c r="R44" s="222"/>
      <c r="S44" s="222"/>
      <c r="T44" s="223"/>
      <c r="U44" s="222"/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108</v>
      </c>
      <c r="AF44" s="212">
        <v>0</v>
      </c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3"/>
      <c r="B45" s="220"/>
      <c r="C45" s="267" t="s">
        <v>158</v>
      </c>
      <c r="D45" s="225"/>
      <c r="E45" s="230">
        <v>131.5</v>
      </c>
      <c r="F45" s="233"/>
      <c r="G45" s="233"/>
      <c r="H45" s="233"/>
      <c r="I45" s="233"/>
      <c r="J45" s="233"/>
      <c r="K45" s="233"/>
      <c r="L45" s="233"/>
      <c r="M45" s="233"/>
      <c r="N45" s="222"/>
      <c r="O45" s="222"/>
      <c r="P45" s="222"/>
      <c r="Q45" s="222"/>
      <c r="R45" s="222"/>
      <c r="S45" s="222"/>
      <c r="T45" s="223"/>
      <c r="U45" s="222"/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108</v>
      </c>
      <c r="AF45" s="212">
        <v>0</v>
      </c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3"/>
      <c r="B46" s="220"/>
      <c r="C46" s="267" t="s">
        <v>159</v>
      </c>
      <c r="D46" s="225"/>
      <c r="E46" s="230">
        <v>-31.5</v>
      </c>
      <c r="F46" s="233"/>
      <c r="G46" s="233"/>
      <c r="H46" s="233"/>
      <c r="I46" s="233"/>
      <c r="J46" s="233"/>
      <c r="K46" s="233"/>
      <c r="L46" s="233"/>
      <c r="M46" s="233"/>
      <c r="N46" s="222"/>
      <c r="O46" s="222"/>
      <c r="P46" s="222"/>
      <c r="Q46" s="222"/>
      <c r="R46" s="222"/>
      <c r="S46" s="222"/>
      <c r="T46" s="223"/>
      <c r="U46" s="222"/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108</v>
      </c>
      <c r="AF46" s="212">
        <v>0</v>
      </c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ht="22.5" outlineLevel="1" x14ac:dyDescent="0.2">
      <c r="A47" s="213">
        <v>26</v>
      </c>
      <c r="B47" s="220" t="s">
        <v>160</v>
      </c>
      <c r="C47" s="265" t="s">
        <v>161</v>
      </c>
      <c r="D47" s="222" t="s">
        <v>140</v>
      </c>
      <c r="E47" s="228">
        <v>131.5</v>
      </c>
      <c r="F47" s="232"/>
      <c r="G47" s="233">
        <f>ROUND(E47*F47,2)</f>
        <v>0</v>
      </c>
      <c r="H47" s="232"/>
      <c r="I47" s="233">
        <f>ROUND(E47*H47,2)</f>
        <v>0</v>
      </c>
      <c r="J47" s="232"/>
      <c r="K47" s="233">
        <f>ROUND(E47*J47,2)</f>
        <v>0</v>
      </c>
      <c r="L47" s="233">
        <v>21</v>
      </c>
      <c r="M47" s="233">
        <f>G47*(1+L47/100)</f>
        <v>0</v>
      </c>
      <c r="N47" s="222">
        <v>0</v>
      </c>
      <c r="O47" s="222">
        <f>ROUND(E47*N47,5)</f>
        <v>0</v>
      </c>
      <c r="P47" s="222">
        <v>0</v>
      </c>
      <c r="Q47" s="222">
        <f>ROUND(E47*P47,5)</f>
        <v>0</v>
      </c>
      <c r="R47" s="222"/>
      <c r="S47" s="222"/>
      <c r="T47" s="223">
        <v>0.185</v>
      </c>
      <c r="U47" s="222">
        <f>ROUND(E47*T47,2)</f>
        <v>24.33</v>
      </c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96</v>
      </c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13"/>
      <c r="B48" s="220"/>
      <c r="C48" s="267" t="s">
        <v>158</v>
      </c>
      <c r="D48" s="225"/>
      <c r="E48" s="230">
        <v>131.5</v>
      </c>
      <c r="F48" s="233"/>
      <c r="G48" s="233"/>
      <c r="H48" s="233"/>
      <c r="I48" s="233"/>
      <c r="J48" s="233"/>
      <c r="K48" s="233"/>
      <c r="L48" s="233"/>
      <c r="M48" s="233"/>
      <c r="N48" s="222"/>
      <c r="O48" s="222"/>
      <c r="P48" s="222"/>
      <c r="Q48" s="222"/>
      <c r="R48" s="222"/>
      <c r="S48" s="222"/>
      <c r="T48" s="223"/>
      <c r="U48" s="222"/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108</v>
      </c>
      <c r="AF48" s="212">
        <v>0</v>
      </c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ht="22.5" outlineLevel="1" x14ac:dyDescent="0.2">
      <c r="A49" s="213">
        <v>27</v>
      </c>
      <c r="B49" s="220" t="s">
        <v>162</v>
      </c>
      <c r="C49" s="265" t="s">
        <v>163</v>
      </c>
      <c r="D49" s="222" t="s">
        <v>106</v>
      </c>
      <c r="E49" s="228">
        <v>600</v>
      </c>
      <c r="F49" s="232"/>
      <c r="G49" s="233">
        <f>ROUND(E49*F49,2)</f>
        <v>0</v>
      </c>
      <c r="H49" s="232"/>
      <c r="I49" s="233">
        <f>ROUND(E49*H49,2)</f>
        <v>0</v>
      </c>
      <c r="J49" s="232"/>
      <c r="K49" s="233">
        <f>ROUND(E49*J49,2)</f>
        <v>0</v>
      </c>
      <c r="L49" s="233">
        <v>21</v>
      </c>
      <c r="M49" s="233">
        <f>G49*(1+L49/100)</f>
        <v>0</v>
      </c>
      <c r="N49" s="222">
        <v>0.11025</v>
      </c>
      <c r="O49" s="222">
        <f>ROUND(E49*N49,5)</f>
        <v>66.150000000000006</v>
      </c>
      <c r="P49" s="222">
        <v>0</v>
      </c>
      <c r="Q49" s="222">
        <f>ROUND(E49*P49,5)</f>
        <v>0</v>
      </c>
      <c r="R49" s="222"/>
      <c r="S49" s="222"/>
      <c r="T49" s="223">
        <v>5.28E-2</v>
      </c>
      <c r="U49" s="222">
        <f>ROUND(E49*T49,2)</f>
        <v>31.68</v>
      </c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96</v>
      </c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ht="22.5" outlineLevel="1" x14ac:dyDescent="0.2">
      <c r="A50" s="244">
        <v>28</v>
      </c>
      <c r="B50" s="245" t="s">
        <v>164</v>
      </c>
      <c r="C50" s="269" t="s">
        <v>165</v>
      </c>
      <c r="D50" s="246" t="s">
        <v>106</v>
      </c>
      <c r="E50" s="247">
        <v>600</v>
      </c>
      <c r="F50" s="248"/>
      <c r="G50" s="249">
        <f>ROUND(E50*F50,2)</f>
        <v>0</v>
      </c>
      <c r="H50" s="248"/>
      <c r="I50" s="249">
        <f>ROUND(E50*H50,2)</f>
        <v>0</v>
      </c>
      <c r="J50" s="248"/>
      <c r="K50" s="249">
        <f>ROUND(E50*J50,2)</f>
        <v>0</v>
      </c>
      <c r="L50" s="249">
        <v>21</v>
      </c>
      <c r="M50" s="249">
        <f>G50*(1+L50/100)</f>
        <v>0</v>
      </c>
      <c r="N50" s="246">
        <v>6.0000000000000002E-5</v>
      </c>
      <c r="O50" s="246">
        <f>ROUND(E50*N50,5)</f>
        <v>3.5999999999999997E-2</v>
      </c>
      <c r="P50" s="246">
        <v>0</v>
      </c>
      <c r="Q50" s="246">
        <f>ROUND(E50*P50,5)</f>
        <v>0</v>
      </c>
      <c r="R50" s="246"/>
      <c r="S50" s="246"/>
      <c r="T50" s="250">
        <v>2.5999999999999999E-2</v>
      </c>
      <c r="U50" s="246">
        <f>ROUND(E50*T50,2)</f>
        <v>15.6</v>
      </c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96</v>
      </c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x14ac:dyDescent="0.2">
      <c r="A51" s="6"/>
      <c r="B51" s="7" t="s">
        <v>167</v>
      </c>
      <c r="C51" s="270" t="s">
        <v>167</v>
      </c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AC51">
        <v>15</v>
      </c>
      <c r="AD51">
        <v>21</v>
      </c>
    </row>
    <row r="52" spans="1:60" x14ac:dyDescent="0.2">
      <c r="A52" s="251"/>
      <c r="B52" s="252">
        <v>26</v>
      </c>
      <c r="C52" s="271" t="s">
        <v>167</v>
      </c>
      <c r="D52" s="253"/>
      <c r="E52" s="253"/>
      <c r="F52" s="253"/>
      <c r="G52" s="264">
        <f>G8+G27+G32</f>
        <v>0</v>
      </c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AC52">
        <f>SUMIF(L7:L50,AC51,G7:G50)</f>
        <v>0</v>
      </c>
      <c r="AD52">
        <f>SUMIF(L7:L50,AD51,G7:G50)</f>
        <v>0</v>
      </c>
      <c r="AE52" t="s">
        <v>168</v>
      </c>
    </row>
    <row r="53" spans="1:60" x14ac:dyDescent="0.2">
      <c r="A53" s="6"/>
      <c r="B53" s="7" t="s">
        <v>167</v>
      </c>
      <c r="C53" s="270" t="s">
        <v>167</v>
      </c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spans="1:60" x14ac:dyDescent="0.2">
      <c r="A54" s="6"/>
      <c r="B54" s="7" t="s">
        <v>167</v>
      </c>
      <c r="C54" s="270" t="s">
        <v>167</v>
      </c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60" x14ac:dyDescent="0.2">
      <c r="A55" s="254">
        <v>33</v>
      </c>
      <c r="B55" s="254"/>
      <c r="C55" s="272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60" x14ac:dyDescent="0.2">
      <c r="A56" s="255"/>
      <c r="B56" s="256"/>
      <c r="C56" s="273"/>
      <c r="D56" s="256"/>
      <c r="E56" s="256"/>
      <c r="F56" s="256"/>
      <c r="G56" s="257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AE56" t="s">
        <v>169</v>
      </c>
    </row>
    <row r="57" spans="1:60" x14ac:dyDescent="0.2">
      <c r="A57" s="258"/>
      <c r="B57" s="259"/>
      <c r="C57" s="274"/>
      <c r="D57" s="259"/>
      <c r="E57" s="259"/>
      <c r="F57" s="259"/>
      <c r="G57" s="260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60" x14ac:dyDescent="0.2">
      <c r="A58" s="258"/>
      <c r="B58" s="259"/>
      <c r="C58" s="274"/>
      <c r="D58" s="259"/>
      <c r="E58" s="259"/>
      <c r="F58" s="259"/>
      <c r="G58" s="260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60" x14ac:dyDescent="0.2">
      <c r="A59" s="258"/>
      <c r="B59" s="259"/>
      <c r="C59" s="274"/>
      <c r="D59" s="259"/>
      <c r="E59" s="259"/>
      <c r="F59" s="259"/>
      <c r="G59" s="260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60" x14ac:dyDescent="0.2">
      <c r="A60" s="261"/>
      <c r="B60" s="262"/>
      <c r="C60" s="275"/>
      <c r="D60" s="262"/>
      <c r="E60" s="262"/>
      <c r="F60" s="262"/>
      <c r="G60" s="263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60" x14ac:dyDescent="0.2">
      <c r="A61" s="6"/>
      <c r="B61" s="7" t="s">
        <v>167</v>
      </c>
      <c r="C61" s="270" t="s">
        <v>167</v>
      </c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60" x14ac:dyDescent="0.2">
      <c r="C62" s="276"/>
      <c r="AE62" t="s">
        <v>170</v>
      </c>
    </row>
  </sheetData>
  <mergeCells count="8">
    <mergeCell ref="A55:C55"/>
    <mergeCell ref="A56:G60"/>
    <mergeCell ref="A1:G1"/>
    <mergeCell ref="C2:G2"/>
    <mergeCell ref="C3:G3"/>
    <mergeCell ref="C4:G4"/>
    <mergeCell ref="C12:G12"/>
    <mergeCell ref="C13:G13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Mirek</dc:creator>
  <cp:lastModifiedBy>Mirek</cp:lastModifiedBy>
  <cp:lastPrinted>2014-02-28T09:52:57Z</cp:lastPrinted>
  <dcterms:created xsi:type="dcterms:W3CDTF">2009-04-08T07:15:50Z</dcterms:created>
  <dcterms:modified xsi:type="dcterms:W3CDTF">2020-06-26T15:10:29Z</dcterms:modified>
</cp:coreProperties>
</file>