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24555" windowHeight="120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'Rekapitulace'!$G$24</definedName>
    <definedName name="Dodavka0">'Položky'!#REF!</definedName>
    <definedName name="HSV">'Rekapitulace'!$E$24</definedName>
    <definedName name="HSV0">'Položky'!#REF!</definedName>
    <definedName name="HZS">'Rekapitulace'!$I$24</definedName>
    <definedName name="HZS0">'Položky'!#REF!</definedName>
    <definedName name="JKSO">'Krycí list'!$F$4</definedName>
    <definedName name="MJ">'Krycí list'!$G$4</definedName>
    <definedName name="Mont">'Rekapitulace'!$H$24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'Položky'!$A$1:$K$147</definedName>
    <definedName name="_xlnm.Print_Area" localSheetId="1">'Rekapitulace'!$A$1:$I$30</definedName>
    <definedName name="PocetMJ">'Krycí list'!$G$7</definedName>
    <definedName name="Poznamka">'Krycí list'!$B$37</definedName>
    <definedName name="Projektant">'Krycí list'!$C$7</definedName>
    <definedName name="PSV">'Rekapitulace'!$F$24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'Rekapitulace'!$E$29</definedName>
    <definedName name="VRNnazev">'Rekapitulace'!$A$29</definedName>
    <definedName name="VRNproc">'Rekapitulace'!$F$29</definedName>
    <definedName name="VRNzakl">'Rekapitulace'!$G$29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<sst xmlns="http://schemas.openxmlformats.org/spreadsheetml/2006/main" count="439" uniqueCount="283">
  <si>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</si>
  <si>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</si>
  <si>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</si>
  <si>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</si>
  <si>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</si>
  <si>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</si>
  <si>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</si>
  <si>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</si>
  <si>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</si>
  <si>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</si>
  <si>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</si>
  <si>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</si>
  <si>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</si>
  <si>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</si>
  <si>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</si>
  <si>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</si>
  <si>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</si>
  <si>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</si>
  <si>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</si>
  <si>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</si>
  <si>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</si>
  <si>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</si>
  <si>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</si>
  <si>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</si>
  <si>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</si>
  <si>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</si>
  <si>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</si>
  <si>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</si>
  <si>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</si>
  <si>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</si>
  <si>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</si>
  <si>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</si>
  <si>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</si>
  <si>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</si>
  <si>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</si>
  <si>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</si>
  <si>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</si>
  <si>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</si>
  <si>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</si>
  <si>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</si>
  <si>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</si>
  <si>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</si>
  <si>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</si>
  <si>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</si>
  <si>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</si>
  <si>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</si>
  <si>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</si>
  <si>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</si>
  <si>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</si>
  <si>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</si>
  <si>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</si>
  <si>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</si>
  <si>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</si>
  <si>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</si>
  <si>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</si>
  <si>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</si>
  <si>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</si>
  <si>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</si>
  <si>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</si>
  <si>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</si>
  <si>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</si>
  <si>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</si>
  <si>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</si>
  <si>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</si>
  <si>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</si>
  <si>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</si>
  <si>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</si>
  <si>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</si>
  <si>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</si>
  <si>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</si>
  <si>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</si>
  <si>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Bytový dům Nivy - Dačice</t>
  </si>
  <si>
    <t>Zateplení bytů C.7 a A.8</t>
  </si>
  <si>
    <t>61</t>
  </si>
  <si>
    <t>Upravy povrchů vnitřní</t>
  </si>
  <si>
    <t>612 40-9991.RT2</t>
  </si>
  <si>
    <t>Začištění omítek kolem oken,dveří apod. s použitím suché maltové směsi</t>
  </si>
  <si>
    <t>m</t>
  </si>
  <si>
    <t>((2+1)*2+(1,25+1)*2*2+1*2+0,75+0,85)*2</t>
  </si>
  <si>
    <t>612 42-5931.RT2</t>
  </si>
  <si>
    <t>Omítka vápenná vnitřního ostění - štuková s použitím suché maltové směsi</t>
  </si>
  <si>
    <t>m2</t>
  </si>
  <si>
    <t>37,2*0,25</t>
  </si>
  <si>
    <t>610 99-1111.R00</t>
  </si>
  <si>
    <t>Zakrývání výplní vnitřních otvorů</t>
  </si>
  <si>
    <t>(1*2+1*1,25*2+1*0,75)*2</t>
  </si>
  <si>
    <t>62</t>
  </si>
  <si>
    <t>Upravy povrchů vnější</t>
  </si>
  <si>
    <t>622 32-3114.R00</t>
  </si>
  <si>
    <t>Izolace štítu na půdě EPS F tl. 160 mm, bez PÚ započítat krycí stěrku vyztuženou síťovinou</t>
  </si>
  <si>
    <t>12*1,75+13,5*1,75</t>
  </si>
  <si>
    <t>622 32-3114.R0B</t>
  </si>
  <si>
    <t>Izolace soklu terasy EPS P tl. 160 mm, bez PÚ</t>
  </si>
  <si>
    <t>8*0,5*2</t>
  </si>
  <si>
    <t>622 42-1492.R00</t>
  </si>
  <si>
    <t>Doplňky zatepl. systémů, okenní lišta s tkaninou APU</t>
  </si>
  <si>
    <t>(2*2+1+(1,25*2+1)*2+0,75*2+1)*2</t>
  </si>
  <si>
    <t>64</t>
  </si>
  <si>
    <t>Výplně otvorů</t>
  </si>
  <si>
    <t>611-01</t>
  </si>
  <si>
    <t>Okno plastové 1křídlové OS 100/125 cm vč. vnitř. parapetu, trojsklo, výr.č.01</t>
  </si>
  <si>
    <t>kus</t>
  </si>
  <si>
    <t>611-02</t>
  </si>
  <si>
    <t>Okno plastové 1křídlové 100x85 cm S vč. vnitř. parapetu, trojsklo, výr.č. 02</t>
  </si>
  <si>
    <t>611-03</t>
  </si>
  <si>
    <t>Dveře balkonové plastové 1křídlové 100x200 cm O vč. vnitř. parapetu, trojsklo, výr.č. 3</t>
  </si>
  <si>
    <t>641 95-2211.R00</t>
  </si>
  <si>
    <t>Osazení rámů okenních plastových, plocha do 2,5 m2 vč. kompletizace a zavěšení křídel</t>
  </si>
  <si>
    <t>648 99-1113.RT3</t>
  </si>
  <si>
    <t>Osazení parapet.desek plast. a lamin. š.nad 20cm včetně dodávky plastové parapetní desky š. 300 mm</t>
  </si>
  <si>
    <t>1*4*2</t>
  </si>
  <si>
    <t>94</t>
  </si>
  <si>
    <t>Lešení a stavební výtahy</t>
  </si>
  <si>
    <t>941 94-1032.R00</t>
  </si>
  <si>
    <t>Montáž lešení leh.řad.s podlahami,š.do 1 m, H 30 m</t>
  </si>
  <si>
    <t>6*12*2*2</t>
  </si>
  <si>
    <t>941 94-1192.R00</t>
  </si>
  <si>
    <t>Příplatek za každý měsíc použití lešení k pol.1032</t>
  </si>
  <si>
    <t>941 94-1832.R00</t>
  </si>
  <si>
    <t>Demontáž lešení leh.řad.s podlahami,š.1 m, H 30 m</t>
  </si>
  <si>
    <t>95</t>
  </si>
  <si>
    <t>Dokončovací kce na pozem.stav.</t>
  </si>
  <si>
    <t>953 92-1115.R00</t>
  </si>
  <si>
    <t>Dlaždice betonové volně na terasu, 50 x 50 x 6 cm na plast. terče, použit dlaždice stáv. zakrácené</t>
  </si>
  <si>
    <t>0,3317+0,7902+2,478</t>
  </si>
  <si>
    <t>952 90-1114.R00</t>
  </si>
  <si>
    <t>Vyčištění budov o výšce podlaží nad 4 m</t>
  </si>
  <si>
    <t>96</t>
  </si>
  <si>
    <t>Bourání konstrukcí</t>
  </si>
  <si>
    <t>968 06-2245.R00</t>
  </si>
  <si>
    <t>Vybourání dřevěných rámů oken jednoduch. pl. 2 m2 vč. parapetů a vyvěšení křídel</t>
  </si>
  <si>
    <t>1*1,25*4+1*0,85*2+1*2*2</t>
  </si>
  <si>
    <t>97</t>
  </si>
  <si>
    <t>Prorážení otvorů</t>
  </si>
  <si>
    <t>979 99-0101.R00</t>
  </si>
  <si>
    <t>Poplatek za skládku suti - směs betonu a cihel</t>
  </si>
  <si>
    <t>t</t>
  </si>
  <si>
    <t>979 99-0144.R00</t>
  </si>
  <si>
    <t>Poplatek za skládku suti - minerální vata</t>
  </si>
  <si>
    <t>979 99-0161.R00</t>
  </si>
  <si>
    <t>Poplatek za skládku suti - dřevo</t>
  </si>
  <si>
    <t>979 08-1111.R00</t>
  </si>
  <si>
    <t>Odvoz suti a vybour. hmot na skládku do 1 km</t>
  </si>
  <si>
    <t>0,3317+0,7902+2,4780</t>
  </si>
  <si>
    <t>979 08-1121.R00</t>
  </si>
  <si>
    <t>Příplatek k odvozu za každý další 1 km</t>
  </si>
  <si>
    <t>3,6*5</t>
  </si>
  <si>
    <t>99</t>
  </si>
  <si>
    <t>Staveništní přesun hmot</t>
  </si>
  <si>
    <t>999 28-1108.R00</t>
  </si>
  <si>
    <t>Přesun hmot pro opravy a údržbu do výšky 12 m</t>
  </si>
  <si>
    <t>0,4025+0,462+0,6735+5,5238+1,19+0,0107+0,3317</t>
  </si>
  <si>
    <t>712</t>
  </si>
  <si>
    <t>Živičné krytiny</t>
  </si>
  <si>
    <t>712 37-1801.RZ4</t>
  </si>
  <si>
    <t>Povlaková krytina střech do 10°, fólií PVC 1 vrstva - včetně dod. fólie střešní tl.1,5mm</t>
  </si>
  <si>
    <t>Bude nalepena na stávající fólii izolace podlahy terasy a bude vytažena cca 25 až 30 cm na stěnu a kotvena</t>
  </si>
  <si>
    <t>9*0,5*2</t>
  </si>
  <si>
    <t>712 37-8005.R00</t>
  </si>
  <si>
    <t>Stěnová lišta vyhnutá RŠ 70 mm</t>
  </si>
  <si>
    <t>9*2</t>
  </si>
  <si>
    <t>998 71-2102.R00</t>
  </si>
  <si>
    <t>Přesun hmot pro povlakové krytiny, výšky do 12 m</t>
  </si>
  <si>
    <t>713</t>
  </si>
  <si>
    <t>Izolace tepelné</t>
  </si>
  <si>
    <t>713 10-0832.R00</t>
  </si>
  <si>
    <t>Odstr. tepelné izolace z min. desek tl. do 200 mm strop pod plechovou střechou a pod obkladem stěn</t>
  </si>
  <si>
    <t>Střecha: 14,2*4,25*2</t>
  </si>
  <si>
    <t>Pod obkladem: 5*1,1*2</t>
  </si>
  <si>
    <t>713 18-1113.R00</t>
  </si>
  <si>
    <t>Izolace střechy stříkanou PUR pěnou  vč. dodávky a začištění horního líce</t>
  </si>
  <si>
    <t>m3</t>
  </si>
  <si>
    <t>Pěna bude aplikována na stavbě. Součinitel tepelné vodivosti - max. 0,038 W/mK. Zhotovitel doloží atest na provedenou izolaci. Vrchní líc stávajících štítů bude zaizolován v tl. min. 100 mm.</t>
  </si>
  <si>
    <t>Plocha střechy: 14,2*4,25*0,26*2</t>
  </si>
  <si>
    <t>Vrchní líc štítů: 14,5*0,375*2*0,1*2</t>
  </si>
  <si>
    <t>713 13-1130.R00</t>
  </si>
  <si>
    <t>Izolace tepelná stěn vložením do konstrukce</t>
  </si>
  <si>
    <t>Strany u okapu : 5,4*1,3*2*2</t>
  </si>
  <si>
    <t>Štít nad plech. střechou: 14*2,8*2</t>
  </si>
  <si>
    <t>Štít u terasy: (5,15*2,4+8,8*2,5-1*0,65-1*1,25*2-1*1,85)*2</t>
  </si>
  <si>
    <t>631-51412</t>
  </si>
  <si>
    <t>Deska z minerální plsti tl. 160 mm</t>
  </si>
  <si>
    <t>Bude použita deska z minerálních vláken klížená - nesmí dojít i z hlediska dlouhodobého k sesunutí izolace v dutině. Součinitel tepelné vodivosti max. 0,039 W/mK.</t>
  </si>
  <si>
    <t>165,2*1,05</t>
  </si>
  <si>
    <t>998 71-3102.R00</t>
  </si>
  <si>
    <t>Přesun hmot pro izolace tepelné, výšky do 12 m</t>
  </si>
  <si>
    <t>2,826+0,79020</t>
  </si>
  <si>
    <t>762</t>
  </si>
  <si>
    <t>Konstrukce tesařské</t>
  </si>
  <si>
    <t>762 36-1114.RT3</t>
  </si>
  <si>
    <t>Montáž nastavení vaznic, plochy do 120 cm2 včetně dodávky řeziva, hranoly 10/10</t>
  </si>
  <si>
    <t>5*8*2</t>
  </si>
  <si>
    <t>762 91-1113.R00</t>
  </si>
  <si>
    <t>Impregnace řeziva máčením</t>
  </si>
  <si>
    <t>80*0,1*4</t>
  </si>
  <si>
    <t>762 34-1210.RT3</t>
  </si>
  <si>
    <t>Montáž bednění stěn rovných, prkna hrubá na sraz včetně dodávky řeziva, prkna tl. 22 mm</t>
  </si>
  <si>
    <t>165,2*1,1</t>
  </si>
  <si>
    <t>762 34-1811.R00</t>
  </si>
  <si>
    <t>Demontáž bednění stěn z prken hrubých vč. roštu</t>
  </si>
  <si>
    <t>Dle izolace tepelné stěn: 165,20</t>
  </si>
  <si>
    <t>762 34-3101.R00</t>
  </si>
  <si>
    <t>Montáž roštu pro tepelnou izolaci na stěny, vč. kotevního materiálu</t>
  </si>
  <si>
    <t>162,2*2</t>
  </si>
  <si>
    <t>605-10002</t>
  </si>
  <si>
    <t>Lať střešní profil SM/BO 40/60 mm  dl = 3 - 5 m</t>
  </si>
  <si>
    <t>162,2*1,1</t>
  </si>
  <si>
    <t>605-12628</t>
  </si>
  <si>
    <t>Fošna SM/JD omít.II.jak.tl.5 dl.400-600 š.17-24</t>
  </si>
  <si>
    <t>162,2*1,1*0,05*0,16</t>
  </si>
  <si>
    <t>998 76-2103.R00</t>
  </si>
  <si>
    <t>Přesun hmot pro tesařské konstrukce, výšky do 24 m</t>
  </si>
  <si>
    <t>3,92455+2,478</t>
  </si>
  <si>
    <t>764</t>
  </si>
  <si>
    <t>Konstrukce klempířské</t>
  </si>
  <si>
    <t>764 35-2810.R00</t>
  </si>
  <si>
    <t>Demontáž žlabů půlkruh. rovných, rš 330 mm, do 30° pro následné použití</t>
  </si>
  <si>
    <t>5,5*2*2</t>
  </si>
  <si>
    <t>764 34-8814.R00</t>
  </si>
  <si>
    <t>Demontáž sněhového zachytače, sklon do 45° z Pz plechu dl. 5,5 m, vč. následné montáže</t>
  </si>
  <si>
    <t>764 42-1850.R00</t>
  </si>
  <si>
    <t>Demontáž oplechování říms,rš od 250 do 330 mm</t>
  </si>
  <si>
    <t>5*2*2</t>
  </si>
  <si>
    <t>764 31-1822.R00</t>
  </si>
  <si>
    <t>Demont. krytiny Pz z tapézových plechů oblouk. stř následně bude použita zpět</t>
  </si>
  <si>
    <t>Krytina střechy je složena z obloukových segmentů (3 díly v podélném směru - 1 vrchlík + 2 ks bočních dílů). Po demontáži ponechat na přilehlé terase a po provedení tepelné izolace bude krytina vrácena zpět.</t>
  </si>
  <si>
    <t>17*5,5*2</t>
  </si>
  <si>
    <t>764 41-0850.R00</t>
  </si>
  <si>
    <t>Demontáž oplechování parapetů,rš od 100 do 330 mm</t>
  </si>
  <si>
    <t>764 31-1291.RT2</t>
  </si>
  <si>
    <t>Montáž krytiny z trapéz. plechů obloukových stáv. nové šrouby a podložky do stáv. děr</t>
  </si>
  <si>
    <t>764 92-8105.RT2</t>
  </si>
  <si>
    <t>Z+M oplech.parapetů z popl.plechu vč.rohů rš 330 bez zednických výpomocí</t>
  </si>
  <si>
    <t>1*3*1,05*2</t>
  </si>
  <si>
    <t>764 33-0010.RAD</t>
  </si>
  <si>
    <t>Lemování zdí z Pz plechu poplast. rš 500 mm, lemování válcové střechy</t>
  </si>
  <si>
    <t>14,5*2</t>
  </si>
  <si>
    <t>764 43-0010.RAD</t>
  </si>
  <si>
    <t>Lemování okraje střechy z Pz plechu poplast. rš 500 mm, oblouk střecha (rozšíření okraje)</t>
  </si>
  <si>
    <t>17,5*2*2</t>
  </si>
  <si>
    <t>764 32-1923.R00</t>
  </si>
  <si>
    <t>Oprava oplech. zídky zábradlí - rohů  z Pz plechu</t>
  </si>
  <si>
    <t>764 35-2291.R00</t>
  </si>
  <si>
    <t>Montáž žlabů Pz podokapních půlkruhových</t>
  </si>
  <si>
    <t>764 35-2010.RAB</t>
  </si>
  <si>
    <t>Žlab z Pz plechu podokapní půlkruhový rš 330 mm, doplnění prodloužení střechy</t>
  </si>
  <si>
    <t>0,2*2*2*2</t>
  </si>
  <si>
    <t>764 45-4010.RAB</t>
  </si>
  <si>
    <t>Odpadní trouby z Pz plechu kruhové průměru 100 mm, doplnění chybějící části</t>
  </si>
  <si>
    <t>998 76-4101.R00</t>
  </si>
  <si>
    <t>Přesun hmot pro klempířské konstr., výšky do 6 m</t>
  </si>
  <si>
    <t>998 76-4103.R00</t>
  </si>
  <si>
    <t>Přesun hmot pro klempířské konstr., výšky do 24 m</t>
  </si>
  <si>
    <t>765</t>
  </si>
  <si>
    <t>Krytiny tvrdé</t>
  </si>
  <si>
    <t>765 90-1131.R00</t>
  </si>
  <si>
    <t>Fólie pojistná paropropustná kontaktní větrotěsná, na izolaci tepelnou stěn</t>
  </si>
  <si>
    <t>998 76-5102.R00</t>
  </si>
  <si>
    <t>Přesun hmot pro krytiny tvrdé, výšky do 12 m</t>
  </si>
  <si>
    <t>766</t>
  </si>
  <si>
    <t>Konstrukce truhlářské</t>
  </si>
  <si>
    <t>766 60-1114.R00</t>
  </si>
  <si>
    <t>Montáž těsnění připoj. spáry, ostění, tmel+páska</t>
  </si>
  <si>
    <t>766 60-1121.R00</t>
  </si>
  <si>
    <t>Montáž těsnění připoj. spáry, parapet, fólie,pásky</t>
  </si>
  <si>
    <t>783</t>
  </si>
  <si>
    <t>Nátěry</t>
  </si>
  <si>
    <t>783 71-0020.RAB</t>
  </si>
  <si>
    <t>Nátěr tesařských konstrukcí lazurovacím lakem dvojnásobný Luxolem</t>
  </si>
  <si>
    <t>784</t>
  </si>
  <si>
    <t>Malby</t>
  </si>
  <si>
    <t>784 45-2911.R00</t>
  </si>
  <si>
    <t>Oprava,malba směsí tekut.2x,1bar+obrus míst. 3,8 m Ostění a nadpraží oken</t>
  </si>
  <si>
    <t>(1,75*2*2+1,5*2+0,85*2+1*2+2,5*2+1)*2*0,8</t>
  </si>
  <si>
    <t>M21</t>
  </si>
  <si>
    <t>Elektromontáže</t>
  </si>
  <si>
    <t>210 20-01...RAA</t>
  </si>
  <si>
    <t>Hromosvod - demontáž a následná montáž střešního svodu, revize dle původní ČSN</t>
  </si>
  <si>
    <t>kompl</t>
  </si>
  <si>
    <t>Jedná se o zateplení horního podlaží mezonetových bytů v bytovém domě v Dačicích na sídlišti Nivy. Bude zateplen střešní plášť obloukové střechy kryté plechovou trapézovou krytinou. Dále budou zatepleny obvodové stěny 5. NP - provětrávaný zateplovací plášť s opláštěním prkny. Dále budou vyměněny okenní výplně a dveře v 5.NP. Nabídku započítat včetně všech nákladů (zařízení staveniště, přesunu hmot, likvidace sutí, ...)</t>
  </si>
  <si>
    <t>dle výběrového řízení</t>
  </si>
  <si>
    <t>Město Dačice</t>
  </si>
  <si>
    <t>DELTA projekt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</si>
</sst>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Kč&quot;"/>
    <numFmt numFmtId="166" formatCode="0.0"/>
    <numFmt numFmtId="167" formatCode="#,##0.00000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5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3" fillId="2" borderId="6" xfId="0" applyNumberFormat="1" applyFont="1" applyFill="1" applyBorder="1"/>
    <xf numFmtId="49" fontId="0" fillId="2" borderId="7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8" xfId="0" applyNumberForma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3" xfId="0" applyNumberFormat="1" applyBorder="1"/>
    <xf numFmtId="0" fontId="0" fillId="0" borderId="12" xfId="0" applyNumberFormat="1" applyBorder="1"/>
    <xf numFmtId="0" fontId="0" fillId="0" borderId="14" xfId="0" applyNumberFormat="1" applyBorder="1"/>
    <xf numFmtId="0" fontId="0" fillId="0" borderId="0" xfId="0" applyNumberFormat="1"/>
    <xf numFmtId="3" fontId="0" fillId="0" borderId="14" xfId="0" applyNumberForma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0" xfId="0" applyBorder="1"/>
    <xf numFmtId="3" fontId="0" fillId="0" borderId="0" xfId="0" applyNumberFormat="1"/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6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/>
    <xf numFmtId="0" fontId="0" fillId="0" borderId="21" xfId="0" applyBorder="1"/>
    <xf numFmtId="3" fontId="0" fillId="0" borderId="30" xfId="0" applyNumberFormat="1" applyBorder="1"/>
    <xf numFmtId="0" fontId="0" fillId="0" borderId="31" xfId="0" applyBorder="1"/>
    <xf numFmtId="3" fontId="0" fillId="0" borderId="32" xfId="0" applyNumberFormat="1" applyBorder="1"/>
    <xf numFmtId="0" fontId="0" fillId="0" borderId="33" xfId="0" applyBorder="1"/>
    <xf numFmtId="3" fontId="0" fillId="0" borderId="15" xfId="0" applyNumberFormat="1" applyBorder="1"/>
    <xf numFmtId="0" fontId="0" fillId="0" borderId="16" xfId="0" applyBorder="1"/>
    <xf numFmtId="0" fontId="0" fillId="0" borderId="34" xfId="0" applyBorder="1"/>
    <xf numFmtId="0" fontId="0" fillId="0" borderId="35" xfId="0" applyBorder="1"/>
    <xf numFmtId="0" fontId="0" fillId="0" borderId="17" xfId="0" applyFon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3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7" xfId="0" applyFont="1" applyFill="1" applyBorder="1"/>
    <xf numFmtId="0" fontId="7" fillId="0" borderId="38" xfId="0" applyFont="1" applyFill="1" applyBorder="1"/>
    <xf numFmtId="0" fontId="7" fillId="0" borderId="40" xfId="0" applyFont="1" applyFill="1" applyBorder="1"/>
    <xf numFmtId="165" fontId="7" fillId="0" borderId="38" xfId="0" applyNumberFormat="1" applyFont="1" applyFill="1" applyBorder="1"/>
    <xf numFmtId="0" fontId="7" fillId="0" borderId="41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42" xfId="20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4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0" fontId="0" fillId="0" borderId="44" xfId="20" applyFont="1" applyBorder="1">
      <alignment/>
      <protection/>
    </xf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0" fillId="0" borderId="46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4" fillId="0" borderId="48" xfId="20" applyFont="1" applyBorder="1">
      <alignment/>
      <protection/>
    </xf>
    <xf numFmtId="0" fontId="0" fillId="0" borderId="48" xfId="20" applyBorder="1">
      <alignment/>
      <protection/>
    </xf>
    <xf numFmtId="0" fontId="0" fillId="0" borderId="48" xfId="20" applyBorder="1" applyAlignment="1">
      <alignment horizontal="right"/>
      <protection/>
    </xf>
    <xf numFmtId="0" fontId="0" fillId="0" borderId="48" xfId="20" applyFont="1" applyBorder="1" applyAlignment="1">
      <alignment horizontal="left" shrinkToFit="1"/>
      <protection/>
    </xf>
    <xf numFmtId="0" fontId="0" fillId="0" borderId="49" xfId="20" applyFont="1" applyBorder="1" applyAlignment="1">
      <alignment horizontal="left" shrinkToFit="1"/>
      <protection/>
    </xf>
    <xf numFmtId="49" fontId="2" fillId="0" borderId="0" xfId="0" applyNumberFormat="1" applyFont="1" applyAlignment="1">
      <alignment horizontal="centerContinuous"/>
    </xf>
    <xf numFmtId="49" fontId="6" fillId="0" borderId="26" xfId="0" applyNumberFormat="1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0" borderId="50" xfId="0" applyFont="1" applyFill="1" applyBorder="1"/>
    <xf numFmtId="0" fontId="6" fillId="0" borderId="51" xfId="0" applyFont="1" applyFill="1" applyBorder="1"/>
    <xf numFmtId="0" fontId="6" fillId="0" borderId="52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9" xfId="0" applyNumberFormat="1" applyFont="1" applyFill="1" applyBorder="1"/>
    <xf numFmtId="0" fontId="6" fillId="0" borderId="26" xfId="0" applyFont="1" applyFill="1" applyBorder="1"/>
    <xf numFmtId="3" fontId="6" fillId="0" borderId="28" xfId="0" applyNumberFormat="1" applyFont="1" applyFill="1" applyBorder="1"/>
    <xf numFmtId="3" fontId="6" fillId="0" borderId="50" xfId="0" applyNumberFormat="1" applyFont="1" applyFill="1" applyBorder="1"/>
    <xf numFmtId="3" fontId="6" fillId="0" borderId="51" xfId="0" applyNumberFormat="1" applyFont="1" applyFill="1" applyBorder="1"/>
    <xf numFmtId="3" fontId="6" fillId="0" borderId="52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31" xfId="0" applyFont="1" applyFill="1" applyBorder="1"/>
    <xf numFmtId="0" fontId="6" fillId="0" borderId="32" xfId="0" applyFont="1" applyFill="1" applyBorder="1"/>
    <xf numFmtId="0" fontId="0" fillId="0" borderId="53" xfId="0" applyFill="1" applyBorder="1"/>
    <xf numFmtId="0" fontId="6" fillId="0" borderId="54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4" fontId="5" fillId="0" borderId="32" xfId="0" applyNumberFormat="1" applyFont="1" applyFill="1" applyBorder="1" applyAlignment="1">
      <alignment horizontal="right"/>
    </xf>
    <xf numFmtId="4" fontId="5" fillId="0" borderId="53" xfId="0" applyNumberFormat="1" applyFont="1" applyFill="1" applyBorder="1" applyAlignment="1">
      <alignment horizontal="right"/>
    </xf>
    <xf numFmtId="0" fontId="0" fillId="0" borderId="35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3" fontId="0" fillId="0" borderId="34" xfId="0" applyNumberFormat="1" applyFon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0" fontId="0" fillId="0" borderId="37" xfId="0" applyFill="1" applyBorder="1"/>
    <xf numFmtId="0" fontId="6" fillId="0" borderId="38" xfId="0" applyFont="1" applyFill="1" applyBorder="1"/>
    <xf numFmtId="0" fontId="0" fillId="0" borderId="38" xfId="0" applyFill="1" applyBorder="1"/>
    <xf numFmtId="4" fontId="0" fillId="0" borderId="57" xfId="0" applyNumberFormat="1" applyFill="1" applyBorder="1"/>
    <xf numFmtId="4" fontId="0" fillId="0" borderId="37" xfId="0" applyNumberFormat="1" applyFill="1" applyBorder="1"/>
    <xf numFmtId="4" fontId="0" fillId="0" borderId="38" xfId="0" applyNumberFormat="1" applyFill="1" applyBorder="1"/>
    <xf numFmtId="3" fontId="6" fillId="0" borderId="38" xfId="0" applyNumberFormat="1" applyFont="1" applyFill="1" applyBorder="1" applyAlignment="1">
      <alignment horizontal="right"/>
    </xf>
    <xf numFmtId="3" fontId="6" fillId="0" borderId="57" xfId="0" applyNumberFormat="1" applyFont="1" applyFill="1" applyBorder="1" applyAlignment="1">
      <alignment horizontal="right"/>
    </xf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10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0" fillId="0" borderId="44" xfId="20" applyFont="1" applyBorder="1" applyAlignment="1">
      <alignment horizontal="center"/>
      <protection/>
    </xf>
    <xf numFmtId="0" fontId="0" fillId="0" borderId="44" xfId="20" applyBorder="1" applyAlignment="1">
      <alignment horizontal="left"/>
      <protection/>
    </xf>
    <xf numFmtId="0" fontId="0" fillId="0" borderId="45" xfId="20" applyBorder="1">
      <alignment/>
      <protection/>
    </xf>
    <xf numFmtId="49" fontId="0" fillId="0" borderId="46" xfId="20" applyNumberFormat="1" applyFont="1" applyBorder="1" applyAlignment="1">
      <alignment horizontal="center"/>
      <protection/>
    </xf>
    <xf numFmtId="0" fontId="0" fillId="0" borderId="48" xfId="20" applyBorder="1" applyAlignment="1">
      <alignment horizontal="left" shrinkToFit="1"/>
      <protection/>
    </xf>
    <xf numFmtId="0" fontId="0" fillId="0" borderId="49" xfId="20" applyBorder="1" applyAlignment="1">
      <alignment horizontal="left" shrinkToFit="1"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55" xfId="20" applyNumberFormat="1" applyFont="1" applyFill="1" applyBorder="1">
      <alignment/>
      <protection/>
    </xf>
    <xf numFmtId="0" fontId="5" fillId="0" borderId="16" xfId="20" applyFont="1" applyFill="1" applyBorder="1" applyAlignment="1">
      <alignment horizontal="center"/>
      <protection/>
    </xf>
    <xf numFmtId="0" fontId="5" fillId="0" borderId="16" xfId="20" applyNumberFormat="1" applyFont="1" applyFill="1" applyBorder="1" applyAlignment="1">
      <alignment horizontal="center"/>
      <protection/>
    </xf>
    <xf numFmtId="0" fontId="5" fillId="0" borderId="55" xfId="20" applyFont="1" applyFill="1" applyBorder="1" applyAlignment="1">
      <alignment horizontal="center"/>
      <protection/>
    </xf>
    <xf numFmtId="0" fontId="13" fillId="0" borderId="55" xfId="20" applyFont="1" applyFill="1" applyBorder="1">
      <alignment/>
      <protection/>
    </xf>
    <xf numFmtId="0" fontId="6" fillId="0" borderId="58" xfId="20" applyFont="1" applyFill="1" applyBorder="1" applyAlignment="1">
      <alignment horizontal="center"/>
      <protection/>
    </xf>
    <xf numFmtId="49" fontId="6" fillId="0" borderId="58" xfId="20" applyNumberFormat="1" applyFont="1" applyFill="1" applyBorder="1" applyAlignment="1">
      <alignment horizontal="left"/>
      <protection/>
    </xf>
    <xf numFmtId="0" fontId="6" fillId="0" borderId="58" xfId="20" applyFont="1" applyFill="1" applyBorder="1">
      <alignment/>
      <protection/>
    </xf>
    <xf numFmtId="0" fontId="0" fillId="0" borderId="58" xfId="20" applyFill="1" applyBorder="1" applyAlignment="1">
      <alignment horizontal="center"/>
      <protection/>
    </xf>
    <xf numFmtId="0" fontId="0" fillId="0" borderId="58" xfId="20" applyNumberFormat="1" applyFill="1" applyBorder="1" applyAlignment="1">
      <alignment horizontal="right"/>
      <protection/>
    </xf>
    <xf numFmtId="0" fontId="0" fillId="0" borderId="58" xfId="20" applyNumberFormat="1" applyFill="1" applyBorder="1">
      <alignment/>
      <protection/>
    </xf>
    <xf numFmtId="0" fontId="8" fillId="0" borderId="59" xfId="20" applyNumberFormat="1" applyFont="1" applyFill="1" applyBorder="1">
      <alignment/>
      <protection/>
    </xf>
    <xf numFmtId="0" fontId="14" fillId="0" borderId="0" xfId="20" applyFont="1">
      <alignment/>
      <protection/>
    </xf>
    <xf numFmtId="0" fontId="0" fillId="0" borderId="58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left"/>
      <protection/>
    </xf>
    <xf numFmtId="0" fontId="0" fillId="0" borderId="58" xfId="20" applyFont="1" applyFill="1" applyBorder="1" applyAlignment="1">
      <alignment wrapText="1"/>
      <protection/>
    </xf>
    <xf numFmtId="49" fontId="0" fillId="0" borderId="58" xfId="20" applyNumberFormat="1" applyFont="1" applyFill="1" applyBorder="1" applyAlignment="1">
      <alignment horizontal="center" shrinkToFit="1"/>
      <protection/>
    </xf>
    <xf numFmtId="4" fontId="0" fillId="0" borderId="58" xfId="20" applyNumberFormat="1" applyFont="1" applyFill="1" applyBorder="1" applyAlignment="1">
      <alignment horizontal="right"/>
      <protection/>
    </xf>
    <xf numFmtId="4" fontId="0" fillId="0" borderId="58" xfId="20" applyNumberFormat="1" applyFont="1" applyFill="1" applyBorder="1">
      <alignment/>
      <protection/>
    </xf>
    <xf numFmtId="167" fontId="0" fillId="0" borderId="58" xfId="20" applyNumberFormat="1" applyFont="1" applyFill="1" applyBorder="1">
      <alignment/>
      <protection/>
    </xf>
    <xf numFmtId="0" fontId="9" fillId="0" borderId="58" xfId="20" applyFont="1" applyFill="1" applyBorder="1" applyAlignment="1">
      <alignment horizontal="center"/>
      <protection/>
    </xf>
    <xf numFmtId="49" fontId="9" fillId="0" borderId="58" xfId="20" applyNumberFormat="1" applyFont="1" applyFill="1" applyBorder="1" applyAlignment="1">
      <alignment horizontal="left"/>
      <protection/>
    </xf>
    <xf numFmtId="0" fontId="15" fillId="0" borderId="8" xfId="20" applyFont="1" applyFill="1" applyBorder="1" applyAlignment="1">
      <alignment horizontal="left" wrapText="1" indent="1"/>
      <protection/>
    </xf>
    <xf numFmtId="0" fontId="15" fillId="0" borderId="0" xfId="20" applyFont="1" applyFill="1" applyBorder="1" applyAlignment="1">
      <alignment horizontal="left" wrapText="1" indent="1"/>
      <protection/>
    </xf>
    <xf numFmtId="0" fontId="15" fillId="0" borderId="7" xfId="20" applyFont="1" applyFill="1" applyBorder="1" applyAlignment="1">
      <alignment horizontal="left" wrapText="1" indent="1"/>
      <protection/>
    </xf>
    <xf numFmtId="0" fontId="8" fillId="0" borderId="58" xfId="20" applyFont="1" applyFill="1" applyBorder="1">
      <alignment/>
      <protection/>
    </xf>
    <xf numFmtId="0" fontId="16" fillId="0" borderId="8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4" fontId="16" fillId="0" borderId="58" xfId="20" applyNumberFormat="1" applyFont="1" applyFill="1" applyBorder="1" applyAlignment="1">
      <alignment horizontal="right" wrapText="1"/>
      <protection/>
    </xf>
    <xf numFmtId="0" fontId="16" fillId="0" borderId="58" xfId="20" applyFont="1" applyFill="1" applyBorder="1" applyAlignment="1">
      <alignment horizontal="left" wrapText="1"/>
      <protection/>
    </xf>
    <xf numFmtId="0" fontId="16" fillId="0" borderId="58" xfId="0" applyFont="1" applyFill="1" applyBorder="1" applyAlignment="1">
      <alignment horizontal="right"/>
    </xf>
    <xf numFmtId="0" fontId="0" fillId="0" borderId="58" xfId="20" applyFill="1" applyBorder="1">
      <alignment/>
      <protection/>
    </xf>
    <xf numFmtId="0" fontId="14" fillId="0" borderId="0" xfId="20" applyFont="1">
      <alignment/>
      <protection/>
    </xf>
    <xf numFmtId="0" fontId="0" fillId="0" borderId="60" xfId="20" applyFill="1" applyBorder="1" applyAlignment="1">
      <alignment horizontal="center"/>
      <protection/>
    </xf>
    <xf numFmtId="49" fontId="4" fillId="0" borderId="60" xfId="20" applyNumberFormat="1" applyFont="1" applyFill="1" applyBorder="1" applyAlignment="1">
      <alignment horizontal="left"/>
      <protection/>
    </xf>
    <xf numFmtId="0" fontId="4" fillId="0" borderId="60" xfId="20" applyFont="1" applyFill="1" applyBorder="1">
      <alignment/>
      <protection/>
    </xf>
    <xf numFmtId="4" fontId="0" fillId="0" borderId="60" xfId="20" applyNumberFormat="1" applyFill="1" applyBorder="1" applyAlignment="1">
      <alignment horizontal="right"/>
      <protection/>
    </xf>
    <xf numFmtId="4" fontId="6" fillId="0" borderId="60" xfId="20" applyNumberFormat="1" applyFont="1" applyFill="1" applyBorder="1">
      <alignment/>
      <protection/>
    </xf>
    <xf numFmtId="0" fontId="6" fillId="0" borderId="60" xfId="20" applyFont="1" applyFill="1" applyBorder="1">
      <alignment/>
      <protection/>
    </xf>
    <xf numFmtId="167" fontId="6" fillId="0" borderId="6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58" xfId="0" applyNumberFormat="1" applyFont="1" applyFill="1" applyBorder="1"/>
    <xf numFmtId="3" fontId="0" fillId="0" borderId="61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95" customHeight="1">
      <c r="A4" s="8"/>
      <c r="B4" s="9"/>
      <c r="C4" s="10" t="s">
        <v>72</v>
      </c>
      <c r="D4" s="11"/>
      <c r="E4" s="11"/>
      <c r="F4" s="12"/>
      <c r="G4" s="13"/>
    </row>
    <row r="5" spans="1:7" ht="12.9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95" customHeight="1">
      <c r="A6" s="8"/>
      <c r="B6" s="9"/>
      <c r="C6" s="10" t="s">
        <v>71</v>
      </c>
      <c r="D6" s="11"/>
      <c r="E6" s="11"/>
      <c r="F6" s="19"/>
      <c r="G6" s="13"/>
    </row>
    <row r="7" spans="1:9" ht="12.75">
      <c r="A7" s="14" t="s">
        <v>8</v>
      </c>
      <c r="B7" s="16"/>
      <c r="C7" s="20" t="s">
        <v>282</v>
      </c>
      <c r="D7" s="21"/>
      <c r="E7" s="22" t="s">
        <v>9</v>
      </c>
      <c r="F7" s="23"/>
      <c r="G7" s="24">
        <v>0</v>
      </c>
      <c r="H7" s="25"/>
      <c r="I7" s="25"/>
    </row>
    <row r="8" spans="1:7" ht="12.75">
      <c r="A8" s="14" t="s">
        <v>10</v>
      </c>
      <c r="B8" s="16"/>
      <c r="C8" s="20" t="s">
        <v>281</v>
      </c>
      <c r="D8" s="21"/>
      <c r="E8" s="17" t="s">
        <v>11</v>
      </c>
      <c r="F8" s="16"/>
      <c r="G8" s="26">
        <f>IF(PocetMJ=0,,ROUND((F30+F32)/PocetMJ,1))</f>
        <v>0</v>
      </c>
    </row>
    <row r="9" spans="1:7" ht="12.75">
      <c r="A9" s="27" t="s">
        <v>12</v>
      </c>
      <c r="B9" s="28"/>
      <c r="C9" s="28"/>
      <c r="D9" s="28"/>
      <c r="E9" s="29" t="s">
        <v>13</v>
      </c>
      <c r="F9" s="28"/>
      <c r="G9" s="30"/>
    </row>
    <row r="10" spans="1:57" ht="12.75">
      <c r="A10" s="31" t="s">
        <v>14</v>
      </c>
      <c r="B10" s="32"/>
      <c r="C10" s="32"/>
      <c r="D10" s="32"/>
      <c r="E10" s="12" t="s">
        <v>15</v>
      </c>
      <c r="F10" s="32"/>
      <c r="G10" s="13"/>
      <c r="BA10" s="33"/>
      <c r="BB10" s="33"/>
      <c r="BC10" s="33"/>
      <c r="BD10" s="33"/>
      <c r="BE10" s="33"/>
    </row>
    <row r="11" spans="1:7" ht="12.75">
      <c r="A11" s="31"/>
      <c r="B11" s="32"/>
      <c r="C11" s="32"/>
      <c r="D11" s="32"/>
      <c r="E11" s="34" t="s">
        <v>280</v>
      </c>
      <c r="F11" s="35"/>
      <c r="G11" s="36"/>
    </row>
    <row r="12" spans="1:7" ht="28.5" customHeight="1" thickBot="1">
      <c r="A12" s="37" t="s">
        <v>16</v>
      </c>
      <c r="B12" s="38"/>
      <c r="C12" s="38"/>
      <c r="D12" s="38"/>
      <c r="E12" s="39"/>
      <c r="F12" s="39"/>
      <c r="G12" s="40"/>
    </row>
    <row r="13" spans="1:7" ht="17.25" customHeight="1" thickBot="1">
      <c r="A13" s="41" t="s">
        <v>17</v>
      </c>
      <c r="B13" s="42"/>
      <c r="C13" s="43"/>
      <c r="D13" s="44" t="s">
        <v>18</v>
      </c>
      <c r="E13" s="45"/>
      <c r="F13" s="45"/>
      <c r="G13" s="43"/>
    </row>
    <row r="14" spans="1:7" ht="15.95" customHeight="1">
      <c r="A14" s="46"/>
      <c r="B14" s="47" t="s">
        <v>19</v>
      </c>
      <c r="C14" s="48">
        <f>Dodavka</f>
        <v>0</v>
      </c>
      <c r="D14" s="49"/>
      <c r="E14" s="50"/>
      <c r="F14" s="51"/>
      <c r="G14" s="48"/>
    </row>
    <row r="15" spans="1:7" ht="15.95" customHeight="1">
      <c r="A15" s="46" t="s">
        <v>20</v>
      </c>
      <c r="B15" s="47" t="s">
        <v>21</v>
      </c>
      <c r="C15" s="48">
        <f>Mont</f>
        <v>0</v>
      </c>
      <c r="D15" s="27"/>
      <c r="E15" s="52"/>
      <c r="F15" s="53"/>
      <c r="G15" s="48"/>
    </row>
    <row r="16" spans="1:7" ht="15.95" customHeight="1">
      <c r="A16" s="46" t="s">
        <v>22</v>
      </c>
      <c r="B16" s="47" t="s">
        <v>23</v>
      </c>
      <c r="C16" s="48">
        <f>HSV</f>
        <v>0</v>
      </c>
      <c r="D16" s="27"/>
      <c r="E16" s="52"/>
      <c r="F16" s="53"/>
      <c r="G16" s="48"/>
    </row>
    <row r="17" spans="1:7" ht="15.95" customHeight="1">
      <c r="A17" s="54" t="s">
        <v>24</v>
      </c>
      <c r="B17" s="47" t="s">
        <v>25</v>
      </c>
      <c r="C17" s="48">
        <f>PSV</f>
        <v>0</v>
      </c>
      <c r="D17" s="27"/>
      <c r="E17" s="52"/>
      <c r="F17" s="53"/>
      <c r="G17" s="48"/>
    </row>
    <row r="18" spans="1:7" ht="15.95" customHeight="1">
      <c r="A18" s="55" t="s">
        <v>26</v>
      </c>
      <c r="B18" s="47"/>
      <c r="C18" s="48">
        <f>SUM(C14:C17)</f>
        <v>0</v>
      </c>
      <c r="D18" s="56"/>
      <c r="E18" s="52"/>
      <c r="F18" s="53"/>
      <c r="G18" s="48"/>
    </row>
    <row r="19" spans="1:7" ht="15.95" customHeight="1">
      <c r="A19" s="55"/>
      <c r="B19" s="47"/>
      <c r="C19" s="48"/>
      <c r="D19" s="27"/>
      <c r="E19" s="52"/>
      <c r="F19" s="53"/>
      <c r="G19" s="48"/>
    </row>
    <row r="20" spans="1:7" ht="15.95" customHeight="1">
      <c r="A20" s="55" t="s">
        <v>27</v>
      </c>
      <c r="B20" s="47"/>
      <c r="C20" s="48">
        <f>HZS</f>
        <v>0</v>
      </c>
      <c r="D20" s="27"/>
      <c r="E20" s="52"/>
      <c r="F20" s="53"/>
      <c r="G20" s="48"/>
    </row>
    <row r="21" spans="1:7" ht="15.95" customHeight="1">
      <c r="A21" s="31" t="s">
        <v>28</v>
      </c>
      <c r="B21" s="32"/>
      <c r="C21" s="48">
        <f>C18+C20</f>
        <v>0</v>
      </c>
      <c r="D21" s="27" t="s">
        <v>29</v>
      </c>
      <c r="E21" s="52"/>
      <c r="F21" s="53"/>
      <c r="G21" s="48">
        <f>G22-SUM(G14:G20)</f>
        <v>0</v>
      </c>
    </row>
    <row r="22" spans="1:7" ht="15.95" customHeight="1" thickBot="1">
      <c r="A22" s="27" t="s">
        <v>30</v>
      </c>
      <c r="B22" s="28"/>
      <c r="C22" s="57">
        <f>C21+G22</f>
        <v>0</v>
      </c>
      <c r="D22" s="58" t="s">
        <v>31</v>
      </c>
      <c r="E22" s="59"/>
      <c r="F22" s="60"/>
      <c r="G22" s="48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31" t="s">
        <v>36</v>
      </c>
      <c r="B25" s="61"/>
      <c r="C25" s="12" t="s">
        <v>36</v>
      </c>
      <c r="D25" s="32"/>
      <c r="E25" s="12" t="s">
        <v>36</v>
      </c>
      <c r="F25" s="32"/>
      <c r="G25" s="13"/>
    </row>
    <row r="26" spans="1:7" ht="12.75">
      <c r="A26" s="31"/>
      <c r="B26" s="62"/>
      <c r="C26" s="12" t="s">
        <v>37</v>
      </c>
      <c r="D26" s="32"/>
      <c r="E26" s="12" t="s">
        <v>38</v>
      </c>
      <c r="F26" s="32"/>
      <c r="G26" s="13"/>
    </row>
    <row r="27" spans="1:7" ht="12.75">
      <c r="A27" s="31"/>
      <c r="B27" s="32"/>
      <c r="C27" s="12"/>
      <c r="D27" s="32"/>
      <c r="E27" s="12"/>
      <c r="F27" s="32"/>
      <c r="G27" s="13"/>
    </row>
    <row r="28" spans="1:7" ht="97.5" customHeight="1">
      <c r="A28" s="31"/>
      <c r="B28" s="32"/>
      <c r="C28" s="12"/>
      <c r="D28" s="32"/>
      <c r="E28" s="12"/>
      <c r="F28" s="32"/>
      <c r="G28" s="13"/>
    </row>
    <row r="29" spans="1:7" ht="12.75">
      <c r="A29" s="14" t="s">
        <v>39</v>
      </c>
      <c r="B29" s="16"/>
      <c r="C29" s="63">
        <v>0</v>
      </c>
      <c r="D29" s="16" t="s">
        <v>40</v>
      </c>
      <c r="E29" s="17"/>
      <c r="F29" s="64">
        <v>0</v>
      </c>
      <c r="G29" s="18"/>
    </row>
    <row r="30" spans="1:7" ht="12.75">
      <c r="A30" s="14" t="s">
        <v>39</v>
      </c>
      <c r="B30" s="16"/>
      <c r="C30" s="63">
        <v>15</v>
      </c>
      <c r="D30" s="16" t="s">
        <v>40</v>
      </c>
      <c r="E30" s="17"/>
      <c r="F30" s="64">
        <v>0</v>
      </c>
      <c r="G30" s="18"/>
    </row>
    <row r="31" spans="1:7" ht="12.75">
      <c r="A31" s="14" t="s">
        <v>41</v>
      </c>
      <c r="B31" s="16"/>
      <c r="C31" s="63">
        <v>15</v>
      </c>
      <c r="D31" s="16" t="s">
        <v>40</v>
      </c>
      <c r="E31" s="17"/>
      <c r="F31" s="65">
        <f>ROUND(PRODUCT(F30,C31/100),0)</f>
        <v>0</v>
      </c>
      <c r="G31" s="30"/>
    </row>
    <row r="32" spans="1:7" ht="12.75">
      <c r="A32" s="14" t="s">
        <v>39</v>
      </c>
      <c r="B32" s="16"/>
      <c r="C32" s="63">
        <v>21</v>
      </c>
      <c r="D32" s="16" t="s">
        <v>40</v>
      </c>
      <c r="E32" s="17"/>
      <c r="F32" s="64">
        <v>0</v>
      </c>
      <c r="G32" s="18"/>
    </row>
    <row r="33" spans="1:7" ht="12.75">
      <c r="A33" s="14" t="s">
        <v>41</v>
      </c>
      <c r="B33" s="16"/>
      <c r="C33" s="63">
        <v>21</v>
      </c>
      <c r="D33" s="16" t="s">
        <v>40</v>
      </c>
      <c r="E33" s="17"/>
      <c r="F33" s="65">
        <f>ROUND(PRODUCT(F32,C33/100),0)</f>
        <v>0</v>
      </c>
      <c r="G33" s="30"/>
    </row>
    <row r="34" spans="1:7" s="71" customFormat="1" ht="19.5" customHeight="1" thickBot="1">
      <c r="A34" s="66" t="s">
        <v>42</v>
      </c>
      <c r="B34" s="67"/>
      <c r="C34" s="67"/>
      <c r="D34" s="67"/>
      <c r="E34" s="68"/>
      <c r="F34" s="69">
        <f>ROUND(SUM(F29:F33),0)</f>
        <v>0</v>
      </c>
      <c r="G34" s="70"/>
    </row>
    <row r="36" spans="1:8" ht="12.75">
      <c r="A36" s="72" t="s">
        <v>43</v>
      </c>
      <c r="B36" s="72"/>
      <c r="C36" s="72"/>
      <c r="D36" s="72"/>
      <c r="E36" s="72"/>
      <c r="F36" s="72"/>
      <c r="G36" s="72"/>
      <c r="H36" t="s">
        <v>4</v>
      </c>
    </row>
    <row r="37" spans="1:8" ht="14.25" customHeight="1">
      <c r="A37" s="72"/>
      <c r="B37" s="73" t="s">
        <v>279</v>
      </c>
      <c r="C37" s="73"/>
      <c r="D37" s="73"/>
      <c r="E37" s="73"/>
      <c r="F37" s="73"/>
      <c r="G37" s="73"/>
      <c r="H37" t="s">
        <v>4</v>
      </c>
    </row>
    <row r="38" spans="1:8" ht="12.75" customHeight="1">
      <c r="A38" s="74"/>
      <c r="B38" s="73"/>
      <c r="C38" s="73"/>
      <c r="D38" s="73"/>
      <c r="E38" s="73"/>
      <c r="F38" s="73"/>
      <c r="G38" s="73"/>
      <c r="H38" t="s">
        <v>4</v>
      </c>
    </row>
    <row r="39" spans="1:8" ht="12.75">
      <c r="A39" s="74"/>
      <c r="B39" s="73"/>
      <c r="C39" s="73"/>
      <c r="D39" s="73"/>
      <c r="E39" s="73"/>
      <c r="F39" s="73"/>
      <c r="G39" s="73"/>
      <c r="H39" t="s">
        <v>4</v>
      </c>
    </row>
    <row r="40" spans="1:8" ht="12.75">
      <c r="A40" s="74"/>
      <c r="B40" s="73"/>
      <c r="C40" s="73"/>
      <c r="D40" s="73"/>
      <c r="E40" s="73"/>
      <c r="F40" s="73"/>
      <c r="G40" s="73"/>
      <c r="H40" t="s">
        <v>4</v>
      </c>
    </row>
    <row r="41" spans="1:8" ht="12.75">
      <c r="A41" s="74"/>
      <c r="B41" s="73"/>
      <c r="C41" s="73"/>
      <c r="D41" s="73"/>
      <c r="E41" s="73"/>
      <c r="F41" s="73"/>
      <c r="G41" s="73"/>
      <c r="H41" t="s">
        <v>4</v>
      </c>
    </row>
    <row r="42" spans="1:8" ht="12.75">
      <c r="A42" s="74"/>
      <c r="B42" s="73"/>
      <c r="C42" s="73"/>
      <c r="D42" s="73"/>
      <c r="E42" s="73"/>
      <c r="F42" s="73"/>
      <c r="G42" s="73"/>
      <c r="H42" t="s">
        <v>4</v>
      </c>
    </row>
    <row r="43" spans="1:8" ht="12.75">
      <c r="A43" s="74"/>
      <c r="B43" s="73"/>
      <c r="C43" s="73"/>
      <c r="D43" s="73"/>
      <c r="E43" s="73"/>
      <c r="F43" s="73"/>
      <c r="G43" s="73"/>
      <c r="H43" t="s">
        <v>4</v>
      </c>
    </row>
    <row r="44" spans="1:8" ht="12.75">
      <c r="A44" s="74"/>
      <c r="B44" s="73"/>
      <c r="C44" s="73"/>
      <c r="D44" s="73"/>
      <c r="E44" s="73"/>
      <c r="F44" s="73"/>
      <c r="G44" s="73"/>
      <c r="H44" t="s">
        <v>4</v>
      </c>
    </row>
    <row r="45" spans="1:8" ht="12.75">
      <c r="A45" s="74"/>
      <c r="B45" s="73"/>
      <c r="C45" s="73"/>
      <c r="D45" s="73"/>
      <c r="E45" s="73"/>
      <c r="F45" s="73"/>
      <c r="G45" s="73"/>
      <c r="H45" t="s">
        <v>4</v>
      </c>
    </row>
    <row r="46" spans="2:7" ht="12.75">
      <c r="B46" s="75"/>
      <c r="C46" s="75"/>
      <c r="D46" s="75"/>
      <c r="E46" s="75"/>
      <c r="F46" s="75"/>
      <c r="G46" s="75"/>
    </row>
    <row r="47" spans="2:7" ht="12.75">
      <c r="B47" s="75"/>
      <c r="C47" s="75"/>
      <c r="D47" s="75"/>
      <c r="E47" s="75"/>
      <c r="F47" s="75"/>
      <c r="G47" s="75"/>
    </row>
    <row r="48" spans="2:7" ht="12.75">
      <c r="B48" s="75"/>
      <c r="C48" s="75"/>
      <c r="D48" s="75"/>
      <c r="E48" s="75"/>
      <c r="F48" s="75"/>
      <c r="G48" s="75"/>
    </row>
    <row r="49" spans="2:7" ht="12.75">
      <c r="B49" s="75"/>
      <c r="C49" s="75"/>
      <c r="D49" s="75"/>
      <c r="E49" s="75"/>
      <c r="F49" s="75"/>
      <c r="G49" s="75"/>
    </row>
    <row r="50" spans="2:7" ht="12.75">
      <c r="B50" s="75"/>
      <c r="C50" s="75"/>
      <c r="D50" s="75"/>
      <c r="E50" s="75"/>
      <c r="F50" s="75"/>
      <c r="G50" s="75"/>
    </row>
    <row r="51" spans="2:7" ht="12.75">
      <c r="B51" s="75"/>
      <c r="C51" s="75"/>
      <c r="D51" s="75"/>
      <c r="E51" s="75"/>
      <c r="F51" s="75"/>
      <c r="G51" s="75"/>
    </row>
    <row r="52" spans="2:7" ht="12.75">
      <c r="B52" s="75"/>
      <c r="C52" s="75"/>
      <c r="D52" s="75"/>
      <c r="E52" s="75"/>
      <c r="F52" s="75"/>
      <c r="G52" s="75"/>
    </row>
    <row r="53" spans="2:7" ht="12.75">
      <c r="B53" s="75"/>
      <c r="C53" s="75"/>
      <c r="D53" s="75"/>
      <c r="E53" s="75"/>
      <c r="F53" s="75"/>
      <c r="G53" s="75"/>
    </row>
    <row r="54" spans="2:7" ht="12.75">
      <c r="B54" s="75"/>
      <c r="C54" s="75"/>
      <c r="D54" s="75"/>
      <c r="E54" s="75"/>
      <c r="F54" s="75"/>
      <c r="G54" s="75"/>
    </row>
    <row r="55" spans="2:7" ht="12.75">
      <c r="B55" s="75"/>
      <c r="C55" s="75"/>
      <c r="D55" s="75"/>
      <c r="E55" s="75"/>
      <c r="F55" s="75"/>
      <c r="G55" s="75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workbookViewId="0" topLeftCell="A1">
      <selection activeCell="A29" sqref="A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76" t="s">
        <v>5</v>
      </c>
      <c r="B1" s="77"/>
      <c r="C1" s="78" t="str">
        <f>CONCATENATE(cislostavby," ",nazevstavby)</f>
        <v xml:space="preserve"> Bytový dům Nivy - Dačice</v>
      </c>
      <c r="D1" s="79"/>
      <c r="E1" s="80"/>
      <c r="F1" s="79"/>
      <c r="G1" s="81"/>
      <c r="H1" s="82"/>
      <c r="I1" s="83"/>
    </row>
    <row r="2" spans="1:9" ht="13.5" thickBot="1">
      <c r="A2" s="84" t="s">
        <v>1</v>
      </c>
      <c r="B2" s="85"/>
      <c r="C2" s="86" t="str">
        <f>CONCATENATE(cisloobjektu," ",nazevobjektu)</f>
        <v xml:space="preserve"> Zateplení bytů C.7 a A.8</v>
      </c>
      <c r="D2" s="87"/>
      <c r="E2" s="88"/>
      <c r="F2" s="87"/>
      <c r="G2" s="89"/>
      <c r="H2" s="89"/>
      <c r="I2" s="90"/>
    </row>
    <row r="3" ht="13.5" thickTop="1"/>
    <row r="4" spans="1:9" ht="19.5" customHeight="1">
      <c r="A4" s="91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2" customFormat="1" ht="13.5" thickBot="1">
      <c r="A6" s="92"/>
      <c r="B6" s="93" t="s">
        <v>45</v>
      </c>
      <c r="C6" s="93"/>
      <c r="D6" s="94"/>
      <c r="E6" s="95" t="s">
        <v>46</v>
      </c>
      <c r="F6" s="96" t="s">
        <v>47</v>
      </c>
      <c r="G6" s="96" t="s">
        <v>48</v>
      </c>
      <c r="H6" s="96" t="s">
        <v>49</v>
      </c>
      <c r="I6" s="97" t="s">
        <v>27</v>
      </c>
    </row>
    <row r="7" spans="1:9" s="32" customFormat="1" ht="12.75">
      <c r="A7" s="202" t="str">
        <f>Položky!B7</f>
        <v>61</v>
      </c>
      <c r="B7" s="98" t="str">
        <f>Položky!C7</f>
        <v>Upravy povrchů vnitřní</v>
      </c>
      <c r="C7" s="99"/>
      <c r="D7" s="100"/>
      <c r="E7" s="203">
        <f>Položky!BC14</f>
        <v>0</v>
      </c>
      <c r="F7" s="204">
        <f>Položky!BD14</f>
        <v>0</v>
      </c>
      <c r="G7" s="204">
        <f>Položky!BE14</f>
        <v>0</v>
      </c>
      <c r="H7" s="204">
        <f>Položky!BF14</f>
        <v>0</v>
      </c>
      <c r="I7" s="205">
        <f>Položky!BG14</f>
        <v>0</v>
      </c>
    </row>
    <row r="8" spans="1:9" s="32" customFormat="1" ht="12.75">
      <c r="A8" s="202" t="str">
        <f>Položky!B15</f>
        <v>62</v>
      </c>
      <c r="B8" s="98" t="str">
        <f>Položky!C15</f>
        <v>Upravy povrchů vnější</v>
      </c>
      <c r="C8" s="99"/>
      <c r="D8" s="100"/>
      <c r="E8" s="203">
        <f>Položky!BC22</f>
        <v>0</v>
      </c>
      <c r="F8" s="204">
        <f>Položky!BD22</f>
        <v>0</v>
      </c>
      <c r="G8" s="204">
        <f>Položky!BE22</f>
        <v>0</v>
      </c>
      <c r="H8" s="204">
        <f>Položky!BF22</f>
        <v>0</v>
      </c>
      <c r="I8" s="205">
        <f>Položky!BG22</f>
        <v>0</v>
      </c>
    </row>
    <row r="9" spans="1:9" s="32" customFormat="1" ht="12.75">
      <c r="A9" s="202" t="str">
        <f>Položky!B23</f>
        <v>64</v>
      </c>
      <c r="B9" s="98" t="str">
        <f>Položky!C23</f>
        <v>Výplně otvorů</v>
      </c>
      <c r="C9" s="99"/>
      <c r="D9" s="100"/>
      <c r="E9" s="203">
        <f>Položky!BC30</f>
        <v>0</v>
      </c>
      <c r="F9" s="204">
        <f>Položky!BD30</f>
        <v>0</v>
      </c>
      <c r="G9" s="204">
        <f>Položky!BE30</f>
        <v>0</v>
      </c>
      <c r="H9" s="204">
        <f>Položky!BF30</f>
        <v>0</v>
      </c>
      <c r="I9" s="205">
        <f>Položky!BG30</f>
        <v>0</v>
      </c>
    </row>
    <row r="10" spans="1:9" s="32" customFormat="1" ht="12.75">
      <c r="A10" s="202" t="str">
        <f>Položky!B31</f>
        <v>94</v>
      </c>
      <c r="B10" s="98" t="str">
        <f>Položky!C31</f>
        <v>Lešení a stavební výtahy</v>
      </c>
      <c r="C10" s="99"/>
      <c r="D10" s="100"/>
      <c r="E10" s="203">
        <f>Položky!BC36</f>
        <v>0</v>
      </c>
      <c r="F10" s="204">
        <f>Položky!BD36</f>
        <v>0</v>
      </c>
      <c r="G10" s="204">
        <f>Položky!BE36</f>
        <v>0</v>
      </c>
      <c r="H10" s="204">
        <f>Položky!BF36</f>
        <v>0</v>
      </c>
      <c r="I10" s="205">
        <f>Položky!BG36</f>
        <v>0</v>
      </c>
    </row>
    <row r="11" spans="1:9" s="32" customFormat="1" ht="12.75">
      <c r="A11" s="202" t="str">
        <f>Položky!B37</f>
        <v>95</v>
      </c>
      <c r="B11" s="98" t="str">
        <f>Položky!C37</f>
        <v>Dokončovací kce na pozem.stav.</v>
      </c>
      <c r="C11" s="99"/>
      <c r="D11" s="100"/>
      <c r="E11" s="203">
        <f>Položky!BC41</f>
        <v>0</v>
      </c>
      <c r="F11" s="204">
        <f>Položky!BD41</f>
        <v>0</v>
      </c>
      <c r="G11" s="204">
        <f>Položky!BE41</f>
        <v>0</v>
      </c>
      <c r="H11" s="204">
        <f>Položky!BF41</f>
        <v>0</v>
      </c>
      <c r="I11" s="205">
        <f>Položky!BG41</f>
        <v>0</v>
      </c>
    </row>
    <row r="12" spans="1:9" s="32" customFormat="1" ht="12.75">
      <c r="A12" s="202" t="str">
        <f>Položky!B42</f>
        <v>96</v>
      </c>
      <c r="B12" s="98" t="str">
        <f>Položky!C42</f>
        <v>Bourání konstrukcí</v>
      </c>
      <c r="C12" s="99"/>
      <c r="D12" s="100"/>
      <c r="E12" s="203">
        <f>Položky!BC45</f>
        <v>0</v>
      </c>
      <c r="F12" s="204">
        <f>Položky!BD45</f>
        <v>0</v>
      </c>
      <c r="G12" s="204">
        <f>Položky!BE45</f>
        <v>0</v>
      </c>
      <c r="H12" s="204">
        <f>Položky!BF45</f>
        <v>0</v>
      </c>
      <c r="I12" s="205">
        <f>Položky!BG45</f>
        <v>0</v>
      </c>
    </row>
    <row r="13" spans="1:9" s="32" customFormat="1" ht="12.75">
      <c r="A13" s="202" t="str">
        <f>Položky!B46</f>
        <v>97</v>
      </c>
      <c r="B13" s="98" t="str">
        <f>Položky!C46</f>
        <v>Prorážení otvorů</v>
      </c>
      <c r="C13" s="99"/>
      <c r="D13" s="100"/>
      <c r="E13" s="203">
        <f>Položky!BC54</f>
        <v>0</v>
      </c>
      <c r="F13" s="204">
        <f>Položky!BD54</f>
        <v>0</v>
      </c>
      <c r="G13" s="204">
        <f>Položky!BE54</f>
        <v>0</v>
      </c>
      <c r="H13" s="204">
        <f>Položky!BF54</f>
        <v>0</v>
      </c>
      <c r="I13" s="205">
        <f>Položky!BG54</f>
        <v>0</v>
      </c>
    </row>
    <row r="14" spans="1:9" s="32" customFormat="1" ht="12.75">
      <c r="A14" s="202" t="str">
        <f>Položky!B55</f>
        <v>99</v>
      </c>
      <c r="B14" s="98" t="str">
        <f>Položky!C55</f>
        <v>Staveništní přesun hmot</v>
      </c>
      <c r="C14" s="99"/>
      <c r="D14" s="100"/>
      <c r="E14" s="203">
        <f>Položky!BC58</f>
        <v>0</v>
      </c>
      <c r="F14" s="204">
        <f>Položky!BD58</f>
        <v>0</v>
      </c>
      <c r="G14" s="204">
        <f>Položky!BE58</f>
        <v>0</v>
      </c>
      <c r="H14" s="204">
        <f>Položky!BF58</f>
        <v>0</v>
      </c>
      <c r="I14" s="205">
        <f>Položky!BG58</f>
        <v>0</v>
      </c>
    </row>
    <row r="15" spans="1:9" s="32" customFormat="1" ht="12.75">
      <c r="A15" s="202" t="str">
        <f>Položky!B59</f>
        <v>712</v>
      </c>
      <c r="B15" s="98" t="str">
        <f>Položky!C59</f>
        <v>Živičné krytiny</v>
      </c>
      <c r="C15" s="99"/>
      <c r="D15" s="100"/>
      <c r="E15" s="203">
        <f>Položky!BC66</f>
        <v>0</v>
      </c>
      <c r="F15" s="204">
        <f>Položky!BD66</f>
        <v>0</v>
      </c>
      <c r="G15" s="204">
        <f>Položky!BE66</f>
        <v>0</v>
      </c>
      <c r="H15" s="204">
        <f>Položky!BF66</f>
        <v>0</v>
      </c>
      <c r="I15" s="205">
        <f>Položky!BG66</f>
        <v>0</v>
      </c>
    </row>
    <row r="16" spans="1:9" s="32" customFormat="1" ht="12.75">
      <c r="A16" s="202" t="str">
        <f>Položky!B67</f>
        <v>713</v>
      </c>
      <c r="B16" s="98" t="str">
        <f>Položky!C67</f>
        <v>Izolace tepelné</v>
      </c>
      <c r="C16" s="99"/>
      <c r="D16" s="100"/>
      <c r="E16" s="203">
        <f>Položky!BC84</f>
        <v>0</v>
      </c>
      <c r="F16" s="204">
        <f>Položky!BD84</f>
        <v>0</v>
      </c>
      <c r="G16" s="204">
        <f>Položky!BE84</f>
        <v>0</v>
      </c>
      <c r="H16" s="204">
        <f>Položky!BF84</f>
        <v>0</v>
      </c>
      <c r="I16" s="205">
        <f>Položky!BG84</f>
        <v>0</v>
      </c>
    </row>
    <row r="17" spans="1:9" s="32" customFormat="1" ht="12.75">
      <c r="A17" s="202" t="str">
        <f>Položky!B85</f>
        <v>762</v>
      </c>
      <c r="B17" s="98" t="str">
        <f>Položky!C85</f>
        <v>Konstrukce tesařské</v>
      </c>
      <c r="C17" s="99"/>
      <c r="D17" s="100"/>
      <c r="E17" s="203">
        <f>Položky!BC102</f>
        <v>0</v>
      </c>
      <c r="F17" s="204">
        <f>Položky!BD102</f>
        <v>0</v>
      </c>
      <c r="G17" s="204">
        <f>Položky!BE102</f>
        <v>0</v>
      </c>
      <c r="H17" s="204">
        <f>Položky!BF102</f>
        <v>0</v>
      </c>
      <c r="I17" s="205">
        <f>Položky!BG102</f>
        <v>0</v>
      </c>
    </row>
    <row r="18" spans="1:9" s="32" customFormat="1" ht="12.75">
      <c r="A18" s="202" t="str">
        <f>Položky!B103</f>
        <v>764</v>
      </c>
      <c r="B18" s="98" t="str">
        <f>Položky!C103</f>
        <v>Konstrukce klempířské</v>
      </c>
      <c r="C18" s="99"/>
      <c r="D18" s="100"/>
      <c r="E18" s="203">
        <f>Položky!BC128</f>
        <v>0</v>
      </c>
      <c r="F18" s="204">
        <f>Položky!BD128</f>
        <v>0</v>
      </c>
      <c r="G18" s="204">
        <f>Položky!BE128</f>
        <v>0</v>
      </c>
      <c r="H18" s="204">
        <f>Položky!BF128</f>
        <v>0</v>
      </c>
      <c r="I18" s="205">
        <f>Položky!BG128</f>
        <v>0</v>
      </c>
    </row>
    <row r="19" spans="1:9" s="32" customFormat="1" ht="12.75">
      <c r="A19" s="202" t="str">
        <f>Položky!B129</f>
        <v>765</v>
      </c>
      <c r="B19" s="98" t="str">
        <f>Položky!C129</f>
        <v>Krytiny tvrdé</v>
      </c>
      <c r="C19" s="99"/>
      <c r="D19" s="100"/>
      <c r="E19" s="203">
        <f>Položky!BC132</f>
        <v>0</v>
      </c>
      <c r="F19" s="204">
        <f>Položky!BD132</f>
        <v>0</v>
      </c>
      <c r="G19" s="204">
        <f>Položky!BE132</f>
        <v>0</v>
      </c>
      <c r="H19" s="204">
        <f>Položky!BF132</f>
        <v>0</v>
      </c>
      <c r="I19" s="205">
        <f>Položky!BG132</f>
        <v>0</v>
      </c>
    </row>
    <row r="20" spans="1:9" s="32" customFormat="1" ht="12.75">
      <c r="A20" s="202" t="str">
        <f>Položky!B133</f>
        <v>766</v>
      </c>
      <c r="B20" s="98" t="str">
        <f>Položky!C133</f>
        <v>Konstrukce truhlářské</v>
      </c>
      <c r="C20" s="99"/>
      <c r="D20" s="100"/>
      <c r="E20" s="203">
        <f>Položky!BC137</f>
        <v>0</v>
      </c>
      <c r="F20" s="204">
        <f>Položky!BD137</f>
        <v>0</v>
      </c>
      <c r="G20" s="204">
        <f>Položky!BE137</f>
        <v>0</v>
      </c>
      <c r="H20" s="204">
        <f>Položky!BF137</f>
        <v>0</v>
      </c>
      <c r="I20" s="205">
        <f>Položky!BG137</f>
        <v>0</v>
      </c>
    </row>
    <row r="21" spans="1:9" s="32" customFormat="1" ht="12.75">
      <c r="A21" s="202" t="str">
        <f>Položky!B138</f>
        <v>783</v>
      </c>
      <c r="B21" s="98" t="str">
        <f>Položky!C138</f>
        <v>Nátěry</v>
      </c>
      <c r="C21" s="99"/>
      <c r="D21" s="100"/>
      <c r="E21" s="203">
        <f>Položky!BC140</f>
        <v>0</v>
      </c>
      <c r="F21" s="204">
        <f>Položky!BD140</f>
        <v>0</v>
      </c>
      <c r="G21" s="204">
        <f>Položky!BE140</f>
        <v>0</v>
      </c>
      <c r="H21" s="204">
        <f>Položky!BF140</f>
        <v>0</v>
      </c>
      <c r="I21" s="205">
        <f>Položky!BG140</f>
        <v>0</v>
      </c>
    </row>
    <row r="22" spans="1:9" s="32" customFormat="1" ht="12.75">
      <c r="A22" s="202" t="str">
        <f>Položky!B141</f>
        <v>784</v>
      </c>
      <c r="B22" s="98" t="str">
        <f>Položky!C141</f>
        <v>Malby</v>
      </c>
      <c r="C22" s="99"/>
      <c r="D22" s="100"/>
      <c r="E22" s="203">
        <f>Položky!BC144</f>
        <v>0</v>
      </c>
      <c r="F22" s="204">
        <f>Položky!BD144</f>
        <v>0</v>
      </c>
      <c r="G22" s="204">
        <f>Položky!BE144</f>
        <v>0</v>
      </c>
      <c r="H22" s="204">
        <f>Položky!BF144</f>
        <v>0</v>
      </c>
      <c r="I22" s="205">
        <f>Položky!BG144</f>
        <v>0</v>
      </c>
    </row>
    <row r="23" spans="1:9" s="32" customFormat="1" ht="13.5" thickBot="1">
      <c r="A23" s="202" t="str">
        <f>Položky!B145</f>
        <v>M21</v>
      </c>
      <c r="B23" s="98" t="str">
        <f>Položky!C145</f>
        <v>Elektromontáže</v>
      </c>
      <c r="C23" s="99"/>
      <c r="D23" s="100"/>
      <c r="E23" s="203">
        <f>Položky!BC147</f>
        <v>0</v>
      </c>
      <c r="F23" s="204">
        <f>Položky!BD147</f>
        <v>0</v>
      </c>
      <c r="G23" s="204">
        <f>Položky!BE147</f>
        <v>0</v>
      </c>
      <c r="H23" s="204">
        <f>Položky!BF147</f>
        <v>0</v>
      </c>
      <c r="I23" s="205">
        <f>Položky!BG147</f>
        <v>0</v>
      </c>
    </row>
    <row r="24" spans="1:9" s="106" customFormat="1" ht="13.5" thickBot="1">
      <c r="A24" s="101"/>
      <c r="B24" s="93" t="s">
        <v>50</v>
      </c>
      <c r="C24" s="93"/>
      <c r="D24" s="102"/>
      <c r="E24" s="103">
        <f>SUM(E7:E23)</f>
        <v>0</v>
      </c>
      <c r="F24" s="104">
        <f>SUM(F7:F23)</f>
        <v>0</v>
      </c>
      <c r="G24" s="104">
        <f>SUM(G7:G23)</f>
        <v>0</v>
      </c>
      <c r="H24" s="104">
        <f>SUM(H7:H23)</f>
        <v>0</v>
      </c>
      <c r="I24" s="105">
        <f>SUM(I7:I23)</f>
        <v>0</v>
      </c>
    </row>
    <row r="25" spans="1:9" ht="12.75">
      <c r="A25" s="99"/>
      <c r="B25" s="99"/>
      <c r="C25" s="99"/>
      <c r="D25" s="99"/>
      <c r="E25" s="99"/>
      <c r="F25" s="99"/>
      <c r="G25" s="99"/>
      <c r="H25" s="99"/>
      <c r="I25" s="99"/>
    </row>
    <row r="26" spans="1:57" ht="19.5" customHeight="1">
      <c r="A26" s="107" t="s">
        <v>51</v>
      </c>
      <c r="B26" s="107"/>
      <c r="C26" s="107"/>
      <c r="D26" s="107"/>
      <c r="E26" s="107"/>
      <c r="F26" s="107"/>
      <c r="G26" s="108"/>
      <c r="H26" s="107"/>
      <c r="I26" s="107"/>
      <c r="BA26" s="33"/>
      <c r="BB26" s="33"/>
      <c r="BC26" s="33"/>
      <c r="BD26" s="33"/>
      <c r="BE26" s="33"/>
    </row>
    <row r="27" spans="1:9" ht="13.5" thickBot="1">
      <c r="A27" s="109"/>
      <c r="B27" s="109"/>
      <c r="C27" s="109"/>
      <c r="D27" s="109"/>
      <c r="E27" s="109"/>
      <c r="F27" s="109"/>
      <c r="G27" s="109"/>
      <c r="H27" s="109"/>
      <c r="I27" s="109"/>
    </row>
    <row r="28" spans="1:9" ht="12.75">
      <c r="A28" s="110" t="s">
        <v>52</v>
      </c>
      <c r="B28" s="111"/>
      <c r="C28" s="111"/>
      <c r="D28" s="112"/>
      <c r="E28" s="113" t="s">
        <v>53</v>
      </c>
      <c r="F28" s="114" t="s">
        <v>54</v>
      </c>
      <c r="G28" s="115" t="s">
        <v>55</v>
      </c>
      <c r="H28" s="116"/>
      <c r="I28" s="117" t="s">
        <v>53</v>
      </c>
    </row>
    <row r="29" spans="1:53" ht="12.75">
      <c r="A29" s="118"/>
      <c r="B29" s="119"/>
      <c r="C29" s="119"/>
      <c r="D29" s="120"/>
      <c r="E29" s="121"/>
      <c r="F29" s="122"/>
      <c r="G29" s="123">
        <f>CHOOSE(BA29+1,HSV+PSV,HSV+PSV+Mont,HSV+PSV+Dodavka+Mont,HSV,PSV,Mont,Dodavka,Mont+Dodavka,0)</f>
        <v>0</v>
      </c>
      <c r="H29" s="124"/>
      <c r="I29" s="125">
        <f>E29+F29*G29/100</f>
        <v>0</v>
      </c>
      <c r="BA29">
        <v>8</v>
      </c>
    </row>
    <row r="30" spans="1:9" ht="13.5" thickBot="1">
      <c r="A30" s="126"/>
      <c r="B30" s="127" t="s">
        <v>56</v>
      </c>
      <c r="C30" s="128"/>
      <c r="D30" s="129"/>
      <c r="E30" s="130"/>
      <c r="F30" s="131"/>
      <c r="G30" s="131"/>
      <c r="H30" s="132">
        <f>SUM(H29:H29)</f>
        <v>0</v>
      </c>
      <c r="I30" s="133"/>
    </row>
    <row r="32" spans="2:9" ht="12.75">
      <c r="B32" s="106"/>
      <c r="F32" s="134"/>
      <c r="G32" s="135"/>
      <c r="H32" s="135"/>
      <c r="I32" s="136"/>
    </row>
    <row r="33" spans="6:9" ht="12.75">
      <c r="F33" s="134"/>
      <c r="G33" s="135"/>
      <c r="H33" s="135"/>
      <c r="I33" s="136"/>
    </row>
    <row r="34" spans="6:9" ht="12.75">
      <c r="F34" s="134"/>
      <c r="G34" s="135"/>
      <c r="H34" s="135"/>
      <c r="I34" s="136"/>
    </row>
    <row r="35" spans="6:9" ht="12.75">
      <c r="F35" s="134"/>
      <c r="G35" s="135"/>
      <c r="H35" s="135"/>
      <c r="I35" s="136"/>
    </row>
    <row r="36" spans="6:9" ht="12.75">
      <c r="F36" s="134"/>
      <c r="G36" s="135"/>
      <c r="H36" s="135"/>
      <c r="I36" s="136"/>
    </row>
    <row r="37" spans="6:9" ht="12.75">
      <c r="F37" s="134"/>
      <c r="G37" s="135"/>
      <c r="H37" s="135"/>
      <c r="I37" s="136"/>
    </row>
    <row r="38" spans="6:9" ht="12.75">
      <c r="F38" s="134"/>
      <c r="G38" s="135"/>
      <c r="H38" s="135"/>
      <c r="I38" s="136"/>
    </row>
    <row r="39" spans="6:9" ht="12.75">
      <c r="F39" s="134"/>
      <c r="G39" s="135"/>
      <c r="H39" s="135"/>
      <c r="I39" s="136"/>
    </row>
    <row r="40" spans="6:9" ht="12.75">
      <c r="F40" s="134"/>
      <c r="G40" s="135"/>
      <c r="H40" s="135"/>
      <c r="I40" s="136"/>
    </row>
    <row r="41" spans="6:9" ht="12.75">
      <c r="F41" s="134"/>
      <c r="G41" s="135"/>
      <c r="H41" s="135"/>
      <c r="I41" s="136"/>
    </row>
    <row r="42" spans="6:9" ht="12.75">
      <c r="F42" s="134"/>
      <c r="G42" s="135"/>
      <c r="H42" s="135"/>
      <c r="I42" s="136"/>
    </row>
    <row r="43" spans="6:9" ht="12.75">
      <c r="F43" s="134"/>
      <c r="G43" s="135"/>
      <c r="H43" s="135"/>
      <c r="I43" s="136"/>
    </row>
    <row r="44" spans="6:9" ht="12.75">
      <c r="F44" s="134"/>
      <c r="G44" s="135"/>
      <c r="H44" s="135"/>
      <c r="I44" s="136"/>
    </row>
    <row r="45" spans="6:9" ht="12.75">
      <c r="F45" s="134"/>
      <c r="G45" s="135"/>
      <c r="H45" s="135"/>
      <c r="I45" s="136"/>
    </row>
    <row r="46" spans="6:9" ht="12.75">
      <c r="F46" s="134"/>
      <c r="G46" s="135"/>
      <c r="H46" s="135"/>
      <c r="I46" s="136"/>
    </row>
    <row r="47" spans="6:9" ht="12.75">
      <c r="F47" s="134"/>
      <c r="G47" s="135"/>
      <c r="H47" s="135"/>
      <c r="I47" s="136"/>
    </row>
    <row r="48" spans="6:9" ht="12.75">
      <c r="F48" s="134"/>
      <c r="G48" s="135"/>
      <c r="H48" s="135"/>
      <c r="I48" s="136"/>
    </row>
    <row r="49" spans="6:9" ht="12.75">
      <c r="F49" s="134"/>
      <c r="G49" s="135"/>
      <c r="H49" s="135"/>
      <c r="I49" s="136"/>
    </row>
    <row r="50" spans="6:9" ht="12.75">
      <c r="F50" s="134"/>
      <c r="G50" s="135"/>
      <c r="H50" s="135"/>
      <c r="I50" s="136"/>
    </row>
    <row r="51" spans="6:9" ht="12.75">
      <c r="F51" s="134"/>
      <c r="G51" s="135"/>
      <c r="H51" s="135"/>
      <c r="I51" s="136"/>
    </row>
    <row r="52" spans="6:9" ht="12.75">
      <c r="F52" s="134"/>
      <c r="G52" s="135"/>
      <c r="H52" s="135"/>
      <c r="I52" s="136"/>
    </row>
    <row r="53" spans="6:9" ht="12.75">
      <c r="F53" s="134"/>
      <c r="G53" s="135"/>
      <c r="H53" s="135"/>
      <c r="I53" s="136"/>
    </row>
    <row r="54" spans="6:9" ht="12.75">
      <c r="F54" s="134"/>
      <c r="G54" s="135"/>
      <c r="H54" s="135"/>
      <c r="I54" s="136"/>
    </row>
    <row r="55" spans="6:9" ht="12.75">
      <c r="F55" s="134"/>
      <c r="G55" s="135"/>
      <c r="H55" s="135"/>
      <c r="I55" s="136"/>
    </row>
    <row r="56" spans="6:9" ht="12.75">
      <c r="F56" s="134"/>
      <c r="G56" s="135"/>
      <c r="H56" s="135"/>
      <c r="I56" s="136"/>
    </row>
    <row r="57" spans="6:9" ht="12.75">
      <c r="F57" s="134"/>
      <c r="G57" s="135"/>
      <c r="H57" s="135"/>
      <c r="I57" s="136"/>
    </row>
    <row r="58" spans="6:9" ht="12.75">
      <c r="F58" s="134"/>
      <c r="G58" s="135"/>
      <c r="H58" s="135"/>
      <c r="I58" s="136"/>
    </row>
    <row r="59" spans="6:9" ht="12.75">
      <c r="F59" s="134"/>
      <c r="G59" s="135"/>
      <c r="H59" s="135"/>
      <c r="I59" s="136"/>
    </row>
    <row r="60" spans="6:9" ht="12.75">
      <c r="F60" s="134"/>
      <c r="G60" s="135"/>
      <c r="H60" s="135"/>
      <c r="I60" s="136"/>
    </row>
    <row r="61" spans="6:9" ht="12.75">
      <c r="F61" s="134"/>
      <c r="G61" s="135"/>
      <c r="H61" s="135"/>
      <c r="I61" s="136"/>
    </row>
    <row r="62" spans="6:9" ht="12.75">
      <c r="F62" s="134"/>
      <c r="G62" s="135"/>
      <c r="H62" s="135"/>
      <c r="I62" s="136"/>
    </row>
    <row r="63" spans="6:9" ht="12.75">
      <c r="F63" s="134"/>
      <c r="G63" s="135"/>
      <c r="H63" s="135"/>
      <c r="I63" s="136"/>
    </row>
    <row r="64" spans="6:9" ht="12.75">
      <c r="F64" s="134"/>
      <c r="G64" s="135"/>
      <c r="H64" s="135"/>
      <c r="I64" s="136"/>
    </row>
    <row r="65" spans="6:9" ht="12.75">
      <c r="F65" s="134"/>
      <c r="G65" s="135"/>
      <c r="H65" s="135"/>
      <c r="I65" s="136"/>
    </row>
    <row r="66" spans="6:9" ht="12.75">
      <c r="F66" s="134"/>
      <c r="G66" s="135"/>
      <c r="H66" s="135"/>
      <c r="I66" s="136"/>
    </row>
    <row r="67" spans="6:9" ht="12.75">
      <c r="F67" s="134"/>
      <c r="G67" s="135"/>
      <c r="H67" s="135"/>
      <c r="I67" s="136"/>
    </row>
    <row r="68" spans="6:9" ht="12.75">
      <c r="F68" s="134"/>
      <c r="G68" s="135"/>
      <c r="H68" s="135"/>
      <c r="I68" s="136"/>
    </row>
    <row r="69" spans="6:9" ht="12.75">
      <c r="F69" s="134"/>
      <c r="G69" s="135"/>
      <c r="H69" s="135"/>
      <c r="I69" s="136"/>
    </row>
    <row r="70" spans="6:9" ht="12.75">
      <c r="F70" s="134"/>
      <c r="G70" s="135"/>
      <c r="H70" s="135"/>
      <c r="I70" s="136"/>
    </row>
    <row r="71" spans="6:9" ht="12.75">
      <c r="F71" s="134"/>
      <c r="G71" s="135"/>
      <c r="H71" s="135"/>
      <c r="I71" s="136"/>
    </row>
    <row r="72" spans="6:9" ht="12.75">
      <c r="F72" s="134"/>
      <c r="G72" s="135"/>
      <c r="H72" s="135"/>
      <c r="I72" s="136"/>
    </row>
    <row r="73" spans="6:9" ht="12.75">
      <c r="F73" s="134"/>
      <c r="G73" s="135"/>
      <c r="H73" s="135"/>
      <c r="I73" s="136"/>
    </row>
    <row r="74" spans="6:9" ht="12.75">
      <c r="F74" s="134"/>
      <c r="G74" s="135"/>
      <c r="H74" s="135"/>
      <c r="I74" s="136"/>
    </row>
    <row r="75" spans="6:9" ht="12.75">
      <c r="F75" s="134"/>
      <c r="G75" s="135"/>
      <c r="H75" s="135"/>
      <c r="I75" s="136"/>
    </row>
    <row r="76" spans="6:9" ht="12.75">
      <c r="F76" s="134"/>
      <c r="G76" s="135"/>
      <c r="H76" s="135"/>
      <c r="I76" s="136"/>
    </row>
    <row r="77" spans="6:9" ht="12.75">
      <c r="F77" s="134"/>
      <c r="G77" s="135"/>
      <c r="H77" s="135"/>
      <c r="I77" s="136"/>
    </row>
    <row r="78" spans="6:9" ht="12.75">
      <c r="F78" s="134"/>
      <c r="G78" s="135"/>
      <c r="H78" s="135"/>
      <c r="I78" s="136"/>
    </row>
    <row r="79" spans="6:9" ht="12.75">
      <c r="F79" s="134"/>
      <c r="G79" s="135"/>
      <c r="H79" s="135"/>
      <c r="I79" s="136"/>
    </row>
    <row r="80" spans="6:9" ht="12.75">
      <c r="F80" s="134"/>
      <c r="G80" s="135"/>
      <c r="H80" s="135"/>
      <c r="I80" s="136"/>
    </row>
    <row r="81" spans="6:9" ht="12.75">
      <c r="F81" s="134"/>
      <c r="G81" s="135"/>
      <c r="H81" s="135"/>
      <c r="I81" s="136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14"/>
  <sheetViews>
    <sheetView showGridLines="0" showZeros="0" zoomScale="80" zoomScaleNormal="80" workbookViewId="0" topLeftCell="A1">
      <selection activeCell="A147" sqref="A147:IV149"/>
    </sheetView>
  </sheetViews>
  <sheetFormatPr defaultColWidth="9.00390625" defaultRowHeight="12.75"/>
  <cols>
    <col min="1" max="1" width="4.375" style="138" customWidth="1"/>
    <col min="2" max="2" width="14.125" style="138" customWidth="1"/>
    <col min="3" max="3" width="47.625" style="138" customWidth="1"/>
    <col min="4" max="4" width="5.625" style="138" customWidth="1"/>
    <col min="5" max="5" width="10.00390625" style="196" customWidth="1"/>
    <col min="6" max="6" width="11.25390625" style="138" customWidth="1"/>
    <col min="7" max="7" width="16.125" style="138" customWidth="1"/>
    <col min="8" max="8" width="13.125" style="138" customWidth="1"/>
    <col min="9" max="9" width="14.625" style="138" customWidth="1"/>
    <col min="10" max="10" width="13.125" style="138" customWidth="1"/>
    <col min="11" max="11" width="13.625" style="138" customWidth="1"/>
    <col min="12" max="16384" width="9.125" style="138" customWidth="1"/>
  </cols>
  <sheetData>
    <row r="1" spans="1:9" ht="15.75">
      <c r="A1" s="137" t="s">
        <v>57</v>
      </c>
      <c r="B1" s="137"/>
      <c r="C1" s="137"/>
      <c r="D1" s="137"/>
      <c r="E1" s="137"/>
      <c r="F1" s="137"/>
      <c r="G1" s="137"/>
      <c r="H1" s="137"/>
      <c r="I1" s="137"/>
    </row>
    <row r="2" spans="2:7" ht="13.5" thickBot="1">
      <c r="B2" s="139"/>
      <c r="C2" s="140"/>
      <c r="D2" s="140"/>
      <c r="E2" s="141"/>
      <c r="F2" s="140"/>
      <c r="G2" s="140"/>
    </row>
    <row r="3" spans="1:9" ht="13.5" thickTop="1">
      <c r="A3" s="76" t="s">
        <v>5</v>
      </c>
      <c r="B3" s="77"/>
      <c r="C3" s="78" t="str">
        <f>CONCATENATE(cislostavby," ",nazevstavby)</f>
        <v xml:space="preserve"> Bytový dům Nivy - Dačice</v>
      </c>
      <c r="D3" s="79"/>
      <c r="E3" s="80"/>
      <c r="F3" s="79"/>
      <c r="G3" s="142"/>
      <c r="H3" s="143">
        <f>Rekapitulace!H1</f>
        <v>0</v>
      </c>
      <c r="I3" s="144"/>
    </row>
    <row r="4" spans="1:9" ht="13.5" thickBot="1">
      <c r="A4" s="145" t="s">
        <v>1</v>
      </c>
      <c r="B4" s="85"/>
      <c r="C4" s="86" t="str">
        <f>CONCATENATE(cisloobjektu," ",nazevobjektu)</f>
        <v xml:space="preserve"> Zateplení bytů C.7 a A.8</v>
      </c>
      <c r="D4" s="87"/>
      <c r="E4" s="88"/>
      <c r="F4" s="87"/>
      <c r="G4" s="146"/>
      <c r="H4" s="146"/>
      <c r="I4" s="147"/>
    </row>
    <row r="5" spans="1:9" ht="13.5" thickTop="1">
      <c r="A5" s="148"/>
      <c r="B5" s="149"/>
      <c r="C5" s="149"/>
      <c r="D5" s="150"/>
      <c r="E5" s="151"/>
      <c r="F5" s="150"/>
      <c r="G5" s="152"/>
      <c r="H5" s="150"/>
      <c r="I5" s="150"/>
    </row>
    <row r="6" spans="1:11" ht="12.75">
      <c r="A6" s="153" t="s">
        <v>58</v>
      </c>
      <c r="B6" s="154" t="s">
        <v>59</v>
      </c>
      <c r="C6" s="154" t="s">
        <v>60</v>
      </c>
      <c r="D6" s="154" t="s">
        <v>61</v>
      </c>
      <c r="E6" s="155" t="s">
        <v>62</v>
      </c>
      <c r="F6" s="154" t="s">
        <v>63</v>
      </c>
      <c r="G6" s="156" t="s">
        <v>64</v>
      </c>
      <c r="H6" s="157" t="s">
        <v>65</v>
      </c>
      <c r="I6" s="157" t="s">
        <v>66</v>
      </c>
      <c r="J6" s="157" t="s">
        <v>67</v>
      </c>
      <c r="K6" s="157" t="s">
        <v>68</v>
      </c>
    </row>
    <row r="7" spans="1:17" ht="12.75">
      <c r="A7" s="158" t="s">
        <v>69</v>
      </c>
      <c r="B7" s="159" t="s">
        <v>73</v>
      </c>
      <c r="C7" s="160" t="s">
        <v>74</v>
      </c>
      <c r="D7" s="161"/>
      <c r="E7" s="162"/>
      <c r="F7" s="162"/>
      <c r="G7" s="163"/>
      <c r="H7" s="164"/>
      <c r="I7" s="164"/>
      <c r="J7" s="164"/>
      <c r="K7" s="164"/>
      <c r="Q7" s="165">
        <v>1</v>
      </c>
    </row>
    <row r="8" spans="1:59" ht="25.5">
      <c r="A8" s="166">
        <v>1</v>
      </c>
      <c r="B8" s="167" t="s">
        <v>75</v>
      </c>
      <c r="C8" s="168" t="s">
        <v>76</v>
      </c>
      <c r="D8" s="169" t="s">
        <v>77</v>
      </c>
      <c r="E8" s="170">
        <v>37.2</v>
      </c>
      <c r="F8" s="170">
        <v>0</v>
      </c>
      <c r="G8" s="171">
        <f>E8*F8</f>
        <v>0</v>
      </c>
      <c r="H8" s="172">
        <v>0.00238</v>
      </c>
      <c r="I8" s="172">
        <f>E8*H8</f>
        <v>0.08853600000000002</v>
      </c>
      <c r="J8" s="172">
        <v>0</v>
      </c>
      <c r="K8" s="172">
        <f>E8*J8</f>
        <v>0</v>
      </c>
      <c r="Q8" s="165">
        <v>2</v>
      </c>
      <c r="AA8" s="138">
        <v>12</v>
      </c>
      <c r="AB8" s="138">
        <v>0</v>
      </c>
      <c r="AC8" s="138">
        <v>1</v>
      </c>
      <c r="BB8" s="138">
        <v>1</v>
      </c>
      <c r="BC8" s="138">
        <f>IF(BB8=1,G8,0)</f>
        <v>0</v>
      </c>
      <c r="BD8" s="138">
        <f>IF(BB8=2,G8,0)</f>
        <v>0</v>
      </c>
      <c r="BE8" s="138">
        <f>IF(BB8=3,G8,0)</f>
        <v>0</v>
      </c>
      <c r="BF8" s="138">
        <f>IF(BB8=4,G8,0)</f>
        <v>0</v>
      </c>
      <c r="BG8" s="138">
        <f>IF(BB8=5,G8,0)</f>
        <v>0</v>
      </c>
    </row>
    <row r="9" spans="1:17" ht="12.75">
      <c r="A9" s="173"/>
      <c r="B9" s="174"/>
      <c r="C9" s="179" t="s">
        <v>78</v>
      </c>
      <c r="D9" s="180"/>
      <c r="E9" s="181">
        <v>37.2</v>
      </c>
      <c r="F9" s="182"/>
      <c r="G9" s="183"/>
      <c r="H9" s="184"/>
      <c r="I9" s="184"/>
      <c r="J9" s="184"/>
      <c r="K9" s="184"/>
      <c r="M9" s="138" t="s">
        <v>78</v>
      </c>
      <c r="O9" s="185"/>
      <c r="Q9" s="165"/>
    </row>
    <row r="10" spans="1:59" ht="25.5">
      <c r="A10" s="166">
        <v>2</v>
      </c>
      <c r="B10" s="167" t="s">
        <v>79</v>
      </c>
      <c r="C10" s="168" t="s">
        <v>80</v>
      </c>
      <c r="D10" s="169" t="s">
        <v>81</v>
      </c>
      <c r="E10" s="170">
        <v>9.3</v>
      </c>
      <c r="F10" s="170">
        <v>0</v>
      </c>
      <c r="G10" s="171">
        <f>E10*F10</f>
        <v>0</v>
      </c>
      <c r="H10" s="172">
        <v>0.03371</v>
      </c>
      <c r="I10" s="172">
        <f>E10*H10</f>
        <v>0.313503</v>
      </c>
      <c r="J10" s="172">
        <v>0</v>
      </c>
      <c r="K10" s="172">
        <f>E10*J10</f>
        <v>0</v>
      </c>
      <c r="Q10" s="165">
        <v>2</v>
      </c>
      <c r="AA10" s="138">
        <v>12</v>
      </c>
      <c r="AB10" s="138">
        <v>0</v>
      </c>
      <c r="AC10" s="138">
        <v>2</v>
      </c>
      <c r="BB10" s="138">
        <v>1</v>
      </c>
      <c r="BC10" s="138">
        <f>IF(BB10=1,G10,0)</f>
        <v>0</v>
      </c>
      <c r="BD10" s="138">
        <f>IF(BB10=2,G10,0)</f>
        <v>0</v>
      </c>
      <c r="BE10" s="138">
        <f>IF(BB10=3,G10,0)</f>
        <v>0</v>
      </c>
      <c r="BF10" s="138">
        <f>IF(BB10=4,G10,0)</f>
        <v>0</v>
      </c>
      <c r="BG10" s="138">
        <f>IF(BB10=5,G10,0)</f>
        <v>0</v>
      </c>
    </row>
    <row r="11" spans="1:17" ht="12.75">
      <c r="A11" s="173"/>
      <c r="B11" s="174"/>
      <c r="C11" s="179" t="s">
        <v>82</v>
      </c>
      <c r="D11" s="180"/>
      <c r="E11" s="181">
        <v>9.3</v>
      </c>
      <c r="F11" s="182"/>
      <c r="G11" s="183"/>
      <c r="H11" s="184"/>
      <c r="I11" s="184"/>
      <c r="J11" s="184"/>
      <c r="K11" s="184"/>
      <c r="M11" s="138" t="s">
        <v>82</v>
      </c>
      <c r="O11" s="185"/>
      <c r="Q11" s="165"/>
    </row>
    <row r="12" spans="1:59" ht="12.75">
      <c r="A12" s="166">
        <v>3</v>
      </c>
      <c r="B12" s="167" t="s">
        <v>83</v>
      </c>
      <c r="C12" s="168" t="s">
        <v>84</v>
      </c>
      <c r="D12" s="169" t="s">
        <v>81</v>
      </c>
      <c r="E12" s="170">
        <v>10.5</v>
      </c>
      <c r="F12" s="170">
        <v>0</v>
      </c>
      <c r="G12" s="171">
        <f>E12*F12</f>
        <v>0</v>
      </c>
      <c r="H12" s="172">
        <v>4E-05</v>
      </c>
      <c r="I12" s="172">
        <f>E12*H12</f>
        <v>0.00042</v>
      </c>
      <c r="J12" s="172">
        <v>0</v>
      </c>
      <c r="K12" s="172">
        <f>E12*J12</f>
        <v>0</v>
      </c>
      <c r="Q12" s="165">
        <v>2</v>
      </c>
      <c r="AA12" s="138">
        <v>12</v>
      </c>
      <c r="AB12" s="138">
        <v>0</v>
      </c>
      <c r="AC12" s="138">
        <v>3</v>
      </c>
      <c r="BB12" s="138">
        <v>1</v>
      </c>
      <c r="BC12" s="138">
        <f>IF(BB12=1,G12,0)</f>
        <v>0</v>
      </c>
      <c r="BD12" s="138">
        <f>IF(BB12=2,G12,0)</f>
        <v>0</v>
      </c>
      <c r="BE12" s="138">
        <f>IF(BB12=3,G12,0)</f>
        <v>0</v>
      </c>
      <c r="BF12" s="138">
        <f>IF(BB12=4,G12,0)</f>
        <v>0</v>
      </c>
      <c r="BG12" s="138">
        <f>IF(BB12=5,G12,0)</f>
        <v>0</v>
      </c>
    </row>
    <row r="13" spans="1:17" ht="12.75">
      <c r="A13" s="173"/>
      <c r="B13" s="174"/>
      <c r="C13" s="179" t="s">
        <v>85</v>
      </c>
      <c r="D13" s="180"/>
      <c r="E13" s="181">
        <v>10.5</v>
      </c>
      <c r="F13" s="182"/>
      <c r="G13" s="183"/>
      <c r="H13" s="184"/>
      <c r="I13" s="184"/>
      <c r="J13" s="184"/>
      <c r="K13" s="184"/>
      <c r="M13" s="138" t="s">
        <v>85</v>
      </c>
      <c r="O13" s="185"/>
      <c r="Q13" s="165"/>
    </row>
    <row r="14" spans="1:59" ht="12.75">
      <c r="A14" s="186"/>
      <c r="B14" s="187" t="s">
        <v>70</v>
      </c>
      <c r="C14" s="188" t="str">
        <f>CONCATENATE(B7," ",C7)</f>
        <v>61 Upravy povrchů vnitřní</v>
      </c>
      <c r="D14" s="186"/>
      <c r="E14" s="189"/>
      <c r="F14" s="189"/>
      <c r="G14" s="190">
        <f>SUM(G7:G13)</f>
        <v>0</v>
      </c>
      <c r="H14" s="191"/>
      <c r="I14" s="192">
        <f>SUM(I7:I13)</f>
        <v>0.40245899999999996</v>
      </c>
      <c r="J14" s="191"/>
      <c r="K14" s="192">
        <f>SUM(K7:K13)</f>
        <v>0</v>
      </c>
      <c r="Q14" s="165">
        <v>4</v>
      </c>
      <c r="BC14" s="193">
        <f>SUM(BC7:BC13)</f>
        <v>0</v>
      </c>
      <c r="BD14" s="193">
        <f>SUM(BD7:BD13)</f>
        <v>0</v>
      </c>
      <c r="BE14" s="193">
        <f>SUM(BE7:BE13)</f>
        <v>0</v>
      </c>
      <c r="BF14" s="193">
        <f>SUM(BF7:BF13)</f>
        <v>0</v>
      </c>
      <c r="BG14" s="193">
        <f>SUM(BG7:BG13)</f>
        <v>0</v>
      </c>
    </row>
    <row r="15" spans="1:17" ht="12.75">
      <c r="A15" s="158" t="s">
        <v>69</v>
      </c>
      <c r="B15" s="159" t="s">
        <v>86</v>
      </c>
      <c r="C15" s="160" t="s">
        <v>87</v>
      </c>
      <c r="D15" s="161"/>
      <c r="E15" s="162"/>
      <c r="F15" s="162"/>
      <c r="G15" s="163"/>
      <c r="H15" s="164"/>
      <c r="I15" s="164"/>
      <c r="J15" s="164"/>
      <c r="K15" s="164"/>
      <c r="Q15" s="165">
        <v>1</v>
      </c>
    </row>
    <row r="16" spans="1:59" ht="25.5">
      <c r="A16" s="166">
        <v>4</v>
      </c>
      <c r="B16" s="167" t="s">
        <v>88</v>
      </c>
      <c r="C16" s="168" t="s">
        <v>89</v>
      </c>
      <c r="D16" s="169" t="s">
        <v>81</v>
      </c>
      <c r="E16" s="170">
        <v>44.625</v>
      </c>
      <c r="F16" s="170">
        <v>0</v>
      </c>
      <c r="G16" s="171">
        <f>E16*F16</f>
        <v>0</v>
      </c>
      <c r="H16" s="172">
        <v>0.00878</v>
      </c>
      <c r="I16" s="172">
        <f>E16*H16</f>
        <v>0.3918075</v>
      </c>
      <c r="J16" s="172">
        <v>0</v>
      </c>
      <c r="K16" s="172">
        <f>E16*J16</f>
        <v>0</v>
      </c>
      <c r="Q16" s="165">
        <v>2</v>
      </c>
      <c r="AA16" s="138">
        <v>12</v>
      </c>
      <c r="AB16" s="138">
        <v>0</v>
      </c>
      <c r="AC16" s="138">
        <v>4</v>
      </c>
      <c r="BB16" s="138">
        <v>1</v>
      </c>
      <c r="BC16" s="138">
        <f>IF(BB16=1,G16,0)</f>
        <v>0</v>
      </c>
      <c r="BD16" s="138">
        <f>IF(BB16=2,G16,0)</f>
        <v>0</v>
      </c>
      <c r="BE16" s="138">
        <f>IF(BB16=3,G16,0)</f>
        <v>0</v>
      </c>
      <c r="BF16" s="138">
        <f>IF(BB16=4,G16,0)</f>
        <v>0</v>
      </c>
      <c r="BG16" s="138">
        <f>IF(BB16=5,G16,0)</f>
        <v>0</v>
      </c>
    </row>
    <row r="17" spans="1:17" ht="12.75">
      <c r="A17" s="173"/>
      <c r="B17" s="174"/>
      <c r="C17" s="179" t="s">
        <v>90</v>
      </c>
      <c r="D17" s="180"/>
      <c r="E17" s="181">
        <v>44.625</v>
      </c>
      <c r="F17" s="182"/>
      <c r="G17" s="183"/>
      <c r="H17" s="184"/>
      <c r="I17" s="184"/>
      <c r="J17" s="184"/>
      <c r="K17" s="184"/>
      <c r="M17" s="138" t="s">
        <v>90</v>
      </c>
      <c r="O17" s="185"/>
      <c r="Q17" s="165"/>
    </row>
    <row r="18" spans="1:59" ht="12.75">
      <c r="A18" s="166">
        <v>5</v>
      </c>
      <c r="B18" s="167" t="s">
        <v>91</v>
      </c>
      <c r="C18" s="168" t="s">
        <v>92</v>
      </c>
      <c r="D18" s="169" t="s">
        <v>81</v>
      </c>
      <c r="E18" s="170">
        <v>8</v>
      </c>
      <c r="F18" s="170">
        <v>0</v>
      </c>
      <c r="G18" s="171">
        <f>E18*F18</f>
        <v>0</v>
      </c>
      <c r="H18" s="172">
        <v>0.00878</v>
      </c>
      <c r="I18" s="172">
        <f>E18*H18</f>
        <v>0.07024</v>
      </c>
      <c r="J18" s="172">
        <v>0</v>
      </c>
      <c r="K18" s="172">
        <f>E18*J18</f>
        <v>0</v>
      </c>
      <c r="Q18" s="165">
        <v>2</v>
      </c>
      <c r="AA18" s="138">
        <v>12</v>
      </c>
      <c r="AB18" s="138">
        <v>0</v>
      </c>
      <c r="AC18" s="138">
        <v>5</v>
      </c>
      <c r="BB18" s="138">
        <v>1</v>
      </c>
      <c r="BC18" s="138">
        <f>IF(BB18=1,G18,0)</f>
        <v>0</v>
      </c>
      <c r="BD18" s="138">
        <f>IF(BB18=2,G18,0)</f>
        <v>0</v>
      </c>
      <c r="BE18" s="138">
        <f>IF(BB18=3,G18,0)</f>
        <v>0</v>
      </c>
      <c r="BF18" s="138">
        <f>IF(BB18=4,G18,0)</f>
        <v>0</v>
      </c>
      <c r="BG18" s="138">
        <f>IF(BB18=5,G18,0)</f>
        <v>0</v>
      </c>
    </row>
    <row r="19" spans="1:17" ht="12.75">
      <c r="A19" s="173"/>
      <c r="B19" s="174"/>
      <c r="C19" s="179" t="s">
        <v>93</v>
      </c>
      <c r="D19" s="180"/>
      <c r="E19" s="181">
        <v>8</v>
      </c>
      <c r="F19" s="182"/>
      <c r="G19" s="183"/>
      <c r="H19" s="184"/>
      <c r="I19" s="184"/>
      <c r="J19" s="184"/>
      <c r="K19" s="184"/>
      <c r="M19" s="138" t="s">
        <v>93</v>
      </c>
      <c r="O19" s="185"/>
      <c r="Q19" s="165"/>
    </row>
    <row r="20" spans="1:59" ht="12.75">
      <c r="A20" s="166">
        <v>6</v>
      </c>
      <c r="B20" s="167" t="s">
        <v>94</v>
      </c>
      <c r="C20" s="168" t="s">
        <v>95</v>
      </c>
      <c r="D20" s="169" t="s">
        <v>77</v>
      </c>
      <c r="E20" s="170">
        <v>29</v>
      </c>
      <c r="F20" s="170">
        <v>0</v>
      </c>
      <c r="G20" s="171">
        <f>E20*F20</f>
        <v>0</v>
      </c>
      <c r="H20" s="172">
        <v>0</v>
      </c>
      <c r="I20" s="172">
        <f>E20*H20</f>
        <v>0</v>
      </c>
      <c r="J20" s="172">
        <v>0</v>
      </c>
      <c r="K20" s="172">
        <f>E20*J20</f>
        <v>0</v>
      </c>
      <c r="Q20" s="165">
        <v>2</v>
      </c>
      <c r="AA20" s="138">
        <v>12</v>
      </c>
      <c r="AB20" s="138">
        <v>0</v>
      </c>
      <c r="AC20" s="138">
        <v>6</v>
      </c>
      <c r="BB20" s="138">
        <v>1</v>
      </c>
      <c r="BC20" s="138">
        <f>IF(BB20=1,G20,0)</f>
        <v>0</v>
      </c>
      <c r="BD20" s="138">
        <f>IF(BB20=2,G20,0)</f>
        <v>0</v>
      </c>
      <c r="BE20" s="138">
        <f>IF(BB20=3,G20,0)</f>
        <v>0</v>
      </c>
      <c r="BF20" s="138">
        <f>IF(BB20=4,G20,0)</f>
        <v>0</v>
      </c>
      <c r="BG20" s="138">
        <f>IF(BB20=5,G20,0)</f>
        <v>0</v>
      </c>
    </row>
    <row r="21" spans="1:17" ht="12.75">
      <c r="A21" s="173"/>
      <c r="B21" s="174"/>
      <c r="C21" s="179" t="s">
        <v>96</v>
      </c>
      <c r="D21" s="180"/>
      <c r="E21" s="181">
        <v>29</v>
      </c>
      <c r="F21" s="182"/>
      <c r="G21" s="183"/>
      <c r="H21" s="184"/>
      <c r="I21" s="184"/>
      <c r="J21" s="184"/>
      <c r="K21" s="184"/>
      <c r="M21" s="138" t="s">
        <v>96</v>
      </c>
      <c r="O21" s="185"/>
      <c r="Q21" s="165"/>
    </row>
    <row r="22" spans="1:59" ht="12.75">
      <c r="A22" s="186"/>
      <c r="B22" s="187" t="s">
        <v>70</v>
      </c>
      <c r="C22" s="188" t="str">
        <f>CONCATENATE(B15," ",C15)</f>
        <v>62 Upravy povrchů vnější</v>
      </c>
      <c r="D22" s="186"/>
      <c r="E22" s="189"/>
      <c r="F22" s="189"/>
      <c r="G22" s="190">
        <f>SUM(G15:G21)</f>
        <v>0</v>
      </c>
      <c r="H22" s="191"/>
      <c r="I22" s="192">
        <f>SUM(I15:I21)</f>
        <v>0.46204749999999994</v>
      </c>
      <c r="J22" s="191"/>
      <c r="K22" s="192">
        <f>SUM(K15:K21)</f>
        <v>0</v>
      </c>
      <c r="Q22" s="165">
        <v>4</v>
      </c>
      <c r="BC22" s="193">
        <f>SUM(BC15:BC21)</f>
        <v>0</v>
      </c>
      <c r="BD22" s="193">
        <f>SUM(BD15:BD21)</f>
        <v>0</v>
      </c>
      <c r="BE22" s="193">
        <f>SUM(BE15:BE21)</f>
        <v>0</v>
      </c>
      <c r="BF22" s="193">
        <f>SUM(BF15:BF21)</f>
        <v>0</v>
      </c>
      <c r="BG22" s="193">
        <f>SUM(BG15:BG21)</f>
        <v>0</v>
      </c>
    </row>
    <row r="23" spans="1:17" ht="12.75">
      <c r="A23" s="158" t="s">
        <v>69</v>
      </c>
      <c r="B23" s="159" t="s">
        <v>97</v>
      </c>
      <c r="C23" s="160" t="s">
        <v>98</v>
      </c>
      <c r="D23" s="161"/>
      <c r="E23" s="162"/>
      <c r="F23" s="162"/>
      <c r="G23" s="163"/>
      <c r="H23" s="164"/>
      <c r="I23" s="164"/>
      <c r="J23" s="164"/>
      <c r="K23" s="164"/>
      <c r="Q23" s="165">
        <v>1</v>
      </c>
    </row>
    <row r="24" spans="1:59" ht="25.5">
      <c r="A24" s="166">
        <v>7</v>
      </c>
      <c r="B24" s="167" t="s">
        <v>99</v>
      </c>
      <c r="C24" s="168" t="s">
        <v>100</v>
      </c>
      <c r="D24" s="169" t="s">
        <v>101</v>
      </c>
      <c r="E24" s="170">
        <v>4</v>
      </c>
      <c r="F24" s="170">
        <v>0</v>
      </c>
      <c r="G24" s="171">
        <f>E24*F24</f>
        <v>0</v>
      </c>
      <c r="H24" s="172">
        <v>0.017</v>
      </c>
      <c r="I24" s="172">
        <f>E24*H24</f>
        <v>0.068</v>
      </c>
      <c r="J24" s="172">
        <v>0</v>
      </c>
      <c r="K24" s="172">
        <f>E24*J24</f>
        <v>0</v>
      </c>
      <c r="Q24" s="165">
        <v>2</v>
      </c>
      <c r="AA24" s="138">
        <v>12</v>
      </c>
      <c r="AB24" s="138">
        <v>1</v>
      </c>
      <c r="AC24" s="138">
        <v>7</v>
      </c>
      <c r="BB24" s="138">
        <v>1</v>
      </c>
      <c r="BC24" s="138">
        <f>IF(BB24=1,G24,0)</f>
        <v>0</v>
      </c>
      <c r="BD24" s="138">
        <f>IF(BB24=2,G24,0)</f>
        <v>0</v>
      </c>
      <c r="BE24" s="138">
        <f>IF(BB24=3,G24,0)</f>
        <v>0</v>
      </c>
      <c r="BF24" s="138">
        <f>IF(BB24=4,G24,0)</f>
        <v>0</v>
      </c>
      <c r="BG24" s="138">
        <f>IF(BB24=5,G24,0)</f>
        <v>0</v>
      </c>
    </row>
    <row r="25" spans="1:59" ht="25.5">
      <c r="A25" s="166">
        <v>8</v>
      </c>
      <c r="B25" s="167" t="s">
        <v>102</v>
      </c>
      <c r="C25" s="168" t="s">
        <v>103</v>
      </c>
      <c r="D25" s="169" t="s">
        <v>101</v>
      </c>
      <c r="E25" s="170">
        <v>2</v>
      </c>
      <c r="F25" s="170">
        <v>0</v>
      </c>
      <c r="G25" s="171">
        <f>E25*F25</f>
        <v>0</v>
      </c>
      <c r="H25" s="172">
        <v>0.028</v>
      </c>
      <c r="I25" s="172">
        <f>E25*H25</f>
        <v>0.056</v>
      </c>
      <c r="J25" s="172">
        <v>0</v>
      </c>
      <c r="K25" s="172">
        <f>E25*J25</f>
        <v>0</v>
      </c>
      <c r="Q25" s="165">
        <v>2</v>
      </c>
      <c r="AA25" s="138">
        <v>12</v>
      </c>
      <c r="AB25" s="138">
        <v>1</v>
      </c>
      <c r="AC25" s="138">
        <v>8</v>
      </c>
      <c r="BB25" s="138">
        <v>1</v>
      </c>
      <c r="BC25" s="138">
        <f>IF(BB25=1,G25,0)</f>
        <v>0</v>
      </c>
      <c r="BD25" s="138">
        <f>IF(BB25=2,G25,0)</f>
        <v>0</v>
      </c>
      <c r="BE25" s="138">
        <f>IF(BB25=3,G25,0)</f>
        <v>0</v>
      </c>
      <c r="BF25" s="138">
        <f>IF(BB25=4,G25,0)</f>
        <v>0</v>
      </c>
      <c r="BG25" s="138">
        <f>IF(BB25=5,G25,0)</f>
        <v>0</v>
      </c>
    </row>
    <row r="26" spans="1:59" ht="25.5">
      <c r="A26" s="166">
        <v>9</v>
      </c>
      <c r="B26" s="167" t="s">
        <v>104</v>
      </c>
      <c r="C26" s="168" t="s">
        <v>105</v>
      </c>
      <c r="D26" s="169" t="s">
        <v>101</v>
      </c>
      <c r="E26" s="170">
        <v>2</v>
      </c>
      <c r="F26" s="170">
        <v>0</v>
      </c>
      <c r="G26" s="171">
        <f>E26*F26</f>
        <v>0</v>
      </c>
      <c r="H26" s="172">
        <v>0.085</v>
      </c>
      <c r="I26" s="172">
        <f>E26*H26</f>
        <v>0.17</v>
      </c>
      <c r="J26" s="172">
        <v>0</v>
      </c>
      <c r="K26" s="172">
        <f>E26*J26</f>
        <v>0</v>
      </c>
      <c r="Q26" s="165">
        <v>2</v>
      </c>
      <c r="AA26" s="138">
        <v>12</v>
      </c>
      <c r="AB26" s="138">
        <v>1</v>
      </c>
      <c r="AC26" s="138">
        <v>9</v>
      </c>
      <c r="BB26" s="138">
        <v>1</v>
      </c>
      <c r="BC26" s="138">
        <f>IF(BB26=1,G26,0)</f>
        <v>0</v>
      </c>
      <c r="BD26" s="138">
        <f>IF(BB26=2,G26,0)</f>
        <v>0</v>
      </c>
      <c r="BE26" s="138">
        <f>IF(BB26=3,G26,0)</f>
        <v>0</v>
      </c>
      <c r="BF26" s="138">
        <f>IF(BB26=4,G26,0)</f>
        <v>0</v>
      </c>
      <c r="BG26" s="138">
        <f>IF(BB26=5,G26,0)</f>
        <v>0</v>
      </c>
    </row>
    <row r="27" spans="1:59" ht="25.5">
      <c r="A27" s="166">
        <v>10</v>
      </c>
      <c r="B27" s="167" t="s">
        <v>106</v>
      </c>
      <c r="C27" s="168" t="s">
        <v>107</v>
      </c>
      <c r="D27" s="169" t="s">
        <v>101</v>
      </c>
      <c r="E27" s="170">
        <v>8</v>
      </c>
      <c r="F27" s="170">
        <v>0</v>
      </c>
      <c r="G27" s="171">
        <f>E27*F27</f>
        <v>0</v>
      </c>
      <c r="H27" s="172">
        <v>0.04128</v>
      </c>
      <c r="I27" s="172">
        <f>E27*H27</f>
        <v>0.33024</v>
      </c>
      <c r="J27" s="172">
        <v>0</v>
      </c>
      <c r="K27" s="172">
        <f>E27*J27</f>
        <v>0</v>
      </c>
      <c r="Q27" s="165">
        <v>2</v>
      </c>
      <c r="AA27" s="138">
        <v>12</v>
      </c>
      <c r="AB27" s="138">
        <v>0</v>
      </c>
      <c r="AC27" s="138">
        <v>10</v>
      </c>
      <c r="BB27" s="138">
        <v>1</v>
      </c>
      <c r="BC27" s="138">
        <f>IF(BB27=1,G27,0)</f>
        <v>0</v>
      </c>
      <c r="BD27" s="138">
        <f>IF(BB27=2,G27,0)</f>
        <v>0</v>
      </c>
      <c r="BE27" s="138">
        <f>IF(BB27=3,G27,0)</f>
        <v>0</v>
      </c>
      <c r="BF27" s="138">
        <f>IF(BB27=4,G27,0)</f>
        <v>0</v>
      </c>
      <c r="BG27" s="138">
        <f>IF(BB27=5,G27,0)</f>
        <v>0</v>
      </c>
    </row>
    <row r="28" spans="1:59" ht="25.5">
      <c r="A28" s="166">
        <v>11</v>
      </c>
      <c r="B28" s="167" t="s">
        <v>108</v>
      </c>
      <c r="C28" s="168" t="s">
        <v>109</v>
      </c>
      <c r="D28" s="169" t="s">
        <v>77</v>
      </c>
      <c r="E28" s="170">
        <v>8</v>
      </c>
      <c r="F28" s="170">
        <v>0</v>
      </c>
      <c r="G28" s="171">
        <f>E28*F28</f>
        <v>0</v>
      </c>
      <c r="H28" s="172">
        <v>0.00616</v>
      </c>
      <c r="I28" s="172">
        <f>E28*H28</f>
        <v>0.04928</v>
      </c>
      <c r="J28" s="172">
        <v>0</v>
      </c>
      <c r="K28" s="172">
        <f>E28*J28</f>
        <v>0</v>
      </c>
      <c r="Q28" s="165">
        <v>2</v>
      </c>
      <c r="AA28" s="138">
        <v>12</v>
      </c>
      <c r="AB28" s="138">
        <v>0</v>
      </c>
      <c r="AC28" s="138">
        <v>11</v>
      </c>
      <c r="BB28" s="138">
        <v>1</v>
      </c>
      <c r="BC28" s="138">
        <f>IF(BB28=1,G28,0)</f>
        <v>0</v>
      </c>
      <c r="BD28" s="138">
        <f>IF(BB28=2,G28,0)</f>
        <v>0</v>
      </c>
      <c r="BE28" s="138">
        <f>IF(BB28=3,G28,0)</f>
        <v>0</v>
      </c>
      <c r="BF28" s="138">
        <f>IF(BB28=4,G28,0)</f>
        <v>0</v>
      </c>
      <c r="BG28" s="138">
        <f>IF(BB28=5,G28,0)</f>
        <v>0</v>
      </c>
    </row>
    <row r="29" spans="1:17" ht="12.75">
      <c r="A29" s="173"/>
      <c r="B29" s="174"/>
      <c r="C29" s="179" t="s">
        <v>110</v>
      </c>
      <c r="D29" s="180"/>
      <c r="E29" s="181">
        <v>8</v>
      </c>
      <c r="F29" s="182"/>
      <c r="G29" s="183"/>
      <c r="H29" s="184"/>
      <c r="I29" s="184"/>
      <c r="J29" s="184"/>
      <c r="K29" s="184"/>
      <c r="M29" s="138" t="s">
        <v>110</v>
      </c>
      <c r="O29" s="185"/>
      <c r="Q29" s="165"/>
    </row>
    <row r="30" spans="1:59" ht="12.75">
      <c r="A30" s="186"/>
      <c r="B30" s="187" t="s">
        <v>70</v>
      </c>
      <c r="C30" s="188" t="str">
        <f>CONCATENATE(B23," ",C23)</f>
        <v>64 Výplně otvorů</v>
      </c>
      <c r="D30" s="186"/>
      <c r="E30" s="189"/>
      <c r="F30" s="189"/>
      <c r="G30" s="190">
        <f>SUM(G23:G29)</f>
        <v>0</v>
      </c>
      <c r="H30" s="191"/>
      <c r="I30" s="192">
        <f>SUM(I23:I29)</f>
        <v>0.67352</v>
      </c>
      <c r="J30" s="191"/>
      <c r="K30" s="192">
        <f>SUM(K23:K29)</f>
        <v>0</v>
      </c>
      <c r="Q30" s="165">
        <v>4</v>
      </c>
      <c r="BC30" s="193">
        <f>SUM(BC23:BC29)</f>
        <v>0</v>
      </c>
      <c r="BD30" s="193">
        <f>SUM(BD23:BD29)</f>
        <v>0</v>
      </c>
      <c r="BE30" s="193">
        <f>SUM(BE23:BE29)</f>
        <v>0</v>
      </c>
      <c r="BF30" s="193">
        <f>SUM(BF23:BF29)</f>
        <v>0</v>
      </c>
      <c r="BG30" s="193">
        <f>SUM(BG23:BG29)</f>
        <v>0</v>
      </c>
    </row>
    <row r="31" spans="1:17" ht="12.75">
      <c r="A31" s="158" t="s">
        <v>69</v>
      </c>
      <c r="B31" s="159" t="s">
        <v>111</v>
      </c>
      <c r="C31" s="160" t="s">
        <v>112</v>
      </c>
      <c r="D31" s="161"/>
      <c r="E31" s="162"/>
      <c r="F31" s="162"/>
      <c r="G31" s="163"/>
      <c r="H31" s="164"/>
      <c r="I31" s="164"/>
      <c r="J31" s="164"/>
      <c r="K31" s="164"/>
      <c r="Q31" s="165">
        <v>1</v>
      </c>
    </row>
    <row r="32" spans="1:59" ht="12.75">
      <c r="A32" s="166">
        <v>12</v>
      </c>
      <c r="B32" s="167" t="s">
        <v>113</v>
      </c>
      <c r="C32" s="168" t="s">
        <v>114</v>
      </c>
      <c r="D32" s="169" t="s">
        <v>81</v>
      </c>
      <c r="E32" s="170">
        <v>288</v>
      </c>
      <c r="F32" s="170">
        <v>0</v>
      </c>
      <c r="G32" s="171">
        <f>E32*F32</f>
        <v>0</v>
      </c>
      <c r="H32" s="172">
        <v>0.01838</v>
      </c>
      <c r="I32" s="172">
        <f>E32*H32</f>
        <v>5.29344</v>
      </c>
      <c r="J32" s="172">
        <v>0</v>
      </c>
      <c r="K32" s="172">
        <f>E32*J32</f>
        <v>0</v>
      </c>
      <c r="Q32" s="165">
        <v>2</v>
      </c>
      <c r="AA32" s="138">
        <v>12</v>
      </c>
      <c r="AB32" s="138">
        <v>0</v>
      </c>
      <c r="AC32" s="138">
        <v>12</v>
      </c>
      <c r="BB32" s="138">
        <v>1</v>
      </c>
      <c r="BC32" s="138">
        <f>IF(BB32=1,G32,0)</f>
        <v>0</v>
      </c>
      <c r="BD32" s="138">
        <f>IF(BB32=2,G32,0)</f>
        <v>0</v>
      </c>
      <c r="BE32" s="138">
        <f>IF(BB32=3,G32,0)</f>
        <v>0</v>
      </c>
      <c r="BF32" s="138">
        <f>IF(BB32=4,G32,0)</f>
        <v>0</v>
      </c>
      <c r="BG32" s="138">
        <f>IF(BB32=5,G32,0)</f>
        <v>0</v>
      </c>
    </row>
    <row r="33" spans="1:17" ht="12.75">
      <c r="A33" s="173"/>
      <c r="B33" s="174"/>
      <c r="C33" s="179" t="s">
        <v>115</v>
      </c>
      <c r="D33" s="180"/>
      <c r="E33" s="181">
        <v>288</v>
      </c>
      <c r="F33" s="182"/>
      <c r="G33" s="183"/>
      <c r="H33" s="184"/>
      <c r="I33" s="184"/>
      <c r="J33" s="184"/>
      <c r="K33" s="184"/>
      <c r="M33" s="138" t="s">
        <v>115</v>
      </c>
      <c r="O33" s="185"/>
      <c r="Q33" s="165"/>
    </row>
    <row r="34" spans="1:59" ht="12.75">
      <c r="A34" s="166">
        <v>13</v>
      </c>
      <c r="B34" s="167" t="s">
        <v>116</v>
      </c>
      <c r="C34" s="168" t="s">
        <v>117</v>
      </c>
      <c r="D34" s="169" t="s">
        <v>81</v>
      </c>
      <c r="E34" s="170">
        <v>288</v>
      </c>
      <c r="F34" s="170">
        <v>0</v>
      </c>
      <c r="G34" s="171">
        <f>E34*F34</f>
        <v>0</v>
      </c>
      <c r="H34" s="172">
        <v>0.0008</v>
      </c>
      <c r="I34" s="172">
        <f>E34*H34</f>
        <v>0.23040000000000002</v>
      </c>
      <c r="J34" s="172">
        <v>0</v>
      </c>
      <c r="K34" s="172">
        <f>E34*J34</f>
        <v>0</v>
      </c>
      <c r="Q34" s="165">
        <v>2</v>
      </c>
      <c r="AA34" s="138">
        <v>12</v>
      </c>
      <c r="AB34" s="138">
        <v>0</v>
      </c>
      <c r="AC34" s="138">
        <v>13</v>
      </c>
      <c r="BB34" s="138">
        <v>1</v>
      </c>
      <c r="BC34" s="138">
        <f>IF(BB34=1,G34,0)</f>
        <v>0</v>
      </c>
      <c r="BD34" s="138">
        <f>IF(BB34=2,G34,0)</f>
        <v>0</v>
      </c>
      <c r="BE34" s="138">
        <f>IF(BB34=3,G34,0)</f>
        <v>0</v>
      </c>
      <c r="BF34" s="138">
        <f>IF(BB34=4,G34,0)</f>
        <v>0</v>
      </c>
      <c r="BG34" s="138">
        <f>IF(BB34=5,G34,0)</f>
        <v>0</v>
      </c>
    </row>
    <row r="35" spans="1:59" ht="12.75">
      <c r="A35" s="166">
        <v>14</v>
      </c>
      <c r="B35" s="167" t="s">
        <v>118</v>
      </c>
      <c r="C35" s="168" t="s">
        <v>119</v>
      </c>
      <c r="D35" s="169" t="s">
        <v>81</v>
      </c>
      <c r="E35" s="170">
        <v>288</v>
      </c>
      <c r="F35" s="170">
        <v>0</v>
      </c>
      <c r="G35" s="171">
        <f>E35*F35</f>
        <v>0</v>
      </c>
      <c r="H35" s="172">
        <v>0</v>
      </c>
      <c r="I35" s="172">
        <f>E35*H35</f>
        <v>0</v>
      </c>
      <c r="J35" s="172">
        <v>0</v>
      </c>
      <c r="K35" s="172">
        <f>E35*J35</f>
        <v>0</v>
      </c>
      <c r="Q35" s="165">
        <v>2</v>
      </c>
      <c r="AA35" s="138">
        <v>12</v>
      </c>
      <c r="AB35" s="138">
        <v>0</v>
      </c>
      <c r="AC35" s="138">
        <v>14</v>
      </c>
      <c r="BB35" s="138">
        <v>1</v>
      </c>
      <c r="BC35" s="138">
        <f>IF(BB35=1,G35,0)</f>
        <v>0</v>
      </c>
      <c r="BD35" s="138">
        <f>IF(BB35=2,G35,0)</f>
        <v>0</v>
      </c>
      <c r="BE35" s="138">
        <f>IF(BB35=3,G35,0)</f>
        <v>0</v>
      </c>
      <c r="BF35" s="138">
        <f>IF(BB35=4,G35,0)</f>
        <v>0</v>
      </c>
      <c r="BG35" s="138">
        <f>IF(BB35=5,G35,0)</f>
        <v>0</v>
      </c>
    </row>
    <row r="36" spans="1:59" ht="12.75">
      <c r="A36" s="186"/>
      <c r="B36" s="187" t="s">
        <v>70</v>
      </c>
      <c r="C36" s="188" t="str">
        <f>CONCATENATE(B31," ",C31)</f>
        <v>94 Lešení a stavební výtahy</v>
      </c>
      <c r="D36" s="186"/>
      <c r="E36" s="189"/>
      <c r="F36" s="189"/>
      <c r="G36" s="190">
        <f>SUM(G31:G35)</f>
        <v>0</v>
      </c>
      <c r="H36" s="191"/>
      <c r="I36" s="192">
        <f>SUM(I31:I35)</f>
        <v>5.523840000000001</v>
      </c>
      <c r="J36" s="191"/>
      <c r="K36" s="192">
        <f>SUM(K31:K35)</f>
        <v>0</v>
      </c>
      <c r="Q36" s="165">
        <v>4</v>
      </c>
      <c r="BC36" s="193">
        <f>SUM(BC31:BC35)</f>
        <v>0</v>
      </c>
      <c r="BD36" s="193">
        <f>SUM(BD31:BD35)</f>
        <v>0</v>
      </c>
      <c r="BE36" s="193">
        <f>SUM(BE31:BE35)</f>
        <v>0</v>
      </c>
      <c r="BF36" s="193">
        <f>SUM(BF31:BF35)</f>
        <v>0</v>
      </c>
      <c r="BG36" s="193">
        <f>SUM(BG31:BG35)</f>
        <v>0</v>
      </c>
    </row>
    <row r="37" spans="1:17" ht="12.75">
      <c r="A37" s="158" t="s">
        <v>69</v>
      </c>
      <c r="B37" s="159" t="s">
        <v>120</v>
      </c>
      <c r="C37" s="160" t="s">
        <v>121</v>
      </c>
      <c r="D37" s="161"/>
      <c r="E37" s="162"/>
      <c r="F37" s="162"/>
      <c r="G37" s="163"/>
      <c r="H37" s="164"/>
      <c r="I37" s="164"/>
      <c r="J37" s="164"/>
      <c r="K37" s="164"/>
      <c r="Q37" s="165">
        <v>1</v>
      </c>
    </row>
    <row r="38" spans="1:59" ht="25.5">
      <c r="A38" s="166">
        <v>15</v>
      </c>
      <c r="B38" s="167" t="s">
        <v>122</v>
      </c>
      <c r="C38" s="168" t="s">
        <v>123</v>
      </c>
      <c r="D38" s="169" t="s">
        <v>101</v>
      </c>
      <c r="E38" s="170">
        <v>3.5999</v>
      </c>
      <c r="F38" s="170">
        <v>0</v>
      </c>
      <c r="G38" s="171">
        <f>E38*F38</f>
        <v>0</v>
      </c>
      <c r="H38" s="172">
        <v>0.033</v>
      </c>
      <c r="I38" s="172">
        <f>E38*H38</f>
        <v>0.1187967</v>
      </c>
      <c r="J38" s="172">
        <v>0</v>
      </c>
      <c r="K38" s="172">
        <f>E38*J38</f>
        <v>0</v>
      </c>
      <c r="Q38" s="165">
        <v>2</v>
      </c>
      <c r="AA38" s="138">
        <v>12</v>
      </c>
      <c r="AB38" s="138">
        <v>0</v>
      </c>
      <c r="AC38" s="138">
        <v>15</v>
      </c>
      <c r="BB38" s="138">
        <v>1</v>
      </c>
      <c r="BC38" s="138">
        <f>IF(BB38=1,G38,0)</f>
        <v>0</v>
      </c>
      <c r="BD38" s="138">
        <f>IF(BB38=2,G38,0)</f>
        <v>0</v>
      </c>
      <c r="BE38" s="138">
        <f>IF(BB38=3,G38,0)</f>
        <v>0</v>
      </c>
      <c r="BF38" s="138">
        <f>IF(BB38=4,G38,0)</f>
        <v>0</v>
      </c>
      <c r="BG38" s="138">
        <f>IF(BB38=5,G38,0)</f>
        <v>0</v>
      </c>
    </row>
    <row r="39" spans="1:17" ht="12.75">
      <c r="A39" s="173"/>
      <c r="B39" s="174"/>
      <c r="C39" s="179" t="s">
        <v>124</v>
      </c>
      <c r="D39" s="180"/>
      <c r="E39" s="181">
        <v>3.5999</v>
      </c>
      <c r="F39" s="182"/>
      <c r="G39" s="183"/>
      <c r="H39" s="184"/>
      <c r="I39" s="184"/>
      <c r="J39" s="184"/>
      <c r="K39" s="184"/>
      <c r="M39" s="138" t="s">
        <v>124</v>
      </c>
      <c r="O39" s="185"/>
      <c r="Q39" s="165"/>
    </row>
    <row r="40" spans="1:59" ht="12.75">
      <c r="A40" s="166">
        <v>16</v>
      </c>
      <c r="B40" s="167" t="s">
        <v>125</v>
      </c>
      <c r="C40" s="168" t="s">
        <v>126</v>
      </c>
      <c r="D40" s="169" t="s">
        <v>81</v>
      </c>
      <c r="E40" s="170">
        <v>50</v>
      </c>
      <c r="F40" s="170">
        <v>0</v>
      </c>
      <c r="G40" s="171">
        <f>E40*F40</f>
        <v>0</v>
      </c>
      <c r="H40" s="172">
        <v>4E-05</v>
      </c>
      <c r="I40" s="172">
        <f>E40*H40</f>
        <v>0.002</v>
      </c>
      <c r="J40" s="172">
        <v>0</v>
      </c>
      <c r="K40" s="172">
        <f>E40*J40</f>
        <v>0</v>
      </c>
      <c r="Q40" s="165">
        <v>2</v>
      </c>
      <c r="AA40" s="138">
        <v>12</v>
      </c>
      <c r="AB40" s="138">
        <v>0</v>
      </c>
      <c r="AC40" s="138">
        <v>16</v>
      </c>
      <c r="BB40" s="138">
        <v>1</v>
      </c>
      <c r="BC40" s="138">
        <f>IF(BB40=1,G40,0)</f>
        <v>0</v>
      </c>
      <c r="BD40" s="138">
        <f>IF(BB40=2,G40,0)</f>
        <v>0</v>
      </c>
      <c r="BE40" s="138">
        <f>IF(BB40=3,G40,0)</f>
        <v>0</v>
      </c>
      <c r="BF40" s="138">
        <f>IF(BB40=4,G40,0)</f>
        <v>0</v>
      </c>
      <c r="BG40" s="138">
        <f>IF(BB40=5,G40,0)</f>
        <v>0</v>
      </c>
    </row>
    <row r="41" spans="1:59" ht="12.75">
      <c r="A41" s="186"/>
      <c r="B41" s="187" t="s">
        <v>70</v>
      </c>
      <c r="C41" s="188" t="str">
        <f>CONCATENATE(B37," ",C37)</f>
        <v>95 Dokončovací kce na pozem.stav.</v>
      </c>
      <c r="D41" s="186"/>
      <c r="E41" s="189"/>
      <c r="F41" s="189"/>
      <c r="G41" s="190">
        <f>SUM(G37:G40)</f>
        <v>0</v>
      </c>
      <c r="H41" s="191"/>
      <c r="I41" s="192">
        <f>SUM(I37:I40)</f>
        <v>0.1207967</v>
      </c>
      <c r="J41" s="191"/>
      <c r="K41" s="192">
        <f>SUM(K37:K40)</f>
        <v>0</v>
      </c>
      <c r="Q41" s="165">
        <v>4</v>
      </c>
      <c r="BC41" s="193">
        <f>SUM(BC37:BC40)</f>
        <v>0</v>
      </c>
      <c r="BD41" s="193">
        <f>SUM(BD37:BD40)</f>
        <v>0</v>
      </c>
      <c r="BE41" s="193">
        <f>SUM(BE37:BE40)</f>
        <v>0</v>
      </c>
      <c r="BF41" s="193">
        <f>SUM(BF37:BF40)</f>
        <v>0</v>
      </c>
      <c r="BG41" s="193">
        <f>SUM(BG37:BG40)</f>
        <v>0</v>
      </c>
    </row>
    <row r="42" spans="1:17" ht="12.75">
      <c r="A42" s="158" t="s">
        <v>69</v>
      </c>
      <c r="B42" s="159" t="s">
        <v>127</v>
      </c>
      <c r="C42" s="160" t="s">
        <v>128</v>
      </c>
      <c r="D42" s="161"/>
      <c r="E42" s="162"/>
      <c r="F42" s="162"/>
      <c r="G42" s="163"/>
      <c r="H42" s="164"/>
      <c r="I42" s="164"/>
      <c r="J42" s="164"/>
      <c r="K42" s="164"/>
      <c r="Q42" s="165">
        <v>1</v>
      </c>
    </row>
    <row r="43" spans="1:59" ht="25.5">
      <c r="A43" s="166">
        <v>17</v>
      </c>
      <c r="B43" s="167" t="s">
        <v>129</v>
      </c>
      <c r="C43" s="168" t="s">
        <v>130</v>
      </c>
      <c r="D43" s="169" t="s">
        <v>81</v>
      </c>
      <c r="E43" s="170">
        <v>10.7</v>
      </c>
      <c r="F43" s="170">
        <v>0</v>
      </c>
      <c r="G43" s="171">
        <f>E43*F43</f>
        <v>0</v>
      </c>
      <c r="H43" s="172">
        <v>0.001</v>
      </c>
      <c r="I43" s="172">
        <f>E43*H43</f>
        <v>0.0107</v>
      </c>
      <c r="J43" s="172">
        <v>-0.031</v>
      </c>
      <c r="K43" s="172">
        <f>E43*J43</f>
        <v>-0.3317</v>
      </c>
      <c r="Q43" s="165">
        <v>2</v>
      </c>
      <c r="AA43" s="138">
        <v>12</v>
      </c>
      <c r="AB43" s="138">
        <v>0</v>
      </c>
      <c r="AC43" s="138">
        <v>17</v>
      </c>
      <c r="BB43" s="138">
        <v>1</v>
      </c>
      <c r="BC43" s="138">
        <f>IF(BB43=1,G43,0)</f>
        <v>0</v>
      </c>
      <c r="BD43" s="138">
        <f>IF(BB43=2,G43,0)</f>
        <v>0</v>
      </c>
      <c r="BE43" s="138">
        <f>IF(BB43=3,G43,0)</f>
        <v>0</v>
      </c>
      <c r="BF43" s="138">
        <f>IF(BB43=4,G43,0)</f>
        <v>0</v>
      </c>
      <c r="BG43" s="138">
        <f>IF(BB43=5,G43,0)</f>
        <v>0</v>
      </c>
    </row>
    <row r="44" spans="1:17" ht="12.75">
      <c r="A44" s="173"/>
      <c r="B44" s="174"/>
      <c r="C44" s="179" t="s">
        <v>131</v>
      </c>
      <c r="D44" s="180"/>
      <c r="E44" s="181">
        <v>10.7</v>
      </c>
      <c r="F44" s="182"/>
      <c r="G44" s="183"/>
      <c r="H44" s="184"/>
      <c r="I44" s="184"/>
      <c r="J44" s="184"/>
      <c r="K44" s="184"/>
      <c r="M44" s="138" t="s">
        <v>131</v>
      </c>
      <c r="O44" s="185"/>
      <c r="Q44" s="165"/>
    </row>
    <row r="45" spans="1:59" ht="12.75">
      <c r="A45" s="186"/>
      <c r="B45" s="187" t="s">
        <v>70</v>
      </c>
      <c r="C45" s="188" t="str">
        <f>CONCATENATE(B42," ",C42)</f>
        <v>96 Bourání konstrukcí</v>
      </c>
      <c r="D45" s="186"/>
      <c r="E45" s="189"/>
      <c r="F45" s="189"/>
      <c r="G45" s="190">
        <f>SUM(G42:G44)</f>
        <v>0</v>
      </c>
      <c r="H45" s="191"/>
      <c r="I45" s="192">
        <f>SUM(I42:I44)</f>
        <v>0.0107</v>
      </c>
      <c r="J45" s="191"/>
      <c r="K45" s="192">
        <f>SUM(K42:K44)</f>
        <v>-0.3317</v>
      </c>
      <c r="Q45" s="165">
        <v>4</v>
      </c>
      <c r="BC45" s="193">
        <f>SUM(BC42:BC44)</f>
        <v>0</v>
      </c>
      <c r="BD45" s="193">
        <f>SUM(BD42:BD44)</f>
        <v>0</v>
      </c>
      <c r="BE45" s="193">
        <f>SUM(BE42:BE44)</f>
        <v>0</v>
      </c>
      <c r="BF45" s="193">
        <f>SUM(BF42:BF44)</f>
        <v>0</v>
      </c>
      <c r="BG45" s="193">
        <f>SUM(BG42:BG44)</f>
        <v>0</v>
      </c>
    </row>
    <row r="46" spans="1:17" ht="12.75">
      <c r="A46" s="158" t="s">
        <v>69</v>
      </c>
      <c r="B46" s="159" t="s">
        <v>132</v>
      </c>
      <c r="C46" s="160" t="s">
        <v>133</v>
      </c>
      <c r="D46" s="161"/>
      <c r="E46" s="162"/>
      <c r="F46" s="162"/>
      <c r="G46" s="163"/>
      <c r="H46" s="164"/>
      <c r="I46" s="164"/>
      <c r="J46" s="164"/>
      <c r="K46" s="164"/>
      <c r="Q46" s="165">
        <v>1</v>
      </c>
    </row>
    <row r="47" spans="1:59" ht="12.75">
      <c r="A47" s="166">
        <v>18</v>
      </c>
      <c r="B47" s="167" t="s">
        <v>134</v>
      </c>
      <c r="C47" s="168" t="s">
        <v>135</v>
      </c>
      <c r="D47" s="169" t="s">
        <v>136</v>
      </c>
      <c r="E47" s="170">
        <v>0.3317</v>
      </c>
      <c r="F47" s="170">
        <v>0</v>
      </c>
      <c r="G47" s="171">
        <f>E47*F47</f>
        <v>0</v>
      </c>
      <c r="H47" s="172">
        <v>0</v>
      </c>
      <c r="I47" s="172">
        <f>E47*H47</f>
        <v>0</v>
      </c>
      <c r="J47" s="172">
        <v>0</v>
      </c>
      <c r="K47" s="172">
        <f>E47*J47</f>
        <v>0</v>
      </c>
      <c r="Q47" s="165">
        <v>2</v>
      </c>
      <c r="AA47" s="138">
        <v>12</v>
      </c>
      <c r="AB47" s="138">
        <v>0</v>
      </c>
      <c r="AC47" s="138">
        <v>18</v>
      </c>
      <c r="BB47" s="138">
        <v>1</v>
      </c>
      <c r="BC47" s="138">
        <f>IF(BB47=1,G47,0)</f>
        <v>0</v>
      </c>
      <c r="BD47" s="138">
        <f>IF(BB47=2,G47,0)</f>
        <v>0</v>
      </c>
      <c r="BE47" s="138">
        <f>IF(BB47=3,G47,0)</f>
        <v>0</v>
      </c>
      <c r="BF47" s="138">
        <f>IF(BB47=4,G47,0)</f>
        <v>0</v>
      </c>
      <c r="BG47" s="138">
        <f>IF(BB47=5,G47,0)</f>
        <v>0</v>
      </c>
    </row>
    <row r="48" spans="1:59" ht="12.75">
      <c r="A48" s="166">
        <v>19</v>
      </c>
      <c r="B48" s="167" t="s">
        <v>137</v>
      </c>
      <c r="C48" s="168" t="s">
        <v>138</v>
      </c>
      <c r="D48" s="169" t="s">
        <v>136</v>
      </c>
      <c r="E48" s="170">
        <v>0.7902</v>
      </c>
      <c r="F48" s="170">
        <v>0</v>
      </c>
      <c r="G48" s="171">
        <f>E48*F48</f>
        <v>0</v>
      </c>
      <c r="H48" s="172">
        <v>0</v>
      </c>
      <c r="I48" s="172">
        <f>E48*H48</f>
        <v>0</v>
      </c>
      <c r="J48" s="172">
        <v>0</v>
      </c>
      <c r="K48" s="172">
        <f>E48*J48</f>
        <v>0</v>
      </c>
      <c r="Q48" s="165">
        <v>2</v>
      </c>
      <c r="AA48" s="138">
        <v>12</v>
      </c>
      <c r="AB48" s="138">
        <v>0</v>
      </c>
      <c r="AC48" s="138">
        <v>19</v>
      </c>
      <c r="BB48" s="138">
        <v>1</v>
      </c>
      <c r="BC48" s="138">
        <f>IF(BB48=1,G48,0)</f>
        <v>0</v>
      </c>
      <c r="BD48" s="138">
        <f>IF(BB48=2,G48,0)</f>
        <v>0</v>
      </c>
      <c r="BE48" s="138">
        <f>IF(BB48=3,G48,0)</f>
        <v>0</v>
      </c>
      <c r="BF48" s="138">
        <f>IF(BB48=4,G48,0)</f>
        <v>0</v>
      </c>
      <c r="BG48" s="138">
        <f>IF(BB48=5,G48,0)</f>
        <v>0</v>
      </c>
    </row>
    <row r="49" spans="1:59" ht="12.75">
      <c r="A49" s="166">
        <v>20</v>
      </c>
      <c r="B49" s="167" t="s">
        <v>139</v>
      </c>
      <c r="C49" s="168" t="s">
        <v>140</v>
      </c>
      <c r="D49" s="169" t="s">
        <v>136</v>
      </c>
      <c r="E49" s="170">
        <v>2.478</v>
      </c>
      <c r="F49" s="170">
        <v>0</v>
      </c>
      <c r="G49" s="171">
        <f>E49*F49</f>
        <v>0</v>
      </c>
      <c r="H49" s="172">
        <v>0</v>
      </c>
      <c r="I49" s="172">
        <f>E49*H49</f>
        <v>0</v>
      </c>
      <c r="J49" s="172">
        <v>0</v>
      </c>
      <c r="K49" s="172">
        <f>E49*J49</f>
        <v>0</v>
      </c>
      <c r="Q49" s="165">
        <v>2</v>
      </c>
      <c r="AA49" s="138">
        <v>12</v>
      </c>
      <c r="AB49" s="138">
        <v>0</v>
      </c>
      <c r="AC49" s="138">
        <v>20</v>
      </c>
      <c r="BB49" s="138">
        <v>1</v>
      </c>
      <c r="BC49" s="138">
        <f>IF(BB49=1,G49,0)</f>
        <v>0</v>
      </c>
      <c r="BD49" s="138">
        <f>IF(BB49=2,G49,0)</f>
        <v>0</v>
      </c>
      <c r="BE49" s="138">
        <f>IF(BB49=3,G49,0)</f>
        <v>0</v>
      </c>
      <c r="BF49" s="138">
        <f>IF(BB49=4,G49,0)</f>
        <v>0</v>
      </c>
      <c r="BG49" s="138">
        <f>IF(BB49=5,G49,0)</f>
        <v>0</v>
      </c>
    </row>
    <row r="50" spans="1:59" ht="12.75">
      <c r="A50" s="166">
        <v>21</v>
      </c>
      <c r="B50" s="167" t="s">
        <v>141</v>
      </c>
      <c r="C50" s="168" t="s">
        <v>142</v>
      </c>
      <c r="D50" s="169" t="s">
        <v>136</v>
      </c>
      <c r="E50" s="170">
        <v>3.5999</v>
      </c>
      <c r="F50" s="170">
        <v>0</v>
      </c>
      <c r="G50" s="171">
        <f>E50*F50</f>
        <v>0</v>
      </c>
      <c r="H50" s="172">
        <v>0</v>
      </c>
      <c r="I50" s="172">
        <f>E50*H50</f>
        <v>0</v>
      </c>
      <c r="J50" s="172">
        <v>0</v>
      </c>
      <c r="K50" s="172">
        <f>E50*J50</f>
        <v>0</v>
      </c>
      <c r="Q50" s="165">
        <v>2</v>
      </c>
      <c r="AA50" s="138">
        <v>12</v>
      </c>
      <c r="AB50" s="138">
        <v>0</v>
      </c>
      <c r="AC50" s="138">
        <v>21</v>
      </c>
      <c r="BB50" s="138">
        <v>1</v>
      </c>
      <c r="BC50" s="138">
        <f>IF(BB50=1,G50,0)</f>
        <v>0</v>
      </c>
      <c r="BD50" s="138">
        <f>IF(BB50=2,G50,0)</f>
        <v>0</v>
      </c>
      <c r="BE50" s="138">
        <f>IF(BB50=3,G50,0)</f>
        <v>0</v>
      </c>
      <c r="BF50" s="138">
        <f>IF(BB50=4,G50,0)</f>
        <v>0</v>
      </c>
      <c r="BG50" s="138">
        <f>IF(BB50=5,G50,0)</f>
        <v>0</v>
      </c>
    </row>
    <row r="51" spans="1:17" ht="12.75">
      <c r="A51" s="173"/>
      <c r="B51" s="174"/>
      <c r="C51" s="179" t="s">
        <v>143</v>
      </c>
      <c r="D51" s="180"/>
      <c r="E51" s="181">
        <v>3.5999</v>
      </c>
      <c r="F51" s="182"/>
      <c r="G51" s="183"/>
      <c r="H51" s="184"/>
      <c r="I51" s="184"/>
      <c r="J51" s="184"/>
      <c r="K51" s="184"/>
      <c r="M51" s="138" t="s">
        <v>143</v>
      </c>
      <c r="O51" s="185"/>
      <c r="Q51" s="165"/>
    </row>
    <row r="52" spans="1:59" ht="12.75">
      <c r="A52" s="166">
        <v>22</v>
      </c>
      <c r="B52" s="167" t="s">
        <v>144</v>
      </c>
      <c r="C52" s="168" t="s">
        <v>145</v>
      </c>
      <c r="D52" s="169" t="s">
        <v>136</v>
      </c>
      <c r="E52" s="170">
        <v>18</v>
      </c>
      <c r="F52" s="170">
        <v>0</v>
      </c>
      <c r="G52" s="171">
        <f>E52*F52</f>
        <v>0</v>
      </c>
      <c r="H52" s="172">
        <v>0</v>
      </c>
      <c r="I52" s="172">
        <f>E52*H52</f>
        <v>0</v>
      </c>
      <c r="J52" s="172">
        <v>0</v>
      </c>
      <c r="K52" s="172">
        <f>E52*J52</f>
        <v>0</v>
      </c>
      <c r="Q52" s="165">
        <v>2</v>
      </c>
      <c r="AA52" s="138">
        <v>12</v>
      </c>
      <c r="AB52" s="138">
        <v>0</v>
      </c>
      <c r="AC52" s="138">
        <v>22</v>
      </c>
      <c r="BB52" s="138">
        <v>1</v>
      </c>
      <c r="BC52" s="138">
        <f>IF(BB52=1,G52,0)</f>
        <v>0</v>
      </c>
      <c r="BD52" s="138">
        <f>IF(BB52=2,G52,0)</f>
        <v>0</v>
      </c>
      <c r="BE52" s="138">
        <f>IF(BB52=3,G52,0)</f>
        <v>0</v>
      </c>
      <c r="BF52" s="138">
        <f>IF(BB52=4,G52,0)</f>
        <v>0</v>
      </c>
      <c r="BG52" s="138">
        <f>IF(BB52=5,G52,0)</f>
        <v>0</v>
      </c>
    </row>
    <row r="53" spans="1:17" ht="12.75">
      <c r="A53" s="173"/>
      <c r="B53" s="174"/>
      <c r="C53" s="179" t="s">
        <v>146</v>
      </c>
      <c r="D53" s="180"/>
      <c r="E53" s="181">
        <v>18</v>
      </c>
      <c r="F53" s="182"/>
      <c r="G53" s="183"/>
      <c r="H53" s="184"/>
      <c r="I53" s="184"/>
      <c r="J53" s="184"/>
      <c r="K53" s="184"/>
      <c r="M53" s="138" t="s">
        <v>146</v>
      </c>
      <c r="O53" s="185"/>
      <c r="Q53" s="165"/>
    </row>
    <row r="54" spans="1:59" ht="12.75">
      <c r="A54" s="186"/>
      <c r="B54" s="187" t="s">
        <v>70</v>
      </c>
      <c r="C54" s="188" t="str">
        <f>CONCATENATE(B46," ",C46)</f>
        <v>97 Prorážení otvorů</v>
      </c>
      <c r="D54" s="186"/>
      <c r="E54" s="189"/>
      <c r="F54" s="189"/>
      <c r="G54" s="190">
        <f>SUM(G46:G53)</f>
        <v>0</v>
      </c>
      <c r="H54" s="191"/>
      <c r="I54" s="192">
        <f>SUM(I46:I53)</f>
        <v>0</v>
      </c>
      <c r="J54" s="191"/>
      <c r="K54" s="192">
        <f>SUM(K46:K53)</f>
        <v>0</v>
      </c>
      <c r="Q54" s="165">
        <v>4</v>
      </c>
      <c r="BC54" s="193">
        <f>SUM(BC46:BC53)</f>
        <v>0</v>
      </c>
      <c r="BD54" s="193">
        <f>SUM(BD46:BD53)</f>
        <v>0</v>
      </c>
      <c r="BE54" s="193">
        <f>SUM(BE46:BE53)</f>
        <v>0</v>
      </c>
      <c r="BF54" s="193">
        <f>SUM(BF46:BF53)</f>
        <v>0</v>
      </c>
      <c r="BG54" s="193">
        <f>SUM(BG46:BG53)</f>
        <v>0</v>
      </c>
    </row>
    <row r="55" spans="1:17" ht="12.75">
      <c r="A55" s="158" t="s">
        <v>69</v>
      </c>
      <c r="B55" s="159" t="s">
        <v>147</v>
      </c>
      <c r="C55" s="160" t="s">
        <v>148</v>
      </c>
      <c r="D55" s="161"/>
      <c r="E55" s="162"/>
      <c r="F55" s="162"/>
      <c r="G55" s="163"/>
      <c r="H55" s="164"/>
      <c r="I55" s="164"/>
      <c r="J55" s="164"/>
      <c r="K55" s="164"/>
      <c r="Q55" s="165">
        <v>1</v>
      </c>
    </row>
    <row r="56" spans="1:59" ht="12.75">
      <c r="A56" s="166">
        <v>23</v>
      </c>
      <c r="B56" s="167" t="s">
        <v>149</v>
      </c>
      <c r="C56" s="168" t="s">
        <v>150</v>
      </c>
      <c r="D56" s="169" t="s">
        <v>136</v>
      </c>
      <c r="E56" s="170">
        <v>8.5942</v>
      </c>
      <c r="F56" s="170">
        <v>0</v>
      </c>
      <c r="G56" s="171">
        <f>E56*F56</f>
        <v>0</v>
      </c>
      <c r="H56" s="172">
        <v>0</v>
      </c>
      <c r="I56" s="172">
        <f>E56*H56</f>
        <v>0</v>
      </c>
      <c r="J56" s="172">
        <v>0</v>
      </c>
      <c r="K56" s="172">
        <f>E56*J56</f>
        <v>0</v>
      </c>
      <c r="Q56" s="165">
        <v>2</v>
      </c>
      <c r="AA56" s="138">
        <v>12</v>
      </c>
      <c r="AB56" s="138">
        <v>0</v>
      </c>
      <c r="AC56" s="138">
        <v>23</v>
      </c>
      <c r="BB56" s="138">
        <v>1</v>
      </c>
      <c r="BC56" s="138">
        <f>IF(BB56=1,G56,0)</f>
        <v>0</v>
      </c>
      <c r="BD56" s="138">
        <f>IF(BB56=2,G56,0)</f>
        <v>0</v>
      </c>
      <c r="BE56" s="138">
        <f>IF(BB56=3,G56,0)</f>
        <v>0</v>
      </c>
      <c r="BF56" s="138">
        <f>IF(BB56=4,G56,0)</f>
        <v>0</v>
      </c>
      <c r="BG56" s="138">
        <f>IF(BB56=5,G56,0)</f>
        <v>0</v>
      </c>
    </row>
    <row r="57" spans="1:17" ht="12.75">
      <c r="A57" s="173"/>
      <c r="B57" s="174"/>
      <c r="C57" s="179" t="s">
        <v>151</v>
      </c>
      <c r="D57" s="180"/>
      <c r="E57" s="181">
        <v>8.5942</v>
      </c>
      <c r="F57" s="182"/>
      <c r="G57" s="183"/>
      <c r="H57" s="184"/>
      <c r="I57" s="184"/>
      <c r="J57" s="184"/>
      <c r="K57" s="184"/>
      <c r="M57" s="138" t="s">
        <v>151</v>
      </c>
      <c r="O57" s="185"/>
      <c r="Q57" s="165"/>
    </row>
    <row r="58" spans="1:59" ht="12.75">
      <c r="A58" s="186"/>
      <c r="B58" s="187" t="s">
        <v>70</v>
      </c>
      <c r="C58" s="188" t="str">
        <f>CONCATENATE(B55," ",C55)</f>
        <v>99 Staveništní přesun hmot</v>
      </c>
      <c r="D58" s="186"/>
      <c r="E58" s="189"/>
      <c r="F58" s="189"/>
      <c r="G58" s="190">
        <f>SUM(G55:G57)</f>
        <v>0</v>
      </c>
      <c r="H58" s="191"/>
      <c r="I58" s="192">
        <f>SUM(I55:I57)</f>
        <v>0</v>
      </c>
      <c r="J58" s="191"/>
      <c r="K58" s="192">
        <f>SUM(K55:K57)</f>
        <v>0</v>
      </c>
      <c r="Q58" s="165">
        <v>4</v>
      </c>
      <c r="BC58" s="193">
        <f>SUM(BC55:BC57)</f>
        <v>0</v>
      </c>
      <c r="BD58" s="193">
        <f>SUM(BD55:BD57)</f>
        <v>0</v>
      </c>
      <c r="BE58" s="193">
        <f>SUM(BE55:BE57)</f>
        <v>0</v>
      </c>
      <c r="BF58" s="193">
        <f>SUM(BF55:BF57)</f>
        <v>0</v>
      </c>
      <c r="BG58" s="193">
        <f>SUM(BG55:BG57)</f>
        <v>0</v>
      </c>
    </row>
    <row r="59" spans="1:17" ht="12.75">
      <c r="A59" s="158" t="s">
        <v>69</v>
      </c>
      <c r="B59" s="159" t="s">
        <v>152</v>
      </c>
      <c r="C59" s="160" t="s">
        <v>153</v>
      </c>
      <c r="D59" s="161"/>
      <c r="E59" s="162"/>
      <c r="F59" s="162"/>
      <c r="G59" s="163"/>
      <c r="H59" s="164"/>
      <c r="I59" s="164"/>
      <c r="J59" s="164"/>
      <c r="K59" s="164"/>
      <c r="Q59" s="165">
        <v>1</v>
      </c>
    </row>
    <row r="60" spans="1:59" ht="25.5">
      <c r="A60" s="166">
        <v>24</v>
      </c>
      <c r="B60" s="167" t="s">
        <v>154</v>
      </c>
      <c r="C60" s="168" t="s">
        <v>155</v>
      </c>
      <c r="D60" s="169" t="s">
        <v>81</v>
      </c>
      <c r="E60" s="170">
        <v>9</v>
      </c>
      <c r="F60" s="170">
        <v>0</v>
      </c>
      <c r="G60" s="171">
        <f>E60*F60</f>
        <v>0</v>
      </c>
      <c r="H60" s="172">
        <v>0.00261</v>
      </c>
      <c r="I60" s="172">
        <f>E60*H60</f>
        <v>0.02349</v>
      </c>
      <c r="J60" s="172">
        <v>0</v>
      </c>
      <c r="K60" s="172">
        <f>E60*J60</f>
        <v>0</v>
      </c>
      <c r="Q60" s="165">
        <v>2</v>
      </c>
      <c r="AA60" s="138">
        <v>12</v>
      </c>
      <c r="AB60" s="138">
        <v>0</v>
      </c>
      <c r="AC60" s="138">
        <v>24</v>
      </c>
      <c r="BB60" s="138">
        <v>2</v>
      </c>
      <c r="BC60" s="138">
        <f>IF(BB60=1,G60,0)</f>
        <v>0</v>
      </c>
      <c r="BD60" s="138">
        <f>IF(BB60=2,G60,0)</f>
        <v>0</v>
      </c>
      <c r="BE60" s="138">
        <f>IF(BB60=3,G60,0)</f>
        <v>0</v>
      </c>
      <c r="BF60" s="138">
        <f>IF(BB60=4,G60,0)</f>
        <v>0</v>
      </c>
      <c r="BG60" s="138">
        <f>IF(BB60=5,G60,0)</f>
        <v>0</v>
      </c>
    </row>
    <row r="61" spans="1:17" ht="12.75">
      <c r="A61" s="173"/>
      <c r="B61" s="174"/>
      <c r="C61" s="175" t="s">
        <v>156</v>
      </c>
      <c r="D61" s="176"/>
      <c r="E61" s="176"/>
      <c r="F61" s="176"/>
      <c r="G61" s="177"/>
      <c r="H61" s="178"/>
      <c r="I61" s="178"/>
      <c r="J61" s="178"/>
      <c r="K61" s="178"/>
      <c r="Q61" s="165">
        <v>3</v>
      </c>
    </row>
    <row r="62" spans="1:17" ht="12.75">
      <c r="A62" s="173"/>
      <c r="B62" s="174"/>
      <c r="C62" s="179" t="s">
        <v>157</v>
      </c>
      <c r="D62" s="180"/>
      <c r="E62" s="181">
        <v>9</v>
      </c>
      <c r="F62" s="182"/>
      <c r="G62" s="183"/>
      <c r="H62" s="184"/>
      <c r="I62" s="184"/>
      <c r="J62" s="184"/>
      <c r="K62" s="184"/>
      <c r="M62" s="138" t="s">
        <v>157</v>
      </c>
      <c r="O62" s="185"/>
      <c r="Q62" s="165"/>
    </row>
    <row r="63" spans="1:59" ht="12.75">
      <c r="A63" s="166">
        <v>25</v>
      </c>
      <c r="B63" s="167" t="s">
        <v>158</v>
      </c>
      <c r="C63" s="168" t="s">
        <v>159</v>
      </c>
      <c r="D63" s="169" t="s">
        <v>77</v>
      </c>
      <c r="E63" s="170">
        <v>18</v>
      </c>
      <c r="F63" s="170">
        <v>0</v>
      </c>
      <c r="G63" s="171">
        <f>E63*F63</f>
        <v>0</v>
      </c>
      <c r="H63" s="172">
        <v>0.00044</v>
      </c>
      <c r="I63" s="172">
        <f>E63*H63</f>
        <v>0.00792</v>
      </c>
      <c r="J63" s="172">
        <v>0</v>
      </c>
      <c r="K63" s="172">
        <f>E63*J63</f>
        <v>0</v>
      </c>
      <c r="Q63" s="165">
        <v>2</v>
      </c>
      <c r="AA63" s="138">
        <v>12</v>
      </c>
      <c r="AB63" s="138">
        <v>0</v>
      </c>
      <c r="AC63" s="138">
        <v>25</v>
      </c>
      <c r="BB63" s="138">
        <v>2</v>
      </c>
      <c r="BC63" s="138">
        <f>IF(BB63=1,G63,0)</f>
        <v>0</v>
      </c>
      <c r="BD63" s="138">
        <f>IF(BB63=2,G63,0)</f>
        <v>0</v>
      </c>
      <c r="BE63" s="138">
        <f>IF(BB63=3,G63,0)</f>
        <v>0</v>
      </c>
      <c r="BF63" s="138">
        <f>IF(BB63=4,G63,0)</f>
        <v>0</v>
      </c>
      <c r="BG63" s="138">
        <f>IF(BB63=5,G63,0)</f>
        <v>0</v>
      </c>
    </row>
    <row r="64" spans="1:17" ht="12.75">
      <c r="A64" s="173"/>
      <c r="B64" s="174"/>
      <c r="C64" s="179" t="s">
        <v>160</v>
      </c>
      <c r="D64" s="180"/>
      <c r="E64" s="181">
        <v>18</v>
      </c>
      <c r="F64" s="182"/>
      <c r="G64" s="183"/>
      <c r="H64" s="184"/>
      <c r="I64" s="184"/>
      <c r="J64" s="184"/>
      <c r="K64" s="184"/>
      <c r="M64" s="138" t="s">
        <v>160</v>
      </c>
      <c r="O64" s="185"/>
      <c r="Q64" s="165"/>
    </row>
    <row r="65" spans="1:59" ht="12.75">
      <c r="A65" s="166">
        <v>26</v>
      </c>
      <c r="B65" s="167" t="s">
        <v>161</v>
      </c>
      <c r="C65" s="168" t="s">
        <v>162</v>
      </c>
      <c r="D65" s="169" t="s">
        <v>136</v>
      </c>
      <c r="E65" s="170">
        <v>0.0314</v>
      </c>
      <c r="F65" s="170">
        <v>0</v>
      </c>
      <c r="G65" s="171">
        <f>E65*F65</f>
        <v>0</v>
      </c>
      <c r="H65" s="172">
        <v>0</v>
      </c>
      <c r="I65" s="172">
        <f>E65*H65</f>
        <v>0</v>
      </c>
      <c r="J65" s="172">
        <v>0</v>
      </c>
      <c r="K65" s="172">
        <f>E65*J65</f>
        <v>0</v>
      </c>
      <c r="Q65" s="165">
        <v>2</v>
      </c>
      <c r="AA65" s="138">
        <v>12</v>
      </c>
      <c r="AB65" s="138">
        <v>0</v>
      </c>
      <c r="AC65" s="138">
        <v>26</v>
      </c>
      <c r="BB65" s="138">
        <v>2</v>
      </c>
      <c r="BC65" s="138">
        <f>IF(BB65=1,G65,0)</f>
        <v>0</v>
      </c>
      <c r="BD65" s="138">
        <f>IF(BB65=2,G65,0)</f>
        <v>0</v>
      </c>
      <c r="BE65" s="138">
        <f>IF(BB65=3,G65,0)</f>
        <v>0</v>
      </c>
      <c r="BF65" s="138">
        <f>IF(BB65=4,G65,0)</f>
        <v>0</v>
      </c>
      <c r="BG65" s="138">
        <f>IF(BB65=5,G65,0)</f>
        <v>0</v>
      </c>
    </row>
    <row r="66" spans="1:59" ht="12.75">
      <c r="A66" s="186"/>
      <c r="B66" s="187" t="s">
        <v>70</v>
      </c>
      <c r="C66" s="188" t="str">
        <f>CONCATENATE(B59," ",C59)</f>
        <v>712 Živičné krytiny</v>
      </c>
      <c r="D66" s="186"/>
      <c r="E66" s="189"/>
      <c r="F66" s="189"/>
      <c r="G66" s="190">
        <f>SUM(G59:G65)</f>
        <v>0</v>
      </c>
      <c r="H66" s="191"/>
      <c r="I66" s="192">
        <f>SUM(I59:I65)</f>
        <v>0.03141</v>
      </c>
      <c r="J66" s="191"/>
      <c r="K66" s="192">
        <f>SUM(K59:K65)</f>
        <v>0</v>
      </c>
      <c r="Q66" s="165">
        <v>4</v>
      </c>
      <c r="BC66" s="193">
        <f>SUM(BC59:BC65)</f>
        <v>0</v>
      </c>
      <c r="BD66" s="193">
        <f>SUM(BD59:BD65)</f>
        <v>0</v>
      </c>
      <c r="BE66" s="193">
        <f>SUM(BE59:BE65)</f>
        <v>0</v>
      </c>
      <c r="BF66" s="193">
        <f>SUM(BF59:BF65)</f>
        <v>0</v>
      </c>
      <c r="BG66" s="193">
        <f>SUM(BG59:BG65)</f>
        <v>0</v>
      </c>
    </row>
    <row r="67" spans="1:17" ht="12.75">
      <c r="A67" s="158" t="s">
        <v>69</v>
      </c>
      <c r="B67" s="159" t="s">
        <v>163</v>
      </c>
      <c r="C67" s="160" t="s">
        <v>164</v>
      </c>
      <c r="D67" s="161"/>
      <c r="E67" s="162"/>
      <c r="F67" s="162"/>
      <c r="G67" s="163"/>
      <c r="H67" s="164"/>
      <c r="I67" s="164"/>
      <c r="J67" s="164"/>
      <c r="K67" s="164"/>
      <c r="Q67" s="165">
        <v>1</v>
      </c>
    </row>
    <row r="68" spans="1:59" ht="25.5">
      <c r="A68" s="166">
        <v>27</v>
      </c>
      <c r="B68" s="167" t="s">
        <v>165</v>
      </c>
      <c r="C68" s="168" t="s">
        <v>166</v>
      </c>
      <c r="D68" s="169" t="s">
        <v>81</v>
      </c>
      <c r="E68" s="170">
        <v>131.7</v>
      </c>
      <c r="F68" s="170">
        <v>0</v>
      </c>
      <c r="G68" s="171">
        <f>E68*F68</f>
        <v>0</v>
      </c>
      <c r="H68" s="172">
        <v>0</v>
      </c>
      <c r="I68" s="172">
        <f>E68*H68</f>
        <v>0</v>
      </c>
      <c r="J68" s="172">
        <v>-0.006</v>
      </c>
      <c r="K68" s="172">
        <f>E68*J68</f>
        <v>-0.7901999999999999</v>
      </c>
      <c r="Q68" s="165">
        <v>2</v>
      </c>
      <c r="AA68" s="138">
        <v>12</v>
      </c>
      <c r="AB68" s="138">
        <v>0</v>
      </c>
      <c r="AC68" s="138">
        <v>27</v>
      </c>
      <c r="BB68" s="138">
        <v>2</v>
      </c>
      <c r="BC68" s="138">
        <f>IF(BB68=1,G68,0)</f>
        <v>0</v>
      </c>
      <c r="BD68" s="138">
        <f>IF(BB68=2,G68,0)</f>
        <v>0</v>
      </c>
      <c r="BE68" s="138">
        <f>IF(BB68=3,G68,0)</f>
        <v>0</v>
      </c>
      <c r="BF68" s="138">
        <f>IF(BB68=4,G68,0)</f>
        <v>0</v>
      </c>
      <c r="BG68" s="138">
        <f>IF(BB68=5,G68,0)</f>
        <v>0</v>
      </c>
    </row>
    <row r="69" spans="1:17" ht="12.75">
      <c r="A69" s="173"/>
      <c r="B69" s="174"/>
      <c r="C69" s="179" t="s">
        <v>167</v>
      </c>
      <c r="D69" s="180"/>
      <c r="E69" s="181">
        <v>120.7</v>
      </c>
      <c r="F69" s="182"/>
      <c r="G69" s="183"/>
      <c r="H69" s="184"/>
      <c r="I69" s="184"/>
      <c r="J69" s="184"/>
      <c r="K69" s="184"/>
      <c r="M69" s="138" t="s">
        <v>167</v>
      </c>
      <c r="O69" s="185"/>
      <c r="Q69" s="165"/>
    </row>
    <row r="70" spans="1:17" ht="12.75">
      <c r="A70" s="173"/>
      <c r="B70" s="174"/>
      <c r="C70" s="179" t="s">
        <v>168</v>
      </c>
      <c r="D70" s="180"/>
      <c r="E70" s="181">
        <v>11</v>
      </c>
      <c r="F70" s="182"/>
      <c r="G70" s="183"/>
      <c r="H70" s="184"/>
      <c r="I70" s="184"/>
      <c r="J70" s="184"/>
      <c r="K70" s="184"/>
      <c r="M70" s="138" t="s">
        <v>168</v>
      </c>
      <c r="O70" s="185"/>
      <c r="Q70" s="165"/>
    </row>
    <row r="71" spans="1:59" ht="25.5">
      <c r="A71" s="166">
        <v>28</v>
      </c>
      <c r="B71" s="167" t="s">
        <v>169</v>
      </c>
      <c r="C71" s="168" t="s">
        <v>170</v>
      </c>
      <c r="D71" s="169" t="s">
        <v>171</v>
      </c>
      <c r="E71" s="170">
        <v>33.557</v>
      </c>
      <c r="F71" s="170">
        <v>0</v>
      </c>
      <c r="G71" s="171">
        <f>E71*F71</f>
        <v>0</v>
      </c>
      <c r="H71" s="172">
        <v>0.05</v>
      </c>
      <c r="I71" s="172">
        <f>E71*H71</f>
        <v>1.6778500000000003</v>
      </c>
      <c r="J71" s="172">
        <v>0</v>
      </c>
      <c r="K71" s="172">
        <f>E71*J71</f>
        <v>0</v>
      </c>
      <c r="Q71" s="165">
        <v>2</v>
      </c>
      <c r="AA71" s="138">
        <v>12</v>
      </c>
      <c r="AB71" s="138">
        <v>0</v>
      </c>
      <c r="AC71" s="138">
        <v>28</v>
      </c>
      <c r="BB71" s="138">
        <v>2</v>
      </c>
      <c r="BC71" s="138">
        <f>IF(BB71=1,G71,0)</f>
        <v>0</v>
      </c>
      <c r="BD71" s="138">
        <f>IF(BB71=2,G71,0)</f>
        <v>0</v>
      </c>
      <c r="BE71" s="138">
        <f>IF(BB71=3,G71,0)</f>
        <v>0</v>
      </c>
      <c r="BF71" s="138">
        <f>IF(BB71=4,G71,0)</f>
        <v>0</v>
      </c>
      <c r="BG71" s="138">
        <f>IF(BB71=5,G71,0)</f>
        <v>0</v>
      </c>
    </row>
    <row r="72" spans="1:17" ht="12.75">
      <c r="A72" s="173"/>
      <c r="B72" s="174"/>
      <c r="C72" s="175" t="s">
        <v>172</v>
      </c>
      <c r="D72" s="176"/>
      <c r="E72" s="176"/>
      <c r="F72" s="176"/>
      <c r="G72" s="177"/>
      <c r="H72" s="178"/>
      <c r="I72" s="178"/>
      <c r="J72" s="178"/>
      <c r="K72" s="178"/>
      <c r="Q72" s="165">
        <v>3</v>
      </c>
    </row>
    <row r="73" spans="1:17" ht="12.75">
      <c r="A73" s="173"/>
      <c r="B73" s="174"/>
      <c r="C73" s="179" t="s">
        <v>173</v>
      </c>
      <c r="D73" s="180"/>
      <c r="E73" s="181">
        <v>31.382</v>
      </c>
      <c r="F73" s="182"/>
      <c r="G73" s="183"/>
      <c r="H73" s="184"/>
      <c r="I73" s="184"/>
      <c r="J73" s="184"/>
      <c r="K73" s="184"/>
      <c r="M73" s="138" t="s">
        <v>173</v>
      </c>
      <c r="O73" s="185"/>
      <c r="Q73" s="165"/>
    </row>
    <row r="74" spans="1:17" ht="12.75">
      <c r="A74" s="173"/>
      <c r="B74" s="174"/>
      <c r="C74" s="179" t="s">
        <v>174</v>
      </c>
      <c r="D74" s="180"/>
      <c r="E74" s="181">
        <v>2.175</v>
      </c>
      <c r="F74" s="182"/>
      <c r="G74" s="183"/>
      <c r="H74" s="184"/>
      <c r="I74" s="184"/>
      <c r="J74" s="184"/>
      <c r="K74" s="184"/>
      <c r="M74" s="138" t="s">
        <v>174</v>
      </c>
      <c r="O74" s="185"/>
      <c r="Q74" s="165"/>
    </row>
    <row r="75" spans="1:59" ht="12.75">
      <c r="A75" s="166">
        <v>29</v>
      </c>
      <c r="B75" s="167" t="s">
        <v>175</v>
      </c>
      <c r="C75" s="168" t="s">
        <v>176</v>
      </c>
      <c r="D75" s="169" t="s">
        <v>81</v>
      </c>
      <c r="E75" s="170">
        <v>165.2</v>
      </c>
      <c r="F75" s="170">
        <v>0</v>
      </c>
      <c r="G75" s="171">
        <f>E75*F75</f>
        <v>0</v>
      </c>
      <c r="H75" s="172">
        <v>0.00023</v>
      </c>
      <c r="I75" s="172">
        <f>E75*H75</f>
        <v>0.037996</v>
      </c>
      <c r="J75" s="172">
        <v>0</v>
      </c>
      <c r="K75" s="172">
        <f>E75*J75</f>
        <v>0</v>
      </c>
      <c r="Q75" s="165">
        <v>2</v>
      </c>
      <c r="AA75" s="138">
        <v>12</v>
      </c>
      <c r="AB75" s="138">
        <v>0</v>
      </c>
      <c r="AC75" s="138">
        <v>29</v>
      </c>
      <c r="BB75" s="138">
        <v>2</v>
      </c>
      <c r="BC75" s="138">
        <f>IF(BB75=1,G75,0)</f>
        <v>0</v>
      </c>
      <c r="BD75" s="138">
        <f>IF(BB75=2,G75,0)</f>
        <v>0</v>
      </c>
      <c r="BE75" s="138">
        <f>IF(BB75=3,G75,0)</f>
        <v>0</v>
      </c>
      <c r="BF75" s="138">
        <f>IF(BB75=4,G75,0)</f>
        <v>0</v>
      </c>
      <c r="BG75" s="138">
        <f>IF(BB75=5,G75,0)</f>
        <v>0</v>
      </c>
    </row>
    <row r="76" spans="1:17" ht="12.75">
      <c r="A76" s="173"/>
      <c r="B76" s="174"/>
      <c r="C76" s="179" t="s">
        <v>177</v>
      </c>
      <c r="D76" s="180"/>
      <c r="E76" s="181">
        <v>28.08</v>
      </c>
      <c r="F76" s="182"/>
      <c r="G76" s="183"/>
      <c r="H76" s="184"/>
      <c r="I76" s="184"/>
      <c r="J76" s="184"/>
      <c r="K76" s="184"/>
      <c r="M76" s="138" t="s">
        <v>177</v>
      </c>
      <c r="O76" s="185"/>
      <c r="Q76" s="165"/>
    </row>
    <row r="77" spans="1:17" ht="12.75">
      <c r="A77" s="173"/>
      <c r="B77" s="174"/>
      <c r="C77" s="179" t="s">
        <v>178</v>
      </c>
      <c r="D77" s="180"/>
      <c r="E77" s="181">
        <v>78.4</v>
      </c>
      <c r="F77" s="182"/>
      <c r="G77" s="183"/>
      <c r="H77" s="184"/>
      <c r="I77" s="184"/>
      <c r="J77" s="184"/>
      <c r="K77" s="184"/>
      <c r="M77" s="138" t="s">
        <v>178</v>
      </c>
      <c r="O77" s="185"/>
      <c r="Q77" s="165"/>
    </row>
    <row r="78" spans="1:17" ht="12.75">
      <c r="A78" s="173"/>
      <c r="B78" s="174"/>
      <c r="C78" s="179" t="s">
        <v>179</v>
      </c>
      <c r="D78" s="180"/>
      <c r="E78" s="181">
        <v>58.72</v>
      </c>
      <c r="F78" s="182"/>
      <c r="G78" s="183"/>
      <c r="H78" s="184"/>
      <c r="I78" s="184"/>
      <c r="J78" s="184"/>
      <c r="K78" s="184"/>
      <c r="M78" s="138" t="s">
        <v>179</v>
      </c>
      <c r="O78" s="185"/>
      <c r="Q78" s="165"/>
    </row>
    <row r="79" spans="1:59" ht="12.75">
      <c r="A79" s="166">
        <v>30</v>
      </c>
      <c r="B79" s="167" t="s">
        <v>180</v>
      </c>
      <c r="C79" s="168" t="s">
        <v>181</v>
      </c>
      <c r="D79" s="169" t="s">
        <v>81</v>
      </c>
      <c r="E79" s="170">
        <v>173.46</v>
      </c>
      <c r="F79" s="170">
        <v>0</v>
      </c>
      <c r="G79" s="171">
        <f>E79*F79</f>
        <v>0</v>
      </c>
      <c r="H79" s="172">
        <v>0.0064</v>
      </c>
      <c r="I79" s="172">
        <f>E79*H79</f>
        <v>1.110144</v>
      </c>
      <c r="J79" s="172">
        <v>0</v>
      </c>
      <c r="K79" s="172">
        <f>E79*J79</f>
        <v>0</v>
      </c>
      <c r="Q79" s="165">
        <v>2</v>
      </c>
      <c r="AA79" s="138">
        <v>12</v>
      </c>
      <c r="AB79" s="138">
        <v>1</v>
      </c>
      <c r="AC79" s="138">
        <v>30</v>
      </c>
      <c r="BB79" s="138">
        <v>2</v>
      </c>
      <c r="BC79" s="138">
        <f>IF(BB79=1,G79,0)</f>
        <v>0</v>
      </c>
      <c r="BD79" s="138">
        <f>IF(BB79=2,G79,0)</f>
        <v>0</v>
      </c>
      <c r="BE79" s="138">
        <f>IF(BB79=3,G79,0)</f>
        <v>0</v>
      </c>
      <c r="BF79" s="138">
        <f>IF(BB79=4,G79,0)</f>
        <v>0</v>
      </c>
      <c r="BG79" s="138">
        <f>IF(BB79=5,G79,0)</f>
        <v>0</v>
      </c>
    </row>
    <row r="80" spans="1:17" ht="12.75">
      <c r="A80" s="173"/>
      <c r="B80" s="174"/>
      <c r="C80" s="175" t="s">
        <v>182</v>
      </c>
      <c r="D80" s="176"/>
      <c r="E80" s="176"/>
      <c r="F80" s="176"/>
      <c r="G80" s="177"/>
      <c r="H80" s="178"/>
      <c r="I80" s="178"/>
      <c r="J80" s="178"/>
      <c r="K80" s="178"/>
      <c r="Q80" s="165">
        <v>3</v>
      </c>
    </row>
    <row r="81" spans="1:17" ht="12.75">
      <c r="A81" s="173"/>
      <c r="B81" s="174"/>
      <c r="C81" s="179" t="s">
        <v>183</v>
      </c>
      <c r="D81" s="180"/>
      <c r="E81" s="181">
        <v>173.46</v>
      </c>
      <c r="F81" s="182"/>
      <c r="G81" s="183"/>
      <c r="H81" s="184"/>
      <c r="I81" s="184"/>
      <c r="J81" s="184"/>
      <c r="K81" s="184"/>
      <c r="M81" s="138" t="s">
        <v>183</v>
      </c>
      <c r="O81" s="185"/>
      <c r="Q81" s="165"/>
    </row>
    <row r="82" spans="1:59" ht="12.75">
      <c r="A82" s="166">
        <v>31</v>
      </c>
      <c r="B82" s="167" t="s">
        <v>184</v>
      </c>
      <c r="C82" s="168" t="s">
        <v>185</v>
      </c>
      <c r="D82" s="169" t="s">
        <v>136</v>
      </c>
      <c r="E82" s="170">
        <v>3.6162</v>
      </c>
      <c r="F82" s="170">
        <v>0</v>
      </c>
      <c r="G82" s="171">
        <f>E82*F82</f>
        <v>0</v>
      </c>
      <c r="H82" s="172">
        <v>0</v>
      </c>
      <c r="I82" s="172">
        <f>E82*H82</f>
        <v>0</v>
      </c>
      <c r="J82" s="172">
        <v>0</v>
      </c>
      <c r="K82" s="172">
        <f>E82*J82</f>
        <v>0</v>
      </c>
      <c r="Q82" s="165">
        <v>2</v>
      </c>
      <c r="AA82" s="138">
        <v>12</v>
      </c>
      <c r="AB82" s="138">
        <v>0</v>
      </c>
      <c r="AC82" s="138">
        <v>31</v>
      </c>
      <c r="BB82" s="138">
        <v>2</v>
      </c>
      <c r="BC82" s="138">
        <f>IF(BB82=1,G82,0)</f>
        <v>0</v>
      </c>
      <c r="BD82" s="138">
        <f>IF(BB82=2,G82,0)</f>
        <v>0</v>
      </c>
      <c r="BE82" s="138">
        <f>IF(BB82=3,G82,0)</f>
        <v>0</v>
      </c>
      <c r="BF82" s="138">
        <f>IF(BB82=4,G82,0)</f>
        <v>0</v>
      </c>
      <c r="BG82" s="138">
        <f>IF(BB82=5,G82,0)</f>
        <v>0</v>
      </c>
    </row>
    <row r="83" spans="1:17" ht="12.75">
      <c r="A83" s="173"/>
      <c r="B83" s="174"/>
      <c r="C83" s="179" t="s">
        <v>186</v>
      </c>
      <c r="D83" s="180"/>
      <c r="E83" s="181">
        <v>3.6162</v>
      </c>
      <c r="F83" s="182"/>
      <c r="G83" s="183"/>
      <c r="H83" s="184"/>
      <c r="I83" s="184"/>
      <c r="J83" s="184"/>
      <c r="K83" s="184"/>
      <c r="M83" s="138" t="s">
        <v>186</v>
      </c>
      <c r="O83" s="185"/>
      <c r="Q83" s="165"/>
    </row>
    <row r="84" spans="1:59" ht="12.75">
      <c r="A84" s="186"/>
      <c r="B84" s="187" t="s">
        <v>70</v>
      </c>
      <c r="C84" s="188" t="str">
        <f>CONCATENATE(B67," ",C67)</f>
        <v>713 Izolace tepelné</v>
      </c>
      <c r="D84" s="186"/>
      <c r="E84" s="189"/>
      <c r="F84" s="189"/>
      <c r="G84" s="190">
        <f>SUM(G67:G83)</f>
        <v>0</v>
      </c>
      <c r="H84" s="191"/>
      <c r="I84" s="192">
        <f>SUM(I67:I83)</f>
        <v>2.82599</v>
      </c>
      <c r="J84" s="191"/>
      <c r="K84" s="192">
        <f>SUM(K67:K83)</f>
        <v>-0.7901999999999999</v>
      </c>
      <c r="Q84" s="165">
        <v>4</v>
      </c>
      <c r="BC84" s="193">
        <f>SUM(BC67:BC83)</f>
        <v>0</v>
      </c>
      <c r="BD84" s="193">
        <f>SUM(BD67:BD83)</f>
        <v>0</v>
      </c>
      <c r="BE84" s="193">
        <f>SUM(BE67:BE83)</f>
        <v>0</v>
      </c>
      <c r="BF84" s="193">
        <f>SUM(BF67:BF83)</f>
        <v>0</v>
      </c>
      <c r="BG84" s="193">
        <f>SUM(BG67:BG83)</f>
        <v>0</v>
      </c>
    </row>
    <row r="85" spans="1:17" ht="12.75">
      <c r="A85" s="158" t="s">
        <v>69</v>
      </c>
      <c r="B85" s="159" t="s">
        <v>187</v>
      </c>
      <c r="C85" s="160" t="s">
        <v>188</v>
      </c>
      <c r="D85" s="161"/>
      <c r="E85" s="162"/>
      <c r="F85" s="162"/>
      <c r="G85" s="163"/>
      <c r="H85" s="164"/>
      <c r="I85" s="164"/>
      <c r="J85" s="164"/>
      <c r="K85" s="164"/>
      <c r="Q85" s="165">
        <v>1</v>
      </c>
    </row>
    <row r="86" spans="1:59" ht="25.5">
      <c r="A86" s="166">
        <v>32</v>
      </c>
      <c r="B86" s="167" t="s">
        <v>189</v>
      </c>
      <c r="C86" s="168" t="s">
        <v>190</v>
      </c>
      <c r="D86" s="169" t="s">
        <v>77</v>
      </c>
      <c r="E86" s="170">
        <v>80</v>
      </c>
      <c r="F86" s="170">
        <v>0</v>
      </c>
      <c r="G86" s="171">
        <f>E86*F86</f>
        <v>0</v>
      </c>
      <c r="H86" s="172">
        <v>0.00605</v>
      </c>
      <c r="I86" s="172">
        <f>E86*H86</f>
        <v>0.484</v>
      </c>
      <c r="J86" s="172">
        <v>0</v>
      </c>
      <c r="K86" s="172">
        <f>E86*J86</f>
        <v>0</v>
      </c>
      <c r="Q86" s="165">
        <v>2</v>
      </c>
      <c r="AA86" s="138">
        <v>12</v>
      </c>
      <c r="AB86" s="138">
        <v>0</v>
      </c>
      <c r="AC86" s="138">
        <v>32</v>
      </c>
      <c r="BB86" s="138">
        <v>2</v>
      </c>
      <c r="BC86" s="138">
        <f>IF(BB86=1,G86,0)</f>
        <v>0</v>
      </c>
      <c r="BD86" s="138">
        <f>IF(BB86=2,G86,0)</f>
        <v>0</v>
      </c>
      <c r="BE86" s="138">
        <f>IF(BB86=3,G86,0)</f>
        <v>0</v>
      </c>
      <c r="BF86" s="138">
        <f>IF(BB86=4,G86,0)</f>
        <v>0</v>
      </c>
      <c r="BG86" s="138">
        <f>IF(BB86=5,G86,0)</f>
        <v>0</v>
      </c>
    </row>
    <row r="87" spans="1:17" ht="12.75">
      <c r="A87" s="173"/>
      <c r="B87" s="174"/>
      <c r="C87" s="179" t="s">
        <v>191</v>
      </c>
      <c r="D87" s="180"/>
      <c r="E87" s="181">
        <v>80</v>
      </c>
      <c r="F87" s="182"/>
      <c r="G87" s="183"/>
      <c r="H87" s="184"/>
      <c r="I87" s="184"/>
      <c r="J87" s="184"/>
      <c r="K87" s="184"/>
      <c r="M87" s="138" t="s">
        <v>191</v>
      </c>
      <c r="O87" s="185"/>
      <c r="Q87" s="165"/>
    </row>
    <row r="88" spans="1:59" ht="12.75">
      <c r="A88" s="166">
        <v>33</v>
      </c>
      <c r="B88" s="167" t="s">
        <v>192</v>
      </c>
      <c r="C88" s="168" t="s">
        <v>193</v>
      </c>
      <c r="D88" s="169" t="s">
        <v>81</v>
      </c>
      <c r="E88" s="170">
        <v>32</v>
      </c>
      <c r="F88" s="170">
        <v>0</v>
      </c>
      <c r="G88" s="171">
        <f>E88*F88</f>
        <v>0</v>
      </c>
      <c r="H88" s="172">
        <v>4E-05</v>
      </c>
      <c r="I88" s="172">
        <f>E88*H88</f>
        <v>0.00128</v>
      </c>
      <c r="J88" s="172">
        <v>0</v>
      </c>
      <c r="K88" s="172">
        <f>E88*J88</f>
        <v>0</v>
      </c>
      <c r="Q88" s="165">
        <v>2</v>
      </c>
      <c r="AA88" s="138">
        <v>12</v>
      </c>
      <c r="AB88" s="138">
        <v>0</v>
      </c>
      <c r="AC88" s="138">
        <v>33</v>
      </c>
      <c r="BB88" s="138">
        <v>2</v>
      </c>
      <c r="BC88" s="138">
        <f>IF(BB88=1,G88,0)</f>
        <v>0</v>
      </c>
      <c r="BD88" s="138">
        <f>IF(BB88=2,G88,0)</f>
        <v>0</v>
      </c>
      <c r="BE88" s="138">
        <f>IF(BB88=3,G88,0)</f>
        <v>0</v>
      </c>
      <c r="BF88" s="138">
        <f>IF(BB88=4,G88,0)</f>
        <v>0</v>
      </c>
      <c r="BG88" s="138">
        <f>IF(BB88=5,G88,0)</f>
        <v>0</v>
      </c>
    </row>
    <row r="89" spans="1:17" ht="12.75">
      <c r="A89" s="173"/>
      <c r="B89" s="174"/>
      <c r="C89" s="179" t="s">
        <v>194</v>
      </c>
      <c r="D89" s="180"/>
      <c r="E89" s="181">
        <v>32</v>
      </c>
      <c r="F89" s="182"/>
      <c r="G89" s="183"/>
      <c r="H89" s="184"/>
      <c r="I89" s="184"/>
      <c r="J89" s="184"/>
      <c r="K89" s="184"/>
      <c r="M89" s="138" t="s">
        <v>194</v>
      </c>
      <c r="O89" s="185"/>
      <c r="Q89" s="165"/>
    </row>
    <row r="90" spans="1:59" ht="25.5">
      <c r="A90" s="166">
        <v>34</v>
      </c>
      <c r="B90" s="167" t="s">
        <v>195</v>
      </c>
      <c r="C90" s="168" t="s">
        <v>196</v>
      </c>
      <c r="D90" s="169" t="s">
        <v>81</v>
      </c>
      <c r="E90" s="170">
        <v>181.72</v>
      </c>
      <c r="F90" s="170">
        <v>0</v>
      </c>
      <c r="G90" s="171">
        <f>E90*F90</f>
        <v>0</v>
      </c>
      <c r="H90" s="172">
        <v>0.01331</v>
      </c>
      <c r="I90" s="172">
        <f>E90*H90</f>
        <v>2.4186932000000003</v>
      </c>
      <c r="J90" s="172">
        <v>0</v>
      </c>
      <c r="K90" s="172">
        <f>E90*J90</f>
        <v>0</v>
      </c>
      <c r="Q90" s="165">
        <v>2</v>
      </c>
      <c r="AA90" s="138">
        <v>12</v>
      </c>
      <c r="AB90" s="138">
        <v>0</v>
      </c>
      <c r="AC90" s="138">
        <v>34</v>
      </c>
      <c r="BB90" s="138">
        <v>2</v>
      </c>
      <c r="BC90" s="138">
        <f>IF(BB90=1,G90,0)</f>
        <v>0</v>
      </c>
      <c r="BD90" s="138">
        <f>IF(BB90=2,G90,0)</f>
        <v>0</v>
      </c>
      <c r="BE90" s="138">
        <f>IF(BB90=3,G90,0)</f>
        <v>0</v>
      </c>
      <c r="BF90" s="138">
        <f>IF(BB90=4,G90,0)</f>
        <v>0</v>
      </c>
      <c r="BG90" s="138">
        <f>IF(BB90=5,G90,0)</f>
        <v>0</v>
      </c>
    </row>
    <row r="91" spans="1:17" ht="12.75">
      <c r="A91" s="173"/>
      <c r="B91" s="174"/>
      <c r="C91" s="179" t="s">
        <v>197</v>
      </c>
      <c r="D91" s="180"/>
      <c r="E91" s="181">
        <v>181.72</v>
      </c>
      <c r="F91" s="182"/>
      <c r="G91" s="183"/>
      <c r="H91" s="184"/>
      <c r="I91" s="184"/>
      <c r="J91" s="184"/>
      <c r="K91" s="184"/>
      <c r="M91" s="138" t="s">
        <v>197</v>
      </c>
      <c r="O91" s="185"/>
      <c r="Q91" s="165"/>
    </row>
    <row r="92" spans="1:59" ht="12.75">
      <c r="A92" s="166">
        <v>35</v>
      </c>
      <c r="B92" s="167" t="s">
        <v>198</v>
      </c>
      <c r="C92" s="168" t="s">
        <v>199</v>
      </c>
      <c r="D92" s="169" t="s">
        <v>81</v>
      </c>
      <c r="E92" s="170">
        <v>165.2</v>
      </c>
      <c r="F92" s="170">
        <v>0</v>
      </c>
      <c r="G92" s="171">
        <f>E92*F92</f>
        <v>0</v>
      </c>
      <c r="H92" s="172">
        <v>0</v>
      </c>
      <c r="I92" s="172">
        <f>E92*H92</f>
        <v>0</v>
      </c>
      <c r="J92" s="172">
        <v>-0.015</v>
      </c>
      <c r="K92" s="172">
        <f>E92*J92</f>
        <v>-2.4779999999999998</v>
      </c>
      <c r="Q92" s="165">
        <v>2</v>
      </c>
      <c r="AA92" s="138">
        <v>12</v>
      </c>
      <c r="AB92" s="138">
        <v>0</v>
      </c>
      <c r="AC92" s="138">
        <v>35</v>
      </c>
      <c r="BB92" s="138">
        <v>2</v>
      </c>
      <c r="BC92" s="138">
        <f>IF(BB92=1,G92,0)</f>
        <v>0</v>
      </c>
      <c r="BD92" s="138">
        <f>IF(BB92=2,G92,0)</f>
        <v>0</v>
      </c>
      <c r="BE92" s="138">
        <f>IF(BB92=3,G92,0)</f>
        <v>0</v>
      </c>
      <c r="BF92" s="138">
        <f>IF(BB92=4,G92,0)</f>
        <v>0</v>
      </c>
      <c r="BG92" s="138">
        <f>IF(BB92=5,G92,0)</f>
        <v>0</v>
      </c>
    </row>
    <row r="93" spans="1:17" ht="12.75">
      <c r="A93" s="173"/>
      <c r="B93" s="174"/>
      <c r="C93" s="179" t="s">
        <v>200</v>
      </c>
      <c r="D93" s="180"/>
      <c r="E93" s="181">
        <v>165.2</v>
      </c>
      <c r="F93" s="182"/>
      <c r="G93" s="183"/>
      <c r="H93" s="184"/>
      <c r="I93" s="184"/>
      <c r="J93" s="184"/>
      <c r="K93" s="184"/>
      <c r="M93" s="138" t="s">
        <v>200</v>
      </c>
      <c r="O93" s="185"/>
      <c r="Q93" s="165"/>
    </row>
    <row r="94" spans="1:59" ht="25.5">
      <c r="A94" s="166">
        <v>36</v>
      </c>
      <c r="B94" s="167" t="s">
        <v>201</v>
      </c>
      <c r="C94" s="168" t="s">
        <v>202</v>
      </c>
      <c r="D94" s="169" t="s">
        <v>77</v>
      </c>
      <c r="E94" s="170">
        <v>324.4</v>
      </c>
      <c r="F94" s="170">
        <v>0</v>
      </c>
      <c r="G94" s="171">
        <f>E94*F94</f>
        <v>0</v>
      </c>
      <c r="H94" s="172">
        <v>0</v>
      </c>
      <c r="I94" s="172">
        <f>E94*H94</f>
        <v>0</v>
      </c>
      <c r="J94" s="172">
        <v>0</v>
      </c>
      <c r="K94" s="172">
        <f>E94*J94</f>
        <v>0</v>
      </c>
      <c r="Q94" s="165">
        <v>2</v>
      </c>
      <c r="AA94" s="138">
        <v>12</v>
      </c>
      <c r="AB94" s="138">
        <v>0</v>
      </c>
      <c r="AC94" s="138">
        <v>36</v>
      </c>
      <c r="BB94" s="138">
        <v>2</v>
      </c>
      <c r="BC94" s="138">
        <f>IF(BB94=1,G94,0)</f>
        <v>0</v>
      </c>
      <c r="BD94" s="138">
        <f>IF(BB94=2,G94,0)</f>
        <v>0</v>
      </c>
      <c r="BE94" s="138">
        <f>IF(BB94=3,G94,0)</f>
        <v>0</v>
      </c>
      <c r="BF94" s="138">
        <f>IF(BB94=4,G94,0)</f>
        <v>0</v>
      </c>
      <c r="BG94" s="138">
        <f>IF(BB94=5,G94,0)</f>
        <v>0</v>
      </c>
    </row>
    <row r="95" spans="1:17" ht="12.75">
      <c r="A95" s="173"/>
      <c r="B95" s="174"/>
      <c r="C95" s="179" t="s">
        <v>203</v>
      </c>
      <c r="D95" s="180"/>
      <c r="E95" s="181">
        <v>324.4</v>
      </c>
      <c r="F95" s="182"/>
      <c r="G95" s="183"/>
      <c r="H95" s="184"/>
      <c r="I95" s="184"/>
      <c r="J95" s="184"/>
      <c r="K95" s="184"/>
      <c r="M95" s="138" t="s">
        <v>203</v>
      </c>
      <c r="O95" s="185"/>
      <c r="Q95" s="165"/>
    </row>
    <row r="96" spans="1:59" ht="12.75">
      <c r="A96" s="166">
        <v>37</v>
      </c>
      <c r="B96" s="167" t="s">
        <v>204</v>
      </c>
      <c r="C96" s="168" t="s">
        <v>205</v>
      </c>
      <c r="D96" s="169" t="s">
        <v>77</v>
      </c>
      <c r="E96" s="170">
        <v>178.42</v>
      </c>
      <c r="F96" s="170">
        <v>0</v>
      </c>
      <c r="G96" s="171">
        <f>E96*F96</f>
        <v>0</v>
      </c>
      <c r="H96" s="172">
        <v>0.00132</v>
      </c>
      <c r="I96" s="172">
        <f>E96*H96</f>
        <v>0.23551439999999998</v>
      </c>
      <c r="J96" s="172">
        <v>0</v>
      </c>
      <c r="K96" s="172">
        <f>E96*J96</f>
        <v>0</v>
      </c>
      <c r="Q96" s="165">
        <v>2</v>
      </c>
      <c r="AA96" s="138">
        <v>12</v>
      </c>
      <c r="AB96" s="138">
        <v>1</v>
      </c>
      <c r="AC96" s="138">
        <v>37</v>
      </c>
      <c r="BB96" s="138">
        <v>2</v>
      </c>
      <c r="BC96" s="138">
        <f>IF(BB96=1,G96,0)</f>
        <v>0</v>
      </c>
      <c r="BD96" s="138">
        <f>IF(BB96=2,G96,0)</f>
        <v>0</v>
      </c>
      <c r="BE96" s="138">
        <f>IF(BB96=3,G96,0)</f>
        <v>0</v>
      </c>
      <c r="BF96" s="138">
        <f>IF(BB96=4,G96,0)</f>
        <v>0</v>
      </c>
      <c r="BG96" s="138">
        <f>IF(BB96=5,G96,0)</f>
        <v>0</v>
      </c>
    </row>
    <row r="97" spans="1:17" ht="12.75">
      <c r="A97" s="173"/>
      <c r="B97" s="174"/>
      <c r="C97" s="179" t="s">
        <v>206</v>
      </c>
      <c r="D97" s="180"/>
      <c r="E97" s="181">
        <v>178.42</v>
      </c>
      <c r="F97" s="182"/>
      <c r="G97" s="183"/>
      <c r="H97" s="184"/>
      <c r="I97" s="184"/>
      <c r="J97" s="184"/>
      <c r="K97" s="184"/>
      <c r="M97" s="138" t="s">
        <v>206</v>
      </c>
      <c r="O97" s="185"/>
      <c r="Q97" s="165"/>
    </row>
    <row r="98" spans="1:59" ht="12.75">
      <c r="A98" s="166">
        <v>38</v>
      </c>
      <c r="B98" s="167" t="s">
        <v>207</v>
      </c>
      <c r="C98" s="168" t="s">
        <v>208</v>
      </c>
      <c r="D98" s="169" t="s">
        <v>171</v>
      </c>
      <c r="E98" s="170">
        <v>1.4274</v>
      </c>
      <c r="F98" s="170">
        <v>0</v>
      </c>
      <c r="G98" s="171">
        <f>E98*F98</f>
        <v>0</v>
      </c>
      <c r="H98" s="172">
        <v>0.55</v>
      </c>
      <c r="I98" s="172">
        <f>E98*H98</f>
        <v>0.78507</v>
      </c>
      <c r="J98" s="172">
        <v>0</v>
      </c>
      <c r="K98" s="172">
        <f>E98*J98</f>
        <v>0</v>
      </c>
      <c r="Q98" s="165">
        <v>2</v>
      </c>
      <c r="AA98" s="138">
        <v>12</v>
      </c>
      <c r="AB98" s="138">
        <v>1</v>
      </c>
      <c r="AC98" s="138">
        <v>38</v>
      </c>
      <c r="BB98" s="138">
        <v>2</v>
      </c>
      <c r="BC98" s="138">
        <f>IF(BB98=1,G98,0)</f>
        <v>0</v>
      </c>
      <c r="BD98" s="138">
        <f>IF(BB98=2,G98,0)</f>
        <v>0</v>
      </c>
      <c r="BE98" s="138">
        <f>IF(BB98=3,G98,0)</f>
        <v>0</v>
      </c>
      <c r="BF98" s="138">
        <f>IF(BB98=4,G98,0)</f>
        <v>0</v>
      </c>
      <c r="BG98" s="138">
        <f>IF(BB98=5,G98,0)</f>
        <v>0</v>
      </c>
    </row>
    <row r="99" spans="1:17" ht="12.75">
      <c r="A99" s="173"/>
      <c r="B99" s="174"/>
      <c r="C99" s="179" t="s">
        <v>209</v>
      </c>
      <c r="D99" s="180"/>
      <c r="E99" s="181">
        <v>1.4274</v>
      </c>
      <c r="F99" s="182"/>
      <c r="G99" s="183"/>
      <c r="H99" s="184"/>
      <c r="I99" s="184"/>
      <c r="J99" s="184"/>
      <c r="K99" s="184"/>
      <c r="M99" s="138" t="s">
        <v>209</v>
      </c>
      <c r="O99" s="185"/>
      <c r="Q99" s="165"/>
    </row>
    <row r="100" spans="1:59" ht="12.75">
      <c r="A100" s="166">
        <v>39</v>
      </c>
      <c r="B100" s="167" t="s">
        <v>210</v>
      </c>
      <c r="C100" s="168" t="s">
        <v>211</v>
      </c>
      <c r="D100" s="169" t="s">
        <v>136</v>
      </c>
      <c r="E100" s="170">
        <v>6.4026</v>
      </c>
      <c r="F100" s="170">
        <v>0</v>
      </c>
      <c r="G100" s="171">
        <f>E100*F100</f>
        <v>0</v>
      </c>
      <c r="H100" s="172">
        <v>0</v>
      </c>
      <c r="I100" s="172">
        <f>E100*H100</f>
        <v>0</v>
      </c>
      <c r="J100" s="172">
        <v>0</v>
      </c>
      <c r="K100" s="172">
        <f>E100*J100</f>
        <v>0</v>
      </c>
      <c r="Q100" s="165">
        <v>2</v>
      </c>
      <c r="AA100" s="138">
        <v>12</v>
      </c>
      <c r="AB100" s="138">
        <v>0</v>
      </c>
      <c r="AC100" s="138">
        <v>39</v>
      </c>
      <c r="BB100" s="138">
        <v>2</v>
      </c>
      <c r="BC100" s="138">
        <f>IF(BB100=1,G100,0)</f>
        <v>0</v>
      </c>
      <c r="BD100" s="138">
        <f>IF(BB100=2,G100,0)</f>
        <v>0</v>
      </c>
      <c r="BE100" s="138">
        <f>IF(BB100=3,G100,0)</f>
        <v>0</v>
      </c>
      <c r="BF100" s="138">
        <f>IF(BB100=4,G100,0)</f>
        <v>0</v>
      </c>
      <c r="BG100" s="138">
        <f>IF(BB100=5,G100,0)</f>
        <v>0</v>
      </c>
    </row>
    <row r="101" spans="1:17" ht="12.75">
      <c r="A101" s="173"/>
      <c r="B101" s="174"/>
      <c r="C101" s="179" t="s">
        <v>212</v>
      </c>
      <c r="D101" s="180"/>
      <c r="E101" s="181">
        <v>6.4026</v>
      </c>
      <c r="F101" s="182"/>
      <c r="G101" s="183"/>
      <c r="H101" s="184"/>
      <c r="I101" s="184"/>
      <c r="J101" s="184"/>
      <c r="K101" s="184"/>
      <c r="M101" s="138" t="s">
        <v>212</v>
      </c>
      <c r="O101" s="185"/>
      <c r="Q101" s="165"/>
    </row>
    <row r="102" spans="1:59" ht="12.75">
      <c r="A102" s="186"/>
      <c r="B102" s="187" t="s">
        <v>70</v>
      </c>
      <c r="C102" s="188" t="str">
        <f>CONCATENATE(B85," ",C85)</f>
        <v>762 Konstrukce tesařské</v>
      </c>
      <c r="D102" s="186"/>
      <c r="E102" s="189"/>
      <c r="F102" s="189"/>
      <c r="G102" s="190">
        <f>SUM(G85:G101)</f>
        <v>0</v>
      </c>
      <c r="H102" s="191"/>
      <c r="I102" s="192">
        <f>SUM(I85:I101)</f>
        <v>3.9245576000000004</v>
      </c>
      <c r="J102" s="191"/>
      <c r="K102" s="192">
        <f>SUM(K85:K101)</f>
        <v>-2.4779999999999998</v>
      </c>
      <c r="Q102" s="165">
        <v>4</v>
      </c>
      <c r="BC102" s="193">
        <f>SUM(BC85:BC101)</f>
        <v>0</v>
      </c>
      <c r="BD102" s="193">
        <f>SUM(BD85:BD101)</f>
        <v>0</v>
      </c>
      <c r="BE102" s="193">
        <f>SUM(BE85:BE101)</f>
        <v>0</v>
      </c>
      <c r="BF102" s="193">
        <f>SUM(BF85:BF101)</f>
        <v>0</v>
      </c>
      <c r="BG102" s="193">
        <f>SUM(BG85:BG101)</f>
        <v>0</v>
      </c>
    </row>
    <row r="103" spans="1:17" ht="12.75">
      <c r="A103" s="158" t="s">
        <v>69</v>
      </c>
      <c r="B103" s="159" t="s">
        <v>213</v>
      </c>
      <c r="C103" s="160" t="s">
        <v>214</v>
      </c>
      <c r="D103" s="161"/>
      <c r="E103" s="162"/>
      <c r="F103" s="162"/>
      <c r="G103" s="163"/>
      <c r="H103" s="164"/>
      <c r="I103" s="164"/>
      <c r="J103" s="164"/>
      <c r="K103" s="164"/>
      <c r="Q103" s="165">
        <v>1</v>
      </c>
    </row>
    <row r="104" spans="1:59" ht="25.5">
      <c r="A104" s="166">
        <v>40</v>
      </c>
      <c r="B104" s="167" t="s">
        <v>215</v>
      </c>
      <c r="C104" s="168" t="s">
        <v>216</v>
      </c>
      <c r="D104" s="169" t="s">
        <v>77</v>
      </c>
      <c r="E104" s="170">
        <v>22</v>
      </c>
      <c r="F104" s="170">
        <v>0</v>
      </c>
      <c r="G104" s="171">
        <f>E104*F104</f>
        <v>0</v>
      </c>
      <c r="H104" s="172">
        <v>0</v>
      </c>
      <c r="I104" s="172">
        <f>E104*H104</f>
        <v>0</v>
      </c>
      <c r="J104" s="172">
        <v>-0.00336</v>
      </c>
      <c r="K104" s="172">
        <f>E104*J104</f>
        <v>-0.07392</v>
      </c>
      <c r="Q104" s="165">
        <v>2</v>
      </c>
      <c r="AA104" s="138">
        <v>12</v>
      </c>
      <c r="AB104" s="138">
        <v>0</v>
      </c>
      <c r="AC104" s="138">
        <v>40</v>
      </c>
      <c r="BB104" s="138">
        <v>2</v>
      </c>
      <c r="BC104" s="138">
        <f>IF(BB104=1,G104,0)</f>
        <v>0</v>
      </c>
      <c r="BD104" s="138">
        <f>IF(BB104=2,G104,0)</f>
        <v>0</v>
      </c>
      <c r="BE104" s="138">
        <f>IF(BB104=3,G104,0)</f>
        <v>0</v>
      </c>
      <c r="BF104" s="138">
        <f>IF(BB104=4,G104,0)</f>
        <v>0</v>
      </c>
      <c r="BG104" s="138">
        <f>IF(BB104=5,G104,0)</f>
        <v>0</v>
      </c>
    </row>
    <row r="105" spans="1:17" ht="12.75">
      <c r="A105" s="173"/>
      <c r="B105" s="174"/>
      <c r="C105" s="179" t="s">
        <v>217</v>
      </c>
      <c r="D105" s="180"/>
      <c r="E105" s="181">
        <v>22</v>
      </c>
      <c r="F105" s="182"/>
      <c r="G105" s="183"/>
      <c r="H105" s="184"/>
      <c r="I105" s="184"/>
      <c r="J105" s="184"/>
      <c r="K105" s="184"/>
      <c r="M105" s="138" t="s">
        <v>217</v>
      </c>
      <c r="O105" s="185"/>
      <c r="Q105" s="165"/>
    </row>
    <row r="106" spans="1:59" ht="25.5">
      <c r="A106" s="166">
        <v>41</v>
      </c>
      <c r="B106" s="167" t="s">
        <v>218</v>
      </c>
      <c r="C106" s="168" t="s">
        <v>219</v>
      </c>
      <c r="D106" s="169" t="s">
        <v>101</v>
      </c>
      <c r="E106" s="170">
        <v>4</v>
      </c>
      <c r="F106" s="170">
        <v>0</v>
      </c>
      <c r="G106" s="171">
        <f>E106*F106</f>
        <v>0</v>
      </c>
      <c r="H106" s="172">
        <v>0</v>
      </c>
      <c r="I106" s="172">
        <f>E106*H106</f>
        <v>0</v>
      </c>
      <c r="J106" s="172">
        <v>-0.00416</v>
      </c>
      <c r="K106" s="172">
        <f>E106*J106</f>
        <v>-0.01664</v>
      </c>
      <c r="Q106" s="165">
        <v>2</v>
      </c>
      <c r="AA106" s="138">
        <v>12</v>
      </c>
      <c r="AB106" s="138">
        <v>0</v>
      </c>
      <c r="AC106" s="138">
        <v>41</v>
      </c>
      <c r="BB106" s="138">
        <v>2</v>
      </c>
      <c r="BC106" s="138">
        <f>IF(BB106=1,G106,0)</f>
        <v>0</v>
      </c>
      <c r="BD106" s="138">
        <f>IF(BB106=2,G106,0)</f>
        <v>0</v>
      </c>
      <c r="BE106" s="138">
        <f>IF(BB106=3,G106,0)</f>
        <v>0</v>
      </c>
      <c r="BF106" s="138">
        <f>IF(BB106=4,G106,0)</f>
        <v>0</v>
      </c>
      <c r="BG106" s="138">
        <f>IF(BB106=5,G106,0)</f>
        <v>0</v>
      </c>
    </row>
    <row r="107" spans="1:59" ht="12.75">
      <c r="A107" s="166">
        <v>42</v>
      </c>
      <c r="B107" s="167" t="s">
        <v>220</v>
      </c>
      <c r="C107" s="168" t="s">
        <v>221</v>
      </c>
      <c r="D107" s="169" t="s">
        <v>77</v>
      </c>
      <c r="E107" s="170">
        <v>20</v>
      </c>
      <c r="F107" s="170">
        <v>0</v>
      </c>
      <c r="G107" s="171">
        <f>E107*F107</f>
        <v>0</v>
      </c>
      <c r="H107" s="172">
        <v>0</v>
      </c>
      <c r="I107" s="172">
        <f>E107*H107</f>
        <v>0</v>
      </c>
      <c r="J107" s="172">
        <v>-0.00175</v>
      </c>
      <c r="K107" s="172">
        <f>E107*J107</f>
        <v>-0.035</v>
      </c>
      <c r="Q107" s="165">
        <v>2</v>
      </c>
      <c r="AA107" s="138">
        <v>12</v>
      </c>
      <c r="AB107" s="138">
        <v>0</v>
      </c>
      <c r="AC107" s="138">
        <v>42</v>
      </c>
      <c r="BB107" s="138">
        <v>2</v>
      </c>
      <c r="BC107" s="138">
        <f>IF(BB107=1,G107,0)</f>
        <v>0</v>
      </c>
      <c r="BD107" s="138">
        <f>IF(BB107=2,G107,0)</f>
        <v>0</v>
      </c>
      <c r="BE107" s="138">
        <f>IF(BB107=3,G107,0)</f>
        <v>0</v>
      </c>
      <c r="BF107" s="138">
        <f>IF(BB107=4,G107,0)</f>
        <v>0</v>
      </c>
      <c r="BG107" s="138">
        <f>IF(BB107=5,G107,0)</f>
        <v>0</v>
      </c>
    </row>
    <row r="108" spans="1:17" ht="12.75">
      <c r="A108" s="173"/>
      <c r="B108" s="174"/>
      <c r="C108" s="179" t="s">
        <v>222</v>
      </c>
      <c r="D108" s="180"/>
      <c r="E108" s="181">
        <v>20</v>
      </c>
      <c r="F108" s="182"/>
      <c r="G108" s="183"/>
      <c r="H108" s="184"/>
      <c r="I108" s="184"/>
      <c r="J108" s="184"/>
      <c r="K108" s="184"/>
      <c r="M108" s="138" t="s">
        <v>222</v>
      </c>
      <c r="O108" s="185"/>
      <c r="Q108" s="165"/>
    </row>
    <row r="109" spans="1:59" ht="25.5">
      <c r="A109" s="166">
        <v>43</v>
      </c>
      <c r="B109" s="167" t="s">
        <v>223</v>
      </c>
      <c r="C109" s="168" t="s">
        <v>224</v>
      </c>
      <c r="D109" s="169" t="s">
        <v>81</v>
      </c>
      <c r="E109" s="170">
        <v>187</v>
      </c>
      <c r="F109" s="170">
        <v>0</v>
      </c>
      <c r="G109" s="171">
        <f>E109*F109</f>
        <v>0</v>
      </c>
      <c r="H109" s="172">
        <v>0</v>
      </c>
      <c r="I109" s="172">
        <f>E109*H109</f>
        <v>0</v>
      </c>
      <c r="J109" s="172">
        <v>-0.00732</v>
      </c>
      <c r="K109" s="172">
        <f>E109*J109</f>
        <v>-1.36884</v>
      </c>
      <c r="Q109" s="165">
        <v>2</v>
      </c>
      <c r="AA109" s="138">
        <v>12</v>
      </c>
      <c r="AB109" s="138">
        <v>0</v>
      </c>
      <c r="AC109" s="138">
        <v>43</v>
      </c>
      <c r="BB109" s="138">
        <v>2</v>
      </c>
      <c r="BC109" s="138">
        <f>IF(BB109=1,G109,0)</f>
        <v>0</v>
      </c>
      <c r="BD109" s="138">
        <f>IF(BB109=2,G109,0)</f>
        <v>0</v>
      </c>
      <c r="BE109" s="138">
        <f>IF(BB109=3,G109,0)</f>
        <v>0</v>
      </c>
      <c r="BF109" s="138">
        <f>IF(BB109=4,G109,0)</f>
        <v>0</v>
      </c>
      <c r="BG109" s="138">
        <f>IF(BB109=5,G109,0)</f>
        <v>0</v>
      </c>
    </row>
    <row r="110" spans="1:17" ht="12.75">
      <c r="A110" s="173"/>
      <c r="B110" s="174"/>
      <c r="C110" s="175" t="s">
        <v>225</v>
      </c>
      <c r="D110" s="176"/>
      <c r="E110" s="176"/>
      <c r="F110" s="176"/>
      <c r="G110" s="177"/>
      <c r="H110" s="178"/>
      <c r="I110" s="178"/>
      <c r="J110" s="178"/>
      <c r="K110" s="178"/>
      <c r="Q110" s="165">
        <v>3</v>
      </c>
    </row>
    <row r="111" spans="1:17" ht="12.75">
      <c r="A111" s="173"/>
      <c r="B111" s="174"/>
      <c r="C111" s="179" t="s">
        <v>226</v>
      </c>
      <c r="D111" s="180"/>
      <c r="E111" s="181">
        <v>187</v>
      </c>
      <c r="F111" s="182"/>
      <c r="G111" s="183"/>
      <c r="H111" s="184"/>
      <c r="I111" s="184"/>
      <c r="J111" s="184"/>
      <c r="K111" s="184"/>
      <c r="M111" s="138" t="s">
        <v>226</v>
      </c>
      <c r="O111" s="185"/>
      <c r="Q111" s="165"/>
    </row>
    <row r="112" spans="1:59" ht="12.75">
      <c r="A112" s="166">
        <v>44</v>
      </c>
      <c r="B112" s="167" t="s">
        <v>227</v>
      </c>
      <c r="C112" s="168" t="s">
        <v>228</v>
      </c>
      <c r="D112" s="169" t="s">
        <v>77</v>
      </c>
      <c r="E112" s="170">
        <v>8</v>
      </c>
      <c r="F112" s="170">
        <v>0</v>
      </c>
      <c r="G112" s="171">
        <f>E112*F112</f>
        <v>0</v>
      </c>
      <c r="H112" s="172">
        <v>0</v>
      </c>
      <c r="I112" s="172">
        <f>E112*H112</f>
        <v>0</v>
      </c>
      <c r="J112" s="172">
        <v>-0.00135</v>
      </c>
      <c r="K112" s="172">
        <f>E112*J112</f>
        <v>-0.0108</v>
      </c>
      <c r="Q112" s="165">
        <v>2</v>
      </c>
      <c r="AA112" s="138">
        <v>12</v>
      </c>
      <c r="AB112" s="138">
        <v>0</v>
      </c>
      <c r="AC112" s="138">
        <v>44</v>
      </c>
      <c r="BB112" s="138">
        <v>2</v>
      </c>
      <c r="BC112" s="138">
        <f>IF(BB112=1,G112,0)</f>
        <v>0</v>
      </c>
      <c r="BD112" s="138">
        <f>IF(BB112=2,G112,0)</f>
        <v>0</v>
      </c>
      <c r="BE112" s="138">
        <f>IF(BB112=3,G112,0)</f>
        <v>0</v>
      </c>
      <c r="BF112" s="138">
        <f>IF(BB112=4,G112,0)</f>
        <v>0</v>
      </c>
      <c r="BG112" s="138">
        <f>IF(BB112=5,G112,0)</f>
        <v>0</v>
      </c>
    </row>
    <row r="113" spans="1:17" ht="12.75">
      <c r="A113" s="173"/>
      <c r="B113" s="174"/>
      <c r="C113" s="179" t="s">
        <v>110</v>
      </c>
      <c r="D113" s="180"/>
      <c r="E113" s="181">
        <v>8</v>
      </c>
      <c r="F113" s="182"/>
      <c r="G113" s="183"/>
      <c r="H113" s="184"/>
      <c r="I113" s="184"/>
      <c r="J113" s="184"/>
      <c r="K113" s="184"/>
      <c r="M113" s="138" t="s">
        <v>110</v>
      </c>
      <c r="O113" s="185"/>
      <c r="Q113" s="165"/>
    </row>
    <row r="114" spans="1:59" ht="25.5">
      <c r="A114" s="166">
        <v>45</v>
      </c>
      <c r="B114" s="167" t="s">
        <v>229</v>
      </c>
      <c r="C114" s="168" t="s">
        <v>230</v>
      </c>
      <c r="D114" s="169" t="s">
        <v>81</v>
      </c>
      <c r="E114" s="170">
        <v>187</v>
      </c>
      <c r="F114" s="170">
        <v>0</v>
      </c>
      <c r="G114" s="171">
        <f>E114*F114</f>
        <v>0</v>
      </c>
      <c r="H114" s="172">
        <v>0.00148</v>
      </c>
      <c r="I114" s="172">
        <f>E114*H114</f>
        <v>0.27676</v>
      </c>
      <c r="J114" s="172">
        <v>0</v>
      </c>
      <c r="K114" s="172">
        <f>E114*J114</f>
        <v>0</v>
      </c>
      <c r="Q114" s="165">
        <v>2</v>
      </c>
      <c r="AA114" s="138">
        <v>12</v>
      </c>
      <c r="AB114" s="138">
        <v>0</v>
      </c>
      <c r="AC114" s="138">
        <v>45</v>
      </c>
      <c r="BB114" s="138">
        <v>2</v>
      </c>
      <c r="BC114" s="138">
        <f>IF(BB114=1,G114,0)</f>
        <v>0</v>
      </c>
      <c r="BD114" s="138">
        <f>IF(BB114=2,G114,0)</f>
        <v>0</v>
      </c>
      <c r="BE114" s="138">
        <f>IF(BB114=3,G114,0)</f>
        <v>0</v>
      </c>
      <c r="BF114" s="138">
        <f>IF(BB114=4,G114,0)</f>
        <v>0</v>
      </c>
      <c r="BG114" s="138">
        <f>IF(BB114=5,G114,0)</f>
        <v>0</v>
      </c>
    </row>
    <row r="115" spans="1:59" ht="25.5">
      <c r="A115" s="166">
        <v>46</v>
      </c>
      <c r="B115" s="167" t="s">
        <v>231</v>
      </c>
      <c r="C115" s="168" t="s">
        <v>232</v>
      </c>
      <c r="D115" s="169" t="s">
        <v>77</v>
      </c>
      <c r="E115" s="170">
        <v>6.3</v>
      </c>
      <c r="F115" s="170">
        <v>0</v>
      </c>
      <c r="G115" s="171">
        <f>E115*F115</f>
        <v>0</v>
      </c>
      <c r="H115" s="172">
        <v>0</v>
      </c>
      <c r="I115" s="172">
        <f>E115*H115</f>
        <v>0</v>
      </c>
      <c r="J115" s="172">
        <v>0</v>
      </c>
      <c r="K115" s="172">
        <f>E115*J115</f>
        <v>0</v>
      </c>
      <c r="Q115" s="165">
        <v>2</v>
      </c>
      <c r="AA115" s="138">
        <v>12</v>
      </c>
      <c r="AB115" s="138">
        <v>0</v>
      </c>
      <c r="AC115" s="138">
        <v>46</v>
      </c>
      <c r="BB115" s="138">
        <v>2</v>
      </c>
      <c r="BC115" s="138">
        <f>IF(BB115=1,G115,0)</f>
        <v>0</v>
      </c>
      <c r="BD115" s="138">
        <f>IF(BB115=2,G115,0)</f>
        <v>0</v>
      </c>
      <c r="BE115" s="138">
        <f>IF(BB115=3,G115,0)</f>
        <v>0</v>
      </c>
      <c r="BF115" s="138">
        <f>IF(BB115=4,G115,0)</f>
        <v>0</v>
      </c>
      <c r="BG115" s="138">
        <f>IF(BB115=5,G115,0)</f>
        <v>0</v>
      </c>
    </row>
    <row r="116" spans="1:17" ht="12.75">
      <c r="A116" s="173"/>
      <c r="B116" s="174"/>
      <c r="C116" s="179" t="s">
        <v>233</v>
      </c>
      <c r="D116" s="180"/>
      <c r="E116" s="181">
        <v>6.3</v>
      </c>
      <c r="F116" s="182"/>
      <c r="G116" s="183"/>
      <c r="H116" s="184"/>
      <c r="I116" s="184"/>
      <c r="J116" s="184"/>
      <c r="K116" s="184"/>
      <c r="M116" s="138" t="s">
        <v>233</v>
      </c>
      <c r="O116" s="185"/>
      <c r="Q116" s="165"/>
    </row>
    <row r="117" spans="1:59" ht="25.5">
      <c r="A117" s="166">
        <v>47</v>
      </c>
      <c r="B117" s="167" t="s">
        <v>234</v>
      </c>
      <c r="C117" s="168" t="s">
        <v>235</v>
      </c>
      <c r="D117" s="169" t="s">
        <v>77</v>
      </c>
      <c r="E117" s="170">
        <v>29</v>
      </c>
      <c r="F117" s="170">
        <v>0</v>
      </c>
      <c r="G117" s="171">
        <f>E117*F117</f>
        <v>0</v>
      </c>
      <c r="H117" s="172">
        <v>0.0043</v>
      </c>
      <c r="I117" s="172">
        <f>E117*H117</f>
        <v>0.1247</v>
      </c>
      <c r="J117" s="172">
        <v>0</v>
      </c>
      <c r="K117" s="172">
        <f>E117*J117</f>
        <v>0</v>
      </c>
      <c r="Q117" s="165">
        <v>2</v>
      </c>
      <c r="AA117" s="138">
        <v>12</v>
      </c>
      <c r="AB117" s="138">
        <v>0</v>
      </c>
      <c r="AC117" s="138">
        <v>47</v>
      </c>
      <c r="BB117" s="138">
        <v>2</v>
      </c>
      <c r="BC117" s="138">
        <f>IF(BB117=1,G117,0)</f>
        <v>0</v>
      </c>
      <c r="BD117" s="138">
        <f>IF(BB117=2,G117,0)</f>
        <v>0</v>
      </c>
      <c r="BE117" s="138">
        <f>IF(BB117=3,G117,0)</f>
        <v>0</v>
      </c>
      <c r="BF117" s="138">
        <f>IF(BB117=4,G117,0)</f>
        <v>0</v>
      </c>
      <c r="BG117" s="138">
        <f>IF(BB117=5,G117,0)</f>
        <v>0</v>
      </c>
    </row>
    <row r="118" spans="1:17" ht="12.75">
      <c r="A118" s="173"/>
      <c r="B118" s="174"/>
      <c r="C118" s="179" t="s">
        <v>236</v>
      </c>
      <c r="D118" s="180"/>
      <c r="E118" s="181">
        <v>29</v>
      </c>
      <c r="F118" s="182"/>
      <c r="G118" s="183"/>
      <c r="H118" s="184"/>
      <c r="I118" s="184"/>
      <c r="J118" s="184"/>
      <c r="K118" s="184"/>
      <c r="M118" s="138" t="s">
        <v>236</v>
      </c>
      <c r="O118" s="185"/>
      <c r="Q118" s="165"/>
    </row>
    <row r="119" spans="1:59" ht="25.5">
      <c r="A119" s="166">
        <v>48</v>
      </c>
      <c r="B119" s="167" t="s">
        <v>237</v>
      </c>
      <c r="C119" s="168" t="s">
        <v>238</v>
      </c>
      <c r="D119" s="169" t="s">
        <v>77</v>
      </c>
      <c r="E119" s="170">
        <v>70</v>
      </c>
      <c r="F119" s="170">
        <v>0</v>
      </c>
      <c r="G119" s="171">
        <f>E119*F119</f>
        <v>0</v>
      </c>
      <c r="H119" s="172">
        <v>0.00435</v>
      </c>
      <c r="I119" s="172">
        <f>E119*H119</f>
        <v>0.3045</v>
      </c>
      <c r="J119" s="172">
        <v>0</v>
      </c>
      <c r="K119" s="172">
        <f>E119*J119</f>
        <v>0</v>
      </c>
      <c r="Q119" s="165">
        <v>2</v>
      </c>
      <c r="AA119" s="138">
        <v>12</v>
      </c>
      <c r="AB119" s="138">
        <v>0</v>
      </c>
      <c r="AC119" s="138">
        <v>48</v>
      </c>
      <c r="BB119" s="138">
        <v>2</v>
      </c>
      <c r="BC119" s="138">
        <f>IF(BB119=1,G119,0)</f>
        <v>0</v>
      </c>
      <c r="BD119" s="138">
        <f>IF(BB119=2,G119,0)</f>
        <v>0</v>
      </c>
      <c r="BE119" s="138">
        <f>IF(BB119=3,G119,0)</f>
        <v>0</v>
      </c>
      <c r="BF119" s="138">
        <f>IF(BB119=4,G119,0)</f>
        <v>0</v>
      </c>
      <c r="BG119" s="138">
        <f>IF(BB119=5,G119,0)</f>
        <v>0</v>
      </c>
    </row>
    <row r="120" spans="1:17" ht="12.75">
      <c r="A120" s="173"/>
      <c r="B120" s="174"/>
      <c r="C120" s="179" t="s">
        <v>239</v>
      </c>
      <c r="D120" s="180"/>
      <c r="E120" s="181">
        <v>70</v>
      </c>
      <c r="F120" s="182"/>
      <c r="G120" s="183"/>
      <c r="H120" s="184"/>
      <c r="I120" s="184"/>
      <c r="J120" s="184"/>
      <c r="K120" s="184"/>
      <c r="M120" s="138" t="s">
        <v>239</v>
      </c>
      <c r="O120" s="185"/>
      <c r="Q120" s="165"/>
    </row>
    <row r="121" spans="1:59" ht="12.75">
      <c r="A121" s="166">
        <v>49</v>
      </c>
      <c r="B121" s="167" t="s">
        <v>240</v>
      </c>
      <c r="C121" s="168" t="s">
        <v>241</v>
      </c>
      <c r="D121" s="169" t="s">
        <v>101</v>
      </c>
      <c r="E121" s="170">
        <v>2</v>
      </c>
      <c r="F121" s="170">
        <v>0</v>
      </c>
      <c r="G121" s="171">
        <f>E121*F121</f>
        <v>0</v>
      </c>
      <c r="H121" s="172">
        <v>3E-05</v>
      </c>
      <c r="I121" s="172">
        <f>E121*H121</f>
        <v>6E-05</v>
      </c>
      <c r="J121" s="172">
        <v>0</v>
      </c>
      <c r="K121" s="172">
        <f>E121*J121</f>
        <v>0</v>
      </c>
      <c r="Q121" s="165">
        <v>2</v>
      </c>
      <c r="AA121" s="138">
        <v>12</v>
      </c>
      <c r="AB121" s="138">
        <v>0</v>
      </c>
      <c r="AC121" s="138">
        <v>49</v>
      </c>
      <c r="BB121" s="138">
        <v>2</v>
      </c>
      <c r="BC121" s="138">
        <f>IF(BB121=1,G121,0)</f>
        <v>0</v>
      </c>
      <c r="BD121" s="138">
        <f>IF(BB121=2,G121,0)</f>
        <v>0</v>
      </c>
      <c r="BE121" s="138">
        <f>IF(BB121=3,G121,0)</f>
        <v>0</v>
      </c>
      <c r="BF121" s="138">
        <f>IF(BB121=4,G121,0)</f>
        <v>0</v>
      </c>
      <c r="BG121" s="138">
        <f>IF(BB121=5,G121,0)</f>
        <v>0</v>
      </c>
    </row>
    <row r="122" spans="1:59" ht="12.75">
      <c r="A122" s="166">
        <v>50</v>
      </c>
      <c r="B122" s="167" t="s">
        <v>242</v>
      </c>
      <c r="C122" s="168" t="s">
        <v>243</v>
      </c>
      <c r="D122" s="169" t="s">
        <v>77</v>
      </c>
      <c r="E122" s="170">
        <v>22</v>
      </c>
      <c r="F122" s="170">
        <v>0</v>
      </c>
      <c r="G122" s="171">
        <f>E122*F122</f>
        <v>0</v>
      </c>
      <c r="H122" s="172">
        <v>4E-05</v>
      </c>
      <c r="I122" s="172">
        <f>E122*H122</f>
        <v>0.00088</v>
      </c>
      <c r="J122" s="172">
        <v>0</v>
      </c>
      <c r="K122" s="172">
        <f>E122*J122</f>
        <v>0</v>
      </c>
      <c r="Q122" s="165">
        <v>2</v>
      </c>
      <c r="AA122" s="138">
        <v>12</v>
      </c>
      <c r="AB122" s="138">
        <v>0</v>
      </c>
      <c r="AC122" s="138">
        <v>50</v>
      </c>
      <c r="BB122" s="138">
        <v>2</v>
      </c>
      <c r="BC122" s="138">
        <f>IF(BB122=1,G122,0)</f>
        <v>0</v>
      </c>
      <c r="BD122" s="138">
        <f>IF(BB122=2,G122,0)</f>
        <v>0</v>
      </c>
      <c r="BE122" s="138">
        <f>IF(BB122=3,G122,0)</f>
        <v>0</v>
      </c>
      <c r="BF122" s="138">
        <f>IF(BB122=4,G122,0)</f>
        <v>0</v>
      </c>
      <c r="BG122" s="138">
        <f>IF(BB122=5,G122,0)</f>
        <v>0</v>
      </c>
    </row>
    <row r="123" spans="1:59" ht="25.5">
      <c r="A123" s="166">
        <v>51</v>
      </c>
      <c r="B123" s="167" t="s">
        <v>244</v>
      </c>
      <c r="C123" s="168" t="s">
        <v>245</v>
      </c>
      <c r="D123" s="169" t="s">
        <v>77</v>
      </c>
      <c r="E123" s="170">
        <v>1.6</v>
      </c>
      <c r="F123" s="170">
        <v>0</v>
      </c>
      <c r="G123" s="171">
        <f>E123*F123</f>
        <v>0</v>
      </c>
      <c r="H123" s="172">
        <v>0.00325</v>
      </c>
      <c r="I123" s="172">
        <f>E123*H123</f>
        <v>0.0052</v>
      </c>
      <c r="J123" s="172">
        <v>0</v>
      </c>
      <c r="K123" s="172">
        <f>E123*J123</f>
        <v>0</v>
      </c>
      <c r="Q123" s="165">
        <v>2</v>
      </c>
      <c r="AA123" s="138">
        <v>12</v>
      </c>
      <c r="AB123" s="138">
        <v>0</v>
      </c>
      <c r="AC123" s="138">
        <v>51</v>
      </c>
      <c r="BB123" s="138">
        <v>2</v>
      </c>
      <c r="BC123" s="138">
        <f>IF(BB123=1,G123,0)</f>
        <v>0</v>
      </c>
      <c r="BD123" s="138">
        <f>IF(BB123=2,G123,0)</f>
        <v>0</v>
      </c>
      <c r="BE123" s="138">
        <f>IF(BB123=3,G123,0)</f>
        <v>0</v>
      </c>
      <c r="BF123" s="138">
        <f>IF(BB123=4,G123,0)</f>
        <v>0</v>
      </c>
      <c r="BG123" s="138">
        <f>IF(BB123=5,G123,0)</f>
        <v>0</v>
      </c>
    </row>
    <row r="124" spans="1:17" ht="12.75">
      <c r="A124" s="173"/>
      <c r="B124" s="174"/>
      <c r="C124" s="179" t="s">
        <v>246</v>
      </c>
      <c r="D124" s="180"/>
      <c r="E124" s="181">
        <v>1.6</v>
      </c>
      <c r="F124" s="182"/>
      <c r="G124" s="183"/>
      <c r="H124" s="184"/>
      <c r="I124" s="184"/>
      <c r="J124" s="184"/>
      <c r="K124" s="184"/>
      <c r="M124" s="138" t="s">
        <v>246</v>
      </c>
      <c r="O124" s="185"/>
      <c r="Q124" s="165"/>
    </row>
    <row r="125" spans="1:59" ht="25.5">
      <c r="A125" s="166">
        <v>52</v>
      </c>
      <c r="B125" s="167" t="s">
        <v>247</v>
      </c>
      <c r="C125" s="168" t="s">
        <v>248</v>
      </c>
      <c r="D125" s="169" t="s">
        <v>77</v>
      </c>
      <c r="E125" s="170">
        <v>2</v>
      </c>
      <c r="F125" s="170">
        <v>0</v>
      </c>
      <c r="G125" s="171">
        <f>E125*F125</f>
        <v>0</v>
      </c>
      <c r="H125" s="172">
        <v>0.00263</v>
      </c>
      <c r="I125" s="172">
        <f>E125*H125</f>
        <v>0.00526</v>
      </c>
      <c r="J125" s="172">
        <v>0</v>
      </c>
      <c r="K125" s="172">
        <f>E125*J125</f>
        <v>0</v>
      </c>
      <c r="Q125" s="165">
        <v>2</v>
      </c>
      <c r="AA125" s="138">
        <v>12</v>
      </c>
      <c r="AB125" s="138">
        <v>0</v>
      </c>
      <c r="AC125" s="138">
        <v>52</v>
      </c>
      <c r="BB125" s="138">
        <v>2</v>
      </c>
      <c r="BC125" s="138">
        <f>IF(BB125=1,G125,0)</f>
        <v>0</v>
      </c>
      <c r="BD125" s="138">
        <f>IF(BB125=2,G125,0)</f>
        <v>0</v>
      </c>
      <c r="BE125" s="138">
        <f>IF(BB125=3,G125,0)</f>
        <v>0</v>
      </c>
      <c r="BF125" s="138">
        <f>IF(BB125=4,G125,0)</f>
        <v>0</v>
      </c>
      <c r="BG125" s="138">
        <f>IF(BB125=5,G125,0)</f>
        <v>0</v>
      </c>
    </row>
    <row r="126" spans="1:59" ht="12.75">
      <c r="A126" s="166">
        <v>53</v>
      </c>
      <c r="B126" s="167" t="s">
        <v>249</v>
      </c>
      <c r="C126" s="168" t="s">
        <v>250</v>
      </c>
      <c r="D126" s="169" t="s">
        <v>136</v>
      </c>
      <c r="E126" s="170">
        <v>1.5052</v>
      </c>
      <c r="F126" s="170">
        <v>0</v>
      </c>
      <c r="G126" s="171">
        <f>E126*F126</f>
        <v>0</v>
      </c>
      <c r="H126" s="172">
        <v>0</v>
      </c>
      <c r="I126" s="172">
        <f>E126*H126</f>
        <v>0</v>
      </c>
      <c r="J126" s="172">
        <v>0</v>
      </c>
      <c r="K126" s="172">
        <f>E126*J126</f>
        <v>0</v>
      </c>
      <c r="Q126" s="165">
        <v>2</v>
      </c>
      <c r="AA126" s="138">
        <v>12</v>
      </c>
      <c r="AB126" s="138">
        <v>0</v>
      </c>
      <c r="AC126" s="138">
        <v>53</v>
      </c>
      <c r="BB126" s="138">
        <v>2</v>
      </c>
      <c r="BC126" s="138">
        <f>IF(BB126=1,G126,0)</f>
        <v>0</v>
      </c>
      <c r="BD126" s="138">
        <f>IF(BB126=2,G126,0)</f>
        <v>0</v>
      </c>
      <c r="BE126" s="138">
        <f>IF(BB126=3,G126,0)</f>
        <v>0</v>
      </c>
      <c r="BF126" s="138">
        <f>IF(BB126=4,G126,0)</f>
        <v>0</v>
      </c>
      <c r="BG126" s="138">
        <f>IF(BB126=5,G126,0)</f>
        <v>0</v>
      </c>
    </row>
    <row r="127" spans="1:59" ht="12.75">
      <c r="A127" s="166">
        <v>54</v>
      </c>
      <c r="B127" s="167" t="s">
        <v>251</v>
      </c>
      <c r="C127" s="168" t="s">
        <v>252</v>
      </c>
      <c r="D127" s="169" t="s">
        <v>136</v>
      </c>
      <c r="E127" s="170">
        <v>0.7174</v>
      </c>
      <c r="F127" s="170">
        <v>0</v>
      </c>
      <c r="G127" s="171">
        <f>E127*F127</f>
        <v>0</v>
      </c>
      <c r="H127" s="172">
        <v>0</v>
      </c>
      <c r="I127" s="172">
        <f>E127*H127</f>
        <v>0</v>
      </c>
      <c r="J127" s="172">
        <v>0</v>
      </c>
      <c r="K127" s="172">
        <f>E127*J127</f>
        <v>0</v>
      </c>
      <c r="Q127" s="165">
        <v>2</v>
      </c>
      <c r="AA127" s="138">
        <v>12</v>
      </c>
      <c r="AB127" s="138">
        <v>0</v>
      </c>
      <c r="AC127" s="138">
        <v>54</v>
      </c>
      <c r="BB127" s="138">
        <v>2</v>
      </c>
      <c r="BC127" s="138">
        <f>IF(BB127=1,G127,0)</f>
        <v>0</v>
      </c>
      <c r="BD127" s="138">
        <f>IF(BB127=2,G127,0)</f>
        <v>0</v>
      </c>
      <c r="BE127" s="138">
        <f>IF(BB127=3,G127,0)</f>
        <v>0</v>
      </c>
      <c r="BF127" s="138">
        <f>IF(BB127=4,G127,0)</f>
        <v>0</v>
      </c>
      <c r="BG127" s="138">
        <f>IF(BB127=5,G127,0)</f>
        <v>0</v>
      </c>
    </row>
    <row r="128" spans="1:59" ht="12.75">
      <c r="A128" s="186"/>
      <c r="B128" s="187" t="s">
        <v>70</v>
      </c>
      <c r="C128" s="188" t="str">
        <f>CONCATENATE(B103," ",C103)</f>
        <v>764 Konstrukce klempířské</v>
      </c>
      <c r="D128" s="186"/>
      <c r="E128" s="189"/>
      <c r="F128" s="189"/>
      <c r="G128" s="190">
        <f>SUM(G103:G127)</f>
        <v>0</v>
      </c>
      <c r="H128" s="191"/>
      <c r="I128" s="192">
        <f>SUM(I103:I127)</f>
        <v>0.71736</v>
      </c>
      <c r="J128" s="191"/>
      <c r="K128" s="192">
        <f>SUM(K103:K127)</f>
        <v>-1.5052</v>
      </c>
      <c r="Q128" s="165">
        <v>4</v>
      </c>
      <c r="BC128" s="193">
        <f>SUM(BC103:BC127)</f>
        <v>0</v>
      </c>
      <c r="BD128" s="193">
        <f>SUM(BD103:BD127)</f>
        <v>0</v>
      </c>
      <c r="BE128" s="193">
        <f>SUM(BE103:BE127)</f>
        <v>0</v>
      </c>
      <c r="BF128" s="193">
        <f>SUM(BF103:BF127)</f>
        <v>0</v>
      </c>
      <c r="BG128" s="193">
        <f>SUM(BG103:BG127)</f>
        <v>0</v>
      </c>
    </row>
    <row r="129" spans="1:17" ht="12.75">
      <c r="A129" s="158" t="s">
        <v>69</v>
      </c>
      <c r="B129" s="159" t="s">
        <v>253</v>
      </c>
      <c r="C129" s="160" t="s">
        <v>254</v>
      </c>
      <c r="D129" s="161"/>
      <c r="E129" s="162"/>
      <c r="F129" s="162"/>
      <c r="G129" s="163"/>
      <c r="H129" s="164"/>
      <c r="I129" s="164"/>
      <c r="J129" s="164"/>
      <c r="K129" s="164"/>
      <c r="Q129" s="165">
        <v>1</v>
      </c>
    </row>
    <row r="130" spans="1:59" ht="25.5">
      <c r="A130" s="166">
        <v>55</v>
      </c>
      <c r="B130" s="167" t="s">
        <v>255</v>
      </c>
      <c r="C130" s="168" t="s">
        <v>256</v>
      </c>
      <c r="D130" s="169" t="s">
        <v>81</v>
      </c>
      <c r="E130" s="170">
        <v>165.2</v>
      </c>
      <c r="F130" s="170">
        <v>0</v>
      </c>
      <c r="G130" s="171">
        <f>E130*F130</f>
        <v>0</v>
      </c>
      <c r="H130" s="172">
        <v>0.0001</v>
      </c>
      <c r="I130" s="172">
        <f>E130*H130</f>
        <v>0.01652</v>
      </c>
      <c r="J130" s="172">
        <v>0</v>
      </c>
      <c r="K130" s="172">
        <f>E130*J130</f>
        <v>0</v>
      </c>
      <c r="Q130" s="165">
        <v>2</v>
      </c>
      <c r="AA130" s="138">
        <v>12</v>
      </c>
      <c r="AB130" s="138">
        <v>0</v>
      </c>
      <c r="AC130" s="138">
        <v>55</v>
      </c>
      <c r="BB130" s="138">
        <v>2</v>
      </c>
      <c r="BC130" s="138">
        <f>IF(BB130=1,G130,0)</f>
        <v>0</v>
      </c>
      <c r="BD130" s="138">
        <f>IF(BB130=2,G130,0)</f>
        <v>0</v>
      </c>
      <c r="BE130" s="138">
        <f>IF(BB130=3,G130,0)</f>
        <v>0</v>
      </c>
      <c r="BF130" s="138">
        <f>IF(BB130=4,G130,0)</f>
        <v>0</v>
      </c>
      <c r="BG130" s="138">
        <f>IF(BB130=5,G130,0)</f>
        <v>0</v>
      </c>
    </row>
    <row r="131" spans="1:59" ht="12.75">
      <c r="A131" s="166">
        <v>56</v>
      </c>
      <c r="B131" s="167" t="s">
        <v>257</v>
      </c>
      <c r="C131" s="168" t="s">
        <v>258</v>
      </c>
      <c r="D131" s="169" t="s">
        <v>136</v>
      </c>
      <c r="E131" s="170">
        <v>0.0165</v>
      </c>
      <c r="F131" s="170">
        <v>0</v>
      </c>
      <c r="G131" s="171">
        <f>E131*F131</f>
        <v>0</v>
      </c>
      <c r="H131" s="172">
        <v>0</v>
      </c>
      <c r="I131" s="172">
        <f>E131*H131</f>
        <v>0</v>
      </c>
      <c r="J131" s="172">
        <v>0</v>
      </c>
      <c r="K131" s="172">
        <f>E131*J131</f>
        <v>0</v>
      </c>
      <c r="Q131" s="165">
        <v>2</v>
      </c>
      <c r="AA131" s="138">
        <v>12</v>
      </c>
      <c r="AB131" s="138">
        <v>0</v>
      </c>
      <c r="AC131" s="138">
        <v>56</v>
      </c>
      <c r="BB131" s="138">
        <v>2</v>
      </c>
      <c r="BC131" s="138">
        <f>IF(BB131=1,G131,0)</f>
        <v>0</v>
      </c>
      <c r="BD131" s="138">
        <f>IF(BB131=2,G131,0)</f>
        <v>0</v>
      </c>
      <c r="BE131" s="138">
        <f>IF(BB131=3,G131,0)</f>
        <v>0</v>
      </c>
      <c r="BF131" s="138">
        <f>IF(BB131=4,G131,0)</f>
        <v>0</v>
      </c>
      <c r="BG131" s="138">
        <f>IF(BB131=5,G131,0)</f>
        <v>0</v>
      </c>
    </row>
    <row r="132" spans="1:59" ht="12.75">
      <c r="A132" s="186"/>
      <c r="B132" s="187" t="s">
        <v>70</v>
      </c>
      <c r="C132" s="188" t="str">
        <f>CONCATENATE(B129," ",C129)</f>
        <v>765 Krytiny tvrdé</v>
      </c>
      <c r="D132" s="186"/>
      <c r="E132" s="189"/>
      <c r="F132" s="189"/>
      <c r="G132" s="190">
        <f>SUM(G129:G131)</f>
        <v>0</v>
      </c>
      <c r="H132" s="191"/>
      <c r="I132" s="192">
        <f>SUM(I129:I131)</f>
        <v>0.01652</v>
      </c>
      <c r="J132" s="191"/>
      <c r="K132" s="192">
        <f>SUM(K129:K131)</f>
        <v>0</v>
      </c>
      <c r="Q132" s="165">
        <v>4</v>
      </c>
      <c r="BC132" s="193">
        <f>SUM(BC129:BC131)</f>
        <v>0</v>
      </c>
      <c r="BD132" s="193">
        <f>SUM(BD129:BD131)</f>
        <v>0</v>
      </c>
      <c r="BE132" s="193">
        <f>SUM(BE129:BE131)</f>
        <v>0</v>
      </c>
      <c r="BF132" s="193">
        <f>SUM(BF129:BF131)</f>
        <v>0</v>
      </c>
      <c r="BG132" s="193">
        <f>SUM(BG129:BG131)</f>
        <v>0</v>
      </c>
    </row>
    <row r="133" spans="1:17" ht="12.75">
      <c r="A133" s="158" t="s">
        <v>69</v>
      </c>
      <c r="B133" s="159" t="s">
        <v>259</v>
      </c>
      <c r="C133" s="160" t="s">
        <v>260</v>
      </c>
      <c r="D133" s="161"/>
      <c r="E133" s="162"/>
      <c r="F133" s="162"/>
      <c r="G133" s="163"/>
      <c r="H133" s="164"/>
      <c r="I133" s="164"/>
      <c r="J133" s="164"/>
      <c r="K133" s="164"/>
      <c r="Q133" s="165">
        <v>1</v>
      </c>
    </row>
    <row r="134" spans="1:59" ht="12.75">
      <c r="A134" s="166">
        <v>57</v>
      </c>
      <c r="B134" s="167" t="s">
        <v>261</v>
      </c>
      <c r="C134" s="168" t="s">
        <v>262</v>
      </c>
      <c r="D134" s="169" t="s">
        <v>77</v>
      </c>
      <c r="E134" s="170">
        <v>29</v>
      </c>
      <c r="F134" s="170">
        <v>0</v>
      </c>
      <c r="G134" s="171">
        <f>E134*F134</f>
        <v>0</v>
      </c>
      <c r="H134" s="172">
        <v>0</v>
      </c>
      <c r="I134" s="172">
        <f>E134*H134</f>
        <v>0</v>
      </c>
      <c r="J134" s="172">
        <v>0</v>
      </c>
      <c r="K134" s="172">
        <f>E134*J134</f>
        <v>0</v>
      </c>
      <c r="Q134" s="165">
        <v>2</v>
      </c>
      <c r="AA134" s="138">
        <v>12</v>
      </c>
      <c r="AB134" s="138">
        <v>0</v>
      </c>
      <c r="AC134" s="138">
        <v>57</v>
      </c>
      <c r="BB134" s="138">
        <v>2</v>
      </c>
      <c r="BC134" s="138">
        <f>IF(BB134=1,G134,0)</f>
        <v>0</v>
      </c>
      <c r="BD134" s="138">
        <f>IF(BB134=2,G134,0)</f>
        <v>0</v>
      </c>
      <c r="BE134" s="138">
        <f>IF(BB134=3,G134,0)</f>
        <v>0</v>
      </c>
      <c r="BF134" s="138">
        <f>IF(BB134=4,G134,0)</f>
        <v>0</v>
      </c>
      <c r="BG134" s="138">
        <f>IF(BB134=5,G134,0)</f>
        <v>0</v>
      </c>
    </row>
    <row r="135" spans="1:59" ht="12.75">
      <c r="A135" s="166">
        <v>58</v>
      </c>
      <c r="B135" s="167" t="s">
        <v>263</v>
      </c>
      <c r="C135" s="168" t="s">
        <v>264</v>
      </c>
      <c r="D135" s="169" t="s">
        <v>77</v>
      </c>
      <c r="E135" s="170">
        <v>8</v>
      </c>
      <c r="F135" s="170">
        <v>0</v>
      </c>
      <c r="G135" s="171">
        <f>E135*F135</f>
        <v>0</v>
      </c>
      <c r="H135" s="172">
        <v>0</v>
      </c>
      <c r="I135" s="172">
        <f>E135*H135</f>
        <v>0</v>
      </c>
      <c r="J135" s="172">
        <v>0</v>
      </c>
      <c r="K135" s="172">
        <f>E135*J135</f>
        <v>0</v>
      </c>
      <c r="Q135" s="165">
        <v>2</v>
      </c>
      <c r="AA135" s="138">
        <v>12</v>
      </c>
      <c r="AB135" s="138">
        <v>0</v>
      </c>
      <c r="AC135" s="138">
        <v>58</v>
      </c>
      <c r="BB135" s="138">
        <v>2</v>
      </c>
      <c r="BC135" s="138">
        <f>IF(BB135=1,G135,0)</f>
        <v>0</v>
      </c>
      <c r="BD135" s="138">
        <f>IF(BB135=2,G135,0)</f>
        <v>0</v>
      </c>
      <c r="BE135" s="138">
        <f>IF(BB135=3,G135,0)</f>
        <v>0</v>
      </c>
      <c r="BF135" s="138">
        <f>IF(BB135=4,G135,0)</f>
        <v>0</v>
      </c>
      <c r="BG135" s="138">
        <f>IF(BB135=5,G135,0)</f>
        <v>0</v>
      </c>
    </row>
    <row r="136" spans="1:17" ht="12.75">
      <c r="A136" s="173"/>
      <c r="B136" s="174"/>
      <c r="C136" s="179" t="s">
        <v>110</v>
      </c>
      <c r="D136" s="180"/>
      <c r="E136" s="181">
        <v>8</v>
      </c>
      <c r="F136" s="182"/>
      <c r="G136" s="183"/>
      <c r="H136" s="184"/>
      <c r="I136" s="184"/>
      <c r="J136" s="184"/>
      <c r="K136" s="184"/>
      <c r="M136" s="138" t="s">
        <v>110</v>
      </c>
      <c r="O136" s="185"/>
      <c r="Q136" s="165"/>
    </row>
    <row r="137" spans="1:59" ht="12.75">
      <c r="A137" s="186"/>
      <c r="B137" s="187" t="s">
        <v>70</v>
      </c>
      <c r="C137" s="188" t="str">
        <f>CONCATENATE(B133," ",C133)</f>
        <v>766 Konstrukce truhlářské</v>
      </c>
      <c r="D137" s="186"/>
      <c r="E137" s="189"/>
      <c r="F137" s="189"/>
      <c r="G137" s="190">
        <f>SUM(G133:G136)</f>
        <v>0</v>
      </c>
      <c r="H137" s="191"/>
      <c r="I137" s="192">
        <f>SUM(I133:I136)</f>
        <v>0</v>
      </c>
      <c r="J137" s="191"/>
      <c r="K137" s="192">
        <f>SUM(K133:K136)</f>
        <v>0</v>
      </c>
      <c r="Q137" s="165">
        <v>4</v>
      </c>
      <c r="BC137" s="193">
        <f>SUM(BC133:BC136)</f>
        <v>0</v>
      </c>
      <c r="BD137" s="193">
        <f>SUM(BD133:BD136)</f>
        <v>0</v>
      </c>
      <c r="BE137" s="193">
        <f>SUM(BE133:BE136)</f>
        <v>0</v>
      </c>
      <c r="BF137" s="193">
        <f>SUM(BF133:BF136)</f>
        <v>0</v>
      </c>
      <c r="BG137" s="193">
        <f>SUM(BG133:BG136)</f>
        <v>0</v>
      </c>
    </row>
    <row r="138" spans="1:17" ht="12.75">
      <c r="A138" s="158" t="s">
        <v>69</v>
      </c>
      <c r="B138" s="159" t="s">
        <v>265</v>
      </c>
      <c r="C138" s="160" t="s">
        <v>266</v>
      </c>
      <c r="D138" s="161"/>
      <c r="E138" s="162"/>
      <c r="F138" s="162"/>
      <c r="G138" s="163"/>
      <c r="H138" s="164"/>
      <c r="I138" s="164"/>
      <c r="J138" s="164"/>
      <c r="K138" s="164"/>
      <c r="Q138" s="165">
        <v>1</v>
      </c>
    </row>
    <row r="139" spans="1:59" ht="25.5">
      <c r="A139" s="166">
        <v>59</v>
      </c>
      <c r="B139" s="167" t="s">
        <v>267</v>
      </c>
      <c r="C139" s="168" t="s">
        <v>268</v>
      </c>
      <c r="D139" s="169" t="s">
        <v>81</v>
      </c>
      <c r="E139" s="170">
        <v>165.2</v>
      </c>
      <c r="F139" s="170">
        <v>0</v>
      </c>
      <c r="G139" s="171">
        <f>E139*F139</f>
        <v>0</v>
      </c>
      <c r="H139" s="172">
        <v>0.00032</v>
      </c>
      <c r="I139" s="172">
        <f>E139*H139</f>
        <v>0.052864</v>
      </c>
      <c r="J139" s="172">
        <v>0</v>
      </c>
      <c r="K139" s="172">
        <f>E139*J139</f>
        <v>0</v>
      </c>
      <c r="Q139" s="165">
        <v>2</v>
      </c>
      <c r="AA139" s="138">
        <v>12</v>
      </c>
      <c r="AB139" s="138">
        <v>0</v>
      </c>
      <c r="AC139" s="138">
        <v>59</v>
      </c>
      <c r="BB139" s="138">
        <v>2</v>
      </c>
      <c r="BC139" s="138">
        <f>IF(BB139=1,G139,0)</f>
        <v>0</v>
      </c>
      <c r="BD139" s="138">
        <f>IF(BB139=2,G139,0)</f>
        <v>0</v>
      </c>
      <c r="BE139" s="138">
        <f>IF(BB139=3,G139,0)</f>
        <v>0</v>
      </c>
      <c r="BF139" s="138">
        <f>IF(BB139=4,G139,0)</f>
        <v>0</v>
      </c>
      <c r="BG139" s="138">
        <f>IF(BB139=5,G139,0)</f>
        <v>0</v>
      </c>
    </row>
    <row r="140" spans="1:59" ht="12.75">
      <c r="A140" s="186"/>
      <c r="B140" s="187" t="s">
        <v>70</v>
      </c>
      <c r="C140" s="188" t="str">
        <f>CONCATENATE(B138," ",C138)</f>
        <v>783 Nátěry</v>
      </c>
      <c r="D140" s="186"/>
      <c r="E140" s="189"/>
      <c r="F140" s="189"/>
      <c r="G140" s="190">
        <f>SUM(G138:G139)</f>
        <v>0</v>
      </c>
      <c r="H140" s="191"/>
      <c r="I140" s="192">
        <f>SUM(I138:I139)</f>
        <v>0.052864</v>
      </c>
      <c r="J140" s="191"/>
      <c r="K140" s="192">
        <f>SUM(K138:K139)</f>
        <v>0</v>
      </c>
      <c r="Q140" s="165">
        <v>4</v>
      </c>
      <c r="BC140" s="193">
        <f>SUM(BC138:BC139)</f>
        <v>0</v>
      </c>
      <c r="BD140" s="193">
        <f>SUM(BD138:BD139)</f>
        <v>0</v>
      </c>
      <c r="BE140" s="193">
        <f>SUM(BE138:BE139)</f>
        <v>0</v>
      </c>
      <c r="BF140" s="193">
        <f>SUM(BF138:BF139)</f>
        <v>0</v>
      </c>
      <c r="BG140" s="193">
        <f>SUM(BG138:BG139)</f>
        <v>0</v>
      </c>
    </row>
    <row r="141" spans="1:17" ht="12.75">
      <c r="A141" s="158" t="s">
        <v>69</v>
      </c>
      <c r="B141" s="159" t="s">
        <v>269</v>
      </c>
      <c r="C141" s="160" t="s">
        <v>270</v>
      </c>
      <c r="D141" s="161"/>
      <c r="E141" s="162"/>
      <c r="F141" s="162"/>
      <c r="G141" s="163"/>
      <c r="H141" s="164"/>
      <c r="I141" s="164"/>
      <c r="J141" s="164"/>
      <c r="K141" s="164"/>
      <c r="Q141" s="165">
        <v>1</v>
      </c>
    </row>
    <row r="142" spans="1:59" ht="25.5">
      <c r="A142" s="166">
        <v>60</v>
      </c>
      <c r="B142" s="167" t="s">
        <v>271</v>
      </c>
      <c r="C142" s="168" t="s">
        <v>272</v>
      </c>
      <c r="D142" s="169" t="s">
        <v>81</v>
      </c>
      <c r="E142" s="170">
        <v>31.52</v>
      </c>
      <c r="F142" s="170">
        <v>0</v>
      </c>
      <c r="G142" s="171">
        <f>E142*F142</f>
        <v>0</v>
      </c>
      <c r="H142" s="172">
        <v>0.0002</v>
      </c>
      <c r="I142" s="172">
        <f>E142*H142</f>
        <v>0.006304000000000001</v>
      </c>
      <c r="J142" s="172">
        <v>0</v>
      </c>
      <c r="K142" s="172">
        <f>E142*J142</f>
        <v>0</v>
      </c>
      <c r="Q142" s="165">
        <v>2</v>
      </c>
      <c r="AA142" s="138">
        <v>12</v>
      </c>
      <c r="AB142" s="138">
        <v>0</v>
      </c>
      <c r="AC142" s="138">
        <v>60</v>
      </c>
      <c r="BB142" s="138">
        <v>2</v>
      </c>
      <c r="BC142" s="138">
        <f>IF(BB142=1,G142,0)</f>
        <v>0</v>
      </c>
      <c r="BD142" s="138">
        <f>IF(BB142=2,G142,0)</f>
        <v>0</v>
      </c>
      <c r="BE142" s="138">
        <f>IF(BB142=3,G142,0)</f>
        <v>0</v>
      </c>
      <c r="BF142" s="138">
        <f>IF(BB142=4,G142,0)</f>
        <v>0</v>
      </c>
      <c r="BG142" s="138">
        <f>IF(BB142=5,G142,0)</f>
        <v>0</v>
      </c>
    </row>
    <row r="143" spans="1:17" ht="12.75">
      <c r="A143" s="173"/>
      <c r="B143" s="174"/>
      <c r="C143" s="179" t="s">
        <v>273</v>
      </c>
      <c r="D143" s="180"/>
      <c r="E143" s="181">
        <v>31.52</v>
      </c>
      <c r="F143" s="182"/>
      <c r="G143" s="183"/>
      <c r="H143" s="184"/>
      <c r="I143" s="184"/>
      <c r="J143" s="184"/>
      <c r="K143" s="184"/>
      <c r="M143" s="138" t="s">
        <v>273</v>
      </c>
      <c r="O143" s="185"/>
      <c r="Q143" s="165"/>
    </row>
    <row r="144" spans="1:59" ht="12.75">
      <c r="A144" s="186"/>
      <c r="B144" s="187" t="s">
        <v>70</v>
      </c>
      <c r="C144" s="188" t="str">
        <f>CONCATENATE(B141," ",C141)</f>
        <v>784 Malby</v>
      </c>
      <c r="D144" s="186"/>
      <c r="E144" s="189"/>
      <c r="F144" s="189"/>
      <c r="G144" s="190">
        <f>SUM(G141:G143)</f>
        <v>0</v>
      </c>
      <c r="H144" s="191"/>
      <c r="I144" s="192">
        <f>SUM(I141:I143)</f>
        <v>0.006304000000000001</v>
      </c>
      <c r="J144" s="191"/>
      <c r="K144" s="192">
        <f>SUM(K141:K143)</f>
        <v>0</v>
      </c>
      <c r="Q144" s="165">
        <v>4</v>
      </c>
      <c r="BC144" s="193">
        <f>SUM(BC141:BC143)</f>
        <v>0</v>
      </c>
      <c r="BD144" s="193">
        <f>SUM(BD141:BD143)</f>
        <v>0</v>
      </c>
      <c r="BE144" s="193">
        <f>SUM(BE141:BE143)</f>
        <v>0</v>
      </c>
      <c r="BF144" s="193">
        <f>SUM(BF141:BF143)</f>
        <v>0</v>
      </c>
      <c r="BG144" s="193">
        <f>SUM(BG141:BG143)</f>
        <v>0</v>
      </c>
    </row>
    <row r="145" spans="1:17" ht="12.75">
      <c r="A145" s="158" t="s">
        <v>69</v>
      </c>
      <c r="B145" s="159" t="s">
        <v>274</v>
      </c>
      <c r="C145" s="160" t="s">
        <v>275</v>
      </c>
      <c r="D145" s="161"/>
      <c r="E145" s="162"/>
      <c r="F145" s="162"/>
      <c r="G145" s="163"/>
      <c r="H145" s="164"/>
      <c r="I145" s="164"/>
      <c r="J145" s="164"/>
      <c r="K145" s="164"/>
      <c r="Q145" s="165">
        <v>1</v>
      </c>
    </row>
    <row r="146" spans="1:59" ht="25.5">
      <c r="A146" s="166">
        <v>61</v>
      </c>
      <c r="B146" s="167" t="s">
        <v>276</v>
      </c>
      <c r="C146" s="168" t="s">
        <v>277</v>
      </c>
      <c r="D146" s="169" t="s">
        <v>278</v>
      </c>
      <c r="E146" s="170">
        <v>1</v>
      </c>
      <c r="F146" s="170">
        <v>0</v>
      </c>
      <c r="G146" s="171">
        <f>E146*F146</f>
        <v>0</v>
      </c>
      <c r="H146" s="172">
        <v>0.12292</v>
      </c>
      <c r="I146" s="172">
        <f>E146*H146</f>
        <v>0.12292</v>
      </c>
      <c r="J146" s="172">
        <v>0</v>
      </c>
      <c r="K146" s="172">
        <f>E146*J146</f>
        <v>0</v>
      </c>
      <c r="Q146" s="165">
        <v>2</v>
      </c>
      <c r="AA146" s="138">
        <v>12</v>
      </c>
      <c r="AB146" s="138">
        <v>0</v>
      </c>
      <c r="AC146" s="138">
        <v>61</v>
      </c>
      <c r="BB146" s="138">
        <v>4</v>
      </c>
      <c r="BC146" s="138">
        <f>IF(BB146=1,G146,0)</f>
        <v>0</v>
      </c>
      <c r="BD146" s="138">
        <f>IF(BB146=2,G146,0)</f>
        <v>0</v>
      </c>
      <c r="BE146" s="138">
        <f>IF(BB146=3,G146,0)</f>
        <v>0</v>
      </c>
      <c r="BF146" s="138">
        <f>IF(BB146=4,G146,0)</f>
        <v>0</v>
      </c>
      <c r="BG146" s="138">
        <f>IF(BB146=5,G146,0)</f>
        <v>0</v>
      </c>
    </row>
    <row r="147" spans="1:59" ht="12.75">
      <c r="A147" s="186"/>
      <c r="B147" s="187" t="s">
        <v>70</v>
      </c>
      <c r="C147" s="188" t="str">
        <f>CONCATENATE(B145," ",C145)</f>
        <v>M21 Elektromontáže</v>
      </c>
      <c r="D147" s="186"/>
      <c r="E147" s="189"/>
      <c r="F147" s="189"/>
      <c r="G147" s="190">
        <f>SUM(G145:G146)</f>
        <v>0</v>
      </c>
      <c r="H147" s="191"/>
      <c r="I147" s="192">
        <f>SUM(I145:I146)</f>
        <v>0.12292</v>
      </c>
      <c r="J147" s="191"/>
      <c r="K147" s="192">
        <f>SUM(K145:K146)</f>
        <v>0</v>
      </c>
      <c r="Q147" s="165">
        <v>4</v>
      </c>
      <c r="BC147" s="193">
        <f>SUM(BC145:BC146)</f>
        <v>0</v>
      </c>
      <c r="BD147" s="193">
        <f>SUM(BD145:BD146)</f>
        <v>0</v>
      </c>
      <c r="BE147" s="193">
        <f>SUM(BE145:BE146)</f>
        <v>0</v>
      </c>
      <c r="BF147" s="193">
        <f>SUM(BF145:BF146)</f>
        <v>0</v>
      </c>
      <c r="BG147" s="193">
        <f>SUM(BG145:BG146)</f>
        <v>0</v>
      </c>
    </row>
    <row r="148" ht="12.75">
      <c r="E148" s="138"/>
    </row>
    <row r="149" ht="12.75">
      <c r="E149" s="138"/>
    </row>
    <row r="150" ht="12.75">
      <c r="E150" s="138"/>
    </row>
    <row r="151" ht="12.75">
      <c r="E151" s="138"/>
    </row>
    <row r="152" ht="12.75">
      <c r="E152" s="138"/>
    </row>
    <row r="153" ht="12.75">
      <c r="E153" s="138"/>
    </row>
    <row r="154" ht="12.75">
      <c r="E154" s="138"/>
    </row>
    <row r="155" ht="12.75">
      <c r="E155" s="138"/>
    </row>
    <row r="156" ht="12.75">
      <c r="E156" s="138"/>
    </row>
    <row r="157" ht="12.75">
      <c r="E157" s="138"/>
    </row>
    <row r="158" ht="12.75">
      <c r="E158" s="138"/>
    </row>
    <row r="159" ht="12.75">
      <c r="E159" s="138"/>
    </row>
    <row r="160" ht="12.75">
      <c r="E160" s="138"/>
    </row>
    <row r="161" ht="12.75">
      <c r="E161" s="138"/>
    </row>
    <row r="162" ht="12.75">
      <c r="E162" s="138"/>
    </row>
    <row r="163" ht="12.75">
      <c r="E163" s="138"/>
    </row>
    <row r="164" ht="12.75">
      <c r="E164" s="138"/>
    </row>
    <row r="165" ht="12.75">
      <c r="E165" s="138"/>
    </row>
    <row r="166" ht="12.75">
      <c r="E166" s="138"/>
    </row>
    <row r="167" ht="12.75">
      <c r="E167" s="138"/>
    </row>
    <row r="168" ht="12.75">
      <c r="E168" s="138"/>
    </row>
    <row r="169" ht="12.75">
      <c r="E169" s="138"/>
    </row>
    <row r="170" ht="12.75">
      <c r="E170" s="138"/>
    </row>
    <row r="171" spans="1:7" ht="12.75">
      <c r="A171" s="194"/>
      <c r="B171" s="194"/>
      <c r="C171" s="194"/>
      <c r="D171" s="194"/>
      <c r="E171" s="194"/>
      <c r="F171" s="194"/>
      <c r="G171" s="194"/>
    </row>
    <row r="172" spans="1:7" ht="12.75">
      <c r="A172" s="194"/>
      <c r="B172" s="194"/>
      <c r="C172" s="194"/>
      <c r="D172" s="194"/>
      <c r="E172" s="194"/>
      <c r="F172" s="194"/>
      <c r="G172" s="194"/>
    </row>
    <row r="173" spans="1:7" ht="12.75">
      <c r="A173" s="194"/>
      <c r="B173" s="194"/>
      <c r="C173" s="194"/>
      <c r="D173" s="194"/>
      <c r="E173" s="194"/>
      <c r="F173" s="194"/>
      <c r="G173" s="194"/>
    </row>
    <row r="174" spans="1:7" ht="12.75">
      <c r="A174" s="194"/>
      <c r="B174" s="194"/>
      <c r="C174" s="194"/>
      <c r="D174" s="194"/>
      <c r="E174" s="194"/>
      <c r="F174" s="194"/>
      <c r="G174" s="194"/>
    </row>
    <row r="175" ht="12.75">
      <c r="E175" s="138"/>
    </row>
    <row r="176" ht="12.75">
      <c r="E176" s="138"/>
    </row>
    <row r="177" ht="12.75">
      <c r="E177" s="138"/>
    </row>
    <row r="178" ht="12.75">
      <c r="E178" s="138"/>
    </row>
    <row r="179" ht="12.75">
      <c r="E179" s="138"/>
    </row>
    <row r="180" ht="12.75">
      <c r="E180" s="138"/>
    </row>
    <row r="181" ht="12.75">
      <c r="E181" s="138"/>
    </row>
    <row r="182" ht="12.75">
      <c r="E182" s="138"/>
    </row>
    <row r="183" ht="12.75">
      <c r="E183" s="138"/>
    </row>
    <row r="184" ht="12.75">
      <c r="E184" s="138"/>
    </row>
    <row r="185" ht="12.75">
      <c r="E185" s="138"/>
    </row>
    <row r="186" ht="12.75">
      <c r="E186" s="138"/>
    </row>
    <row r="187" ht="12.75">
      <c r="E187" s="138"/>
    </row>
    <row r="188" ht="12.75">
      <c r="E188" s="138"/>
    </row>
    <row r="189" ht="12.75">
      <c r="E189" s="138"/>
    </row>
    <row r="190" ht="12.75">
      <c r="E190" s="138"/>
    </row>
    <row r="191" ht="12.75">
      <c r="E191" s="138"/>
    </row>
    <row r="192" ht="12.75">
      <c r="E192" s="138"/>
    </row>
    <row r="193" ht="12.75">
      <c r="E193" s="138"/>
    </row>
    <row r="194" ht="12.75">
      <c r="E194" s="138"/>
    </row>
    <row r="195" ht="12.75">
      <c r="E195" s="138"/>
    </row>
    <row r="196" ht="12.75">
      <c r="E196" s="138"/>
    </row>
    <row r="197" ht="12.75">
      <c r="E197" s="138"/>
    </row>
    <row r="198" ht="12.75">
      <c r="E198" s="138"/>
    </row>
    <row r="199" ht="12.75">
      <c r="E199" s="138"/>
    </row>
    <row r="200" spans="1:2" ht="12.75">
      <c r="A200" s="195"/>
      <c r="B200" s="195"/>
    </row>
    <row r="201" spans="1:7" ht="12.75">
      <c r="A201" s="194"/>
      <c r="B201" s="194"/>
      <c r="C201" s="197"/>
      <c r="D201" s="197"/>
      <c r="E201" s="198"/>
      <c r="F201" s="197"/>
      <c r="G201" s="199"/>
    </row>
    <row r="202" spans="1:7" ht="12.75">
      <c r="A202" s="200"/>
      <c r="B202" s="200"/>
      <c r="C202" s="194"/>
      <c r="D202" s="194"/>
      <c r="E202" s="201"/>
      <c r="F202" s="194"/>
      <c r="G202" s="194"/>
    </row>
    <row r="203" spans="1:7" ht="12.75">
      <c r="A203" s="194"/>
      <c r="B203" s="194"/>
      <c r="C203" s="194"/>
      <c r="D203" s="194"/>
      <c r="E203" s="201"/>
      <c r="F203" s="194"/>
      <c r="G203" s="194"/>
    </row>
    <row r="204" spans="1:7" ht="12.75">
      <c r="A204" s="194"/>
      <c r="B204" s="194"/>
      <c r="C204" s="194"/>
      <c r="D204" s="194"/>
      <c r="E204" s="201"/>
      <c r="F204" s="194"/>
      <c r="G204" s="194"/>
    </row>
    <row r="205" spans="1:7" ht="12.75">
      <c r="A205" s="194"/>
      <c r="B205" s="194"/>
      <c r="C205" s="194"/>
      <c r="D205" s="194"/>
      <c r="E205" s="201"/>
      <c r="F205" s="194"/>
      <c r="G205" s="194"/>
    </row>
    <row r="206" spans="1:7" ht="12.75">
      <c r="A206" s="194"/>
      <c r="B206" s="194"/>
      <c r="C206" s="194"/>
      <c r="D206" s="194"/>
      <c r="E206" s="201"/>
      <c r="F206" s="194"/>
      <c r="G206" s="194"/>
    </row>
    <row r="207" spans="1:7" ht="12.75">
      <c r="A207" s="194"/>
      <c r="B207" s="194"/>
      <c r="C207" s="194"/>
      <c r="D207" s="194"/>
      <c r="E207" s="201"/>
      <c r="F207" s="194"/>
      <c r="G207" s="194"/>
    </row>
    <row r="208" spans="1:7" ht="12.75">
      <c r="A208" s="194"/>
      <c r="B208" s="194"/>
      <c r="C208" s="194"/>
      <c r="D208" s="194"/>
      <c r="E208" s="201"/>
      <c r="F208" s="194"/>
      <c r="G208" s="194"/>
    </row>
    <row r="209" spans="1:7" ht="12.75">
      <c r="A209" s="194"/>
      <c r="B209" s="194"/>
      <c r="C209" s="194"/>
      <c r="D209" s="194"/>
      <c r="E209" s="201"/>
      <c r="F209" s="194"/>
      <c r="G209" s="194"/>
    </row>
    <row r="210" spans="1:7" ht="12.75">
      <c r="A210" s="194"/>
      <c r="B210" s="194"/>
      <c r="C210" s="194"/>
      <c r="D210" s="194"/>
      <c r="E210" s="201"/>
      <c r="F210" s="194"/>
      <c r="G210" s="194"/>
    </row>
    <row r="211" spans="1:7" ht="12.75">
      <c r="A211" s="194"/>
      <c r="B211" s="194"/>
      <c r="C211" s="194"/>
      <c r="D211" s="194"/>
      <c r="E211" s="201"/>
      <c r="F211" s="194"/>
      <c r="G211" s="194"/>
    </row>
    <row r="212" spans="1:7" ht="12.75">
      <c r="A212" s="194"/>
      <c r="B212" s="194"/>
      <c r="C212" s="194"/>
      <c r="D212" s="194"/>
      <c r="E212" s="201"/>
      <c r="F212" s="194"/>
      <c r="G212" s="194"/>
    </row>
    <row r="213" spans="1:7" ht="12.75">
      <c r="A213" s="194"/>
      <c r="B213" s="194"/>
      <c r="C213" s="194"/>
      <c r="D213" s="194"/>
      <c r="E213" s="201"/>
      <c r="F213" s="194"/>
      <c r="G213" s="194"/>
    </row>
    <row r="214" spans="1:7" ht="12.75">
      <c r="A214" s="194"/>
      <c r="B214" s="194"/>
      <c r="C214" s="194"/>
      <c r="D214" s="194"/>
      <c r="E214" s="201"/>
      <c r="F214" s="194"/>
      <c r="G214" s="194"/>
    </row>
  </sheetData>
  <mergeCells count="50">
    <mergeCell ref="C143:D143"/>
    <mergeCell ref="C124:D124"/>
    <mergeCell ref="C136:D136"/>
    <mergeCell ref="C105:D105"/>
    <mergeCell ref="C108:D108"/>
    <mergeCell ref="C110:G110"/>
    <mergeCell ref="C111:D111"/>
    <mergeCell ref="C113:D113"/>
    <mergeCell ref="C116:D116"/>
    <mergeCell ref="C118:D118"/>
    <mergeCell ref="C120:D120"/>
    <mergeCell ref="C87:D87"/>
    <mergeCell ref="C89:D89"/>
    <mergeCell ref="C91:D91"/>
    <mergeCell ref="C93:D93"/>
    <mergeCell ref="C95:D95"/>
    <mergeCell ref="C97:D97"/>
    <mergeCell ref="C99:D99"/>
    <mergeCell ref="C101:D101"/>
    <mergeCell ref="C69:D69"/>
    <mergeCell ref="C70:D70"/>
    <mergeCell ref="C72:G72"/>
    <mergeCell ref="C73:D73"/>
    <mergeCell ref="C74:D74"/>
    <mergeCell ref="C76:D76"/>
    <mergeCell ref="C77:D77"/>
    <mergeCell ref="C78:D78"/>
    <mergeCell ref="C80:G80"/>
    <mergeCell ref="C61:G61"/>
    <mergeCell ref="C62:D62"/>
    <mergeCell ref="C64:D64"/>
    <mergeCell ref="C81:D81"/>
    <mergeCell ref="C83:D83"/>
    <mergeCell ref="C51:D51"/>
    <mergeCell ref="C53:D53"/>
    <mergeCell ref="C57:D57"/>
    <mergeCell ref="C39:D39"/>
    <mergeCell ref="C44:D44"/>
    <mergeCell ref="C29:D29"/>
    <mergeCell ref="C33:D33"/>
    <mergeCell ref="C17:D17"/>
    <mergeCell ref="C19:D19"/>
    <mergeCell ref="C21:D21"/>
    <mergeCell ref="A1:I1"/>
    <mergeCell ref="A3:B3"/>
    <mergeCell ref="A4:B4"/>
    <mergeCell ref="G4:I4"/>
    <mergeCell ref="C9:D9"/>
    <mergeCell ref="C11:D11"/>
    <mergeCell ref="C13:D13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</dc:creator>
  <cp:keywords/>
  <dc:description/>
  <cp:lastModifiedBy>Dvořák</cp:lastModifiedBy>
  <dcterms:created xsi:type="dcterms:W3CDTF">2014-06-16T07:11:06Z</dcterms:created>
  <dcterms:modified xsi:type="dcterms:W3CDTF">2014-06-16T07:11:57Z</dcterms:modified>
  <cp:category/>
  <cp:version/>
  <cp:contentType/>
  <cp:contentStatus/>
</cp:coreProperties>
</file>