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tavební část" sheetId="2" r:id="rId2"/>
    <sheet name="02 - Zdravotní technika -..." sheetId="3" r:id="rId3"/>
    <sheet name="03 - Ústřední vytápění" sheetId="4" r:id="rId4"/>
    <sheet name="04 - Měření a regulace" sheetId="5" r:id="rId5"/>
    <sheet name="05 - VON" sheetId="6" r:id="rId6"/>
    <sheet name="Pokyny pro vyplnění" sheetId="7" r:id="rId7"/>
  </sheets>
  <definedNames>
    <definedName name="_xlnm.Print_Area" localSheetId="0">'Rekapitulace stavby'!$D$4:$AO$36,'Rekapitulace stavby'!$C$42:$AQ$60</definedName>
    <definedName name="_xlnm._FilterDatabase" localSheetId="1" hidden="1">'01 - Stavební část'!$C$87:$K$149</definedName>
    <definedName name="_xlnm.Print_Area" localSheetId="1">'01 - Stavební část'!$C$4:$J$39,'01 - Stavební část'!$C$45:$J$69,'01 - Stavební část'!$C$75:$K$149</definedName>
    <definedName name="_xlnm._FilterDatabase" localSheetId="2" hidden="1">'02 - Zdravotní technika -...'!$C$84:$K$228</definedName>
    <definedName name="_xlnm.Print_Area" localSheetId="2">'02 - Zdravotní technika -...'!$C$4:$J$39,'02 - Zdravotní technika -...'!$C$45:$J$66,'02 - Zdravotní technika -...'!$C$72:$K$228</definedName>
    <definedName name="_xlnm._FilterDatabase" localSheetId="3" hidden="1">'03 - Ústřední vytápění'!$C$86:$K$311</definedName>
    <definedName name="_xlnm.Print_Area" localSheetId="3">'03 - Ústřední vytápění'!$C$4:$J$39,'03 - Ústřední vytápění'!$C$45:$J$68,'03 - Ústřední vytápění'!$C$74:$K$311</definedName>
    <definedName name="_xlnm._FilterDatabase" localSheetId="4" hidden="1">'04 - Měření a regulace'!$C$84:$K$224</definedName>
    <definedName name="_xlnm.Print_Area" localSheetId="4">'04 - Měření a regulace'!$C$4:$J$39,'04 - Měření a regulace'!$C$45:$J$66,'04 - Měření a regulace'!$C$72:$K$224</definedName>
    <definedName name="_xlnm._FilterDatabase" localSheetId="5" hidden="1">'05 - VON'!$C$79:$K$87</definedName>
    <definedName name="_xlnm.Print_Area" localSheetId="5">'05 - VON'!$C$4:$J$39,'05 - VON'!$C$45:$J$61,'05 - VON'!$C$67:$K$87</definedName>
    <definedName name="_xlnm.Print_Area" localSheetId="6">'Pokyny pro vyplnění'!$B$2:$K$71,'Pokyny pro vyplnění'!$B$74:$K$118,'Pokyny pro vyplnění'!$B$121:$K$190,'Pokyny pro vyplnění'!$B$198:$K$218</definedName>
    <definedName name="_xlnm.Print_Titles" localSheetId="0">'Rekapitulace stavby'!$52:$52</definedName>
    <definedName name="_xlnm.Print_Titles" localSheetId="1">'01 - Stavební část'!$87:$87</definedName>
    <definedName name="_xlnm.Print_Titles" localSheetId="2">'02 - Zdravotní technika -...'!$84:$84</definedName>
    <definedName name="_xlnm.Print_Titles" localSheetId="3">'03 - Ústřední vytápění'!$86:$86</definedName>
    <definedName name="_xlnm.Print_Titles" localSheetId="4">'04 - Měření a regulace'!$84:$84</definedName>
    <definedName name="_xlnm.Print_Titles" localSheetId="5">'05 - VON'!$79:$79</definedName>
  </definedNames>
  <calcPr fullCalcOnLoad="1"/>
</workbook>
</file>

<file path=xl/sharedStrings.xml><?xml version="1.0" encoding="utf-8"?>
<sst xmlns="http://schemas.openxmlformats.org/spreadsheetml/2006/main" count="5845" uniqueCount="1223">
  <si>
    <t>Export Komplet</t>
  </si>
  <si>
    <t>VZ</t>
  </si>
  <si>
    <t>2.0</t>
  </si>
  <si>
    <t>ZAMOK</t>
  </si>
  <si>
    <t>False</t>
  </si>
  <si>
    <t>{d60a310b-4327-4dce-ace4-01e3f3fa277b}</t>
  </si>
  <si>
    <t>0,01</t>
  </si>
  <si>
    <t>21</t>
  </si>
  <si>
    <t>15</t>
  </si>
  <si>
    <t>REKAPITULACE STAVBY</t>
  </si>
  <si>
    <t>v ---  níže se nacházejí doplnkové a pomocné údaje k sestavám  --- v</t>
  </si>
  <si>
    <t>Návod na vyplnění</t>
  </si>
  <si>
    <t>0,001</t>
  </si>
  <si>
    <t>Kód:</t>
  </si>
  <si>
    <t>2017_02</t>
  </si>
  <si>
    <t>Měnit lze pouze buňky se žlutým podbarvením!
1) v Rekapitulaci stavby vyplňte údaje o Uchazeči (přenesou se do ostatních sestav i v jiných listech)
2) na vybraných listech vyplňte v sestavě Soupis prací ceny u položek</t>
  </si>
  <si>
    <t>Stavba:</t>
  </si>
  <si>
    <t>Rekonstrukce kotelny MŠ Bratrská, Dačice</t>
  </si>
  <si>
    <t>KSO:</t>
  </si>
  <si>
    <t>801 31 19</t>
  </si>
  <si>
    <t>CC-CZ:</t>
  </si>
  <si>
    <t/>
  </si>
  <si>
    <t>Místo:</t>
  </si>
  <si>
    <t>Dačice</t>
  </si>
  <si>
    <t>Datum:</t>
  </si>
  <si>
    <t>27. 2. 2017</t>
  </si>
  <si>
    <t>Zadavatel:</t>
  </si>
  <si>
    <t>IČ:</t>
  </si>
  <si>
    <t>Město Dačice</t>
  </si>
  <si>
    <t>DIČ:</t>
  </si>
  <si>
    <t>Uchazeč:</t>
  </si>
  <si>
    <t>Vyplň údaj</t>
  </si>
  <si>
    <t>Projektant:</t>
  </si>
  <si>
    <t>VV - PROJEKT, Havlíčkova 44, Jihlava</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</si>
  <si>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</si>
  <si>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</si>
  <si>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</si>
  <si>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</si>
  <si>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</si>
  <si>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</si>
  <si>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</si>
  <si>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</si>
  <si>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</si>
  <si>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</si>
  <si>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</si>
  <si>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</si>
  <si>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</si>
  <si>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</si>
  <si>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</si>
  <si>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</si>
  <si>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</si>
  <si>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</si>
  <si>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</si>
  <si>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</si>
  <si>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</si>
  <si>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</si>
  <si>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</si>
  <si>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</si>
  <si>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</si>
  <si>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</si>
  <si>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</si>
  <si>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</si>
  <si>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</si>
  <si>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</si>
  <si>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</si>
  <si>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</si>
  <si>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</si>
  <si>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</si>
  <si>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</si>
  <si>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</si>
  <si>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</si>
  <si>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</si>
  <si>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</si>
  <si>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</si>
  <si>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</si>
  <si>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</si>
  <si>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</si>
  <si>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</si>
  <si>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</si>
  <si>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část</t>
  </si>
  <si>
    <t>STA</t>
  </si>
  <si>
    <t>1</t>
  </si>
  <si>
    <t>{316adf02-51d2-4a44-b0e4-ea597a0b73a9}</t>
  </si>
  <si>
    <t>2</t>
  </si>
  <si>
    <t>02</t>
  </si>
  <si>
    <t>Zdravotní technika - plynová zařízení</t>
  </si>
  <si>
    <t>{48ee8214-6a18-441e-972a-89b479235e4f}</t>
  </si>
  <si>
    <t>03</t>
  </si>
  <si>
    <t>Ústřední vytápění</t>
  </si>
  <si>
    <t>{eed9cb32-c8af-4f7e-8df3-284164b6a042}</t>
  </si>
  <si>
    <t>04</t>
  </si>
  <si>
    <t>Měření a regulace</t>
  </si>
  <si>
    <t>{7cfdf2cb-a7aa-4a80-ad49-0ab093f9bd99}</t>
  </si>
  <si>
    <t>05</t>
  </si>
  <si>
    <t>VON</t>
  </si>
  <si>
    <t>{c4da214f-f6ec-418f-bfc9-40451389afa5}</t>
  </si>
  <si>
    <t>KRYCÍ LIST SOUPISU PRACÍ</t>
  </si>
  <si>
    <t>Objekt:</t>
  </si>
  <si>
    <t>01 - Stavební část</t>
  </si>
  <si>
    <t>REKAPITULACE ČLENĚNÍ SOUPISU PRACÍ</t>
  </si>
  <si>
    <t>Kód dílu - Popis</t>
  </si>
  <si>
    <t>Cena celkem [CZK]</t>
  </si>
  <si>
    <t>-1</t>
  </si>
  <si>
    <t>HSV - Práce a dodávky HSV</t>
  </si>
  <si>
    <t xml:space="preserve">    2 - Zakládání</t>
  </si>
  <si>
    <t xml:space="preserve">    3 - Svislé a kompletní konstrukce</t>
  </si>
  <si>
    <t xml:space="preserve">    6 - Úpravy povrchů, podlahy a osazování výplní</t>
  </si>
  <si>
    <t xml:space="preserve">    94 - Lešení a stavební výtahy</t>
  </si>
  <si>
    <t xml:space="preserve">    95 - Různé dokončovací konstrukce a práce pozemních staveb</t>
  </si>
  <si>
    <t xml:space="preserve">    998 - Přesun hmot</t>
  </si>
  <si>
    <t>PSV - Práce a dodávky PSV</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</si>
  <si>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</si>
  <si>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</si>
  <si>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</si>
  <si>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</si>
  <si>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</si>
  <si>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</si>
  <si>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</si>
  <si>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</si>
  <si>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</si>
  <si>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</si>
  <si>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</si>
  <si>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</si>
  <si>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</si>
  <si>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</si>
  <si>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</si>
  <si>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</si>
  <si>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</si>
  <si>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Zakládání</t>
  </si>
  <si>
    <t>K</t>
  </si>
  <si>
    <t>278381531</t>
  </si>
  <si>
    <t>Základy pod stroje nebo technologická zařízení z betonu s bedněním, odbedněním, bez úpravy povrchu z betonu prostého objemu souvislé základové konstrukce do 5 m3 tř. C 16/20, složitosti I</t>
  </si>
  <si>
    <t>m3</t>
  </si>
  <si>
    <t>4</t>
  </si>
  <si>
    <t>-1957506838</t>
  </si>
  <si>
    <t>PP</t>
  </si>
  <si>
    <t>PSC</t>
  </si>
  <si>
    <t xml:space="preserve">Poznámka k souboru cen:
1. Podlévání provizorně podklínovaných patek usazených strojů a technologických zařízení se oceňuje cenami souboru cen 278 38-3 Zálivka pod stroje nebo technologická zařízení této části katalogu nebo cenami 631 31- . . Mazanina a 632 45-1031 až -1034 Vyrovnávací potěr cementový části A05 Podlahy a podlahové konstrukce katalogu 801-1 Budovy a haly – zděné a monolitické. 2. Od objemu betonu se odečítá objem všech kotevních otvorů. Jejich zalití se oceňuje cenami souboru cen 278 31-1 . Zálivka kotevních otvorů této části katalogu. </t>
  </si>
  <si>
    <t>VV</t>
  </si>
  <si>
    <t>"základek pod kotle" 1,50*0,90*0,10</t>
  </si>
  <si>
    <t>Mezisoučet</t>
  </si>
  <si>
    <t>3</t>
  </si>
  <si>
    <t>Svislé a kompletní konstrukce</t>
  </si>
  <si>
    <t>310237241</t>
  </si>
  <si>
    <t>Zazdívka otvorů ve zdivu nadzákladovém cihlami pálenými plochy přes 0,09 m2 do 0,25 m2, ve zdi tl. do 300 mm</t>
  </si>
  <si>
    <t>kus</t>
  </si>
  <si>
    <t>-215185695</t>
  </si>
  <si>
    <t>obezdívka sopouchu - nového zaústění</t>
  </si>
  <si>
    <t>6</t>
  </si>
  <si>
    <t>Úpravy povrchů, podlahy a osazování výplní</t>
  </si>
  <si>
    <t>612325421</t>
  </si>
  <si>
    <t>Oprava vápenocementové nebo vápenné omítky vnitřních ploch štukové dvouvrstvé, tloušťky do 20 mm stěn, v rozsahu opravované plochy do 10%</t>
  </si>
  <si>
    <t>m2</t>
  </si>
  <si>
    <t>-1847647703</t>
  </si>
  <si>
    <t xml:space="preserve">Poznámka k souboru cen:
1. Pro ocenění opravy omítek plochy do 1 m2 se použijí ceny souboru cen 61. 32-52.. Vápenocementová nebo vápenná omítka jednotlivých malých ploch. </t>
  </si>
  <si>
    <t>"kotelna" (7,30+5,35)*2*4,05-0,90*0,90*4+0,80*2,00+0,15*0,90*3*3</t>
  </si>
  <si>
    <t>612335222</t>
  </si>
  <si>
    <t>Cementová omítka jednotlivých malých ploch štuková na stěnách, plochy jednotlivě přes 0,09 do 0,25 m2</t>
  </si>
  <si>
    <t>-1813647437</t>
  </si>
  <si>
    <t>"obezdívka soupouchu" 1</t>
  </si>
  <si>
    <t>94</t>
  </si>
  <si>
    <t>Lešení a stavební výtahy</t>
  </si>
  <si>
    <t>5</t>
  </si>
  <si>
    <t>949101112</t>
  </si>
  <si>
    <t>Lešení pomocné pracovní pro objekty pozemních staveb pro zatížení do 150 kg/m2, o výšce lešeňové podlahy přes 1,9 do 3,5 m</t>
  </si>
  <si>
    <t>-2037320303</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</si>
  <si>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</si>
  <si>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stavební práce</t>
  </si>
  <si>
    <t>"kotelna" 7,30*5,35</t>
  </si>
  <si>
    <t>95</t>
  </si>
  <si>
    <t>Různé dokončovací konstrukce a práce pozemních staveb</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</si>
  <si>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</si>
  <si>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t>
  </si>
  <si>
    <t>-1553688377</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</si>
  <si>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</si>
  <si>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</si>
  <si>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"komunikační prostory" 25,000</t>
  </si>
  <si>
    <t>998</t>
  </si>
  <si>
    <t>Přesun hmot</t>
  </si>
  <si>
    <t>7</t>
  </si>
  <si>
    <t>998017001</t>
  </si>
  <si>
    <t>Přesun hmot pro budovy občanské výstavby, bydlení, výrobu a služby s omezením mechanizace vodorovná dopravní vzdálenost do 100 m pro budovy s jakoukoliv nosnou konstrukcí výšky do 6 m</t>
  </si>
  <si>
    <t>t</t>
  </si>
  <si>
    <t>1132059811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</si>
  <si>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</si>
  <si>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</si>
  <si>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</si>
  <si>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784</t>
  </si>
  <si>
    <t>Dokončovací práce - malby a tapety</t>
  </si>
  <si>
    <t>8</t>
  </si>
  <si>
    <t>619991001</t>
  </si>
  <si>
    <t>Zakrytí vnitřních ploch před znečištěním včetně pozdějšího odkrytí podlah fólií přilepenou lepící páskou</t>
  </si>
  <si>
    <t>-961145375</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</si>
  <si>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</si>
  <si>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zakrytí podlah</t>
  </si>
  <si>
    <t>9</t>
  </si>
  <si>
    <t>619991021</t>
  </si>
  <si>
    <t>Zakrytí vnitřních ploch před znečištěním včetně pozdějšího odkrytí rámů oken a dveří, keramických soklů oblepením malířskou páskou</t>
  </si>
  <si>
    <t>m</t>
  </si>
  <si>
    <t>-169892598</t>
  </si>
  <si>
    <t>"dveře" (0,80+2,00*2)*2</t>
  </si>
  <si>
    <t>"okna" 0,90*4*3</t>
  </si>
  <si>
    <t>10</t>
  </si>
  <si>
    <t>784211121</t>
  </si>
  <si>
    <t>Malby z malířských směsí otěruvzdorných za mokra dvojnásobné, bílé za mokra otěruvzdorné středně v místnostech výšky do 3,80 m</t>
  </si>
  <si>
    <t>16</t>
  </si>
  <si>
    <t>-413641100</t>
  </si>
  <si>
    <t>místnost kotelny</t>
  </si>
  <si>
    <t>7,30*5,35+(7,30+5,35)*2*4,05</t>
  </si>
  <si>
    <t>02 - Zdravotní technika - plynová zařízení</t>
  </si>
  <si>
    <t xml:space="preserve">    722 - Zdravotechnika - vnitřní vodovod</t>
  </si>
  <si>
    <t xml:space="preserve">    723 - Zdravotechnika - vnitřní plynovod</t>
  </si>
  <si>
    <t xml:space="preserve">    724 - Zdravotechnika - strojní vybavení</t>
  </si>
  <si>
    <t xml:space="preserve">    783 - Dokončovací práce - nátěry</t>
  </si>
  <si>
    <t xml:space="preserve">    789 - Hodinové zúčtovací sazby</t>
  </si>
  <si>
    <t>722</t>
  </si>
  <si>
    <t>Zdravotechnika - vnitřní vodovod</t>
  </si>
  <si>
    <t>722174002</t>
  </si>
  <si>
    <t>Potrubí z plastových trubek z polypropylenu (PPR) svařovaných polyfuzně PN 16 (SDR 7,4) D 20 x 2,8</t>
  </si>
  <si>
    <t>-500525333</t>
  </si>
  <si>
    <t xml:space="preserve">Poznámka k souboru cen:
1. V cenách -4001 až -4088 jsou započteny náklady na montáž a dodávku potrubí a tvarovek. </t>
  </si>
  <si>
    <t>viz.grafická a textová čast PD</t>
  </si>
  <si>
    <t>722174004</t>
  </si>
  <si>
    <t>Potrubí z plastových trubek z polypropylenu (PPR) svařovaných polyfuzně PN 16 (SDR 7,4) D 32 x 4,4</t>
  </si>
  <si>
    <t>-1096873185</t>
  </si>
  <si>
    <t>722181241</t>
  </si>
  <si>
    <t>Ochrana potrubí termoizolačními trubicemi z pěnového polyetylenu PE přilepenými v příčných a podélných spojích, tloušťky izolace přes 13 do 20 mm, vnitřního průměru izolace DN do 22 mm</t>
  </si>
  <si>
    <t>843904251</t>
  </si>
  <si>
    <t xml:space="preserve">Poznámka k souboru cen:
1. V cenách -1211 až -1256 jsou započteny i náklady na dodání tepelně izolačních trubic. </t>
  </si>
  <si>
    <t>722181242</t>
  </si>
  <si>
    <t>Ochrana potrubí termoizolačními trubicemi z pěnového polyetylenu PE přilepenými v příčných a podélných spojích, tloušťky izolace přes 13 do 20 mm, vnitřního průměru izolace DN přes 22 do 45 mm</t>
  </si>
  <si>
    <t>1217823703</t>
  </si>
  <si>
    <t>2+2</t>
  </si>
  <si>
    <t>722231072</t>
  </si>
  <si>
    <t>Armatury se dvěma závity ventily zpětné mosazné PN 10 do 110 st.C G 1/2</t>
  </si>
  <si>
    <t>604682717</t>
  </si>
  <si>
    <t>722231074</t>
  </si>
  <si>
    <t>Armatury se dvěma závity ventily zpětné mosazné PN 10 do 110 st.C G 1</t>
  </si>
  <si>
    <t>-1309575888</t>
  </si>
  <si>
    <t>722231142</t>
  </si>
  <si>
    <t>Armatury se dvěma závity ventily pojistné rohové G 3/4</t>
  </si>
  <si>
    <t>922109204</t>
  </si>
  <si>
    <t>722232043</t>
  </si>
  <si>
    <t>Armatury se dvěma závity kulové kohouty PN 42 do 185 st.C přímé vnitřní závit G 1/2</t>
  </si>
  <si>
    <t>-1111853974</t>
  </si>
  <si>
    <t>1+1</t>
  </si>
  <si>
    <t>722232045</t>
  </si>
  <si>
    <t>Armatury se dvěma závity kulové kohouty PN 42 do 185 st.C přímé vnitřní závit G 1</t>
  </si>
  <si>
    <t>-2112530026</t>
  </si>
  <si>
    <t>722290226</t>
  </si>
  <si>
    <t>Zkoušky, proplach a desinfekce vodovodního potrubí zkoušky těsnosti vodovodního potrubí závitového do DN 50</t>
  </si>
  <si>
    <t>1477746534</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</si>
  <si>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</si>
  <si>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2+4</t>
  </si>
  <si>
    <t>11</t>
  </si>
  <si>
    <t>722290234</t>
  </si>
  <si>
    <t>Zkoušky, proplach a desinfekce vodovodního potrubí proplach a desinfekce vodovodního potrubí do DN 80</t>
  </si>
  <si>
    <t>-1054614060</t>
  </si>
  <si>
    <t>12</t>
  </si>
  <si>
    <t>998722101</t>
  </si>
  <si>
    <t>Přesun hmot pro vnitřní vodovod stanovený z hmotnosti přesunovaného materiálu vodorovná dopravní vzdálenost do 50 m v objektech výšky do 6 m</t>
  </si>
  <si>
    <t>-276793305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</si>
  <si>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</si>
  <si>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723</t>
  </si>
  <si>
    <t>Zdravotechnika - vnitřní plynovod</t>
  </si>
  <si>
    <t>13</t>
  </si>
  <si>
    <t>723111203</t>
  </si>
  <si>
    <t>Potrubí z ocelových trubek závitových černých spojovaných svařováním, bezešvých běžných DN 20</t>
  </si>
  <si>
    <t>207517636</t>
  </si>
  <si>
    <t>14</t>
  </si>
  <si>
    <t>723111205</t>
  </si>
  <si>
    <t>Potrubí z ocelových trubek závitových černých spojovaných svařováním, bezešvých běžných DN 32</t>
  </si>
  <si>
    <t>-435678250</t>
  </si>
  <si>
    <t>723111206</t>
  </si>
  <si>
    <t>Potrubí z ocelových trubek závitových černých spojovaných svařováním, bezešvých běžných DN 40</t>
  </si>
  <si>
    <t>817351816</t>
  </si>
  <si>
    <t>723150312</t>
  </si>
  <si>
    <t>Potrubí z ocelových trubek hladkých černých spojovaných svařováním tvářených za tepla D 57/3,2</t>
  </si>
  <si>
    <t>1400383336</t>
  </si>
  <si>
    <t>20</t>
  </si>
  <si>
    <t>17</t>
  </si>
  <si>
    <t>723150315</t>
  </si>
  <si>
    <t>Potrubí z ocelových trubek hladkých černých spojovaných svařováním tvářených za tepla D 108/4</t>
  </si>
  <si>
    <t>1486776378</t>
  </si>
  <si>
    <t>18</t>
  </si>
  <si>
    <t>723150368</t>
  </si>
  <si>
    <t>Potrubí z ocelových trubek hladkých chráničky D 76/3,2</t>
  </si>
  <si>
    <t>1000397779</t>
  </si>
  <si>
    <t>19</t>
  </si>
  <si>
    <t>723190254</t>
  </si>
  <si>
    <t>Přípojky plynovodní ke strojům a zařízením z trubek vyvedení a upevnění plynovodních výpustek na potrubí přes 25 do DN 50</t>
  </si>
  <si>
    <t>-1272417558</t>
  </si>
  <si>
    <t xml:space="preserve">Poznámka k souboru cen:
1. Cenami -0201 až -0207 se oceňují přípojky délky do 1,5 m. Přípojky délky přes 1,5 m se oceňují příslušnými cenami potrubí této části, jako rozvod. 2. Cenami -0251 až -0257 se oceňuje vyvedení a upevnění výpustek plynových zařizovacích předmětů a plynovodních výtokových armatur. Cenami nelze oceňovat přípojky ke strojům a zařízením. 3. Cenami -0201 až -0207 nelze oceňovat přípojky k zařizovacím předmětům části A05. 4. V cenách -0201 až -0207 je započteno i vyvedení a upevnění výpustek. </t>
  </si>
  <si>
    <t>2+1</t>
  </si>
  <si>
    <t>723190907</t>
  </si>
  <si>
    <t>Opravy plynovodního potrubí odvzdušnění a napuštění potrubí</t>
  </si>
  <si>
    <t>-1247268386</t>
  </si>
  <si>
    <t xml:space="preserve">Poznámka k souboru cen:
1. Cenami -0901 až -0909 se oceňuje jeden úsek, t.j. potrubí od hlavního uzávěru k plynoměru nebo od plynoměru po uzávěry před zařizovacím předmětem nebo výpustkou. 2. Při uzavírání nebo otevírání se za úsek považuje i potrubí od uzávěru stoupacího potrubí k plynoměru. 3. Pro oceňování účasti dodavatele stavebních prací při úředních tlakových zkouškách oprav a rekonstrukcí rozvodů plynu platí čl. 1311 Všeobecných podmínek části A 03. </t>
  </si>
  <si>
    <t>40+3</t>
  </si>
  <si>
    <t>723190909</t>
  </si>
  <si>
    <t>Opravy plynovodního potrubí neúřední zkouška těsnosti dosavadního potrubí</t>
  </si>
  <si>
    <t>1783859635</t>
  </si>
  <si>
    <t>22</t>
  </si>
  <si>
    <t>723190919</t>
  </si>
  <si>
    <t>Opravy plynovodního potrubí navaření odbočky na potrubí DN 80</t>
  </si>
  <si>
    <t>421295650</t>
  </si>
  <si>
    <t>23</t>
  </si>
  <si>
    <t>723198999R</t>
  </si>
  <si>
    <t>1349830490</t>
  </si>
  <si>
    <t>24</t>
  </si>
  <si>
    <t>M</t>
  </si>
  <si>
    <t>422743413R</t>
  </si>
  <si>
    <t>armatury speciální ostatní do PN 40 armatury z uhlíkové oceli do PN 40 C 26 420 540, PN 40, bezpečnostní rychlouzávěr, automatický, jednostupňový pro topné plyny, vzduch a neagresivní plyny, od -10°C do +70°C DN  80 x 310 mm</t>
  </si>
  <si>
    <t>32</t>
  </si>
  <si>
    <t>-201839948</t>
  </si>
  <si>
    <t>25</t>
  </si>
  <si>
    <t>723221304</t>
  </si>
  <si>
    <t>Armatury s jedním závitem ventily vzorkovací rohové PN 5 vnitřní závit G 1/2</t>
  </si>
  <si>
    <t>463457741</t>
  </si>
  <si>
    <t>26</t>
  </si>
  <si>
    <t>723229102</t>
  </si>
  <si>
    <t>Armatury s jedním závitem montáž armatur s jedním závitem ostatních typů G 1/2</t>
  </si>
  <si>
    <t>soubor</t>
  </si>
  <si>
    <t>1674198792</t>
  </si>
  <si>
    <t>27</t>
  </si>
  <si>
    <t>551280380R</t>
  </si>
  <si>
    <t>příslušenství k armaturám pro ústřední topení armatury topenářské IVAR manometry axiální IVAR.MA 50, 63 průměr 63 mm, zadní napojení 1/4" MA 63  0 - 4 bar</t>
  </si>
  <si>
    <t>-1010391232</t>
  </si>
  <si>
    <t>28</t>
  </si>
  <si>
    <t>723231162</t>
  </si>
  <si>
    <t>Armatury se dvěma závity kohouty kulové PN 42 do 185 st.C plnoprůtokové vnitřní závit těžká řada G 1/2</t>
  </si>
  <si>
    <t>1592775133</t>
  </si>
  <si>
    <t>29</t>
  </si>
  <si>
    <t>723231163</t>
  </si>
  <si>
    <t>Armatury se dvěma závity kohouty kulové PN 42 do 185 st.C plnoprůtokové vnitřní závit těžká řada G 3/4</t>
  </si>
  <si>
    <t>1245510425</t>
  </si>
  <si>
    <t>30</t>
  </si>
  <si>
    <t>723231164</t>
  </si>
  <si>
    <t>Armatury se dvěma závity kohouty kulové PN 42 do 185 st.C plnoprůtokové vnitřní závit těžká řada G 1</t>
  </si>
  <si>
    <t>557131627</t>
  </si>
  <si>
    <t xml:space="preserve">Poznámka k souboru cen:
1. Cenami -9101 až -9108 nelze oceňovat montáž středotlakých regulátorů nebo jejich souprav. 2. V cenách -4351 a -4352 je upevňovací spojovací materiál součástí dodávky skříňky a soklu. </t>
  </si>
  <si>
    <t>31</t>
  </si>
  <si>
    <t>723234366r</t>
  </si>
  <si>
    <t>Armatury se dvěma závity středotlaké regulátory tlaku plynu zařízení pro regulátory plynu skříňka</t>
  </si>
  <si>
    <t>1074235826</t>
  </si>
  <si>
    <t>723234922r</t>
  </si>
  <si>
    <t>Opravy středotlakých regulátorů tlaku plynu výměna membrány s přetěsněním víka</t>
  </si>
  <si>
    <t>266204092</t>
  </si>
  <si>
    <t>33</t>
  </si>
  <si>
    <t>723239106</t>
  </si>
  <si>
    <t>Armatury se dvěma závity montáž armatur se dvěma závity ostatních typů G 2</t>
  </si>
  <si>
    <t>464700703</t>
  </si>
  <si>
    <t>34</t>
  </si>
  <si>
    <t>998723101</t>
  </si>
  <si>
    <t>Přesun hmot pro vnitřní plynovod stanovený z hmotnosti přesunovaného materiálu vodorovná dopravní vzdálenost do 50 m v objektech výšky do 6 m</t>
  </si>
  <si>
    <t>-497925209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</si>
  <si>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</si>
  <si>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724</t>
  </si>
  <si>
    <t>Zdravotechnika - strojní vybavení</t>
  </si>
  <si>
    <t>35</t>
  </si>
  <si>
    <t>724141111r</t>
  </si>
  <si>
    <t>Čerpadla vodovodní strojní bez potrubí samonasávací s úplnou spojkou a elektromotorem na společné základové desce včetně sacího koše dvojstupňové DN 25 (25-SVA-2 Sigma)</t>
  </si>
  <si>
    <t>-440954703</t>
  </si>
  <si>
    <t>36</t>
  </si>
  <si>
    <t>724234106</t>
  </si>
  <si>
    <t>Příslušenství domovních vodáren nádoby tlakové s pryžovým vakem vertikální objemu 12 l</t>
  </si>
  <si>
    <t>-564609427</t>
  </si>
  <si>
    <t>37</t>
  </si>
  <si>
    <t>998724101</t>
  </si>
  <si>
    <t>Přesun hmot pro strojní vybavení stanovený z hmotnosti přesunovaného materiálu vodorovná dopravní vzdálenost do 50 m v objektech výšky do 6 m</t>
  </si>
  <si>
    <t>-2025488916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</si>
  <si>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</si>
  <si>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783</t>
  </si>
  <si>
    <t>Dokončovací práce - nátěry</t>
  </si>
  <si>
    <t>38</t>
  </si>
  <si>
    <t>783617613</t>
  </si>
  <si>
    <t>Krycí nátěr (email) armatur a kovových potrubí potrubí do DN 50 mm dvojnásobný syntetický samozákladující</t>
  </si>
  <si>
    <t>-1358893392</t>
  </si>
  <si>
    <t>40</t>
  </si>
  <si>
    <t>39</t>
  </si>
  <si>
    <t>783617623</t>
  </si>
  <si>
    <t>Krycí nátěr (email) armatur a kovových potrubí potrubí přes DN 50 do DN 100 mm jednonásobný syntetický samozákladující</t>
  </si>
  <si>
    <t>194654081</t>
  </si>
  <si>
    <t>789</t>
  </si>
  <si>
    <t>Hodinové zúčtovací sazby</t>
  </si>
  <si>
    <t>789012025p</t>
  </si>
  <si>
    <t>Kompletace zařizovacích předmětů</t>
  </si>
  <si>
    <t>soub</t>
  </si>
  <si>
    <t>512</t>
  </si>
  <si>
    <t>857772740</t>
  </si>
  <si>
    <t>03 - Ústřední vytápění</t>
  </si>
  <si>
    <t>VV PROJEKT, Havlíčkova 44, Jihlava</t>
  </si>
  <si>
    <t>D1 - 73 - ÚT celkem</t>
  </si>
  <si>
    <t xml:space="preserve">    D2 - 731 - Kotelny</t>
  </si>
  <si>
    <t xml:space="preserve">    D3 - 732 - Strojovny</t>
  </si>
  <si>
    <t xml:space="preserve">    D4 - 733 - Rozvod potrubí</t>
  </si>
  <si>
    <t xml:space="preserve">    D5 - 734 - Armatury</t>
  </si>
  <si>
    <t xml:space="preserve">    D6 - 713 - Izolace tepelné</t>
  </si>
  <si>
    <t xml:space="preserve">    D7 - 783 - Nátěry</t>
  </si>
  <si>
    <t xml:space="preserve">    D8 - 789 - HZS</t>
  </si>
  <si>
    <t>D1</t>
  </si>
  <si>
    <t>73 - ÚT celkem</t>
  </si>
  <si>
    <t>D2</t>
  </si>
  <si>
    <t>731 - Kotelny</t>
  </si>
  <si>
    <t>Pol1</t>
  </si>
  <si>
    <t>bez pripravy TUV</t>
  </si>
  <si>
    <t>64</t>
  </si>
  <si>
    <t>265406993</t>
  </si>
  <si>
    <t>MONTAZ NASTENNYCH KOTLU bez pripravy TUV</t>
  </si>
  <si>
    <t>Poznámka k souboru cen:
DEMONT. KOTLŮ jsou oceněny hodinnovou sazbou v části HZS MONTAZ NASTENNYCH KOTLU</t>
  </si>
  <si>
    <t>Pol2</t>
  </si>
  <si>
    <t>2xkot.Vitodens 200-W,B2HA, v kask.-200 kW, reg.Vitotronic 100 HC1B, viz.nab.</t>
  </si>
  <si>
    <t>kpl</t>
  </si>
  <si>
    <t>627421792</t>
  </si>
  <si>
    <t>NASTENNE KONDENZACNI KOTLE NAPŘ. VIESSMANN 2xkot.Vitodens 200-W,B2HA, v kask.-200 kW, reg.Vitotronic 100 HC1B, viz.nab.</t>
  </si>
  <si>
    <t>Poznámka k souboru cen:
 NASTENNE KONDENZACNI KOTLE NAPŘ. VIESSMANN</t>
  </si>
  <si>
    <t>Pol3</t>
  </si>
  <si>
    <t>Hydraulická výhybka Dn 80</t>
  </si>
  <si>
    <t>12062409</t>
  </si>
  <si>
    <t>MONTAZ ANULOIDU A ODPLYNOVACUHydraulická výhybka Dn 80</t>
  </si>
  <si>
    <t>Poznámka k souboru cen:
 MONTAZ ANULOIDU A ODPLYNOVACU</t>
  </si>
  <si>
    <t>Pol4</t>
  </si>
  <si>
    <t>Vitotronic 200-H, HK3B</t>
  </si>
  <si>
    <t>1018073129</t>
  </si>
  <si>
    <t>REGULÁTORY A PRISLUSENSTVI NAPŘ. VIESSMANN Vitotronic 200-H, HK3B</t>
  </si>
  <si>
    <t>Poznámka k souboru cen:
 REGULÁTORY A PRISLUSENSTVI NAPŘ. VIESSMANN</t>
  </si>
  <si>
    <t>Pol5</t>
  </si>
  <si>
    <t>Neutralizační zařízení GENO-Netra V N-70</t>
  </si>
  <si>
    <t>-894934101</t>
  </si>
  <si>
    <t>Pol6</t>
  </si>
  <si>
    <t>Komunikační modul LON</t>
  </si>
  <si>
    <t>704526656</t>
  </si>
  <si>
    <t>Pol7</t>
  </si>
  <si>
    <t>Komunikační modul LON (pro MW, MW2)</t>
  </si>
  <si>
    <t>158180588</t>
  </si>
  <si>
    <t>Pol8</t>
  </si>
  <si>
    <t>Spoj. kabel LON pro výměnu dat (7m)</t>
  </si>
  <si>
    <t>-1576548892</t>
  </si>
  <si>
    <t>Pol9</t>
  </si>
  <si>
    <t>Zkončovací odpor LON (2 ks)</t>
  </si>
  <si>
    <t>-1035295295</t>
  </si>
  <si>
    <t>Pol10</t>
  </si>
  <si>
    <t>Čidlo výstupní teploty NTC Nr.2,i=5800</t>
  </si>
  <si>
    <t>1396899908</t>
  </si>
  <si>
    <t>Pol11</t>
  </si>
  <si>
    <t>Konektor č."20" (3 ks)</t>
  </si>
  <si>
    <t>1928433460</t>
  </si>
  <si>
    <t>Pol12</t>
  </si>
  <si>
    <t>Konektor č."52" (3 ks)</t>
  </si>
  <si>
    <t>813500066</t>
  </si>
  <si>
    <t>Pol13</t>
  </si>
  <si>
    <t>Spalinová kaskáda Vitodens 200-W, 2x80/99 kW</t>
  </si>
  <si>
    <t>-359803199</t>
  </si>
  <si>
    <t>ODTAHY SPALIN OD KONDENZAČNÍCH KOTLŮ Spalinová kaskáda Vitodens 200-W, 2x80/99 kW</t>
  </si>
  <si>
    <t>Poznámka k souboru cen:
 ODTAHY SPALIN OD KONDENZAČNÍCH KOTLŮ NAPŘ. VIESSMAN</t>
  </si>
  <si>
    <t>Pol14</t>
  </si>
  <si>
    <t>Jednoduchý revizní kus Dn 200 mm</t>
  </si>
  <si>
    <t>ks</t>
  </si>
  <si>
    <t>293758830</t>
  </si>
  <si>
    <t>Pol15</t>
  </si>
  <si>
    <t>Jdnoduché koleno 87", Dn200 mm</t>
  </si>
  <si>
    <t>-564424789</t>
  </si>
  <si>
    <t>Pol16</t>
  </si>
  <si>
    <t>Trubka kouřovodu, Dn 200 mm - 2m</t>
  </si>
  <si>
    <t>1467722872</t>
  </si>
  <si>
    <t>Pol17</t>
  </si>
  <si>
    <t>Základní sada šachry Dn200 mm</t>
  </si>
  <si>
    <t>-1257282302</t>
  </si>
  <si>
    <t>Pol18</t>
  </si>
  <si>
    <t>Trubka kouřovodu Dn 200 mm- 2m,</t>
  </si>
  <si>
    <t>1119887403</t>
  </si>
  <si>
    <t>Pol19</t>
  </si>
  <si>
    <t>Trubka kouřovodu Dn 200 mm- 1m,</t>
  </si>
  <si>
    <t>421702683</t>
  </si>
  <si>
    <t>;Trubka kouřovodu Dn 200 mm- 1m,</t>
  </si>
  <si>
    <t>Pol20</t>
  </si>
  <si>
    <t>montaz kourovodu</t>
  </si>
  <si>
    <t>-1277165055</t>
  </si>
  <si>
    <t>998731201</t>
  </si>
  <si>
    <t>Přesun hmot pro kotelny stanovený procentní sazbou (%) z ceny vodorovná dopravní vzdálenost do 50 m v objektech výšky do 6 m</t>
  </si>
  <si>
    <t>%</t>
  </si>
  <si>
    <t>201753654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</si>
  <si>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</si>
  <si>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D3</t>
  </si>
  <si>
    <t>732 - Strojovny</t>
  </si>
  <si>
    <t>Pol22</t>
  </si>
  <si>
    <t>objem do 1000 l</t>
  </si>
  <si>
    <t>-1621897111</t>
  </si>
  <si>
    <t>MONTAZ EXPANZNICH NADRZI objem do 1000 l</t>
  </si>
  <si>
    <t>Poznámka k souboru cen:
MONTAZ EXPANZNICH NADRZI</t>
  </si>
  <si>
    <t>Pol23</t>
  </si>
  <si>
    <t>typ N 500/6 (stat. tlak za studena 100 kPa)</t>
  </si>
  <si>
    <t>1910996534</t>
  </si>
  <si>
    <t>MEMBRÁN. EXPANZNÍ NADOBY NAPŘ. REXLEX DO 6 barů a 120°C typ N 500/6 (stat. tlak za studena 100 kPa)</t>
  </si>
  <si>
    <t>Poznámka k souboru cen:
 MEMBRÁN. EXPANZNÍ NADOBY NAPŘ. REXLEX DO 6 barů a 120 C</t>
  </si>
  <si>
    <t>Pol24</t>
  </si>
  <si>
    <t>MK 6/4"</t>
  </si>
  <si>
    <t>-1746165982</t>
  </si>
  <si>
    <t>SERVISNÍ ARMATURY S VYPOUŠTĚNÍM MK 6/4"</t>
  </si>
  <si>
    <t>Poznámka k souboru cen:
 SERVISNÍ ARMATURY S VYPOUŠTĚNÍM</t>
  </si>
  <si>
    <t>Pol25</t>
  </si>
  <si>
    <t>Fillcontrol Plus Compakt-automatické doplňovací zařízení</t>
  </si>
  <si>
    <t>1728520597</t>
  </si>
  <si>
    <t>DOPLŇOVACÍ A ODVZDUŠŇOVACÍ ZAŘÍZENÍ NAPŘ. REFLEX Fillcontrol Plus Compakt-automatické doplňovací zařízení</t>
  </si>
  <si>
    <t>Poznámka k souboru cen:
 DOPLŇOVACÍ A ODVZDUŠŇOVACÍ ZAŘÍZENÍ NAPŘ. REFLEX</t>
  </si>
  <si>
    <t>Pol26</t>
  </si>
  <si>
    <t>do DN 25</t>
  </si>
  <si>
    <t>78834529</t>
  </si>
  <si>
    <t>MONTAZ CERPADEL OBEHOVYCH do DN 25</t>
  </si>
  <si>
    <t>Poznámka k souboru cen:
 MONTAZ CERPADEL OBEHOVYCH</t>
  </si>
  <si>
    <t>Pol27</t>
  </si>
  <si>
    <t>do DN 40</t>
  </si>
  <si>
    <t>1055856148</t>
  </si>
  <si>
    <t>MONTAZ CERPADEL OBEHOVYCH do DN 40</t>
  </si>
  <si>
    <t>Pol28</t>
  </si>
  <si>
    <t>DN 50</t>
  </si>
  <si>
    <t>-564171635</t>
  </si>
  <si>
    <t>MONTAZ CERPADEL OBEHOVYCH DN 50</t>
  </si>
  <si>
    <t>Pol.32</t>
  </si>
  <si>
    <t>ALPHA2 15-60,vest.délka 130 mm, G 1", Q=2m3/h, H=3,5m, 220 V, 3-34W</t>
  </si>
  <si>
    <t>1617475161</t>
  </si>
  <si>
    <t>OBĚHOVÁ ČERPADLA NAPŘ. GRUNDFOS ALPHA2 15-60,vest.délka 130 mm, G 1", Q=2m3/h, H=3,5m, 220 V, 3-34W</t>
  </si>
  <si>
    <t>Pol29</t>
  </si>
  <si>
    <t>MAGNA 3 25-60, G=6/4", Q=2,5m3/h, H=6m, Pn 10, 220 V</t>
  </si>
  <si>
    <t>1817656451</t>
  </si>
  <si>
    <t>OBĚHOVÁ ČERPADLA NAPŘ. GRUNDFOS MAGNA 3 25-60, G=6/4", Q=2,5m3/h, H=6m, Pn 10, 220 V</t>
  </si>
  <si>
    <t>Poznámka k souboru cen:
 OBĚHOVÁ ČERPADLA NAPŘ. GRUNDFOS -ALPHA, MAGNA-220V ALPHA2 15-60,vest.délka 130 mm, G 1", Q=2m3/h, H=3,5m, 220 V, 3-34W</t>
  </si>
  <si>
    <t>Pol30</t>
  </si>
  <si>
    <t>MAGNA 3 32-60, G=2", Q=3,5m3/h, H=4,8m, Pn 10, 220 V</t>
  </si>
  <si>
    <t>-1332319379</t>
  </si>
  <si>
    <t>OBĚHOVÁ ČERPADLA NAPŘ. GRUNDFOS MAGNA 3 32-60, G=2", Q=3,5m3/h, H=4,8m, Pn 10, 220 V</t>
  </si>
  <si>
    <t>Pol31</t>
  </si>
  <si>
    <t>MAGNA 3 40-60 F, Dn 40, Q=5,1m3/h, H=6m, Pn 10, 220 V</t>
  </si>
  <si>
    <t>-1059556045</t>
  </si>
  <si>
    <t>OBĚHOVÁ ČERPADLA NAPŘ. GRUNDFOS MAGNA 3 40-60 F, Dn 40, Q=5,1m3/h, H=6m, Pn 10, 220 V</t>
  </si>
  <si>
    <t>998732201</t>
  </si>
  <si>
    <t>Přesun hmot pro strojovny stanovený procentní sazbou (%) z ceny vodorovná dopravní vzdálenost do 50 m v objektech výšky do 6 m</t>
  </si>
  <si>
    <t>723936811</t>
  </si>
  <si>
    <t>D4</t>
  </si>
  <si>
    <t>733 - Rozvod potrubí</t>
  </si>
  <si>
    <t>Pol33</t>
  </si>
  <si>
    <t>DN 15</t>
  </si>
  <si>
    <t>1494518538</t>
  </si>
  <si>
    <t>POTRUBI Z TRUBEK ZAVIT.V KOTEL.A STROJ DN 15</t>
  </si>
  <si>
    <t>Poznámka k souboru cen:
POTRUBI Z TRUBEK ZAVIT.V KOTEL.A STROJ.</t>
  </si>
  <si>
    <t>Pol34</t>
  </si>
  <si>
    <t>DN 25</t>
  </si>
  <si>
    <t>-1704617347</t>
  </si>
  <si>
    <t>POTRUBI Z TRUBEK ZAVIT.V KOTEL.A STROJ DN 25</t>
  </si>
  <si>
    <t>Pol35</t>
  </si>
  <si>
    <t>DN 32</t>
  </si>
  <si>
    <t>343547302</t>
  </si>
  <si>
    <t>POTRUBI Z TRUBEK ZAVIT.V KOTEL.A STROJ DN 32</t>
  </si>
  <si>
    <t>Pol36</t>
  </si>
  <si>
    <t>DN 40</t>
  </si>
  <si>
    <t>-616005791</t>
  </si>
  <si>
    <t>POTRUBI Z TRUBEK ZAVIT.V KOTEL.A STROJ DN 40</t>
  </si>
  <si>
    <t>Pol37</t>
  </si>
  <si>
    <t>70137756</t>
  </si>
  <si>
    <t>POTRUBI Z TRUBEK ZAVIT.V KOTEL.A STROJ DN 50</t>
  </si>
  <si>
    <t>Pol38</t>
  </si>
  <si>
    <t>182938488</t>
  </si>
  <si>
    <t>TLAK.ZKOUSKY POTRUBI Z TRUBEK ZAVITOVYCH do DN 40</t>
  </si>
  <si>
    <t>Poznámka k souboru cen:
 TLAK.ZKOUSKY POTRUBI Z TRUBEK ZAVITOVYCH</t>
  </si>
  <si>
    <t>Pol39</t>
  </si>
  <si>
    <t>pres 40 do DN 50</t>
  </si>
  <si>
    <t>1661223324</t>
  </si>
  <si>
    <t>TLAK.ZKOUSKY POTRUBI Z TRUBEK ZAVITOVYCH pres 40 do DN 50</t>
  </si>
  <si>
    <t>41</t>
  </si>
  <si>
    <t>Pol40</t>
  </si>
  <si>
    <t>108/4.0</t>
  </si>
  <si>
    <t>956469859</t>
  </si>
  <si>
    <t>POTRUBI Z TRUBEK HLADKYCH V KOT.A STROJ. 108/4.0</t>
  </si>
  <si>
    <t>Poznámka k souboru cen:
 POTRUBI Z TRUBEK HLADKYCH V KOT.A STROJ.</t>
  </si>
  <si>
    <t>42</t>
  </si>
  <si>
    <t>Pol41</t>
  </si>
  <si>
    <t>pres 89/5 do 133/5</t>
  </si>
  <si>
    <t>-175437195</t>
  </si>
  <si>
    <t>TLAK.ZKOUSKY POTRUBI Z TRUBEK HLADKYCHpres 89/5 do 133/5</t>
  </si>
  <si>
    <t>Poznámka k souboru cen:
 TLAK.ZKOUSKY POTRUBI Z TRUBEK HLADKYCH</t>
  </si>
  <si>
    <t>43</t>
  </si>
  <si>
    <t>Pol42</t>
  </si>
  <si>
    <t>Cu D 22x1</t>
  </si>
  <si>
    <t>1359737779</t>
  </si>
  <si>
    <t>POTRUBI MEDENE SUPERSAN-TVAROVKY+MONTAZ Cu D 22x1</t>
  </si>
  <si>
    <t>Poznámka k souboru cen:
 POTRUBI MEDENE SUPERSAN-TVAROVKY+MONTAZ</t>
  </si>
  <si>
    <t>44</t>
  </si>
  <si>
    <t>Pol43</t>
  </si>
  <si>
    <t>Cu D 28x1.5</t>
  </si>
  <si>
    <t>-712997965</t>
  </si>
  <si>
    <t>POTRUBI MEDENE SUPERSAN-TVAROVKY+MONTAZ Cu D 28x1.5</t>
  </si>
  <si>
    <t>45</t>
  </si>
  <si>
    <t>Pol44</t>
  </si>
  <si>
    <t>do Dn 28</t>
  </si>
  <si>
    <t>-822052928</t>
  </si>
  <si>
    <t>TLAK. ZKOUSKY POTRUBI Z TRUBEK MEDENYCH do Dn 28</t>
  </si>
  <si>
    <t>Poznámka k souboru cen:
 TLAK. ZKOUSKY POTRUBI Z TRUBEK MEDENYCH</t>
  </si>
  <si>
    <t>46</t>
  </si>
  <si>
    <t>998733201</t>
  </si>
  <si>
    <t>Přesun hmot pro rozvody potrubí stanovený procentní sazbou z ceny vodorovná dopravní vzdálenost do 50 m v objektech výšky do 6 m</t>
  </si>
  <si>
    <t>-1677200776</t>
  </si>
  <si>
    <t>D5</t>
  </si>
  <si>
    <t>734 - Armatury</t>
  </si>
  <si>
    <t>47</t>
  </si>
  <si>
    <t>Pol46</t>
  </si>
  <si>
    <t>G 1/2</t>
  </si>
  <si>
    <t>651040946</t>
  </si>
  <si>
    <t>MONTAZ ZAVITOVE ARMATURY S 1 ZAVITEM G 1/2</t>
  </si>
  <si>
    <t>Poznámka k souboru cen:
MONTAZ ZAVITOVE ARMATURY S 1 ZAVITEM</t>
  </si>
  <si>
    <t>48</t>
  </si>
  <si>
    <t>Pol47</t>
  </si>
  <si>
    <t>G 1</t>
  </si>
  <si>
    <t>-1944353785</t>
  </si>
  <si>
    <t>MONTAZ ZAVITOVE ARMATURY SE 2 ZAVITY G 1</t>
  </si>
  <si>
    <t>Poznámka k souboru cen:
 MONTAZ ZAVITOVE ARMATURY SE 2 ZAVITY</t>
  </si>
  <si>
    <t>49</t>
  </si>
  <si>
    <t>Pol48</t>
  </si>
  <si>
    <t>G 6/4</t>
  </si>
  <si>
    <t>1711920133</t>
  </si>
  <si>
    <t>MONTAZ ZAVITOVE ARMATURY SE 2 ZAVITY G 6/4</t>
  </si>
  <si>
    <t>50</t>
  </si>
  <si>
    <t>Pol49</t>
  </si>
  <si>
    <t>G 2</t>
  </si>
  <si>
    <t>-193780908</t>
  </si>
  <si>
    <t>MONTAZ ZAVITOVE ARMATURY SE 2 ZAVITY G 2</t>
  </si>
  <si>
    <t>51</t>
  </si>
  <si>
    <t>Pol50</t>
  </si>
  <si>
    <t>G 5/4</t>
  </si>
  <si>
    <t>901279408</t>
  </si>
  <si>
    <t>MONTAZ ZAVITOVE ARMATURY SE 3 ZAVITY G 5/4</t>
  </si>
  <si>
    <t>Poznámka k souboru cen:
 MONTAZ ZAVITOVE ARMATURY SE 3 ZAVITY</t>
  </si>
  <si>
    <t>52</t>
  </si>
  <si>
    <t>Pol51</t>
  </si>
  <si>
    <t>-599232418</t>
  </si>
  <si>
    <t>MONTAZ ZAVITOVE ARMATURY SE 3 ZAVITYG 6/4</t>
  </si>
  <si>
    <t>53</t>
  </si>
  <si>
    <t>Pol52</t>
  </si>
  <si>
    <t>166494949</t>
  </si>
  <si>
    <t>MONTAZ ZAVITOVE ARMATURY SE 3 ZAVITY G 2</t>
  </si>
  <si>
    <t>54</t>
  </si>
  <si>
    <t>Pol53</t>
  </si>
  <si>
    <t>DN 100</t>
  </si>
  <si>
    <t>-1065427012</t>
  </si>
  <si>
    <t>MONTAZ ARMATUR SE DVEMA PRIRUBAMI PN 1.6 DN 100</t>
  </si>
  <si>
    <t>Poznámka k souboru cen:
 MONTAZ ARMATUR SE DVEMA PRIRUBAMI PN 1.6</t>
  </si>
  <si>
    <t>55</t>
  </si>
  <si>
    <t>Pol54</t>
  </si>
  <si>
    <t>G 1"</t>
  </si>
  <si>
    <t>-222777760</t>
  </si>
  <si>
    <t>KULOVE UZ. KOHOUTY NAPŘ. 491 F-F (IMT)G 1"</t>
  </si>
  <si>
    <t>Poznámka k souboru cen:
 KULOVE UZ. KOHOUTY NAPŘ. 491 F-F (IMT)</t>
  </si>
  <si>
    <t>56</t>
  </si>
  <si>
    <t>Pol55</t>
  </si>
  <si>
    <t>G 6/4"</t>
  </si>
  <si>
    <t>-666385120</t>
  </si>
  <si>
    <t>KULOVE UZ. KOHOUTY NAPŘ. 491 F-F (IMT) G 6/4"</t>
  </si>
  <si>
    <t>57</t>
  </si>
  <si>
    <t>Pol56</t>
  </si>
  <si>
    <t>G 2"</t>
  </si>
  <si>
    <t>-1552418784</t>
  </si>
  <si>
    <t>KULOVE UZ. KOHOUTY NAPŘ. 491 F-F (IMT) G 2"</t>
  </si>
  <si>
    <t>58</t>
  </si>
  <si>
    <t>Pol57</t>
  </si>
  <si>
    <t>762776789</t>
  </si>
  <si>
    <t>KULOVE KOHOUTY PRIRUBOVE NAPŘ. 540 PN-16 (IMT) DN 100</t>
  </si>
  <si>
    <t>Poznámka k souboru cen:
 KULOVE KOHOUTY PRIRUBOVE NAPŘ. 540 PN-16 (IMT)</t>
  </si>
  <si>
    <t>59</t>
  </si>
  <si>
    <t>Pol58</t>
  </si>
  <si>
    <t>-606345275</t>
  </si>
  <si>
    <t>FILTRY NAPŘ.570 (IMT) G 1"</t>
  </si>
  <si>
    <t>Poznámka k souboru cen:
 FILTRY NAPŘ.570 (IMT)</t>
  </si>
  <si>
    <t>60</t>
  </si>
  <si>
    <t>Pol59</t>
  </si>
  <si>
    <t>413371271</t>
  </si>
  <si>
    <t>FILTRY NAPŘ.570 (IMT) G 6/4"</t>
  </si>
  <si>
    <t>61</t>
  </si>
  <si>
    <t>Pol60</t>
  </si>
  <si>
    <t>-1629807582</t>
  </si>
  <si>
    <t>FILTRY NAPŘ.570 (IMT) G 2"</t>
  </si>
  <si>
    <t>62</t>
  </si>
  <si>
    <t>Pol61</t>
  </si>
  <si>
    <t>typ ESBE typ VRG132, Dn=25, kvs=10, G5/4", pohon M+R</t>
  </si>
  <si>
    <t>-2131499047</t>
  </si>
  <si>
    <t>TROJCESTNY SMESOVAC NAPŘ. ESBE typ ESBE typ VRG132, Dn=25, kvs=10, G5/4", pohon M+R</t>
  </si>
  <si>
    <t>Poznámka k souboru cen:
 TROJCESTNY SMESOVAC NAPŘ. ESBE</t>
  </si>
  <si>
    <t>63</t>
  </si>
  <si>
    <t>Pol62</t>
  </si>
  <si>
    <t>typ ESBE typ VRG132, Dn=32, kvs=16, G 6/4", pohon M+R</t>
  </si>
  <si>
    <t>1608146105</t>
  </si>
  <si>
    <t>TROJCESTNY SMESOVAC NAPŘ. ESBE typ ESBE typ VRG132, Dn=32, kvs=16, G 6/4", pohon M+R</t>
  </si>
  <si>
    <t>Pol63</t>
  </si>
  <si>
    <t>typ ESBE typ VRG132, Dn=40, kvs=25, G 2", pohon M+R</t>
  </si>
  <si>
    <t>-1847538933</t>
  </si>
  <si>
    <t>TROJCESTNY SMESOVAC NAPŘ. ESBE typ ESBE typ VRG132, Dn=40, kvs=25, G 2", pohon M+R</t>
  </si>
  <si>
    <t>65</t>
  </si>
  <si>
    <t>Pol64</t>
  </si>
  <si>
    <t>1/2"</t>
  </si>
  <si>
    <t>-1295365560</t>
  </si>
  <si>
    <t>KOHOUTY KULOVE VYPOUSTECI NAPŘ. 587 1/2"</t>
  </si>
  <si>
    <t>Poznámka k souboru cen:
 KOHOUTY KULOVE VYPOUSTECI NAPŘ. 587</t>
  </si>
  <si>
    <t>66</t>
  </si>
  <si>
    <t>Pol65</t>
  </si>
  <si>
    <t>typ 12163 primy Dn15</t>
  </si>
  <si>
    <t>272032562</t>
  </si>
  <si>
    <t>AUTOMATICKE ODVZDUSNOVACI VENTILY NAPŘ. IMT typ 12163 primy Dn15</t>
  </si>
  <si>
    <t>Poznámka k souboru cen:
 AUTOMATICKE ODVZDUSNOVACI VENTILY NAPŘ. IMT</t>
  </si>
  <si>
    <t>67</t>
  </si>
  <si>
    <t>Pol66</t>
  </si>
  <si>
    <t>typ 160 B</t>
  </si>
  <si>
    <t>-474328345</t>
  </si>
  <si>
    <t>TEPLOMERY S OCHR.POUZDREM ROHOVE NEBO PŘÍMÉ typ 160 B</t>
  </si>
  <si>
    <t>Poznámka k souboru cen:
 TEPLOMERY S OCHR.POUZDREM ROHOVE NEBO PŘÍMÉ</t>
  </si>
  <si>
    <t>68</t>
  </si>
  <si>
    <t>Pol67</t>
  </si>
  <si>
    <t>c.53312 prumer 100,(rozsah viz vykres)</t>
  </si>
  <si>
    <t>-636942731</t>
  </si>
  <si>
    <t>TLAKOMERY DEFORMACNI c.53312 prumer 100,(rozsah viz vykres)</t>
  </si>
  <si>
    <t>Poznámka k souboru cen:
 TLAKOMERY DEFORMACNI</t>
  </si>
  <si>
    <t>69</t>
  </si>
  <si>
    <t>Pol68</t>
  </si>
  <si>
    <t>c.13353 profil 160 (rozsah viz vykres)</t>
  </si>
  <si>
    <t>-163536470</t>
  </si>
  <si>
    <t>TLAKOMERY DEFORMACNI c.13353 profil 160 (rozsah viz vykres)</t>
  </si>
  <si>
    <t>Poznámka k souboru cen:
 TLAKOMERY DIFERENCNI</t>
  </si>
  <si>
    <t>70</t>
  </si>
  <si>
    <t>Pol69</t>
  </si>
  <si>
    <t>100 mm (rozsah do 160oC)</t>
  </si>
  <si>
    <t>-1364949843</t>
  </si>
  <si>
    <t>TEPLOMERY S PEV. STONKEM A JIMKOU DTR 100 mm (rozsah do 160oC)</t>
  </si>
  <si>
    <t>Poznámka k souboru cen:
 TEPLOMERY S PEV. STONKEM A JIMKOU DTR</t>
  </si>
  <si>
    <t>71</t>
  </si>
  <si>
    <t>998734201</t>
  </si>
  <si>
    <t>Přesun hmot pro armatury stanovený procentní sazbou (%) z ceny vodorovná dopravní vzdálenost do 50 m v objektech výšky do 6 m</t>
  </si>
  <si>
    <t>-1345448501</t>
  </si>
  <si>
    <t>D6</t>
  </si>
  <si>
    <t>713 - Izolace tepelné</t>
  </si>
  <si>
    <t>72</t>
  </si>
  <si>
    <t>Pol71</t>
  </si>
  <si>
    <t>jednovrstva</t>
  </si>
  <si>
    <t>187134243</t>
  </si>
  <si>
    <t>IZOLACE POTRUBI SKRUZEMI Z VL.MAT, DRAT jednovrstva</t>
  </si>
  <si>
    <t>Poznámka k souboru cen:
IZOLACE POTRUBI SKRUZEMI Z VL.MAT, DRAT</t>
  </si>
  <si>
    <t>73</t>
  </si>
  <si>
    <t>Pol72</t>
  </si>
  <si>
    <t>slepenim spoju, ohyby samolep. paskou</t>
  </si>
  <si>
    <t>460776409</t>
  </si>
  <si>
    <t>IZOLACE POTRUBI, POVRCHOVA UPRAVA slepenim spoju, ohyby samolep. paskou</t>
  </si>
  <si>
    <t>Poznámka k souboru cen:
 IZOLACE POTRUBI, POVRCHOVA UPRAVA</t>
  </si>
  <si>
    <t>74</t>
  </si>
  <si>
    <t>Pol73</t>
  </si>
  <si>
    <t>prum. 34mm/30mm tl.</t>
  </si>
  <si>
    <t>1007482924</t>
  </si>
  <si>
    <t>POTR.POUZDRA NAPŘ. ROCKWOOL-PIPO ALS FLEXOROCK prum. 34mm/30mm tl.</t>
  </si>
  <si>
    <t>Poznámka k souboru cen:
 POTR.POUZDRA NAPŘ. ROCKWOOL-PIPO ALS FLEXOROCK</t>
  </si>
  <si>
    <t>75</t>
  </si>
  <si>
    <t>Pol74</t>
  </si>
  <si>
    <t>prum. 49mm/50mm tl.</t>
  </si>
  <si>
    <t>499140058</t>
  </si>
  <si>
    <t>POTR.POUZDRA NAPŘ. ROCKWOOL-PIPO ALS FLEXOROCK prum. 49mm/50mm tl.</t>
  </si>
  <si>
    <t>76</t>
  </si>
  <si>
    <t>Pol75</t>
  </si>
  <si>
    <t>prum. 60mm/60mm tl.</t>
  </si>
  <si>
    <t>-728910817</t>
  </si>
  <si>
    <t>POTR.POUZDRA NAPŘ. ROCKWOOL-PIPO ALS FLEXOROCK prum. 60mm/60mm tl.</t>
  </si>
  <si>
    <t>77</t>
  </si>
  <si>
    <t>Pol76</t>
  </si>
  <si>
    <t>prum. 108mm/100mm tl.</t>
  </si>
  <si>
    <t>1234115638</t>
  </si>
  <si>
    <t>POTR.POUZDRA NAPŘ. ROCKWOOL-PIPO ALS FLEXOROCK prum. 108mm/100mm tl.</t>
  </si>
  <si>
    <t>78</t>
  </si>
  <si>
    <t>Pol77</t>
  </si>
  <si>
    <t>prum. 133mm/100mm tl.</t>
  </si>
  <si>
    <t>1478458702</t>
  </si>
  <si>
    <t>POTR.POUZDRA NAPŘ. ROCKWOOL-PIPO ALS FLEXOROCK prum. 133mm/100mm tl.</t>
  </si>
  <si>
    <t>79</t>
  </si>
  <si>
    <t>998713201</t>
  </si>
  <si>
    <t>Přesun hmot pro izolace tepelné stanovený procentní sazbou (%) z ceny vodorovná dopravní vzdálenost do 50 m v objektech výšky do 6 m</t>
  </si>
  <si>
    <t>-904757840</t>
  </si>
  <si>
    <t>D7</t>
  </si>
  <si>
    <t>783 - Nátěry</t>
  </si>
  <si>
    <t>80</t>
  </si>
  <si>
    <t>Pol79</t>
  </si>
  <si>
    <t>dvojnásobný</t>
  </si>
  <si>
    <t>-926127408</t>
  </si>
  <si>
    <t>SYNTETICKÝ dvojnásobný</t>
  </si>
  <si>
    <t>Poznámka k souboru cen:
NÁTĚR KOVOVÝCH KONSTRUKCÍ SYNTETICKÝ</t>
  </si>
  <si>
    <t>81</t>
  </si>
  <si>
    <t>Pol80</t>
  </si>
  <si>
    <t>1x anikor.,1x zákl.a 1x email</t>
  </si>
  <si>
    <t>1786132970</t>
  </si>
  <si>
    <t>NÁTĚRY POTRUBÍ SYNTETICKÉ do DN 50 mm 1x anikor.,1x zákl.a 1x email</t>
  </si>
  <si>
    <t>Poznámka k souboru cen:
 NÁTĚRY POTRUBÍ SYNTETICKÉ NA VZDUCHU SCHNOUCÍ (např. Dufa) do DN 50 mm POLOMATNÝ POVRCH</t>
  </si>
  <si>
    <t>82</t>
  </si>
  <si>
    <t>Pol81</t>
  </si>
  <si>
    <t>-2140423662</t>
  </si>
  <si>
    <t>NÁTĚRY POTRUBÍ SYNTETICKÉ přes DN 50 mm do 100 mm 1x anikor.,1x zákl.a 1x email</t>
  </si>
  <si>
    <t>Poznámka k souboru cen:
 NÁTĚRY POTRUBÍ SYNTETICKÉ NA VZDUCHU SCHNOUCÍ (např. Dufa) přes DN 50 do DN 100 mm POLOMATNÝ POVRCH</t>
  </si>
  <si>
    <t>D8</t>
  </si>
  <si>
    <t>789 - HZS</t>
  </si>
  <si>
    <t>83</t>
  </si>
  <si>
    <t>Pol82</t>
  </si>
  <si>
    <t>Demontaz kotlů, ohřívačů a půuvodnich top. rozvodu (odhad)</t>
  </si>
  <si>
    <t>-1076286493</t>
  </si>
  <si>
    <t>84</t>
  </si>
  <si>
    <t>Pol83</t>
  </si>
  <si>
    <t>Topna zkouska dle CSN 060310</t>
  </si>
  <si>
    <t>1423648805</t>
  </si>
  <si>
    <t>85</t>
  </si>
  <si>
    <t>Pol84</t>
  </si>
  <si>
    <t>Uuvedení kotlů do provozu, servis</t>
  </si>
  <si>
    <t>1715997057</t>
  </si>
  <si>
    <t>86</t>
  </si>
  <si>
    <t>Pol85</t>
  </si>
  <si>
    <t>Spoluprace s jinou profesi EL + MaR</t>
  </si>
  <si>
    <t>743293630</t>
  </si>
  <si>
    <t>87</t>
  </si>
  <si>
    <t>Pol87</t>
  </si>
  <si>
    <t>Napusteni a odvzdusneni rozvodu</t>
  </si>
  <si>
    <t>-92109991</t>
  </si>
  <si>
    <t>04 - Měření a regulace</t>
  </si>
  <si>
    <t>Bohumír Holec, Havlíčkova 44, Jihlava</t>
  </si>
  <si>
    <t>D1 - Měření a regulace - celkem</t>
  </si>
  <si>
    <t xml:space="preserve">    HZS - Hodinové zúčtovací sazby</t>
  </si>
  <si>
    <t xml:space="preserve">    OST - Ostatní</t>
  </si>
  <si>
    <t xml:space="preserve">    D2 - Specifikace dodávky-RK</t>
  </si>
  <si>
    <t xml:space="preserve">    D3 - Elektromontáže</t>
  </si>
  <si>
    <t xml:space="preserve">      D4 - Dodávky MaR</t>
  </si>
  <si>
    <t>Měření a regulace - celkem</t>
  </si>
  <si>
    <t>HZS</t>
  </si>
  <si>
    <t>Pol136</t>
  </si>
  <si>
    <t>Práce spojené s montáží</t>
  </si>
  <si>
    <t>1035945221</t>
  </si>
  <si>
    <t>Pol137</t>
  </si>
  <si>
    <t>Zkusebni provoz</t>
  </si>
  <si>
    <t>hod</t>
  </si>
  <si>
    <t>1254007588</t>
  </si>
  <si>
    <t>Pol138</t>
  </si>
  <si>
    <t>Demontaz stavajiciho zarizeni</t>
  </si>
  <si>
    <t>-1452773997</t>
  </si>
  <si>
    <t>Pol139</t>
  </si>
  <si>
    <t>Zauceni obsluhy</t>
  </si>
  <si>
    <t>-202917892</t>
  </si>
  <si>
    <t>Zaučeni obsluhy</t>
  </si>
  <si>
    <t>Pol140</t>
  </si>
  <si>
    <t>Revizni technik</t>
  </si>
  <si>
    <t>1422776475</t>
  </si>
  <si>
    <t>Revizni technik, revize</t>
  </si>
  <si>
    <t>OST</t>
  </si>
  <si>
    <t>Ostatní</t>
  </si>
  <si>
    <t>Pol141</t>
  </si>
  <si>
    <t>Podružný materiál</t>
  </si>
  <si>
    <t>-278882910</t>
  </si>
  <si>
    <t>Pol142</t>
  </si>
  <si>
    <t>PPV</t>
  </si>
  <si>
    <t>celkem</t>
  </si>
  <si>
    <t>144768880</t>
  </si>
  <si>
    <t>Pol143</t>
  </si>
  <si>
    <t>Doprava</t>
  </si>
  <si>
    <t>-536828786</t>
  </si>
  <si>
    <t>Pol144</t>
  </si>
  <si>
    <t>Přesun</t>
  </si>
  <si>
    <t>-442052253</t>
  </si>
  <si>
    <t>Specifikace dodávky-RK</t>
  </si>
  <si>
    <t>Pol88</t>
  </si>
  <si>
    <t>OCEP P 600 x 600 x 250</t>
  </si>
  <si>
    <t>2055533467</t>
  </si>
  <si>
    <t>Pol89</t>
  </si>
  <si>
    <t>zakryt z plechu IP 20</t>
  </si>
  <si>
    <t>1458614486</t>
  </si>
  <si>
    <t>Pol90</t>
  </si>
  <si>
    <t>oznacovaci lista</t>
  </si>
  <si>
    <t>-2034344731</t>
  </si>
  <si>
    <t>Pol91</t>
  </si>
  <si>
    <t>popisny stitek</t>
  </si>
  <si>
    <t>1831817641</t>
  </si>
  <si>
    <t>Pol92</t>
  </si>
  <si>
    <t>obal na vykresy</t>
  </si>
  <si>
    <t>-1337348991</t>
  </si>
  <si>
    <t>Pol93</t>
  </si>
  <si>
    <t>napis barvou /za jedno pismeno/</t>
  </si>
  <si>
    <t>-91219028</t>
  </si>
  <si>
    <t>Pol94</t>
  </si>
  <si>
    <t>vystrazna tab. c.0101,6131</t>
  </si>
  <si>
    <t>585124047</t>
  </si>
  <si>
    <t>Pol95</t>
  </si>
  <si>
    <t>pripojnice CU 32/5</t>
  </si>
  <si>
    <t>1275655942</t>
  </si>
  <si>
    <t>Pol96</t>
  </si>
  <si>
    <t>nulove pripojnice CU 25/3</t>
  </si>
  <si>
    <t>-1184688984</t>
  </si>
  <si>
    <t>Pol97</t>
  </si>
  <si>
    <t>vypínač 32/3</t>
  </si>
  <si>
    <t>-1190673212</t>
  </si>
  <si>
    <t>Pol98</t>
  </si>
  <si>
    <t>Svodič - třídy 1+2+3</t>
  </si>
  <si>
    <t>1350100041</t>
  </si>
  <si>
    <t>Pol99</t>
  </si>
  <si>
    <t>G-1L-1000/20</t>
  </si>
  <si>
    <t>44109803</t>
  </si>
  <si>
    <t>Pol100</t>
  </si>
  <si>
    <t>jistič B/1 do 25A</t>
  </si>
  <si>
    <t>548584586</t>
  </si>
  <si>
    <t>Pol101</t>
  </si>
  <si>
    <t>jistič B/3 do 25A</t>
  </si>
  <si>
    <t>-1181200292</t>
  </si>
  <si>
    <t>Pol102</t>
  </si>
  <si>
    <t>LP-X400 vypinaci spoust</t>
  </si>
  <si>
    <t>-1848184893</t>
  </si>
  <si>
    <t>Pol103</t>
  </si>
  <si>
    <t>akusticka signalka 95/230V</t>
  </si>
  <si>
    <t>535588897</t>
  </si>
  <si>
    <t>Pol104</t>
  </si>
  <si>
    <t>relé 16-000-X230</t>
  </si>
  <si>
    <t>1479318656</t>
  </si>
  <si>
    <t>Pol105</t>
  </si>
  <si>
    <t>Poruchova signalizace - 8 vstupů</t>
  </si>
  <si>
    <t>-443887393</t>
  </si>
  <si>
    <t>Pol106</t>
  </si>
  <si>
    <t>svorka zapojena RS 6</t>
  </si>
  <si>
    <t>-455737954</t>
  </si>
  <si>
    <t>Pol107</t>
  </si>
  <si>
    <t>vyvodka do P42</t>
  </si>
  <si>
    <t>426363300</t>
  </si>
  <si>
    <t>Elektromontáže</t>
  </si>
  <si>
    <t>Pol109</t>
  </si>
  <si>
    <t>8021 TRUBKA (3m), pevně</t>
  </si>
  <si>
    <t>1733784362</t>
  </si>
  <si>
    <t>Pol110</t>
  </si>
  <si>
    <t>6455-11 do 4 mm2</t>
  </si>
  <si>
    <t>739814080</t>
  </si>
  <si>
    <t>Poznámka k souboru cen:
 KRABICOVÁ ROZV.Z LIS.ISOLANTU</t>
  </si>
  <si>
    <t>Pol111</t>
  </si>
  <si>
    <t>40X15 HA LIŠTA VKLÁDACÍ (3m)</t>
  </si>
  <si>
    <t>-801627321</t>
  </si>
  <si>
    <t>Pol112</t>
  </si>
  <si>
    <t>PS 125 PODPĚRA NA STĚNU</t>
  </si>
  <si>
    <t>-633742141</t>
  </si>
  <si>
    <t>Pol113</t>
  </si>
  <si>
    <t>125/100 s víkem</t>
  </si>
  <si>
    <t>-1971165229</t>
  </si>
  <si>
    <t>Poznámka k souboru cen:
 KABELOVÝ ŽLAB MARS NKZ VČ. DÍLŮ A PŘÍSLUŠENSTVÍ (BEZ PŘEPÁŽEK), ZINKOVÁNÍ "S"</t>
  </si>
  <si>
    <t>Pol114</t>
  </si>
  <si>
    <t>L 25x25x3mm (1,12 kg/m)</t>
  </si>
  <si>
    <t>kg</t>
  </si>
  <si>
    <t>-1634936829</t>
  </si>
  <si>
    <t>Poznámka k souboru cen:
 ÚHELNIK ROVNORAMENNÝ-11373</t>
  </si>
  <si>
    <t>Pol115</t>
  </si>
  <si>
    <t>CY 4 mm2 zelenožlutý,, pevně</t>
  </si>
  <si>
    <t>2025453076</t>
  </si>
  <si>
    <t>Poznámka k souboru cen:
 VODIČ JEDNOŽILOVÝ, IZOLACE PVC</t>
  </si>
  <si>
    <t>Pol116</t>
  </si>
  <si>
    <t>H05VV-F 3Gx1.5 mm2, pevně</t>
  </si>
  <si>
    <t>-677843823</t>
  </si>
  <si>
    <t>Poznámka k souboru cen:
 ŠŇŮRA STŘEDNÍ</t>
  </si>
  <si>
    <t>Pol117</t>
  </si>
  <si>
    <t>H05VV-F 5Gx1.5 mm2, pevně</t>
  </si>
  <si>
    <t>-956974261</t>
  </si>
  <si>
    <t>Pol118</t>
  </si>
  <si>
    <t>CYKY-J 3x1.5 mm2, pevně</t>
  </si>
  <si>
    <t>-33878235</t>
  </si>
  <si>
    <t>Poznámka k souboru cen:
 KABEL SILOVÝ,IZOLACE PVC</t>
  </si>
  <si>
    <t>290621350</t>
  </si>
  <si>
    <t>Pol119</t>
  </si>
  <si>
    <t>CYKY-J 5x1.5 mm2, pevně</t>
  </si>
  <si>
    <t>299980668</t>
  </si>
  <si>
    <t>Pol120</t>
  </si>
  <si>
    <t>CYKY-J 5x4 mm2 , pevně</t>
  </si>
  <si>
    <t>-2114344190</t>
  </si>
  <si>
    <t>Pol121</t>
  </si>
  <si>
    <t>JYTY 2Ax1 mm, pevně</t>
  </si>
  <si>
    <t>390569969</t>
  </si>
  <si>
    <t>Poznámka k souboru cen:
 KABEL STÍNĚNÝ</t>
  </si>
  <si>
    <t>Pol122</t>
  </si>
  <si>
    <t>JYTY 4Ax1 mm, pevně</t>
  </si>
  <si>
    <t>-1087435340</t>
  </si>
  <si>
    <t>Pol123</t>
  </si>
  <si>
    <t>Do 6 mm2</t>
  </si>
  <si>
    <t>708609063</t>
  </si>
  <si>
    <t>Poznámka k souboru cen:
 UKONČENÍ VODIČŮ V ROZVADĚČÍCH</t>
  </si>
  <si>
    <t>Pol124</t>
  </si>
  <si>
    <t>5x4 mm2</t>
  </si>
  <si>
    <t>-123599587</t>
  </si>
  <si>
    <t>Poznámka k souboru cen:
 UKONČENÍ KABELŮ SMRŠŤOVACÍ ZÁKLOPKOU</t>
  </si>
  <si>
    <t>Pol125</t>
  </si>
  <si>
    <t>ZS-svorka uzem.na potrubí</t>
  </si>
  <si>
    <t>1335540489</t>
  </si>
  <si>
    <t>Poznámka k souboru cen:
 SVORKA UZEMŇOVACÍ</t>
  </si>
  <si>
    <t>Pol126</t>
  </si>
  <si>
    <t>Cu pás.ZS16 20x500x0,5mm</t>
  </si>
  <si>
    <t>-81874557</t>
  </si>
  <si>
    <t>Pol127</t>
  </si>
  <si>
    <t>Ovládač nouzového zastavení ve skříni, standard, 1/1 - rudé</t>
  </si>
  <si>
    <t>-1168489387</t>
  </si>
  <si>
    <t>Poznámka k souboru cen:
 SVORKA PRO POSPOJENÍ</t>
  </si>
  <si>
    <t>Pol128</t>
  </si>
  <si>
    <t>jistič_20B-3 -20A</t>
  </si>
  <si>
    <t>-1070029934</t>
  </si>
  <si>
    <t>Poznámka k souboru cen:
 JISTIČ 3-PÓLOVÝ CHARAKT."B"</t>
  </si>
  <si>
    <t>Dodávky MaR</t>
  </si>
  <si>
    <t>Pol129</t>
  </si>
  <si>
    <t>servopohon 230V - 3.bod - 120s</t>
  </si>
  <si>
    <t>-470737391</t>
  </si>
  <si>
    <t>Poznámka k souboru cen:
Servomotory</t>
  </si>
  <si>
    <t>Pol130</t>
  </si>
  <si>
    <t>Regulátor tlaku vlnovcový /40-400kPa/</t>
  </si>
  <si>
    <t>-1665526243</t>
  </si>
  <si>
    <t>Poznámka k souboru cen:
 Spínač diferenčního tlaku - kapaliny</t>
  </si>
  <si>
    <t>Pol131</t>
  </si>
  <si>
    <t>Tlakoměrný kohout k regulátoru M20x1,5</t>
  </si>
  <si>
    <t>1452197082</t>
  </si>
  <si>
    <t>Pol132</t>
  </si>
  <si>
    <t>detektor plynu - 2.stuňový</t>
  </si>
  <si>
    <t>-351184501</t>
  </si>
  <si>
    <t>Poznámka k souboru cen:
 Detektory pro výbušné plyny</t>
  </si>
  <si>
    <t>Pol133</t>
  </si>
  <si>
    <t>napájecí zdroj-DIN</t>
  </si>
  <si>
    <t>28248963</t>
  </si>
  <si>
    <t>Poznámka k souboru cen:
 Napájecí zdroje a pomocné prvky</t>
  </si>
  <si>
    <t>Pol134</t>
  </si>
  <si>
    <t>Hladinová sonda k poruchové signalizaci</t>
  </si>
  <si>
    <t>-1465039306</t>
  </si>
  <si>
    <t>Pol135</t>
  </si>
  <si>
    <t>Regulátor teploty s kapilárou rozsah 30-90°C</t>
  </si>
  <si>
    <t>1181313474</t>
  </si>
  <si>
    <t>Poznámka k souboru cen:
 Regulátory teploty</t>
  </si>
  <si>
    <t>05 - VON</t>
  </si>
  <si>
    <t>D1 - Vedlejší a ostatní náklady</t>
  </si>
  <si>
    <t>Vedlejší a ostatní náklady</t>
  </si>
  <si>
    <t>002-004.1</t>
  </si>
  <si>
    <t>Zařízení staveniště, vč. BOZP / Veškeré činnosti dle vyhl. 230/2012Sb. §9 odst. 2 související s vybudováním, provozem a likvidací staveniště, vč. úklidu objektu před předáním stavby. Standardní prvky BOZP (mobilní oplocení, výstražné značení, přechody výk</t>
  </si>
  <si>
    <t>1024</t>
  </si>
  <si>
    <t>1632493842</t>
  </si>
  <si>
    <t>Zařízení staveniště, vč. BOZP / Veškeré činnosti dle vyhl. 230/2012Sb. §9 odst. 2 související s vybudováním, provozem a likvidací staveniště, vč. úklidu objektu před předáním stavby. Standardní prvky BOZP a povinosti vyplívající z plánu BOZP.</t>
  </si>
  <si>
    <t>002-201.1</t>
  </si>
  <si>
    <t>Projektová dokumentace skutečného provedení / Projektová dokumentace skutečného provedení dle vyhl. č. 230/2012Sb. §10 odst. 2 - 4x tištěně a 1x elektronicky na CD nosiči</t>
  </si>
  <si>
    <t>1226617929</t>
  </si>
  <si>
    <t>Projektová dokumentace skutečného provedení / Projektová dokumentace skutečného provedení dle vyhl. č. 230/2012Sb. §10 odst. 2x tištěně a 1x elektronicky na CD nosiči</t>
  </si>
  <si>
    <t>002-301.1</t>
  </si>
  <si>
    <t>Kompletace atestů, certifikátů, revizních zpráv a ostatních dokladů / Kompletace atestů, certifikátů, revizních zpráv, protokolů o kotrolách, dokladů o vlastnostech materiálů, dokladů o likvidaci odpadu a ostatních dokladů potřebných k předání a kolaudaci</t>
  </si>
  <si>
    <t>-747728427</t>
  </si>
  <si>
    <t>Kompletace atestů, certifikátů, revizních zpráv a ostatních dokladů / Kompletace atestů, certifikátů, revizních zpráv, protokolů o kotrolách, dokladů o vlastnostech materiálů, dokladů o likvidaci odpadu a ostatních dokladů potřebných k předání a kolaudaci stavby - 2x tištěně a 1x tištěně na CD nosiči.</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</si>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</sst>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0000A8"/>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7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23"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22" xfId="0"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27</v>
      </c>
      <c r="AL10" s="23"/>
      <c r="AM10" s="23"/>
      <c r="AN10" s="28" t="s">
        <v>21</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21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27</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27</v>
      </c>
      <c r="AL16" s="23"/>
      <c r="AM16" s="23"/>
      <c r="AN16" s="28" t="s">
        <v>21</v>
      </c>
      <c r="AO16" s="23"/>
      <c r="AP16" s="23"/>
      <c r="AQ16" s="23"/>
      <c r="AR16" s="21"/>
      <c r="BE16" s="32"/>
      <c r="BS16" s="18" t="s">
        <v>4</v>
      </c>
    </row>
    <row r="17" spans="2:71" s="1" customFormat="1" ht="18.45"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21</v>
      </c>
      <c r="AO17" s="23"/>
      <c r="AP17" s="23"/>
      <c r="AQ17" s="23"/>
      <c r="AR17" s="21"/>
      <c r="BE17" s="32"/>
      <c r="BS17" s="18" t="s">
        <v>34</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27</v>
      </c>
      <c r="AL19" s="23"/>
      <c r="AM19" s="23"/>
      <c r="AN19" s="28" t="s">
        <v>21</v>
      </c>
      <c r="AO19" s="23"/>
      <c r="AP19" s="23"/>
      <c r="AQ19" s="23"/>
      <c r="AR19" s="21"/>
      <c r="BE19" s="32"/>
      <c r="BS19" s="18" t="s">
        <v>6</v>
      </c>
    </row>
    <row r="20" spans="2:71" s="1" customFormat="1" ht="18.45"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21</v>
      </c>
      <c r="AO20" s="23"/>
      <c r="AP20" s="23"/>
      <c r="AQ20" s="23"/>
      <c r="AR20" s="21"/>
      <c r="BE20" s="32"/>
      <c r="BS20" s="18" t="s">
        <v>34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38</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39</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40</v>
      </c>
      <c r="M28" s="46"/>
      <c r="N28" s="46"/>
      <c r="O28" s="46"/>
      <c r="P28" s="46"/>
      <c r="Q28" s="41"/>
      <c r="R28" s="41"/>
      <c r="S28" s="41"/>
      <c r="T28" s="41"/>
      <c r="U28" s="41"/>
      <c r="V28" s="41"/>
      <c r="W28" s="46" t="s">
        <v>41</v>
      </c>
      <c r="X28" s="46"/>
      <c r="Y28" s="46"/>
      <c r="Z28" s="46"/>
      <c r="AA28" s="46"/>
      <c r="AB28" s="46"/>
      <c r="AC28" s="46"/>
      <c r="AD28" s="46"/>
      <c r="AE28" s="46"/>
      <c r="AF28" s="41"/>
      <c r="AG28" s="41"/>
      <c r="AH28" s="41"/>
      <c r="AI28" s="41"/>
      <c r="AJ28" s="41"/>
      <c r="AK28" s="46" t="s">
        <v>42</v>
      </c>
      <c r="AL28" s="46"/>
      <c r="AM28" s="46"/>
      <c r="AN28" s="46"/>
      <c r="AO28" s="46"/>
      <c r="AP28" s="41"/>
      <c r="AQ28" s="41"/>
      <c r="AR28" s="45"/>
      <c r="BE28" s="32"/>
    </row>
    <row r="29" spans="1:57" s="3" customFormat="1" ht="14.4" customHeight="1">
      <c r="A29" s="3"/>
      <c r="B29" s="47"/>
      <c r="C29" s="48"/>
      <c r="D29" s="33" t="s">
        <v>43</v>
      </c>
      <c r="E29" s="48"/>
      <c r="F29" s="33" t="s">
        <v>44</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45</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46</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47</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48</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49</v>
      </c>
      <c r="E35" s="55"/>
      <c r="F35" s="55"/>
      <c r="G35" s="55"/>
      <c r="H35" s="55"/>
      <c r="I35" s="55"/>
      <c r="J35" s="55"/>
      <c r="K35" s="55"/>
      <c r="L35" s="55"/>
      <c r="M35" s="55"/>
      <c r="N35" s="55"/>
      <c r="O35" s="55"/>
      <c r="P35" s="55"/>
      <c r="Q35" s="55"/>
      <c r="R35" s="55"/>
      <c r="S35" s="55"/>
      <c r="T35" s="56" t="s">
        <v>50</v>
      </c>
      <c r="U35" s="55"/>
      <c r="V35" s="55"/>
      <c r="W35" s="55"/>
      <c r="X35" s="57" t="s">
        <v>51</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52</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2017_02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Rekonstrukce kotelny MŠ Bratrská, Dačice</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22</v>
      </c>
      <c r="D47" s="41"/>
      <c r="E47" s="41"/>
      <c r="F47" s="41"/>
      <c r="G47" s="41"/>
      <c r="H47" s="41"/>
      <c r="I47" s="41"/>
      <c r="J47" s="41"/>
      <c r="K47" s="41"/>
      <c r="L47" s="72" t="str">
        <f>IF(K8="","",K8)</f>
        <v>Dačice</v>
      </c>
      <c r="M47" s="41"/>
      <c r="N47" s="41"/>
      <c r="O47" s="41"/>
      <c r="P47" s="41"/>
      <c r="Q47" s="41"/>
      <c r="R47" s="41"/>
      <c r="S47" s="41"/>
      <c r="T47" s="41"/>
      <c r="U47" s="41"/>
      <c r="V47" s="41"/>
      <c r="W47" s="41"/>
      <c r="X47" s="41"/>
      <c r="Y47" s="41"/>
      <c r="Z47" s="41"/>
      <c r="AA47" s="41"/>
      <c r="AB47" s="41"/>
      <c r="AC47" s="41"/>
      <c r="AD47" s="41"/>
      <c r="AE47" s="41"/>
      <c r="AF47" s="41"/>
      <c r="AG47" s="41"/>
      <c r="AH47" s="41"/>
      <c r="AI47" s="33" t="s">
        <v>24</v>
      </c>
      <c r="AJ47" s="41"/>
      <c r="AK47" s="41"/>
      <c r="AL47" s="41"/>
      <c r="AM47" s="73" t="str">
        <f>IF(AN8="","",AN8)</f>
        <v>27. 2. 2017</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3" t="s">
        <v>26</v>
      </c>
      <c r="D49" s="41"/>
      <c r="E49" s="41"/>
      <c r="F49" s="41"/>
      <c r="G49" s="41"/>
      <c r="H49" s="41"/>
      <c r="I49" s="41"/>
      <c r="J49" s="41"/>
      <c r="K49" s="41"/>
      <c r="L49" s="65" t="str">
        <f>IF(E11="","",E11)</f>
        <v>Město Dačice</v>
      </c>
      <c r="M49" s="41"/>
      <c r="N49" s="41"/>
      <c r="O49" s="41"/>
      <c r="P49" s="41"/>
      <c r="Q49" s="41"/>
      <c r="R49" s="41"/>
      <c r="S49" s="41"/>
      <c r="T49" s="41"/>
      <c r="U49" s="41"/>
      <c r="V49" s="41"/>
      <c r="W49" s="41"/>
      <c r="X49" s="41"/>
      <c r="Y49" s="41"/>
      <c r="Z49" s="41"/>
      <c r="AA49" s="41"/>
      <c r="AB49" s="41"/>
      <c r="AC49" s="41"/>
      <c r="AD49" s="41"/>
      <c r="AE49" s="41"/>
      <c r="AF49" s="41"/>
      <c r="AG49" s="41"/>
      <c r="AH49" s="41"/>
      <c r="AI49" s="33" t="s">
        <v>32</v>
      </c>
      <c r="AJ49" s="41"/>
      <c r="AK49" s="41"/>
      <c r="AL49" s="41"/>
      <c r="AM49" s="74" t="str">
        <f>IF(E17="","",E17)</f>
        <v>VV - PROJEKT, Havlíčkova 44, Jihlava</v>
      </c>
      <c r="AN49" s="65"/>
      <c r="AO49" s="65"/>
      <c r="AP49" s="65"/>
      <c r="AQ49" s="41"/>
      <c r="AR49" s="45"/>
      <c r="AS49" s="75" t="s">
        <v>53</v>
      </c>
      <c r="AT49" s="76"/>
      <c r="AU49" s="77"/>
      <c r="AV49" s="77"/>
      <c r="AW49" s="77"/>
      <c r="AX49" s="77"/>
      <c r="AY49" s="77"/>
      <c r="AZ49" s="77"/>
      <c r="BA49" s="77"/>
      <c r="BB49" s="77"/>
      <c r="BC49" s="77"/>
      <c r="BD49" s="78"/>
      <c r="BE49" s="39"/>
    </row>
    <row r="50" spans="1:57" s="2" customFormat="1" ht="15.15" customHeight="1">
      <c r="A50" s="39"/>
      <c r="B50" s="40"/>
      <c r="C50" s="33" t="s">
        <v>30</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35</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54</v>
      </c>
      <c r="D52" s="88"/>
      <c r="E52" s="88"/>
      <c r="F52" s="88"/>
      <c r="G52" s="88"/>
      <c r="H52" s="89"/>
      <c r="I52" s="90" t="s">
        <v>55</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56</v>
      </c>
      <c r="AH52" s="88"/>
      <c r="AI52" s="88"/>
      <c r="AJ52" s="88"/>
      <c r="AK52" s="88"/>
      <c r="AL52" s="88"/>
      <c r="AM52" s="88"/>
      <c r="AN52" s="90" t="s">
        <v>57</v>
      </c>
      <c r="AO52" s="88"/>
      <c r="AP52" s="88"/>
      <c r="AQ52" s="92" t="s">
        <v>58</v>
      </c>
      <c r="AR52" s="45"/>
      <c r="AS52" s="93" t="s">
        <v>59</v>
      </c>
      <c r="AT52" s="94" t="s">
        <v>60</v>
      </c>
      <c r="AU52" s="94" t="s">
        <v>61</v>
      </c>
      <c r="AV52" s="94" t="s">
        <v>62</v>
      </c>
      <c r="AW52" s="94" t="s">
        <v>63</v>
      </c>
      <c r="AX52" s="94" t="s">
        <v>64</v>
      </c>
      <c r="AY52" s="94" t="s">
        <v>65</v>
      </c>
      <c r="AZ52" s="94" t="s">
        <v>66</v>
      </c>
      <c r="BA52" s="94" t="s">
        <v>67</v>
      </c>
      <c r="BB52" s="94" t="s">
        <v>68</v>
      </c>
      <c r="BC52" s="94" t="s">
        <v>69</v>
      </c>
      <c r="BD52" s="95" t="s">
        <v>70</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71</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ROUND(SUM(AG55:AG59),2)</f>
        <v>0</v>
      </c>
      <c r="AH54" s="102"/>
      <c r="AI54" s="102"/>
      <c r="AJ54" s="102"/>
      <c r="AK54" s="102"/>
      <c r="AL54" s="102"/>
      <c r="AM54" s="102"/>
      <c r="AN54" s="103">
        <f>SUM(AG54,AT54)</f>
        <v>0</v>
      </c>
      <c r="AO54" s="103"/>
      <c r="AP54" s="103"/>
      <c r="AQ54" s="104" t="s">
        <v>21</v>
      </c>
      <c r="AR54" s="105"/>
      <c r="AS54" s="106">
        <f>ROUND(SUM(AS55:AS59),2)</f>
        <v>0</v>
      </c>
      <c r="AT54" s="107">
        <f>ROUND(SUM(AV54:AW54),2)</f>
        <v>0</v>
      </c>
      <c r="AU54" s="108">
        <f>ROUND(SUM(AU55:AU59),5)</f>
        <v>0</v>
      </c>
      <c r="AV54" s="107">
        <f>ROUND(AZ54*L29,2)</f>
        <v>0</v>
      </c>
      <c r="AW54" s="107">
        <f>ROUND(BA54*L30,2)</f>
        <v>0</v>
      </c>
      <c r="AX54" s="107">
        <f>ROUND(BB54*L29,2)</f>
        <v>0</v>
      </c>
      <c r="AY54" s="107">
        <f>ROUND(BC54*L30,2)</f>
        <v>0</v>
      </c>
      <c r="AZ54" s="107">
        <f>ROUND(SUM(AZ55:AZ59),2)</f>
        <v>0</v>
      </c>
      <c r="BA54" s="107">
        <f>ROUND(SUM(BA55:BA59),2)</f>
        <v>0</v>
      </c>
      <c r="BB54" s="107">
        <f>ROUND(SUM(BB55:BB59),2)</f>
        <v>0</v>
      </c>
      <c r="BC54" s="107">
        <f>ROUND(SUM(BC55:BC59),2)</f>
        <v>0</v>
      </c>
      <c r="BD54" s="109">
        <f>ROUND(SUM(BD55:BD59),2)</f>
        <v>0</v>
      </c>
      <c r="BE54" s="6"/>
      <c r="BS54" s="110" t="s">
        <v>72</v>
      </c>
      <c r="BT54" s="110" t="s">
        <v>73</v>
      </c>
      <c r="BU54" s="111" t="s">
        <v>74</v>
      </c>
      <c r="BV54" s="110" t="s">
        <v>75</v>
      </c>
      <c r="BW54" s="110" t="s">
        <v>5</v>
      </c>
      <c r="BX54" s="110" t="s">
        <v>76</v>
      </c>
      <c r="CL54" s="110" t="s">
        <v>19</v>
      </c>
    </row>
    <row r="55" spans="1:91" s="7" customFormat="1" ht="16.5" customHeight="1">
      <c r="A55" s="112" t="s">
        <v>77</v>
      </c>
      <c r="B55" s="113"/>
      <c r="C55" s="114"/>
      <c r="D55" s="115" t="s">
        <v>78</v>
      </c>
      <c r="E55" s="115"/>
      <c r="F55" s="115"/>
      <c r="G55" s="115"/>
      <c r="H55" s="115"/>
      <c r="I55" s="116"/>
      <c r="J55" s="115" t="s">
        <v>79</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'01 - Stavební část'!J30</f>
        <v>0</v>
      </c>
      <c r="AH55" s="116"/>
      <c r="AI55" s="116"/>
      <c r="AJ55" s="116"/>
      <c r="AK55" s="116"/>
      <c r="AL55" s="116"/>
      <c r="AM55" s="116"/>
      <c r="AN55" s="117">
        <f>SUM(AG55,AT55)</f>
        <v>0</v>
      </c>
      <c r="AO55" s="116"/>
      <c r="AP55" s="116"/>
      <c r="AQ55" s="118" t="s">
        <v>80</v>
      </c>
      <c r="AR55" s="119"/>
      <c r="AS55" s="120">
        <v>0</v>
      </c>
      <c r="AT55" s="121">
        <f>ROUND(SUM(AV55:AW55),2)</f>
        <v>0</v>
      </c>
      <c r="AU55" s="122">
        <f>'01 - Stavební část'!P88</f>
        <v>0</v>
      </c>
      <c r="AV55" s="121">
        <f>'01 - Stavební část'!J33</f>
        <v>0</v>
      </c>
      <c r="AW55" s="121">
        <f>'01 - Stavební část'!J34</f>
        <v>0</v>
      </c>
      <c r="AX55" s="121">
        <f>'01 - Stavební část'!J35</f>
        <v>0</v>
      </c>
      <c r="AY55" s="121">
        <f>'01 - Stavební část'!J36</f>
        <v>0</v>
      </c>
      <c r="AZ55" s="121">
        <f>'01 - Stavební část'!F33</f>
        <v>0</v>
      </c>
      <c r="BA55" s="121">
        <f>'01 - Stavební část'!F34</f>
        <v>0</v>
      </c>
      <c r="BB55" s="121">
        <f>'01 - Stavební část'!F35</f>
        <v>0</v>
      </c>
      <c r="BC55" s="121">
        <f>'01 - Stavební část'!F36</f>
        <v>0</v>
      </c>
      <c r="BD55" s="123">
        <f>'01 - Stavební část'!F37</f>
        <v>0</v>
      </c>
      <c r="BE55" s="7"/>
      <c r="BT55" s="124" t="s">
        <v>81</v>
      </c>
      <c r="BV55" s="124" t="s">
        <v>75</v>
      </c>
      <c r="BW55" s="124" t="s">
        <v>82</v>
      </c>
      <c r="BX55" s="124" t="s">
        <v>5</v>
      </c>
      <c r="CL55" s="124" t="s">
        <v>19</v>
      </c>
      <c r="CM55" s="124" t="s">
        <v>83</v>
      </c>
    </row>
    <row r="56" spans="1:91" s="7" customFormat="1" ht="16.5" customHeight="1">
      <c r="A56" s="112" t="s">
        <v>77</v>
      </c>
      <c r="B56" s="113"/>
      <c r="C56" s="114"/>
      <c r="D56" s="115" t="s">
        <v>84</v>
      </c>
      <c r="E56" s="115"/>
      <c r="F56" s="115"/>
      <c r="G56" s="115"/>
      <c r="H56" s="115"/>
      <c r="I56" s="116"/>
      <c r="J56" s="115" t="s">
        <v>85</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'02 - Zdravotní technika -...'!J30</f>
        <v>0</v>
      </c>
      <c r="AH56" s="116"/>
      <c r="AI56" s="116"/>
      <c r="AJ56" s="116"/>
      <c r="AK56" s="116"/>
      <c r="AL56" s="116"/>
      <c r="AM56" s="116"/>
      <c r="AN56" s="117">
        <f>SUM(AG56,AT56)</f>
        <v>0</v>
      </c>
      <c r="AO56" s="116"/>
      <c r="AP56" s="116"/>
      <c r="AQ56" s="118" t="s">
        <v>80</v>
      </c>
      <c r="AR56" s="119"/>
      <c r="AS56" s="120">
        <v>0</v>
      </c>
      <c r="AT56" s="121">
        <f>ROUND(SUM(AV56:AW56),2)</f>
        <v>0</v>
      </c>
      <c r="AU56" s="122">
        <f>'02 - Zdravotní technika -...'!P85</f>
        <v>0</v>
      </c>
      <c r="AV56" s="121">
        <f>'02 - Zdravotní technika -...'!J33</f>
        <v>0</v>
      </c>
      <c r="AW56" s="121">
        <f>'02 - Zdravotní technika -...'!J34</f>
        <v>0</v>
      </c>
      <c r="AX56" s="121">
        <f>'02 - Zdravotní technika -...'!J35</f>
        <v>0</v>
      </c>
      <c r="AY56" s="121">
        <f>'02 - Zdravotní technika -...'!J36</f>
        <v>0</v>
      </c>
      <c r="AZ56" s="121">
        <f>'02 - Zdravotní technika -...'!F33</f>
        <v>0</v>
      </c>
      <c r="BA56" s="121">
        <f>'02 - Zdravotní technika -...'!F34</f>
        <v>0</v>
      </c>
      <c r="BB56" s="121">
        <f>'02 - Zdravotní technika -...'!F35</f>
        <v>0</v>
      </c>
      <c r="BC56" s="121">
        <f>'02 - Zdravotní technika -...'!F36</f>
        <v>0</v>
      </c>
      <c r="BD56" s="123">
        <f>'02 - Zdravotní technika -...'!F37</f>
        <v>0</v>
      </c>
      <c r="BE56" s="7"/>
      <c r="BT56" s="124" t="s">
        <v>81</v>
      </c>
      <c r="BV56" s="124" t="s">
        <v>75</v>
      </c>
      <c r="BW56" s="124" t="s">
        <v>86</v>
      </c>
      <c r="BX56" s="124" t="s">
        <v>5</v>
      </c>
      <c r="CL56" s="124" t="s">
        <v>19</v>
      </c>
      <c r="CM56" s="124" t="s">
        <v>83</v>
      </c>
    </row>
    <row r="57" spans="1:91" s="7" customFormat="1" ht="16.5" customHeight="1">
      <c r="A57" s="112" t="s">
        <v>77</v>
      </c>
      <c r="B57" s="113"/>
      <c r="C57" s="114"/>
      <c r="D57" s="115" t="s">
        <v>87</v>
      </c>
      <c r="E57" s="115"/>
      <c r="F57" s="115"/>
      <c r="G57" s="115"/>
      <c r="H57" s="115"/>
      <c r="I57" s="116"/>
      <c r="J57" s="115" t="s">
        <v>88</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'03 - Ústřední vytápění'!J30</f>
        <v>0</v>
      </c>
      <c r="AH57" s="116"/>
      <c r="AI57" s="116"/>
      <c r="AJ57" s="116"/>
      <c r="AK57" s="116"/>
      <c r="AL57" s="116"/>
      <c r="AM57" s="116"/>
      <c r="AN57" s="117">
        <f>SUM(AG57,AT57)</f>
        <v>0</v>
      </c>
      <c r="AO57" s="116"/>
      <c r="AP57" s="116"/>
      <c r="AQ57" s="118" t="s">
        <v>80</v>
      </c>
      <c r="AR57" s="119"/>
      <c r="AS57" s="120">
        <v>0</v>
      </c>
      <c r="AT57" s="121">
        <f>ROUND(SUM(AV57:AW57),2)</f>
        <v>0</v>
      </c>
      <c r="AU57" s="122">
        <f>'03 - Ústřední vytápění'!P87</f>
        <v>0</v>
      </c>
      <c r="AV57" s="121">
        <f>'03 - Ústřední vytápění'!J33</f>
        <v>0</v>
      </c>
      <c r="AW57" s="121">
        <f>'03 - Ústřední vytápění'!J34</f>
        <v>0</v>
      </c>
      <c r="AX57" s="121">
        <f>'03 - Ústřední vytápění'!J35</f>
        <v>0</v>
      </c>
      <c r="AY57" s="121">
        <f>'03 - Ústřední vytápění'!J36</f>
        <v>0</v>
      </c>
      <c r="AZ57" s="121">
        <f>'03 - Ústřední vytápění'!F33</f>
        <v>0</v>
      </c>
      <c r="BA57" s="121">
        <f>'03 - Ústřední vytápění'!F34</f>
        <v>0</v>
      </c>
      <c r="BB57" s="121">
        <f>'03 - Ústřední vytápění'!F35</f>
        <v>0</v>
      </c>
      <c r="BC57" s="121">
        <f>'03 - Ústřední vytápění'!F36</f>
        <v>0</v>
      </c>
      <c r="BD57" s="123">
        <f>'03 - Ústřední vytápění'!F37</f>
        <v>0</v>
      </c>
      <c r="BE57" s="7"/>
      <c r="BT57" s="124" t="s">
        <v>81</v>
      </c>
      <c r="BV57" s="124" t="s">
        <v>75</v>
      </c>
      <c r="BW57" s="124" t="s">
        <v>89</v>
      </c>
      <c r="BX57" s="124" t="s">
        <v>5</v>
      </c>
      <c r="CL57" s="124" t="s">
        <v>21</v>
      </c>
      <c r="CM57" s="124" t="s">
        <v>83</v>
      </c>
    </row>
    <row r="58" spans="1:91" s="7" customFormat="1" ht="16.5" customHeight="1">
      <c r="A58" s="112" t="s">
        <v>77</v>
      </c>
      <c r="B58" s="113"/>
      <c r="C58" s="114"/>
      <c r="D58" s="115" t="s">
        <v>90</v>
      </c>
      <c r="E58" s="115"/>
      <c r="F58" s="115"/>
      <c r="G58" s="115"/>
      <c r="H58" s="115"/>
      <c r="I58" s="116"/>
      <c r="J58" s="115" t="s">
        <v>91</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'04 - Měření a regulace'!J30</f>
        <v>0</v>
      </c>
      <c r="AH58" s="116"/>
      <c r="AI58" s="116"/>
      <c r="AJ58" s="116"/>
      <c r="AK58" s="116"/>
      <c r="AL58" s="116"/>
      <c r="AM58" s="116"/>
      <c r="AN58" s="117">
        <f>SUM(AG58,AT58)</f>
        <v>0</v>
      </c>
      <c r="AO58" s="116"/>
      <c r="AP58" s="116"/>
      <c r="AQ58" s="118" t="s">
        <v>80</v>
      </c>
      <c r="AR58" s="119"/>
      <c r="AS58" s="120">
        <v>0</v>
      </c>
      <c r="AT58" s="121">
        <f>ROUND(SUM(AV58:AW58),2)</f>
        <v>0</v>
      </c>
      <c r="AU58" s="122">
        <f>'04 - Měření a regulace'!P85</f>
        <v>0</v>
      </c>
      <c r="AV58" s="121">
        <f>'04 - Měření a regulace'!J33</f>
        <v>0</v>
      </c>
      <c r="AW58" s="121">
        <f>'04 - Měření a regulace'!J34</f>
        <v>0</v>
      </c>
      <c r="AX58" s="121">
        <f>'04 - Měření a regulace'!J35</f>
        <v>0</v>
      </c>
      <c r="AY58" s="121">
        <f>'04 - Měření a regulace'!J36</f>
        <v>0</v>
      </c>
      <c r="AZ58" s="121">
        <f>'04 - Měření a regulace'!F33</f>
        <v>0</v>
      </c>
      <c r="BA58" s="121">
        <f>'04 - Měření a regulace'!F34</f>
        <v>0</v>
      </c>
      <c r="BB58" s="121">
        <f>'04 - Měření a regulace'!F35</f>
        <v>0</v>
      </c>
      <c r="BC58" s="121">
        <f>'04 - Měření a regulace'!F36</f>
        <v>0</v>
      </c>
      <c r="BD58" s="123">
        <f>'04 - Měření a regulace'!F37</f>
        <v>0</v>
      </c>
      <c r="BE58" s="7"/>
      <c r="BT58" s="124" t="s">
        <v>81</v>
      </c>
      <c r="BV58" s="124" t="s">
        <v>75</v>
      </c>
      <c r="BW58" s="124" t="s">
        <v>92</v>
      </c>
      <c r="BX58" s="124" t="s">
        <v>5</v>
      </c>
      <c r="CL58" s="124" t="s">
        <v>21</v>
      </c>
      <c r="CM58" s="124" t="s">
        <v>83</v>
      </c>
    </row>
    <row r="59" spans="1:91" s="7" customFormat="1" ht="16.5" customHeight="1">
      <c r="A59" s="112" t="s">
        <v>77</v>
      </c>
      <c r="B59" s="113"/>
      <c r="C59" s="114"/>
      <c r="D59" s="115" t="s">
        <v>93</v>
      </c>
      <c r="E59" s="115"/>
      <c r="F59" s="115"/>
      <c r="G59" s="115"/>
      <c r="H59" s="115"/>
      <c r="I59" s="116"/>
      <c r="J59" s="115" t="s">
        <v>94</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'05 - VON'!J30</f>
        <v>0</v>
      </c>
      <c r="AH59" s="116"/>
      <c r="AI59" s="116"/>
      <c r="AJ59" s="116"/>
      <c r="AK59" s="116"/>
      <c r="AL59" s="116"/>
      <c r="AM59" s="116"/>
      <c r="AN59" s="117">
        <f>SUM(AG59,AT59)</f>
        <v>0</v>
      </c>
      <c r="AO59" s="116"/>
      <c r="AP59" s="116"/>
      <c r="AQ59" s="118" t="s">
        <v>80</v>
      </c>
      <c r="AR59" s="119"/>
      <c r="AS59" s="125">
        <v>0</v>
      </c>
      <c r="AT59" s="126">
        <f>ROUND(SUM(AV59:AW59),2)</f>
        <v>0</v>
      </c>
      <c r="AU59" s="127">
        <f>'05 - VON'!P80</f>
        <v>0</v>
      </c>
      <c r="AV59" s="126">
        <f>'05 - VON'!J33</f>
        <v>0</v>
      </c>
      <c r="AW59" s="126">
        <f>'05 - VON'!J34</f>
        <v>0</v>
      </c>
      <c r="AX59" s="126">
        <f>'05 - VON'!J35</f>
        <v>0</v>
      </c>
      <c r="AY59" s="126">
        <f>'05 - VON'!J36</f>
        <v>0</v>
      </c>
      <c r="AZ59" s="126">
        <f>'05 - VON'!F33</f>
        <v>0</v>
      </c>
      <c r="BA59" s="126">
        <f>'05 - VON'!F34</f>
        <v>0</v>
      </c>
      <c r="BB59" s="126">
        <f>'05 - VON'!F35</f>
        <v>0</v>
      </c>
      <c r="BC59" s="126">
        <f>'05 - VON'!F36</f>
        <v>0</v>
      </c>
      <c r="BD59" s="128">
        <f>'05 - VON'!F37</f>
        <v>0</v>
      </c>
      <c r="BE59" s="7"/>
      <c r="BT59" s="124" t="s">
        <v>81</v>
      </c>
      <c r="BV59" s="124" t="s">
        <v>75</v>
      </c>
      <c r="BW59" s="124" t="s">
        <v>95</v>
      </c>
      <c r="BX59" s="124" t="s">
        <v>5</v>
      </c>
      <c r="CL59" s="124" t="s">
        <v>21</v>
      </c>
      <c r="CM59" s="124" t="s">
        <v>83</v>
      </c>
    </row>
    <row r="60" spans="1:57" s="2" customFormat="1" ht="30" customHeight="1">
      <c r="A60" s="39"/>
      <c r="B60" s="40"/>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5"/>
      <c r="AS60" s="39"/>
      <c r="AT60" s="39"/>
      <c r="AU60" s="39"/>
      <c r="AV60" s="39"/>
      <c r="AW60" s="39"/>
      <c r="AX60" s="39"/>
      <c r="AY60" s="39"/>
      <c r="AZ60" s="39"/>
      <c r="BA60" s="39"/>
      <c r="BB60" s="39"/>
      <c r="BC60" s="39"/>
      <c r="BD60" s="39"/>
      <c r="BE60" s="39"/>
    </row>
    <row r="61" spans="1:57" s="2" customFormat="1" ht="6.95" customHeight="1">
      <c r="A61" s="39"/>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45"/>
      <c r="AS61" s="39"/>
      <c r="AT61" s="39"/>
      <c r="AU61" s="39"/>
      <c r="AV61" s="39"/>
      <c r="AW61" s="39"/>
      <c r="AX61" s="39"/>
      <c r="AY61" s="39"/>
      <c r="AZ61" s="39"/>
      <c r="BA61" s="39"/>
      <c r="BB61" s="39"/>
      <c r="BC61" s="39"/>
      <c r="BD61" s="39"/>
      <c r="BE61" s="39"/>
    </row>
  </sheetData>
  <sheetProtection password="CC4E" sheet="1" objects="1" scenarios="1" formatColumns="0" formatRows="0"/>
  <mergeCells count="58">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 - Stavební část'!C2" display="/"/>
    <hyperlink ref="A56" location="'02 - Zdravotní technika -...'!C2" display="/"/>
    <hyperlink ref="A57" location="'03 - Ústřední vytápění'!C2" display="/"/>
    <hyperlink ref="A58" location="'04 - Měření a regulace'!C2" display="/"/>
    <hyperlink ref="A59" location="'05 - VO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5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82</v>
      </c>
    </row>
    <row r="3" spans="2:46" s="1" customFormat="1" ht="6.95" customHeight="1">
      <c r="B3" s="130"/>
      <c r="C3" s="131"/>
      <c r="D3" s="131"/>
      <c r="E3" s="131"/>
      <c r="F3" s="131"/>
      <c r="G3" s="131"/>
      <c r="H3" s="131"/>
      <c r="I3" s="132"/>
      <c r="J3" s="131"/>
      <c r="K3" s="131"/>
      <c r="L3" s="21"/>
      <c r="AT3" s="18" t="s">
        <v>83</v>
      </c>
    </row>
    <row r="4" spans="2:46" s="1" customFormat="1" ht="24.95" customHeight="1">
      <c r="B4" s="21"/>
      <c r="D4" s="133" t="s">
        <v>96</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Rekonstrukce kotelny MŠ Bratrská, Dačice</v>
      </c>
      <c r="F7" s="135"/>
      <c r="G7" s="135"/>
      <c r="H7" s="135"/>
      <c r="I7" s="129"/>
      <c r="L7" s="21"/>
    </row>
    <row r="8" spans="1:31" s="2" customFormat="1" ht="12" customHeight="1">
      <c r="A8" s="39"/>
      <c r="B8" s="45"/>
      <c r="C8" s="39"/>
      <c r="D8" s="135" t="s">
        <v>97</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98</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21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27. 2. 2017</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26</v>
      </c>
      <c r="E14" s="39"/>
      <c r="F14" s="39"/>
      <c r="G14" s="39"/>
      <c r="H14" s="39"/>
      <c r="I14" s="141" t="s">
        <v>27</v>
      </c>
      <c r="J14" s="140" t="s">
        <v>21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28</v>
      </c>
      <c r="F15" s="39"/>
      <c r="G15" s="39"/>
      <c r="H15" s="39"/>
      <c r="I15" s="141" t="s">
        <v>29</v>
      </c>
      <c r="J15" s="140" t="s">
        <v>21</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27</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29</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27</v>
      </c>
      <c r="J20" s="140" t="s">
        <v>21</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33</v>
      </c>
      <c r="F21" s="39"/>
      <c r="G21" s="39"/>
      <c r="H21" s="39"/>
      <c r="I21" s="141" t="s">
        <v>29</v>
      </c>
      <c r="J21" s="140" t="s">
        <v>21</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35</v>
      </c>
      <c r="E23" s="39"/>
      <c r="F23" s="39"/>
      <c r="G23" s="39"/>
      <c r="H23" s="39"/>
      <c r="I23" s="141" t="s">
        <v>27</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 xml:space="preserve"> </v>
      </c>
      <c r="F24" s="39"/>
      <c r="G24" s="39"/>
      <c r="H24" s="39"/>
      <c r="I24" s="141" t="s">
        <v>29</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37</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21</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39</v>
      </c>
      <c r="E30" s="39"/>
      <c r="F30" s="39"/>
      <c r="G30" s="39"/>
      <c r="H30" s="39"/>
      <c r="I30" s="137"/>
      <c r="J30" s="151">
        <f>ROUND(J88,2)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41</v>
      </c>
      <c r="G32" s="39"/>
      <c r="H32" s="39"/>
      <c r="I32" s="153" t="s">
        <v>40</v>
      </c>
      <c r="J32" s="152" t="s">
        <v>42</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43</v>
      </c>
      <c r="E33" s="135" t="s">
        <v>44</v>
      </c>
      <c r="F33" s="155">
        <f>ROUND((SUM(BE88:BE149)),2)</f>
        <v>0</v>
      </c>
      <c r="G33" s="39"/>
      <c r="H33" s="39"/>
      <c r="I33" s="156">
        <v>0.21</v>
      </c>
      <c r="J33" s="155">
        <f>ROUND(((SUM(BE88:BE149))*I33),2)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45</v>
      </c>
      <c r="F34" s="155">
        <f>ROUND((SUM(BF88:BF149)),2)</f>
        <v>0</v>
      </c>
      <c r="G34" s="39"/>
      <c r="H34" s="39"/>
      <c r="I34" s="156">
        <v>0.15</v>
      </c>
      <c r="J34" s="155">
        <f>ROUND(((SUM(BF88:BF149))*I34),2)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46</v>
      </c>
      <c r="F35" s="155">
        <f>ROUND((SUM(BG88:BG149)),2)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47</v>
      </c>
      <c r="F36" s="155">
        <f>ROUND((SUM(BH88:BH149)),2)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48</v>
      </c>
      <c r="F37" s="155">
        <f>ROUND((SUM(BI88:BI149)),2)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49</v>
      </c>
      <c r="E39" s="159"/>
      <c r="F39" s="159"/>
      <c r="G39" s="160" t="s">
        <v>50</v>
      </c>
      <c r="H39" s="161" t="s">
        <v>51</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99</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kotelny MŠ Bratrská, Dačice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97</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01 - Stavební část</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Dačice</v>
      </c>
      <c r="G52" s="41"/>
      <c r="H52" s="41"/>
      <c r="I52" s="141" t="s">
        <v>24</v>
      </c>
      <c r="J52" s="73" t="str">
        <f>IF(J12="","",J12)</f>
        <v>27. 2. 2017</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3" t="s">
        <v>26</v>
      </c>
      <c r="D54" s="41"/>
      <c r="E54" s="41"/>
      <c r="F54" s="28" t="str">
        <f>E15</f>
        <v>Město Dačice</v>
      </c>
      <c r="G54" s="41"/>
      <c r="H54" s="41"/>
      <c r="I54" s="141" t="s">
        <v>32</v>
      </c>
      <c r="J54" s="37" t="str">
        <f>E21</f>
        <v>VV - PROJEKT, Havlíčkova 44, Jihlava</v>
      </c>
      <c r="K54" s="41"/>
      <c r="L54" s="138"/>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141" t="s">
        <v>35</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100</v>
      </c>
      <c r="D57" s="173"/>
      <c r="E57" s="173"/>
      <c r="F57" s="173"/>
      <c r="G57" s="173"/>
      <c r="H57" s="173"/>
      <c r="I57" s="174"/>
      <c r="J57" s="175" t="s">
        <v>101</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71</v>
      </c>
      <c r="D59" s="41"/>
      <c r="E59" s="41"/>
      <c r="F59" s="41"/>
      <c r="G59" s="41"/>
      <c r="H59" s="41"/>
      <c r="I59" s="137"/>
      <c r="J59" s="103">
        <f>J88</f>
        <v>0</v>
      </c>
      <c r="K59" s="41"/>
      <c r="L59" s="138"/>
      <c r="S59" s="39"/>
      <c r="T59" s="39"/>
      <c r="U59" s="39"/>
      <c r="V59" s="39"/>
      <c r="W59" s="39"/>
      <c r="X59" s="39"/>
      <c r="Y59" s="39"/>
      <c r="Z59" s="39"/>
      <c r="AA59" s="39"/>
      <c r="AB59" s="39"/>
      <c r="AC59" s="39"/>
      <c r="AD59" s="39"/>
      <c r="AE59" s="39"/>
      <c r="AU59" s="18" t="s">
        <v>102</v>
      </c>
    </row>
    <row r="60" spans="1:31" s="9" customFormat="1" ht="24.95" customHeight="1">
      <c r="A60" s="9"/>
      <c r="B60" s="177"/>
      <c r="C60" s="178"/>
      <c r="D60" s="179" t="s">
        <v>103</v>
      </c>
      <c r="E60" s="180"/>
      <c r="F60" s="180"/>
      <c r="G60" s="180"/>
      <c r="H60" s="180"/>
      <c r="I60" s="181"/>
      <c r="J60" s="182">
        <f>J89</f>
        <v>0</v>
      </c>
      <c r="K60" s="178"/>
      <c r="L60" s="183"/>
      <c r="S60" s="9"/>
      <c r="T60" s="9"/>
      <c r="U60" s="9"/>
      <c r="V60" s="9"/>
      <c r="W60" s="9"/>
      <c r="X60" s="9"/>
      <c r="Y60" s="9"/>
      <c r="Z60" s="9"/>
      <c r="AA60" s="9"/>
      <c r="AB60" s="9"/>
      <c r="AC60" s="9"/>
      <c r="AD60" s="9"/>
      <c r="AE60" s="9"/>
    </row>
    <row r="61" spans="1:31" s="10" customFormat="1" ht="19.9" customHeight="1">
      <c r="A61" s="10"/>
      <c r="B61" s="184"/>
      <c r="C61" s="185"/>
      <c r="D61" s="186" t="s">
        <v>104</v>
      </c>
      <c r="E61" s="187"/>
      <c r="F61" s="187"/>
      <c r="G61" s="187"/>
      <c r="H61" s="187"/>
      <c r="I61" s="188"/>
      <c r="J61" s="189">
        <f>J90</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105</v>
      </c>
      <c r="E62" s="187"/>
      <c r="F62" s="187"/>
      <c r="G62" s="187"/>
      <c r="H62" s="187"/>
      <c r="I62" s="188"/>
      <c r="J62" s="189">
        <f>J96</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106</v>
      </c>
      <c r="E63" s="187"/>
      <c r="F63" s="187"/>
      <c r="G63" s="187"/>
      <c r="H63" s="187"/>
      <c r="I63" s="188"/>
      <c r="J63" s="189">
        <f>J102</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107</v>
      </c>
      <c r="E64" s="187"/>
      <c r="F64" s="187"/>
      <c r="G64" s="187"/>
      <c r="H64" s="187"/>
      <c r="I64" s="188"/>
      <c r="J64" s="189">
        <f>J112</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108</v>
      </c>
      <c r="E65" s="187"/>
      <c r="F65" s="187"/>
      <c r="G65" s="187"/>
      <c r="H65" s="187"/>
      <c r="I65" s="188"/>
      <c r="J65" s="189">
        <f>J119</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109</v>
      </c>
      <c r="E66" s="187"/>
      <c r="F66" s="187"/>
      <c r="G66" s="187"/>
      <c r="H66" s="187"/>
      <c r="I66" s="188"/>
      <c r="J66" s="189">
        <f>J126</f>
        <v>0</v>
      </c>
      <c r="K66" s="185"/>
      <c r="L66" s="190"/>
      <c r="S66" s="10"/>
      <c r="T66" s="10"/>
      <c r="U66" s="10"/>
      <c r="V66" s="10"/>
      <c r="W66" s="10"/>
      <c r="X66" s="10"/>
      <c r="Y66" s="10"/>
      <c r="Z66" s="10"/>
      <c r="AA66" s="10"/>
      <c r="AB66" s="10"/>
      <c r="AC66" s="10"/>
      <c r="AD66" s="10"/>
      <c r="AE66" s="10"/>
    </row>
    <row r="67" spans="1:31" s="9" customFormat="1" ht="24.95" customHeight="1">
      <c r="A67" s="9"/>
      <c r="B67" s="177"/>
      <c r="C67" s="178"/>
      <c r="D67" s="179" t="s">
        <v>110</v>
      </c>
      <c r="E67" s="180"/>
      <c r="F67" s="180"/>
      <c r="G67" s="180"/>
      <c r="H67" s="180"/>
      <c r="I67" s="181"/>
      <c r="J67" s="182">
        <f>J130</f>
        <v>0</v>
      </c>
      <c r="K67" s="178"/>
      <c r="L67" s="183"/>
      <c r="S67" s="9"/>
      <c r="T67" s="9"/>
      <c r="U67" s="9"/>
      <c r="V67" s="9"/>
      <c r="W67" s="9"/>
      <c r="X67" s="9"/>
      <c r="Y67" s="9"/>
      <c r="Z67" s="9"/>
      <c r="AA67" s="9"/>
      <c r="AB67" s="9"/>
      <c r="AC67" s="9"/>
      <c r="AD67" s="9"/>
      <c r="AE67" s="9"/>
    </row>
    <row r="68" spans="1:31" s="10" customFormat="1" ht="19.9" customHeight="1">
      <c r="A68" s="10"/>
      <c r="B68" s="184"/>
      <c r="C68" s="185"/>
      <c r="D68" s="186" t="s">
        <v>111</v>
      </c>
      <c r="E68" s="187"/>
      <c r="F68" s="187"/>
      <c r="G68" s="187"/>
      <c r="H68" s="187"/>
      <c r="I68" s="188"/>
      <c r="J68" s="189">
        <f>J131</f>
        <v>0</v>
      </c>
      <c r="K68" s="185"/>
      <c r="L68" s="190"/>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167"/>
      <c r="J70" s="61"/>
      <c r="K70" s="61"/>
      <c r="L70" s="138"/>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170"/>
      <c r="J74" s="63"/>
      <c r="K74" s="63"/>
      <c r="L74" s="138"/>
      <c r="S74" s="39"/>
      <c r="T74" s="39"/>
      <c r="U74" s="39"/>
      <c r="V74" s="39"/>
      <c r="W74" s="39"/>
      <c r="X74" s="39"/>
      <c r="Y74" s="39"/>
      <c r="Z74" s="39"/>
      <c r="AA74" s="39"/>
      <c r="AB74" s="39"/>
      <c r="AC74" s="39"/>
      <c r="AD74" s="39"/>
      <c r="AE74" s="39"/>
    </row>
    <row r="75" spans="1:31" s="2" customFormat="1" ht="24.95" customHeight="1">
      <c r="A75" s="39"/>
      <c r="B75" s="40"/>
      <c r="C75" s="24" t="s">
        <v>112</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6.5" customHeight="1">
      <c r="A78" s="39"/>
      <c r="B78" s="40"/>
      <c r="C78" s="41"/>
      <c r="D78" s="41"/>
      <c r="E78" s="171" t="str">
        <f>E7</f>
        <v>Rekonstrukce kotelny MŠ Bratrská, Dačice</v>
      </c>
      <c r="F78" s="33"/>
      <c r="G78" s="33"/>
      <c r="H78" s="33"/>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3" t="s">
        <v>97</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6.5" customHeight="1">
      <c r="A80" s="39"/>
      <c r="B80" s="40"/>
      <c r="C80" s="41"/>
      <c r="D80" s="41"/>
      <c r="E80" s="70" t="str">
        <f>E9</f>
        <v>01 - Stavební část</v>
      </c>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3" t="s">
        <v>22</v>
      </c>
      <c r="D82" s="41"/>
      <c r="E82" s="41"/>
      <c r="F82" s="28" t="str">
        <f>F12</f>
        <v>Dačice</v>
      </c>
      <c r="G82" s="41"/>
      <c r="H82" s="41"/>
      <c r="I82" s="141" t="s">
        <v>24</v>
      </c>
      <c r="J82" s="73" t="str">
        <f>IF(J12="","",J12)</f>
        <v>27. 2. 2017</v>
      </c>
      <c r="K82" s="41"/>
      <c r="L82" s="13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40.05" customHeight="1">
      <c r="A84" s="39"/>
      <c r="B84" s="40"/>
      <c r="C84" s="33" t="s">
        <v>26</v>
      </c>
      <c r="D84" s="41"/>
      <c r="E84" s="41"/>
      <c r="F84" s="28" t="str">
        <f>E15</f>
        <v>Město Dačice</v>
      </c>
      <c r="G84" s="41"/>
      <c r="H84" s="41"/>
      <c r="I84" s="141" t="s">
        <v>32</v>
      </c>
      <c r="J84" s="37" t="str">
        <f>E21</f>
        <v>VV - PROJEKT, Havlíčkova 44, Jihlava</v>
      </c>
      <c r="K84" s="41"/>
      <c r="L84" s="138"/>
      <c r="S84" s="39"/>
      <c r="T84" s="39"/>
      <c r="U84" s="39"/>
      <c r="V84" s="39"/>
      <c r="W84" s="39"/>
      <c r="X84" s="39"/>
      <c r="Y84" s="39"/>
      <c r="Z84" s="39"/>
      <c r="AA84" s="39"/>
      <c r="AB84" s="39"/>
      <c r="AC84" s="39"/>
      <c r="AD84" s="39"/>
      <c r="AE84" s="39"/>
    </row>
    <row r="85" spans="1:31" s="2" customFormat="1" ht="15.15" customHeight="1">
      <c r="A85" s="39"/>
      <c r="B85" s="40"/>
      <c r="C85" s="33" t="s">
        <v>30</v>
      </c>
      <c r="D85" s="41"/>
      <c r="E85" s="41"/>
      <c r="F85" s="28" t="str">
        <f>IF(E18="","",E18)</f>
        <v>Vyplň údaj</v>
      </c>
      <c r="G85" s="41"/>
      <c r="H85" s="41"/>
      <c r="I85" s="141" t="s">
        <v>35</v>
      </c>
      <c r="J85" s="37" t="str">
        <f>E24</f>
        <v xml:space="preserve"> </v>
      </c>
      <c r="K85" s="41"/>
      <c r="L85" s="138"/>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11" customFormat="1" ht="29.25" customHeight="1">
      <c r="A87" s="191"/>
      <c r="B87" s="192"/>
      <c r="C87" s="193" t="s">
        <v>113</v>
      </c>
      <c r="D87" s="194" t="s">
        <v>58</v>
      </c>
      <c r="E87" s="194" t="s">
        <v>54</v>
      </c>
      <c r="F87" s="194" t="s">
        <v>55</v>
      </c>
      <c r="G87" s="194" t="s">
        <v>114</v>
      </c>
      <c r="H87" s="194" t="s">
        <v>115</v>
      </c>
      <c r="I87" s="195" t="s">
        <v>116</v>
      </c>
      <c r="J87" s="196" t="s">
        <v>101</v>
      </c>
      <c r="K87" s="197" t="s">
        <v>117</v>
      </c>
      <c r="L87" s="198"/>
      <c r="M87" s="93" t="s">
        <v>21</v>
      </c>
      <c r="N87" s="94" t="s">
        <v>43</v>
      </c>
      <c r="O87" s="94" t="s">
        <v>118</v>
      </c>
      <c r="P87" s="94" t="s">
        <v>119</v>
      </c>
      <c r="Q87" s="94" t="s">
        <v>120</v>
      </c>
      <c r="R87" s="94" t="s">
        <v>121</v>
      </c>
      <c r="S87" s="94" t="s">
        <v>122</v>
      </c>
      <c r="T87" s="95" t="s">
        <v>123</v>
      </c>
      <c r="U87" s="191"/>
      <c r="V87" s="191"/>
      <c r="W87" s="191"/>
      <c r="X87" s="191"/>
      <c r="Y87" s="191"/>
      <c r="Z87" s="191"/>
      <c r="AA87" s="191"/>
      <c r="AB87" s="191"/>
      <c r="AC87" s="191"/>
      <c r="AD87" s="191"/>
      <c r="AE87" s="191"/>
    </row>
    <row r="88" spans="1:63" s="2" customFormat="1" ht="22.8" customHeight="1">
      <c r="A88" s="39"/>
      <c r="B88" s="40"/>
      <c r="C88" s="100" t="s">
        <v>124</v>
      </c>
      <c r="D88" s="41"/>
      <c r="E88" s="41"/>
      <c r="F88" s="41"/>
      <c r="G88" s="41"/>
      <c r="H88" s="41"/>
      <c r="I88" s="137"/>
      <c r="J88" s="199">
        <f>BK88</f>
        <v>0</v>
      </c>
      <c r="K88" s="41"/>
      <c r="L88" s="45"/>
      <c r="M88" s="96"/>
      <c r="N88" s="200"/>
      <c r="O88" s="97"/>
      <c r="P88" s="201">
        <f>P89+P130</f>
        <v>0</v>
      </c>
      <c r="Q88" s="97"/>
      <c r="R88" s="201">
        <f>R89+R130</f>
        <v>1.0875167000000001</v>
      </c>
      <c r="S88" s="97"/>
      <c r="T88" s="202">
        <f>T89+T130</f>
        <v>0</v>
      </c>
      <c r="U88" s="39"/>
      <c r="V88" s="39"/>
      <c r="W88" s="39"/>
      <c r="X88" s="39"/>
      <c r="Y88" s="39"/>
      <c r="Z88" s="39"/>
      <c r="AA88" s="39"/>
      <c r="AB88" s="39"/>
      <c r="AC88" s="39"/>
      <c r="AD88" s="39"/>
      <c r="AE88" s="39"/>
      <c r="AT88" s="18" t="s">
        <v>72</v>
      </c>
      <c r="AU88" s="18" t="s">
        <v>102</v>
      </c>
      <c r="BK88" s="203">
        <f>BK89+BK130</f>
        <v>0</v>
      </c>
    </row>
    <row r="89" spans="1:63" s="12" customFormat="1" ht="25.9" customHeight="1">
      <c r="A89" s="12"/>
      <c r="B89" s="204"/>
      <c r="C89" s="205"/>
      <c r="D89" s="206" t="s">
        <v>72</v>
      </c>
      <c r="E89" s="207" t="s">
        <v>125</v>
      </c>
      <c r="F89" s="207" t="s">
        <v>126</v>
      </c>
      <c r="G89" s="205"/>
      <c r="H89" s="205"/>
      <c r="I89" s="208"/>
      <c r="J89" s="209">
        <f>BK89</f>
        <v>0</v>
      </c>
      <c r="K89" s="205"/>
      <c r="L89" s="210"/>
      <c r="M89" s="211"/>
      <c r="N89" s="212"/>
      <c r="O89" s="212"/>
      <c r="P89" s="213">
        <f>P90+P96+P102+P112+P119+P126</f>
        <v>0</v>
      </c>
      <c r="Q89" s="212"/>
      <c r="R89" s="213">
        <f>R90+R96+R102+R112+R119+R126</f>
        <v>1.0416197</v>
      </c>
      <c r="S89" s="212"/>
      <c r="T89" s="214">
        <f>T90+T96+T102+T112+T119+T126</f>
        <v>0</v>
      </c>
      <c r="U89" s="12"/>
      <c r="V89" s="12"/>
      <c r="W89" s="12"/>
      <c r="X89" s="12"/>
      <c r="Y89" s="12"/>
      <c r="Z89" s="12"/>
      <c r="AA89" s="12"/>
      <c r="AB89" s="12"/>
      <c r="AC89" s="12"/>
      <c r="AD89" s="12"/>
      <c r="AE89" s="12"/>
      <c r="AR89" s="215" t="s">
        <v>81</v>
      </c>
      <c r="AT89" s="216" t="s">
        <v>72</v>
      </c>
      <c r="AU89" s="216" t="s">
        <v>73</v>
      </c>
      <c r="AY89" s="215" t="s">
        <v>127</v>
      </c>
      <c r="BK89" s="217">
        <f>BK90+BK96+BK102+BK112+BK119+BK126</f>
        <v>0</v>
      </c>
    </row>
    <row r="90" spans="1:63" s="12" customFormat="1" ht="22.8" customHeight="1">
      <c r="A90" s="12"/>
      <c r="B90" s="204"/>
      <c r="C90" s="205"/>
      <c r="D90" s="206" t="s">
        <v>72</v>
      </c>
      <c r="E90" s="218" t="s">
        <v>83</v>
      </c>
      <c r="F90" s="218" t="s">
        <v>128</v>
      </c>
      <c r="G90" s="205"/>
      <c r="H90" s="205"/>
      <c r="I90" s="208"/>
      <c r="J90" s="219">
        <f>BK90</f>
        <v>0</v>
      </c>
      <c r="K90" s="205"/>
      <c r="L90" s="210"/>
      <c r="M90" s="211"/>
      <c r="N90" s="212"/>
      <c r="O90" s="212"/>
      <c r="P90" s="213">
        <f>SUM(P91:P95)</f>
        <v>0</v>
      </c>
      <c r="Q90" s="212"/>
      <c r="R90" s="213">
        <f>SUM(R91:R95)</f>
        <v>0.31578795000000004</v>
      </c>
      <c r="S90" s="212"/>
      <c r="T90" s="214">
        <f>SUM(T91:T95)</f>
        <v>0</v>
      </c>
      <c r="U90" s="12"/>
      <c r="V90" s="12"/>
      <c r="W90" s="12"/>
      <c r="X90" s="12"/>
      <c r="Y90" s="12"/>
      <c r="Z90" s="12"/>
      <c r="AA90" s="12"/>
      <c r="AB90" s="12"/>
      <c r="AC90" s="12"/>
      <c r="AD90" s="12"/>
      <c r="AE90" s="12"/>
      <c r="AR90" s="215" t="s">
        <v>81</v>
      </c>
      <c r="AT90" s="216" t="s">
        <v>72</v>
      </c>
      <c r="AU90" s="216" t="s">
        <v>81</v>
      </c>
      <c r="AY90" s="215" t="s">
        <v>127</v>
      </c>
      <c r="BK90" s="217">
        <f>SUM(BK91:BK95)</f>
        <v>0</v>
      </c>
    </row>
    <row r="91" spans="1:65" s="2" customFormat="1" ht="44.25" customHeight="1">
      <c r="A91" s="39"/>
      <c r="B91" s="40"/>
      <c r="C91" s="220" t="s">
        <v>81</v>
      </c>
      <c r="D91" s="220" t="s">
        <v>129</v>
      </c>
      <c r="E91" s="221" t="s">
        <v>130</v>
      </c>
      <c r="F91" s="222" t="s">
        <v>131</v>
      </c>
      <c r="G91" s="223" t="s">
        <v>132</v>
      </c>
      <c r="H91" s="224">
        <v>0.135</v>
      </c>
      <c r="I91" s="225"/>
      <c r="J91" s="226">
        <f>ROUND(I91*H91,2)</f>
        <v>0</v>
      </c>
      <c r="K91" s="227"/>
      <c r="L91" s="45"/>
      <c r="M91" s="228" t="s">
        <v>21</v>
      </c>
      <c r="N91" s="229" t="s">
        <v>44</v>
      </c>
      <c r="O91" s="85"/>
      <c r="P91" s="230">
        <f>O91*H91</f>
        <v>0</v>
      </c>
      <c r="Q91" s="230">
        <v>2.33917</v>
      </c>
      <c r="R91" s="230">
        <f>Q91*H91</f>
        <v>0.31578795000000004</v>
      </c>
      <c r="S91" s="230">
        <v>0</v>
      </c>
      <c r="T91" s="231">
        <f>S91*H91</f>
        <v>0</v>
      </c>
      <c r="U91" s="39"/>
      <c r="V91" s="39"/>
      <c r="W91" s="39"/>
      <c r="X91" s="39"/>
      <c r="Y91" s="39"/>
      <c r="Z91" s="39"/>
      <c r="AA91" s="39"/>
      <c r="AB91" s="39"/>
      <c r="AC91" s="39"/>
      <c r="AD91" s="39"/>
      <c r="AE91" s="39"/>
      <c r="AR91" s="232" t="s">
        <v>133</v>
      </c>
      <c r="AT91" s="232" t="s">
        <v>129</v>
      </c>
      <c r="AU91" s="232" t="s">
        <v>83</v>
      </c>
      <c r="AY91" s="18" t="s">
        <v>127</v>
      </c>
      <c r="BE91" s="233">
        <f>IF(N91="základní",J91,0)</f>
        <v>0</v>
      </c>
      <c r="BF91" s="233">
        <f>IF(N91="snížená",J91,0)</f>
        <v>0</v>
      </c>
      <c r="BG91" s="233">
        <f>IF(N91="zákl. přenesená",J91,0)</f>
        <v>0</v>
      </c>
      <c r="BH91" s="233">
        <f>IF(N91="sníž. přenesená",J91,0)</f>
        <v>0</v>
      </c>
      <c r="BI91" s="233">
        <f>IF(N91="nulová",J91,0)</f>
        <v>0</v>
      </c>
      <c r="BJ91" s="18" t="s">
        <v>81</v>
      </c>
      <c r="BK91" s="233">
        <f>ROUND(I91*H91,2)</f>
        <v>0</v>
      </c>
      <c r="BL91" s="18" t="s">
        <v>133</v>
      </c>
      <c r="BM91" s="232" t="s">
        <v>134</v>
      </c>
    </row>
    <row r="92" spans="1:47" s="2" customFormat="1" ht="12">
      <c r="A92" s="39"/>
      <c r="B92" s="40"/>
      <c r="C92" s="41"/>
      <c r="D92" s="234" t="s">
        <v>135</v>
      </c>
      <c r="E92" s="41"/>
      <c r="F92" s="235" t="s">
        <v>131</v>
      </c>
      <c r="G92" s="41"/>
      <c r="H92" s="41"/>
      <c r="I92" s="137"/>
      <c r="J92" s="41"/>
      <c r="K92" s="41"/>
      <c r="L92" s="45"/>
      <c r="M92" s="236"/>
      <c r="N92" s="237"/>
      <c r="O92" s="85"/>
      <c r="P92" s="85"/>
      <c r="Q92" s="85"/>
      <c r="R92" s="85"/>
      <c r="S92" s="85"/>
      <c r="T92" s="86"/>
      <c r="U92" s="39"/>
      <c r="V92" s="39"/>
      <c r="W92" s="39"/>
      <c r="X92" s="39"/>
      <c r="Y92" s="39"/>
      <c r="Z92" s="39"/>
      <c r="AA92" s="39"/>
      <c r="AB92" s="39"/>
      <c r="AC92" s="39"/>
      <c r="AD92" s="39"/>
      <c r="AE92" s="39"/>
      <c r="AT92" s="18" t="s">
        <v>135</v>
      </c>
      <c r="AU92" s="18" t="s">
        <v>83</v>
      </c>
    </row>
    <row r="93" spans="1:47" s="2" customFormat="1" ht="12">
      <c r="A93" s="39"/>
      <c r="B93" s="40"/>
      <c r="C93" s="41"/>
      <c r="D93" s="234" t="s">
        <v>136</v>
      </c>
      <c r="E93" s="41"/>
      <c r="F93" s="238" t="s">
        <v>137</v>
      </c>
      <c r="G93" s="41"/>
      <c r="H93" s="41"/>
      <c r="I93" s="137"/>
      <c r="J93" s="41"/>
      <c r="K93" s="41"/>
      <c r="L93" s="45"/>
      <c r="M93" s="236"/>
      <c r="N93" s="237"/>
      <c r="O93" s="85"/>
      <c r="P93" s="85"/>
      <c r="Q93" s="85"/>
      <c r="R93" s="85"/>
      <c r="S93" s="85"/>
      <c r="T93" s="86"/>
      <c r="U93" s="39"/>
      <c r="V93" s="39"/>
      <c r="W93" s="39"/>
      <c r="X93" s="39"/>
      <c r="Y93" s="39"/>
      <c r="Z93" s="39"/>
      <c r="AA93" s="39"/>
      <c r="AB93" s="39"/>
      <c r="AC93" s="39"/>
      <c r="AD93" s="39"/>
      <c r="AE93" s="39"/>
      <c r="AT93" s="18" t="s">
        <v>136</v>
      </c>
      <c r="AU93" s="18" t="s">
        <v>83</v>
      </c>
    </row>
    <row r="94" spans="1:51" s="13" customFormat="1" ht="12">
      <c r="A94" s="13"/>
      <c r="B94" s="239"/>
      <c r="C94" s="240"/>
      <c r="D94" s="234" t="s">
        <v>138</v>
      </c>
      <c r="E94" s="241" t="s">
        <v>21</v>
      </c>
      <c r="F94" s="242" t="s">
        <v>139</v>
      </c>
      <c r="G94" s="240"/>
      <c r="H94" s="243">
        <v>0.135</v>
      </c>
      <c r="I94" s="244"/>
      <c r="J94" s="240"/>
      <c r="K94" s="240"/>
      <c r="L94" s="245"/>
      <c r="M94" s="246"/>
      <c r="N94" s="247"/>
      <c r="O94" s="247"/>
      <c r="P94" s="247"/>
      <c r="Q94" s="247"/>
      <c r="R94" s="247"/>
      <c r="S94" s="247"/>
      <c r="T94" s="248"/>
      <c r="U94" s="13"/>
      <c r="V94" s="13"/>
      <c r="W94" s="13"/>
      <c r="X94" s="13"/>
      <c r="Y94" s="13"/>
      <c r="Z94" s="13"/>
      <c r="AA94" s="13"/>
      <c r="AB94" s="13"/>
      <c r="AC94" s="13"/>
      <c r="AD94" s="13"/>
      <c r="AE94" s="13"/>
      <c r="AT94" s="249" t="s">
        <v>138</v>
      </c>
      <c r="AU94" s="249" t="s">
        <v>83</v>
      </c>
      <c r="AV94" s="13" t="s">
        <v>83</v>
      </c>
      <c r="AW94" s="13" t="s">
        <v>34</v>
      </c>
      <c r="AX94" s="13" t="s">
        <v>73</v>
      </c>
      <c r="AY94" s="249" t="s">
        <v>127</v>
      </c>
    </row>
    <row r="95" spans="1:51" s="14" customFormat="1" ht="12">
      <c r="A95" s="14"/>
      <c r="B95" s="250"/>
      <c r="C95" s="251"/>
      <c r="D95" s="234" t="s">
        <v>138</v>
      </c>
      <c r="E95" s="252" t="s">
        <v>21</v>
      </c>
      <c r="F95" s="253" t="s">
        <v>140</v>
      </c>
      <c r="G95" s="251"/>
      <c r="H95" s="254">
        <v>0.135</v>
      </c>
      <c r="I95" s="255"/>
      <c r="J95" s="251"/>
      <c r="K95" s="251"/>
      <c r="L95" s="256"/>
      <c r="M95" s="257"/>
      <c r="N95" s="258"/>
      <c r="O95" s="258"/>
      <c r="P95" s="258"/>
      <c r="Q95" s="258"/>
      <c r="R95" s="258"/>
      <c r="S95" s="258"/>
      <c r="T95" s="259"/>
      <c r="U95" s="14"/>
      <c r="V95" s="14"/>
      <c r="W95" s="14"/>
      <c r="X95" s="14"/>
      <c r="Y95" s="14"/>
      <c r="Z95" s="14"/>
      <c r="AA95" s="14"/>
      <c r="AB95" s="14"/>
      <c r="AC95" s="14"/>
      <c r="AD95" s="14"/>
      <c r="AE95" s="14"/>
      <c r="AT95" s="260" t="s">
        <v>138</v>
      </c>
      <c r="AU95" s="260" t="s">
        <v>83</v>
      </c>
      <c r="AV95" s="14" t="s">
        <v>141</v>
      </c>
      <c r="AW95" s="14" t="s">
        <v>34</v>
      </c>
      <c r="AX95" s="14" t="s">
        <v>81</v>
      </c>
      <c r="AY95" s="260" t="s">
        <v>127</v>
      </c>
    </row>
    <row r="96" spans="1:63" s="12" customFormat="1" ht="22.8" customHeight="1">
      <c r="A96" s="12"/>
      <c r="B96" s="204"/>
      <c r="C96" s="205"/>
      <c r="D96" s="206" t="s">
        <v>72</v>
      </c>
      <c r="E96" s="218" t="s">
        <v>141</v>
      </c>
      <c r="F96" s="218" t="s">
        <v>142</v>
      </c>
      <c r="G96" s="205"/>
      <c r="H96" s="205"/>
      <c r="I96" s="208"/>
      <c r="J96" s="219">
        <f>BK96</f>
        <v>0</v>
      </c>
      <c r="K96" s="205"/>
      <c r="L96" s="210"/>
      <c r="M96" s="211"/>
      <c r="N96" s="212"/>
      <c r="O96" s="212"/>
      <c r="P96" s="213">
        <f>SUM(P97:P101)</f>
        <v>0</v>
      </c>
      <c r="Q96" s="212"/>
      <c r="R96" s="213">
        <f>SUM(R97:R101)</f>
        <v>0.12021</v>
      </c>
      <c r="S96" s="212"/>
      <c r="T96" s="214">
        <f>SUM(T97:T101)</f>
        <v>0</v>
      </c>
      <c r="U96" s="12"/>
      <c r="V96" s="12"/>
      <c r="W96" s="12"/>
      <c r="X96" s="12"/>
      <c r="Y96" s="12"/>
      <c r="Z96" s="12"/>
      <c r="AA96" s="12"/>
      <c r="AB96" s="12"/>
      <c r="AC96" s="12"/>
      <c r="AD96" s="12"/>
      <c r="AE96" s="12"/>
      <c r="AR96" s="215" t="s">
        <v>81</v>
      </c>
      <c r="AT96" s="216" t="s">
        <v>72</v>
      </c>
      <c r="AU96" s="216" t="s">
        <v>81</v>
      </c>
      <c r="AY96" s="215" t="s">
        <v>127</v>
      </c>
      <c r="BK96" s="217">
        <f>SUM(BK97:BK101)</f>
        <v>0</v>
      </c>
    </row>
    <row r="97" spans="1:65" s="2" customFormat="1" ht="33" customHeight="1">
      <c r="A97" s="39"/>
      <c r="B97" s="40"/>
      <c r="C97" s="220" t="s">
        <v>83</v>
      </c>
      <c r="D97" s="220" t="s">
        <v>129</v>
      </c>
      <c r="E97" s="221" t="s">
        <v>143</v>
      </c>
      <c r="F97" s="222" t="s">
        <v>144</v>
      </c>
      <c r="G97" s="223" t="s">
        <v>145</v>
      </c>
      <c r="H97" s="224">
        <v>1</v>
      </c>
      <c r="I97" s="225"/>
      <c r="J97" s="226">
        <f>ROUND(I97*H97,2)</f>
        <v>0</v>
      </c>
      <c r="K97" s="227"/>
      <c r="L97" s="45"/>
      <c r="M97" s="228" t="s">
        <v>21</v>
      </c>
      <c r="N97" s="229" t="s">
        <v>44</v>
      </c>
      <c r="O97" s="85"/>
      <c r="P97" s="230">
        <f>O97*H97</f>
        <v>0</v>
      </c>
      <c r="Q97" s="230">
        <v>0.12021</v>
      </c>
      <c r="R97" s="230">
        <f>Q97*H97</f>
        <v>0.12021</v>
      </c>
      <c r="S97" s="230">
        <v>0</v>
      </c>
      <c r="T97" s="231">
        <f>S97*H97</f>
        <v>0</v>
      </c>
      <c r="U97" s="39"/>
      <c r="V97" s="39"/>
      <c r="W97" s="39"/>
      <c r="X97" s="39"/>
      <c r="Y97" s="39"/>
      <c r="Z97" s="39"/>
      <c r="AA97" s="39"/>
      <c r="AB97" s="39"/>
      <c r="AC97" s="39"/>
      <c r="AD97" s="39"/>
      <c r="AE97" s="39"/>
      <c r="AR97" s="232" t="s">
        <v>133</v>
      </c>
      <c r="AT97" s="232" t="s">
        <v>129</v>
      </c>
      <c r="AU97" s="232" t="s">
        <v>83</v>
      </c>
      <c r="AY97" s="18" t="s">
        <v>127</v>
      </c>
      <c r="BE97" s="233">
        <f>IF(N97="základní",J97,0)</f>
        <v>0</v>
      </c>
      <c r="BF97" s="233">
        <f>IF(N97="snížená",J97,0)</f>
        <v>0</v>
      </c>
      <c r="BG97" s="233">
        <f>IF(N97="zákl. přenesená",J97,0)</f>
        <v>0</v>
      </c>
      <c r="BH97" s="233">
        <f>IF(N97="sníž. přenesená",J97,0)</f>
        <v>0</v>
      </c>
      <c r="BI97" s="233">
        <f>IF(N97="nulová",J97,0)</f>
        <v>0</v>
      </c>
      <c r="BJ97" s="18" t="s">
        <v>81</v>
      </c>
      <c r="BK97" s="233">
        <f>ROUND(I97*H97,2)</f>
        <v>0</v>
      </c>
      <c r="BL97" s="18" t="s">
        <v>133</v>
      </c>
      <c r="BM97" s="232" t="s">
        <v>146</v>
      </c>
    </row>
    <row r="98" spans="1:47" s="2" customFormat="1" ht="12">
      <c r="A98" s="39"/>
      <c r="B98" s="40"/>
      <c r="C98" s="41"/>
      <c r="D98" s="234" t="s">
        <v>135</v>
      </c>
      <c r="E98" s="41"/>
      <c r="F98" s="235" t="s">
        <v>144</v>
      </c>
      <c r="G98" s="41"/>
      <c r="H98" s="41"/>
      <c r="I98" s="137"/>
      <c r="J98" s="41"/>
      <c r="K98" s="41"/>
      <c r="L98" s="45"/>
      <c r="M98" s="236"/>
      <c r="N98" s="237"/>
      <c r="O98" s="85"/>
      <c r="P98" s="85"/>
      <c r="Q98" s="85"/>
      <c r="R98" s="85"/>
      <c r="S98" s="85"/>
      <c r="T98" s="86"/>
      <c r="U98" s="39"/>
      <c r="V98" s="39"/>
      <c r="W98" s="39"/>
      <c r="X98" s="39"/>
      <c r="Y98" s="39"/>
      <c r="Z98" s="39"/>
      <c r="AA98" s="39"/>
      <c r="AB98" s="39"/>
      <c r="AC98" s="39"/>
      <c r="AD98" s="39"/>
      <c r="AE98" s="39"/>
      <c r="AT98" s="18" t="s">
        <v>135</v>
      </c>
      <c r="AU98" s="18" t="s">
        <v>83</v>
      </c>
    </row>
    <row r="99" spans="1:51" s="15" customFormat="1" ht="12">
      <c r="A99" s="15"/>
      <c r="B99" s="261"/>
      <c r="C99" s="262"/>
      <c r="D99" s="234" t="s">
        <v>138</v>
      </c>
      <c r="E99" s="263" t="s">
        <v>21</v>
      </c>
      <c r="F99" s="264" t="s">
        <v>147</v>
      </c>
      <c r="G99" s="262"/>
      <c r="H99" s="263" t="s">
        <v>21</v>
      </c>
      <c r="I99" s="265"/>
      <c r="J99" s="262"/>
      <c r="K99" s="262"/>
      <c r="L99" s="266"/>
      <c r="M99" s="267"/>
      <c r="N99" s="268"/>
      <c r="O99" s="268"/>
      <c r="P99" s="268"/>
      <c r="Q99" s="268"/>
      <c r="R99" s="268"/>
      <c r="S99" s="268"/>
      <c r="T99" s="269"/>
      <c r="U99" s="15"/>
      <c r="V99" s="15"/>
      <c r="W99" s="15"/>
      <c r="X99" s="15"/>
      <c r="Y99" s="15"/>
      <c r="Z99" s="15"/>
      <c r="AA99" s="15"/>
      <c r="AB99" s="15"/>
      <c r="AC99" s="15"/>
      <c r="AD99" s="15"/>
      <c r="AE99" s="15"/>
      <c r="AT99" s="270" t="s">
        <v>138</v>
      </c>
      <c r="AU99" s="270" t="s">
        <v>83</v>
      </c>
      <c r="AV99" s="15" t="s">
        <v>81</v>
      </c>
      <c r="AW99" s="15" t="s">
        <v>34</v>
      </c>
      <c r="AX99" s="15" t="s">
        <v>73</v>
      </c>
      <c r="AY99" s="270" t="s">
        <v>127</v>
      </c>
    </row>
    <row r="100" spans="1:51" s="13" customFormat="1" ht="12">
      <c r="A100" s="13"/>
      <c r="B100" s="239"/>
      <c r="C100" s="240"/>
      <c r="D100" s="234" t="s">
        <v>138</v>
      </c>
      <c r="E100" s="241" t="s">
        <v>21</v>
      </c>
      <c r="F100" s="242" t="s">
        <v>81</v>
      </c>
      <c r="G100" s="240"/>
      <c r="H100" s="243">
        <v>1</v>
      </c>
      <c r="I100" s="244"/>
      <c r="J100" s="240"/>
      <c r="K100" s="240"/>
      <c r="L100" s="245"/>
      <c r="M100" s="246"/>
      <c r="N100" s="247"/>
      <c r="O100" s="247"/>
      <c r="P100" s="247"/>
      <c r="Q100" s="247"/>
      <c r="R100" s="247"/>
      <c r="S100" s="247"/>
      <c r="T100" s="248"/>
      <c r="U100" s="13"/>
      <c r="V100" s="13"/>
      <c r="W100" s="13"/>
      <c r="X100" s="13"/>
      <c r="Y100" s="13"/>
      <c r="Z100" s="13"/>
      <c r="AA100" s="13"/>
      <c r="AB100" s="13"/>
      <c r="AC100" s="13"/>
      <c r="AD100" s="13"/>
      <c r="AE100" s="13"/>
      <c r="AT100" s="249" t="s">
        <v>138</v>
      </c>
      <c r="AU100" s="249" t="s">
        <v>83</v>
      </c>
      <c r="AV100" s="13" t="s">
        <v>83</v>
      </c>
      <c r="AW100" s="13" t="s">
        <v>34</v>
      </c>
      <c r="AX100" s="13" t="s">
        <v>73</v>
      </c>
      <c r="AY100" s="249" t="s">
        <v>127</v>
      </c>
    </row>
    <row r="101" spans="1:51" s="14" customFormat="1" ht="12">
      <c r="A101" s="14"/>
      <c r="B101" s="250"/>
      <c r="C101" s="251"/>
      <c r="D101" s="234" t="s">
        <v>138</v>
      </c>
      <c r="E101" s="252" t="s">
        <v>21</v>
      </c>
      <c r="F101" s="253" t="s">
        <v>140</v>
      </c>
      <c r="G101" s="251"/>
      <c r="H101" s="254">
        <v>1</v>
      </c>
      <c r="I101" s="255"/>
      <c r="J101" s="251"/>
      <c r="K101" s="251"/>
      <c r="L101" s="256"/>
      <c r="M101" s="257"/>
      <c r="N101" s="258"/>
      <c r="O101" s="258"/>
      <c r="P101" s="258"/>
      <c r="Q101" s="258"/>
      <c r="R101" s="258"/>
      <c r="S101" s="258"/>
      <c r="T101" s="259"/>
      <c r="U101" s="14"/>
      <c r="V101" s="14"/>
      <c r="W101" s="14"/>
      <c r="X101" s="14"/>
      <c r="Y101" s="14"/>
      <c r="Z101" s="14"/>
      <c r="AA101" s="14"/>
      <c r="AB101" s="14"/>
      <c r="AC101" s="14"/>
      <c r="AD101" s="14"/>
      <c r="AE101" s="14"/>
      <c r="AT101" s="260" t="s">
        <v>138</v>
      </c>
      <c r="AU101" s="260" t="s">
        <v>83</v>
      </c>
      <c r="AV101" s="14" t="s">
        <v>141</v>
      </c>
      <c r="AW101" s="14" t="s">
        <v>34</v>
      </c>
      <c r="AX101" s="14" t="s">
        <v>81</v>
      </c>
      <c r="AY101" s="260" t="s">
        <v>127</v>
      </c>
    </row>
    <row r="102" spans="1:63" s="12" customFormat="1" ht="22.8" customHeight="1">
      <c r="A102" s="12"/>
      <c r="B102" s="204"/>
      <c r="C102" s="205"/>
      <c r="D102" s="206" t="s">
        <v>72</v>
      </c>
      <c r="E102" s="218" t="s">
        <v>148</v>
      </c>
      <c r="F102" s="218" t="s">
        <v>149</v>
      </c>
      <c r="G102" s="205"/>
      <c r="H102" s="205"/>
      <c r="I102" s="208"/>
      <c r="J102" s="219">
        <f>BK102</f>
        <v>0</v>
      </c>
      <c r="K102" s="205"/>
      <c r="L102" s="210"/>
      <c r="M102" s="211"/>
      <c r="N102" s="212"/>
      <c r="O102" s="212"/>
      <c r="P102" s="213">
        <f>SUM(P103:P111)</f>
        <v>0</v>
      </c>
      <c r="Q102" s="212"/>
      <c r="R102" s="213">
        <f>SUM(R103:R111)</f>
        <v>0.594858</v>
      </c>
      <c r="S102" s="212"/>
      <c r="T102" s="214">
        <f>SUM(T103:T111)</f>
        <v>0</v>
      </c>
      <c r="U102" s="12"/>
      <c r="V102" s="12"/>
      <c r="W102" s="12"/>
      <c r="X102" s="12"/>
      <c r="Y102" s="12"/>
      <c r="Z102" s="12"/>
      <c r="AA102" s="12"/>
      <c r="AB102" s="12"/>
      <c r="AC102" s="12"/>
      <c r="AD102" s="12"/>
      <c r="AE102" s="12"/>
      <c r="AR102" s="215" t="s">
        <v>81</v>
      </c>
      <c r="AT102" s="216" t="s">
        <v>72</v>
      </c>
      <c r="AU102" s="216" t="s">
        <v>81</v>
      </c>
      <c r="AY102" s="215" t="s">
        <v>127</v>
      </c>
      <c r="BK102" s="217">
        <f>SUM(BK103:BK111)</f>
        <v>0</v>
      </c>
    </row>
    <row r="103" spans="1:65" s="2" customFormat="1" ht="33" customHeight="1">
      <c r="A103" s="39"/>
      <c r="B103" s="40"/>
      <c r="C103" s="220" t="s">
        <v>141</v>
      </c>
      <c r="D103" s="220" t="s">
        <v>129</v>
      </c>
      <c r="E103" s="221" t="s">
        <v>150</v>
      </c>
      <c r="F103" s="222" t="s">
        <v>151</v>
      </c>
      <c r="G103" s="223" t="s">
        <v>152</v>
      </c>
      <c r="H103" s="224">
        <v>102.04</v>
      </c>
      <c r="I103" s="225"/>
      <c r="J103" s="226">
        <f>ROUND(I103*H103,2)</f>
        <v>0</v>
      </c>
      <c r="K103" s="227"/>
      <c r="L103" s="45"/>
      <c r="M103" s="228" t="s">
        <v>21</v>
      </c>
      <c r="N103" s="229" t="s">
        <v>44</v>
      </c>
      <c r="O103" s="85"/>
      <c r="P103" s="230">
        <f>O103*H103</f>
        <v>0</v>
      </c>
      <c r="Q103" s="230">
        <v>0.0057</v>
      </c>
      <c r="R103" s="230">
        <f>Q103*H103</f>
        <v>0.581628</v>
      </c>
      <c r="S103" s="230">
        <v>0</v>
      </c>
      <c r="T103" s="231">
        <f>S103*H103</f>
        <v>0</v>
      </c>
      <c r="U103" s="39"/>
      <c r="V103" s="39"/>
      <c r="W103" s="39"/>
      <c r="X103" s="39"/>
      <c r="Y103" s="39"/>
      <c r="Z103" s="39"/>
      <c r="AA103" s="39"/>
      <c r="AB103" s="39"/>
      <c r="AC103" s="39"/>
      <c r="AD103" s="39"/>
      <c r="AE103" s="39"/>
      <c r="AR103" s="232" t="s">
        <v>133</v>
      </c>
      <c r="AT103" s="232" t="s">
        <v>129</v>
      </c>
      <c r="AU103" s="232" t="s">
        <v>83</v>
      </c>
      <c r="AY103" s="18" t="s">
        <v>127</v>
      </c>
      <c r="BE103" s="233">
        <f>IF(N103="základní",J103,0)</f>
        <v>0</v>
      </c>
      <c r="BF103" s="233">
        <f>IF(N103="snížená",J103,0)</f>
        <v>0</v>
      </c>
      <c r="BG103" s="233">
        <f>IF(N103="zákl. přenesená",J103,0)</f>
        <v>0</v>
      </c>
      <c r="BH103" s="233">
        <f>IF(N103="sníž. přenesená",J103,0)</f>
        <v>0</v>
      </c>
      <c r="BI103" s="233">
        <f>IF(N103="nulová",J103,0)</f>
        <v>0</v>
      </c>
      <c r="BJ103" s="18" t="s">
        <v>81</v>
      </c>
      <c r="BK103" s="233">
        <f>ROUND(I103*H103,2)</f>
        <v>0</v>
      </c>
      <c r="BL103" s="18" t="s">
        <v>133</v>
      </c>
      <c r="BM103" s="232" t="s">
        <v>153</v>
      </c>
    </row>
    <row r="104" spans="1:47" s="2" customFormat="1" ht="12">
      <c r="A104" s="39"/>
      <c r="B104" s="40"/>
      <c r="C104" s="41"/>
      <c r="D104" s="234" t="s">
        <v>135</v>
      </c>
      <c r="E104" s="41"/>
      <c r="F104" s="235" t="s">
        <v>151</v>
      </c>
      <c r="G104" s="41"/>
      <c r="H104" s="41"/>
      <c r="I104" s="137"/>
      <c r="J104" s="41"/>
      <c r="K104" s="41"/>
      <c r="L104" s="45"/>
      <c r="M104" s="236"/>
      <c r="N104" s="237"/>
      <c r="O104" s="85"/>
      <c r="P104" s="85"/>
      <c r="Q104" s="85"/>
      <c r="R104" s="85"/>
      <c r="S104" s="85"/>
      <c r="T104" s="86"/>
      <c r="U104" s="39"/>
      <c r="V104" s="39"/>
      <c r="W104" s="39"/>
      <c r="X104" s="39"/>
      <c r="Y104" s="39"/>
      <c r="Z104" s="39"/>
      <c r="AA104" s="39"/>
      <c r="AB104" s="39"/>
      <c r="AC104" s="39"/>
      <c r="AD104" s="39"/>
      <c r="AE104" s="39"/>
      <c r="AT104" s="18" t="s">
        <v>135</v>
      </c>
      <c r="AU104" s="18" t="s">
        <v>83</v>
      </c>
    </row>
    <row r="105" spans="1:47" s="2" customFormat="1" ht="12">
      <c r="A105" s="39"/>
      <c r="B105" s="40"/>
      <c r="C105" s="41"/>
      <c r="D105" s="234" t="s">
        <v>136</v>
      </c>
      <c r="E105" s="41"/>
      <c r="F105" s="238" t="s">
        <v>154</v>
      </c>
      <c r="G105" s="41"/>
      <c r="H105" s="41"/>
      <c r="I105" s="137"/>
      <c r="J105" s="41"/>
      <c r="K105" s="41"/>
      <c r="L105" s="45"/>
      <c r="M105" s="236"/>
      <c r="N105" s="237"/>
      <c r="O105" s="85"/>
      <c r="P105" s="85"/>
      <c r="Q105" s="85"/>
      <c r="R105" s="85"/>
      <c r="S105" s="85"/>
      <c r="T105" s="86"/>
      <c r="U105" s="39"/>
      <c r="V105" s="39"/>
      <c r="W105" s="39"/>
      <c r="X105" s="39"/>
      <c r="Y105" s="39"/>
      <c r="Z105" s="39"/>
      <c r="AA105" s="39"/>
      <c r="AB105" s="39"/>
      <c r="AC105" s="39"/>
      <c r="AD105" s="39"/>
      <c r="AE105" s="39"/>
      <c r="AT105" s="18" t="s">
        <v>136</v>
      </c>
      <c r="AU105" s="18" t="s">
        <v>83</v>
      </c>
    </row>
    <row r="106" spans="1:51" s="13" customFormat="1" ht="12">
      <c r="A106" s="13"/>
      <c r="B106" s="239"/>
      <c r="C106" s="240"/>
      <c r="D106" s="234" t="s">
        <v>138</v>
      </c>
      <c r="E106" s="241" t="s">
        <v>21</v>
      </c>
      <c r="F106" s="242" t="s">
        <v>155</v>
      </c>
      <c r="G106" s="240"/>
      <c r="H106" s="243">
        <v>102.04</v>
      </c>
      <c r="I106" s="244"/>
      <c r="J106" s="240"/>
      <c r="K106" s="240"/>
      <c r="L106" s="245"/>
      <c r="M106" s="246"/>
      <c r="N106" s="247"/>
      <c r="O106" s="247"/>
      <c r="P106" s="247"/>
      <c r="Q106" s="247"/>
      <c r="R106" s="247"/>
      <c r="S106" s="247"/>
      <c r="T106" s="248"/>
      <c r="U106" s="13"/>
      <c r="V106" s="13"/>
      <c r="W106" s="13"/>
      <c r="X106" s="13"/>
      <c r="Y106" s="13"/>
      <c r="Z106" s="13"/>
      <c r="AA106" s="13"/>
      <c r="AB106" s="13"/>
      <c r="AC106" s="13"/>
      <c r="AD106" s="13"/>
      <c r="AE106" s="13"/>
      <c r="AT106" s="249" t="s">
        <v>138</v>
      </c>
      <c r="AU106" s="249" t="s">
        <v>83</v>
      </c>
      <c r="AV106" s="13" t="s">
        <v>83</v>
      </c>
      <c r="AW106" s="13" t="s">
        <v>34</v>
      </c>
      <c r="AX106" s="13" t="s">
        <v>73</v>
      </c>
      <c r="AY106" s="249" t="s">
        <v>127</v>
      </c>
    </row>
    <row r="107" spans="1:51" s="14" customFormat="1" ht="12">
      <c r="A107" s="14"/>
      <c r="B107" s="250"/>
      <c r="C107" s="251"/>
      <c r="D107" s="234" t="s">
        <v>138</v>
      </c>
      <c r="E107" s="252" t="s">
        <v>21</v>
      </c>
      <c r="F107" s="253" t="s">
        <v>140</v>
      </c>
      <c r="G107" s="251"/>
      <c r="H107" s="254">
        <v>102.04</v>
      </c>
      <c r="I107" s="255"/>
      <c r="J107" s="251"/>
      <c r="K107" s="251"/>
      <c r="L107" s="256"/>
      <c r="M107" s="257"/>
      <c r="N107" s="258"/>
      <c r="O107" s="258"/>
      <c r="P107" s="258"/>
      <c r="Q107" s="258"/>
      <c r="R107" s="258"/>
      <c r="S107" s="258"/>
      <c r="T107" s="259"/>
      <c r="U107" s="14"/>
      <c r="V107" s="14"/>
      <c r="W107" s="14"/>
      <c r="X107" s="14"/>
      <c r="Y107" s="14"/>
      <c r="Z107" s="14"/>
      <c r="AA107" s="14"/>
      <c r="AB107" s="14"/>
      <c r="AC107" s="14"/>
      <c r="AD107" s="14"/>
      <c r="AE107" s="14"/>
      <c r="AT107" s="260" t="s">
        <v>138</v>
      </c>
      <c r="AU107" s="260" t="s">
        <v>83</v>
      </c>
      <c r="AV107" s="14" t="s">
        <v>141</v>
      </c>
      <c r="AW107" s="14" t="s">
        <v>34</v>
      </c>
      <c r="AX107" s="14" t="s">
        <v>81</v>
      </c>
      <c r="AY107" s="260" t="s">
        <v>127</v>
      </c>
    </row>
    <row r="108" spans="1:65" s="2" customFormat="1" ht="21.75" customHeight="1">
      <c r="A108" s="39"/>
      <c r="B108" s="40"/>
      <c r="C108" s="220" t="s">
        <v>133</v>
      </c>
      <c r="D108" s="220" t="s">
        <v>129</v>
      </c>
      <c r="E108" s="221" t="s">
        <v>156</v>
      </c>
      <c r="F108" s="222" t="s">
        <v>157</v>
      </c>
      <c r="G108" s="223" t="s">
        <v>145</v>
      </c>
      <c r="H108" s="224">
        <v>1</v>
      </c>
      <c r="I108" s="225"/>
      <c r="J108" s="226">
        <f>ROUND(I108*H108,2)</f>
        <v>0</v>
      </c>
      <c r="K108" s="227"/>
      <c r="L108" s="45"/>
      <c r="M108" s="228" t="s">
        <v>21</v>
      </c>
      <c r="N108" s="229" t="s">
        <v>44</v>
      </c>
      <c r="O108" s="85"/>
      <c r="P108" s="230">
        <f>O108*H108</f>
        <v>0</v>
      </c>
      <c r="Q108" s="230">
        <v>0.01323</v>
      </c>
      <c r="R108" s="230">
        <f>Q108*H108</f>
        <v>0.01323</v>
      </c>
      <c r="S108" s="230">
        <v>0</v>
      </c>
      <c r="T108" s="231">
        <f>S108*H108</f>
        <v>0</v>
      </c>
      <c r="U108" s="39"/>
      <c r="V108" s="39"/>
      <c r="W108" s="39"/>
      <c r="X108" s="39"/>
      <c r="Y108" s="39"/>
      <c r="Z108" s="39"/>
      <c r="AA108" s="39"/>
      <c r="AB108" s="39"/>
      <c r="AC108" s="39"/>
      <c r="AD108" s="39"/>
      <c r="AE108" s="39"/>
      <c r="AR108" s="232" t="s">
        <v>133</v>
      </c>
      <c r="AT108" s="232" t="s">
        <v>129</v>
      </c>
      <c r="AU108" s="232" t="s">
        <v>83</v>
      </c>
      <c r="AY108" s="18" t="s">
        <v>127</v>
      </c>
      <c r="BE108" s="233">
        <f>IF(N108="základní",J108,0)</f>
        <v>0</v>
      </c>
      <c r="BF108" s="233">
        <f>IF(N108="snížená",J108,0)</f>
        <v>0</v>
      </c>
      <c r="BG108" s="233">
        <f>IF(N108="zákl. přenesená",J108,0)</f>
        <v>0</v>
      </c>
      <c r="BH108" s="233">
        <f>IF(N108="sníž. přenesená",J108,0)</f>
        <v>0</v>
      </c>
      <c r="BI108" s="233">
        <f>IF(N108="nulová",J108,0)</f>
        <v>0</v>
      </c>
      <c r="BJ108" s="18" t="s">
        <v>81</v>
      </c>
      <c r="BK108" s="233">
        <f>ROUND(I108*H108,2)</f>
        <v>0</v>
      </c>
      <c r="BL108" s="18" t="s">
        <v>133</v>
      </c>
      <c r="BM108" s="232" t="s">
        <v>158</v>
      </c>
    </row>
    <row r="109" spans="1:47" s="2" customFormat="1" ht="12">
      <c r="A109" s="39"/>
      <c r="B109" s="40"/>
      <c r="C109" s="41"/>
      <c r="D109" s="234" t="s">
        <v>135</v>
      </c>
      <c r="E109" s="41"/>
      <c r="F109" s="235" t="s">
        <v>157</v>
      </c>
      <c r="G109" s="41"/>
      <c r="H109" s="41"/>
      <c r="I109" s="137"/>
      <c r="J109" s="41"/>
      <c r="K109" s="41"/>
      <c r="L109" s="45"/>
      <c r="M109" s="236"/>
      <c r="N109" s="237"/>
      <c r="O109" s="85"/>
      <c r="P109" s="85"/>
      <c r="Q109" s="85"/>
      <c r="R109" s="85"/>
      <c r="S109" s="85"/>
      <c r="T109" s="86"/>
      <c r="U109" s="39"/>
      <c r="V109" s="39"/>
      <c r="W109" s="39"/>
      <c r="X109" s="39"/>
      <c r="Y109" s="39"/>
      <c r="Z109" s="39"/>
      <c r="AA109" s="39"/>
      <c r="AB109" s="39"/>
      <c r="AC109" s="39"/>
      <c r="AD109" s="39"/>
      <c r="AE109" s="39"/>
      <c r="AT109" s="18" t="s">
        <v>135</v>
      </c>
      <c r="AU109" s="18" t="s">
        <v>83</v>
      </c>
    </row>
    <row r="110" spans="1:51" s="13" customFormat="1" ht="12">
      <c r="A110" s="13"/>
      <c r="B110" s="239"/>
      <c r="C110" s="240"/>
      <c r="D110" s="234" t="s">
        <v>138</v>
      </c>
      <c r="E110" s="241" t="s">
        <v>21</v>
      </c>
      <c r="F110" s="242" t="s">
        <v>159</v>
      </c>
      <c r="G110" s="240"/>
      <c r="H110" s="243">
        <v>1</v>
      </c>
      <c r="I110" s="244"/>
      <c r="J110" s="240"/>
      <c r="K110" s="240"/>
      <c r="L110" s="245"/>
      <c r="M110" s="246"/>
      <c r="N110" s="247"/>
      <c r="O110" s="247"/>
      <c r="P110" s="247"/>
      <c r="Q110" s="247"/>
      <c r="R110" s="247"/>
      <c r="S110" s="247"/>
      <c r="T110" s="248"/>
      <c r="U110" s="13"/>
      <c r="V110" s="13"/>
      <c r="W110" s="13"/>
      <c r="X110" s="13"/>
      <c r="Y110" s="13"/>
      <c r="Z110" s="13"/>
      <c r="AA110" s="13"/>
      <c r="AB110" s="13"/>
      <c r="AC110" s="13"/>
      <c r="AD110" s="13"/>
      <c r="AE110" s="13"/>
      <c r="AT110" s="249" t="s">
        <v>138</v>
      </c>
      <c r="AU110" s="249" t="s">
        <v>83</v>
      </c>
      <c r="AV110" s="13" t="s">
        <v>83</v>
      </c>
      <c r="AW110" s="13" t="s">
        <v>34</v>
      </c>
      <c r="AX110" s="13" t="s">
        <v>73</v>
      </c>
      <c r="AY110" s="249" t="s">
        <v>127</v>
      </c>
    </row>
    <row r="111" spans="1:51" s="14" customFormat="1" ht="12">
      <c r="A111" s="14"/>
      <c r="B111" s="250"/>
      <c r="C111" s="251"/>
      <c r="D111" s="234" t="s">
        <v>138</v>
      </c>
      <c r="E111" s="252" t="s">
        <v>21</v>
      </c>
      <c r="F111" s="253" t="s">
        <v>140</v>
      </c>
      <c r="G111" s="251"/>
      <c r="H111" s="254">
        <v>1</v>
      </c>
      <c r="I111" s="255"/>
      <c r="J111" s="251"/>
      <c r="K111" s="251"/>
      <c r="L111" s="256"/>
      <c r="M111" s="257"/>
      <c r="N111" s="258"/>
      <c r="O111" s="258"/>
      <c r="P111" s="258"/>
      <c r="Q111" s="258"/>
      <c r="R111" s="258"/>
      <c r="S111" s="258"/>
      <c r="T111" s="259"/>
      <c r="U111" s="14"/>
      <c r="V111" s="14"/>
      <c r="W111" s="14"/>
      <c r="X111" s="14"/>
      <c r="Y111" s="14"/>
      <c r="Z111" s="14"/>
      <c r="AA111" s="14"/>
      <c r="AB111" s="14"/>
      <c r="AC111" s="14"/>
      <c r="AD111" s="14"/>
      <c r="AE111" s="14"/>
      <c r="AT111" s="260" t="s">
        <v>138</v>
      </c>
      <c r="AU111" s="260" t="s">
        <v>83</v>
      </c>
      <c r="AV111" s="14" t="s">
        <v>141</v>
      </c>
      <c r="AW111" s="14" t="s">
        <v>34</v>
      </c>
      <c r="AX111" s="14" t="s">
        <v>81</v>
      </c>
      <c r="AY111" s="260" t="s">
        <v>127</v>
      </c>
    </row>
    <row r="112" spans="1:63" s="12" customFormat="1" ht="22.8" customHeight="1">
      <c r="A112" s="12"/>
      <c r="B112" s="204"/>
      <c r="C112" s="205"/>
      <c r="D112" s="206" t="s">
        <v>72</v>
      </c>
      <c r="E112" s="218" t="s">
        <v>160</v>
      </c>
      <c r="F112" s="218" t="s">
        <v>161</v>
      </c>
      <c r="G112" s="205"/>
      <c r="H112" s="205"/>
      <c r="I112" s="208"/>
      <c r="J112" s="219">
        <f>BK112</f>
        <v>0</v>
      </c>
      <c r="K112" s="205"/>
      <c r="L112" s="210"/>
      <c r="M112" s="211"/>
      <c r="N112" s="212"/>
      <c r="O112" s="212"/>
      <c r="P112" s="213">
        <f>SUM(P113:P118)</f>
        <v>0</v>
      </c>
      <c r="Q112" s="212"/>
      <c r="R112" s="213">
        <f>SUM(R113:R118)</f>
        <v>0.00820155</v>
      </c>
      <c r="S112" s="212"/>
      <c r="T112" s="214">
        <f>SUM(T113:T118)</f>
        <v>0</v>
      </c>
      <c r="U112" s="12"/>
      <c r="V112" s="12"/>
      <c r="W112" s="12"/>
      <c r="X112" s="12"/>
      <c r="Y112" s="12"/>
      <c r="Z112" s="12"/>
      <c r="AA112" s="12"/>
      <c r="AB112" s="12"/>
      <c r="AC112" s="12"/>
      <c r="AD112" s="12"/>
      <c r="AE112" s="12"/>
      <c r="AR112" s="215" t="s">
        <v>81</v>
      </c>
      <c r="AT112" s="216" t="s">
        <v>72</v>
      </c>
      <c r="AU112" s="216" t="s">
        <v>81</v>
      </c>
      <c r="AY112" s="215" t="s">
        <v>127</v>
      </c>
      <c r="BK112" s="217">
        <f>SUM(BK113:BK118)</f>
        <v>0</v>
      </c>
    </row>
    <row r="113" spans="1:65" s="2" customFormat="1" ht="33" customHeight="1">
      <c r="A113" s="39"/>
      <c r="B113" s="40"/>
      <c r="C113" s="220" t="s">
        <v>162</v>
      </c>
      <c r="D113" s="220" t="s">
        <v>129</v>
      </c>
      <c r="E113" s="221" t="s">
        <v>163</v>
      </c>
      <c r="F113" s="222" t="s">
        <v>164</v>
      </c>
      <c r="G113" s="223" t="s">
        <v>152</v>
      </c>
      <c r="H113" s="224">
        <v>39.055</v>
      </c>
      <c r="I113" s="225"/>
      <c r="J113" s="226">
        <f>ROUND(I113*H113,2)</f>
        <v>0</v>
      </c>
      <c r="K113" s="227"/>
      <c r="L113" s="45"/>
      <c r="M113" s="228" t="s">
        <v>21</v>
      </c>
      <c r="N113" s="229" t="s">
        <v>44</v>
      </c>
      <c r="O113" s="85"/>
      <c r="P113" s="230">
        <f>O113*H113</f>
        <v>0</v>
      </c>
      <c r="Q113" s="230">
        <v>0.00021</v>
      </c>
      <c r="R113" s="230">
        <f>Q113*H113</f>
        <v>0.00820155</v>
      </c>
      <c r="S113" s="230">
        <v>0</v>
      </c>
      <c r="T113" s="231">
        <f>S113*H113</f>
        <v>0</v>
      </c>
      <c r="U113" s="39"/>
      <c r="V113" s="39"/>
      <c r="W113" s="39"/>
      <c r="X113" s="39"/>
      <c r="Y113" s="39"/>
      <c r="Z113" s="39"/>
      <c r="AA113" s="39"/>
      <c r="AB113" s="39"/>
      <c r="AC113" s="39"/>
      <c r="AD113" s="39"/>
      <c r="AE113" s="39"/>
      <c r="AR113" s="232" t="s">
        <v>133</v>
      </c>
      <c r="AT113" s="232" t="s">
        <v>129</v>
      </c>
      <c r="AU113" s="232" t="s">
        <v>83</v>
      </c>
      <c r="AY113" s="18" t="s">
        <v>127</v>
      </c>
      <c r="BE113" s="233">
        <f>IF(N113="základní",J113,0)</f>
        <v>0</v>
      </c>
      <c r="BF113" s="233">
        <f>IF(N113="snížená",J113,0)</f>
        <v>0</v>
      </c>
      <c r="BG113" s="233">
        <f>IF(N113="zákl. přenesená",J113,0)</f>
        <v>0</v>
      </c>
      <c r="BH113" s="233">
        <f>IF(N113="sníž. přenesená",J113,0)</f>
        <v>0</v>
      </c>
      <c r="BI113" s="233">
        <f>IF(N113="nulová",J113,0)</f>
        <v>0</v>
      </c>
      <c r="BJ113" s="18" t="s">
        <v>81</v>
      </c>
      <c r="BK113" s="233">
        <f>ROUND(I113*H113,2)</f>
        <v>0</v>
      </c>
      <c r="BL113" s="18" t="s">
        <v>133</v>
      </c>
      <c r="BM113" s="232" t="s">
        <v>165</v>
      </c>
    </row>
    <row r="114" spans="1:47" s="2" customFormat="1" ht="12">
      <c r="A114" s="39"/>
      <c r="B114" s="40"/>
      <c r="C114" s="41"/>
      <c r="D114" s="234" t="s">
        <v>135</v>
      </c>
      <c r="E114" s="41"/>
      <c r="F114" s="235" t="s">
        <v>164</v>
      </c>
      <c r="G114" s="41"/>
      <c r="H114" s="41"/>
      <c r="I114" s="137"/>
      <c r="J114" s="41"/>
      <c r="K114" s="41"/>
      <c r="L114" s="45"/>
      <c r="M114" s="236"/>
      <c r="N114" s="237"/>
      <c r="O114" s="85"/>
      <c r="P114" s="85"/>
      <c r="Q114" s="85"/>
      <c r="R114" s="85"/>
      <c r="S114" s="85"/>
      <c r="T114" s="86"/>
      <c r="U114" s="39"/>
      <c r="V114" s="39"/>
      <c r="W114" s="39"/>
      <c r="X114" s="39"/>
      <c r="Y114" s="39"/>
      <c r="Z114" s="39"/>
      <c r="AA114" s="39"/>
      <c r="AB114" s="39"/>
      <c r="AC114" s="39"/>
      <c r="AD114" s="39"/>
      <c r="AE114" s="39"/>
      <c r="AT114" s="18" t="s">
        <v>135</v>
      </c>
      <c r="AU114" s="18" t="s">
        <v>83</v>
      </c>
    </row>
    <row r="115" spans="1:47" s="2" customFormat="1" ht="12">
      <c r="A115" s="39"/>
      <c r="B115" s="40"/>
      <c r="C115" s="41"/>
      <c r="D115" s="234" t="s">
        <v>136</v>
      </c>
      <c r="E115" s="41"/>
      <c r="F115" s="238" t="s">
        <v>166</v>
      </c>
      <c r="G115" s="41"/>
      <c r="H115" s="41"/>
      <c r="I115" s="137"/>
      <c r="J115" s="41"/>
      <c r="K115" s="41"/>
      <c r="L115" s="45"/>
      <c r="M115" s="236"/>
      <c r="N115" s="237"/>
      <c r="O115" s="85"/>
      <c r="P115" s="85"/>
      <c r="Q115" s="85"/>
      <c r="R115" s="85"/>
      <c r="S115" s="85"/>
      <c r="T115" s="86"/>
      <c r="U115" s="39"/>
      <c r="V115" s="39"/>
      <c r="W115" s="39"/>
      <c r="X115" s="39"/>
      <c r="Y115" s="39"/>
      <c r="Z115" s="39"/>
      <c r="AA115" s="39"/>
      <c r="AB115" s="39"/>
      <c r="AC115" s="39"/>
      <c r="AD115" s="39"/>
      <c r="AE115" s="39"/>
      <c r="AT115" s="18" t="s">
        <v>136</v>
      </c>
      <c r="AU115" s="18" t="s">
        <v>83</v>
      </c>
    </row>
    <row r="116" spans="1:51" s="15" customFormat="1" ht="12">
      <c r="A116" s="15"/>
      <c r="B116" s="261"/>
      <c r="C116" s="262"/>
      <c r="D116" s="234" t="s">
        <v>138</v>
      </c>
      <c r="E116" s="263" t="s">
        <v>21</v>
      </c>
      <c r="F116" s="264" t="s">
        <v>167</v>
      </c>
      <c r="G116" s="262"/>
      <c r="H116" s="263" t="s">
        <v>21</v>
      </c>
      <c r="I116" s="265"/>
      <c r="J116" s="262"/>
      <c r="K116" s="262"/>
      <c r="L116" s="266"/>
      <c r="M116" s="267"/>
      <c r="N116" s="268"/>
      <c r="O116" s="268"/>
      <c r="P116" s="268"/>
      <c r="Q116" s="268"/>
      <c r="R116" s="268"/>
      <c r="S116" s="268"/>
      <c r="T116" s="269"/>
      <c r="U116" s="15"/>
      <c r="V116" s="15"/>
      <c r="W116" s="15"/>
      <c r="X116" s="15"/>
      <c r="Y116" s="15"/>
      <c r="Z116" s="15"/>
      <c r="AA116" s="15"/>
      <c r="AB116" s="15"/>
      <c r="AC116" s="15"/>
      <c r="AD116" s="15"/>
      <c r="AE116" s="15"/>
      <c r="AT116" s="270" t="s">
        <v>138</v>
      </c>
      <c r="AU116" s="270" t="s">
        <v>83</v>
      </c>
      <c r="AV116" s="15" t="s">
        <v>81</v>
      </c>
      <c r="AW116" s="15" t="s">
        <v>34</v>
      </c>
      <c r="AX116" s="15" t="s">
        <v>73</v>
      </c>
      <c r="AY116" s="270" t="s">
        <v>127</v>
      </c>
    </row>
    <row r="117" spans="1:51" s="13" customFormat="1" ht="12">
      <c r="A117" s="13"/>
      <c r="B117" s="239"/>
      <c r="C117" s="240"/>
      <c r="D117" s="234" t="s">
        <v>138</v>
      </c>
      <c r="E117" s="241" t="s">
        <v>21</v>
      </c>
      <c r="F117" s="242" t="s">
        <v>168</v>
      </c>
      <c r="G117" s="240"/>
      <c r="H117" s="243">
        <v>39.055</v>
      </c>
      <c r="I117" s="244"/>
      <c r="J117" s="240"/>
      <c r="K117" s="240"/>
      <c r="L117" s="245"/>
      <c r="M117" s="246"/>
      <c r="N117" s="247"/>
      <c r="O117" s="247"/>
      <c r="P117" s="247"/>
      <c r="Q117" s="247"/>
      <c r="R117" s="247"/>
      <c r="S117" s="247"/>
      <c r="T117" s="248"/>
      <c r="U117" s="13"/>
      <c r="V117" s="13"/>
      <c r="W117" s="13"/>
      <c r="X117" s="13"/>
      <c r="Y117" s="13"/>
      <c r="Z117" s="13"/>
      <c r="AA117" s="13"/>
      <c r="AB117" s="13"/>
      <c r="AC117" s="13"/>
      <c r="AD117" s="13"/>
      <c r="AE117" s="13"/>
      <c r="AT117" s="249" t="s">
        <v>138</v>
      </c>
      <c r="AU117" s="249" t="s">
        <v>83</v>
      </c>
      <c r="AV117" s="13" t="s">
        <v>83</v>
      </c>
      <c r="AW117" s="13" t="s">
        <v>34</v>
      </c>
      <c r="AX117" s="13" t="s">
        <v>73</v>
      </c>
      <c r="AY117" s="249" t="s">
        <v>127</v>
      </c>
    </row>
    <row r="118" spans="1:51" s="14" customFormat="1" ht="12">
      <c r="A118" s="14"/>
      <c r="B118" s="250"/>
      <c r="C118" s="251"/>
      <c r="D118" s="234" t="s">
        <v>138</v>
      </c>
      <c r="E118" s="252" t="s">
        <v>21</v>
      </c>
      <c r="F118" s="253" t="s">
        <v>140</v>
      </c>
      <c r="G118" s="251"/>
      <c r="H118" s="254">
        <v>39.055</v>
      </c>
      <c r="I118" s="255"/>
      <c r="J118" s="251"/>
      <c r="K118" s="251"/>
      <c r="L118" s="256"/>
      <c r="M118" s="257"/>
      <c r="N118" s="258"/>
      <c r="O118" s="258"/>
      <c r="P118" s="258"/>
      <c r="Q118" s="258"/>
      <c r="R118" s="258"/>
      <c r="S118" s="258"/>
      <c r="T118" s="259"/>
      <c r="U118" s="14"/>
      <c r="V118" s="14"/>
      <c r="W118" s="14"/>
      <c r="X118" s="14"/>
      <c r="Y118" s="14"/>
      <c r="Z118" s="14"/>
      <c r="AA118" s="14"/>
      <c r="AB118" s="14"/>
      <c r="AC118" s="14"/>
      <c r="AD118" s="14"/>
      <c r="AE118" s="14"/>
      <c r="AT118" s="260" t="s">
        <v>138</v>
      </c>
      <c r="AU118" s="260" t="s">
        <v>83</v>
      </c>
      <c r="AV118" s="14" t="s">
        <v>141</v>
      </c>
      <c r="AW118" s="14" t="s">
        <v>34</v>
      </c>
      <c r="AX118" s="14" t="s">
        <v>81</v>
      </c>
      <c r="AY118" s="260" t="s">
        <v>127</v>
      </c>
    </row>
    <row r="119" spans="1:63" s="12" customFormat="1" ht="22.8" customHeight="1">
      <c r="A119" s="12"/>
      <c r="B119" s="204"/>
      <c r="C119" s="205"/>
      <c r="D119" s="206" t="s">
        <v>72</v>
      </c>
      <c r="E119" s="218" t="s">
        <v>169</v>
      </c>
      <c r="F119" s="218" t="s">
        <v>170</v>
      </c>
      <c r="G119" s="205"/>
      <c r="H119" s="205"/>
      <c r="I119" s="208"/>
      <c r="J119" s="219">
        <f>BK119</f>
        <v>0</v>
      </c>
      <c r="K119" s="205"/>
      <c r="L119" s="210"/>
      <c r="M119" s="211"/>
      <c r="N119" s="212"/>
      <c r="O119" s="212"/>
      <c r="P119" s="213">
        <f>SUM(P120:P125)</f>
        <v>0</v>
      </c>
      <c r="Q119" s="212"/>
      <c r="R119" s="213">
        <f>SUM(R120:R125)</f>
        <v>0.0025622000000000006</v>
      </c>
      <c r="S119" s="212"/>
      <c r="T119" s="214">
        <f>SUM(T120:T125)</f>
        <v>0</v>
      </c>
      <c r="U119" s="12"/>
      <c r="V119" s="12"/>
      <c r="W119" s="12"/>
      <c r="X119" s="12"/>
      <c r="Y119" s="12"/>
      <c r="Z119" s="12"/>
      <c r="AA119" s="12"/>
      <c r="AB119" s="12"/>
      <c r="AC119" s="12"/>
      <c r="AD119" s="12"/>
      <c r="AE119" s="12"/>
      <c r="AR119" s="215" t="s">
        <v>81</v>
      </c>
      <c r="AT119" s="216" t="s">
        <v>72</v>
      </c>
      <c r="AU119" s="216" t="s">
        <v>81</v>
      </c>
      <c r="AY119" s="215" t="s">
        <v>127</v>
      </c>
      <c r="BK119" s="217">
        <f>SUM(BK120:BK125)</f>
        <v>0</v>
      </c>
    </row>
    <row r="120" spans="1:65" s="2" customFormat="1" ht="55.5" customHeight="1">
      <c r="A120" s="39"/>
      <c r="B120" s="40"/>
      <c r="C120" s="220" t="s">
        <v>148</v>
      </c>
      <c r="D120" s="220" t="s">
        <v>129</v>
      </c>
      <c r="E120" s="221" t="s">
        <v>171</v>
      </c>
      <c r="F120" s="222" t="s">
        <v>172</v>
      </c>
      <c r="G120" s="223" t="s">
        <v>152</v>
      </c>
      <c r="H120" s="224">
        <v>64.055</v>
      </c>
      <c r="I120" s="225"/>
      <c r="J120" s="226">
        <f>ROUND(I120*H120,2)</f>
        <v>0</v>
      </c>
      <c r="K120" s="227"/>
      <c r="L120" s="45"/>
      <c r="M120" s="228" t="s">
        <v>21</v>
      </c>
      <c r="N120" s="229" t="s">
        <v>44</v>
      </c>
      <c r="O120" s="85"/>
      <c r="P120" s="230">
        <f>O120*H120</f>
        <v>0</v>
      </c>
      <c r="Q120" s="230">
        <v>4E-05</v>
      </c>
      <c r="R120" s="230">
        <f>Q120*H120</f>
        <v>0.0025622000000000006</v>
      </c>
      <c r="S120" s="230">
        <v>0</v>
      </c>
      <c r="T120" s="231">
        <f>S120*H120</f>
        <v>0</v>
      </c>
      <c r="U120" s="39"/>
      <c r="V120" s="39"/>
      <c r="W120" s="39"/>
      <c r="X120" s="39"/>
      <c r="Y120" s="39"/>
      <c r="Z120" s="39"/>
      <c r="AA120" s="39"/>
      <c r="AB120" s="39"/>
      <c r="AC120" s="39"/>
      <c r="AD120" s="39"/>
      <c r="AE120" s="39"/>
      <c r="AR120" s="232" t="s">
        <v>133</v>
      </c>
      <c r="AT120" s="232" t="s">
        <v>129</v>
      </c>
      <c r="AU120" s="232" t="s">
        <v>83</v>
      </c>
      <c r="AY120" s="18" t="s">
        <v>127</v>
      </c>
      <c r="BE120" s="233">
        <f>IF(N120="základní",J120,0)</f>
        <v>0</v>
      </c>
      <c r="BF120" s="233">
        <f>IF(N120="snížená",J120,0)</f>
        <v>0</v>
      </c>
      <c r="BG120" s="233">
        <f>IF(N120="zákl. přenesená",J120,0)</f>
        <v>0</v>
      </c>
      <c r="BH120" s="233">
        <f>IF(N120="sníž. přenesená",J120,0)</f>
        <v>0</v>
      </c>
      <c r="BI120" s="233">
        <f>IF(N120="nulová",J120,0)</f>
        <v>0</v>
      </c>
      <c r="BJ120" s="18" t="s">
        <v>81</v>
      </c>
      <c r="BK120" s="233">
        <f>ROUND(I120*H120,2)</f>
        <v>0</v>
      </c>
      <c r="BL120" s="18" t="s">
        <v>133</v>
      </c>
      <c r="BM120" s="232" t="s">
        <v>173</v>
      </c>
    </row>
    <row r="121" spans="1:47" s="2" customFormat="1" ht="12">
      <c r="A121" s="39"/>
      <c r="B121" s="40"/>
      <c r="C121" s="41"/>
      <c r="D121" s="234" t="s">
        <v>135</v>
      </c>
      <c r="E121" s="41"/>
      <c r="F121" s="235" t="s">
        <v>174</v>
      </c>
      <c r="G121" s="41"/>
      <c r="H121" s="41"/>
      <c r="I121" s="137"/>
      <c r="J121" s="41"/>
      <c r="K121" s="41"/>
      <c r="L121" s="45"/>
      <c r="M121" s="236"/>
      <c r="N121" s="237"/>
      <c r="O121" s="85"/>
      <c r="P121" s="85"/>
      <c r="Q121" s="85"/>
      <c r="R121" s="85"/>
      <c r="S121" s="85"/>
      <c r="T121" s="86"/>
      <c r="U121" s="39"/>
      <c r="V121" s="39"/>
      <c r="W121" s="39"/>
      <c r="X121" s="39"/>
      <c r="Y121" s="39"/>
      <c r="Z121" s="39"/>
      <c r="AA121" s="39"/>
      <c r="AB121" s="39"/>
      <c r="AC121" s="39"/>
      <c r="AD121" s="39"/>
      <c r="AE121" s="39"/>
      <c r="AT121" s="18" t="s">
        <v>135</v>
      </c>
      <c r="AU121" s="18" t="s">
        <v>83</v>
      </c>
    </row>
    <row r="122" spans="1:47" s="2" customFormat="1" ht="12">
      <c r="A122" s="39"/>
      <c r="B122" s="40"/>
      <c r="C122" s="41"/>
      <c r="D122" s="234" t="s">
        <v>136</v>
      </c>
      <c r="E122" s="41"/>
      <c r="F122" s="238" t="s">
        <v>175</v>
      </c>
      <c r="G122" s="41"/>
      <c r="H122" s="41"/>
      <c r="I122" s="137"/>
      <c r="J122" s="41"/>
      <c r="K122" s="41"/>
      <c r="L122" s="45"/>
      <c r="M122" s="236"/>
      <c r="N122" s="237"/>
      <c r="O122" s="85"/>
      <c r="P122" s="85"/>
      <c r="Q122" s="85"/>
      <c r="R122" s="85"/>
      <c r="S122" s="85"/>
      <c r="T122" s="86"/>
      <c r="U122" s="39"/>
      <c r="V122" s="39"/>
      <c r="W122" s="39"/>
      <c r="X122" s="39"/>
      <c r="Y122" s="39"/>
      <c r="Z122" s="39"/>
      <c r="AA122" s="39"/>
      <c r="AB122" s="39"/>
      <c r="AC122" s="39"/>
      <c r="AD122" s="39"/>
      <c r="AE122" s="39"/>
      <c r="AT122" s="18" t="s">
        <v>136</v>
      </c>
      <c r="AU122" s="18" t="s">
        <v>83</v>
      </c>
    </row>
    <row r="123" spans="1:51" s="13" customFormat="1" ht="12">
      <c r="A123" s="13"/>
      <c r="B123" s="239"/>
      <c r="C123" s="240"/>
      <c r="D123" s="234" t="s">
        <v>138</v>
      </c>
      <c r="E123" s="241" t="s">
        <v>21</v>
      </c>
      <c r="F123" s="242" t="s">
        <v>168</v>
      </c>
      <c r="G123" s="240"/>
      <c r="H123" s="243">
        <v>39.055</v>
      </c>
      <c r="I123" s="244"/>
      <c r="J123" s="240"/>
      <c r="K123" s="240"/>
      <c r="L123" s="245"/>
      <c r="M123" s="246"/>
      <c r="N123" s="247"/>
      <c r="O123" s="247"/>
      <c r="P123" s="247"/>
      <c r="Q123" s="247"/>
      <c r="R123" s="247"/>
      <c r="S123" s="247"/>
      <c r="T123" s="248"/>
      <c r="U123" s="13"/>
      <c r="V123" s="13"/>
      <c r="W123" s="13"/>
      <c r="X123" s="13"/>
      <c r="Y123" s="13"/>
      <c r="Z123" s="13"/>
      <c r="AA123" s="13"/>
      <c r="AB123" s="13"/>
      <c r="AC123" s="13"/>
      <c r="AD123" s="13"/>
      <c r="AE123" s="13"/>
      <c r="AT123" s="249" t="s">
        <v>138</v>
      </c>
      <c r="AU123" s="249" t="s">
        <v>83</v>
      </c>
      <c r="AV123" s="13" t="s">
        <v>83</v>
      </c>
      <c r="AW123" s="13" t="s">
        <v>34</v>
      </c>
      <c r="AX123" s="13" t="s">
        <v>73</v>
      </c>
      <c r="AY123" s="249" t="s">
        <v>127</v>
      </c>
    </row>
    <row r="124" spans="1:51" s="13" customFormat="1" ht="12">
      <c r="A124" s="13"/>
      <c r="B124" s="239"/>
      <c r="C124" s="240"/>
      <c r="D124" s="234" t="s">
        <v>138</v>
      </c>
      <c r="E124" s="241" t="s">
        <v>21</v>
      </c>
      <c r="F124" s="242" t="s">
        <v>176</v>
      </c>
      <c r="G124" s="240"/>
      <c r="H124" s="243">
        <v>25</v>
      </c>
      <c r="I124" s="244"/>
      <c r="J124" s="240"/>
      <c r="K124" s="240"/>
      <c r="L124" s="245"/>
      <c r="M124" s="246"/>
      <c r="N124" s="247"/>
      <c r="O124" s="247"/>
      <c r="P124" s="247"/>
      <c r="Q124" s="247"/>
      <c r="R124" s="247"/>
      <c r="S124" s="247"/>
      <c r="T124" s="248"/>
      <c r="U124" s="13"/>
      <c r="V124" s="13"/>
      <c r="W124" s="13"/>
      <c r="X124" s="13"/>
      <c r="Y124" s="13"/>
      <c r="Z124" s="13"/>
      <c r="AA124" s="13"/>
      <c r="AB124" s="13"/>
      <c r="AC124" s="13"/>
      <c r="AD124" s="13"/>
      <c r="AE124" s="13"/>
      <c r="AT124" s="249" t="s">
        <v>138</v>
      </c>
      <c r="AU124" s="249" t="s">
        <v>83</v>
      </c>
      <c r="AV124" s="13" t="s">
        <v>83</v>
      </c>
      <c r="AW124" s="13" t="s">
        <v>34</v>
      </c>
      <c r="AX124" s="13" t="s">
        <v>73</v>
      </c>
      <c r="AY124" s="249" t="s">
        <v>127</v>
      </c>
    </row>
    <row r="125" spans="1:51" s="14" customFormat="1" ht="12">
      <c r="A125" s="14"/>
      <c r="B125" s="250"/>
      <c r="C125" s="251"/>
      <c r="D125" s="234" t="s">
        <v>138</v>
      </c>
      <c r="E125" s="252" t="s">
        <v>21</v>
      </c>
      <c r="F125" s="253" t="s">
        <v>140</v>
      </c>
      <c r="G125" s="251"/>
      <c r="H125" s="254">
        <v>64.055</v>
      </c>
      <c r="I125" s="255"/>
      <c r="J125" s="251"/>
      <c r="K125" s="251"/>
      <c r="L125" s="256"/>
      <c r="M125" s="257"/>
      <c r="N125" s="258"/>
      <c r="O125" s="258"/>
      <c r="P125" s="258"/>
      <c r="Q125" s="258"/>
      <c r="R125" s="258"/>
      <c r="S125" s="258"/>
      <c r="T125" s="259"/>
      <c r="U125" s="14"/>
      <c r="V125" s="14"/>
      <c r="W125" s="14"/>
      <c r="X125" s="14"/>
      <c r="Y125" s="14"/>
      <c r="Z125" s="14"/>
      <c r="AA125" s="14"/>
      <c r="AB125" s="14"/>
      <c r="AC125" s="14"/>
      <c r="AD125" s="14"/>
      <c r="AE125" s="14"/>
      <c r="AT125" s="260" t="s">
        <v>138</v>
      </c>
      <c r="AU125" s="260" t="s">
        <v>83</v>
      </c>
      <c r="AV125" s="14" t="s">
        <v>141</v>
      </c>
      <c r="AW125" s="14" t="s">
        <v>34</v>
      </c>
      <c r="AX125" s="14" t="s">
        <v>81</v>
      </c>
      <c r="AY125" s="260" t="s">
        <v>127</v>
      </c>
    </row>
    <row r="126" spans="1:63" s="12" customFormat="1" ht="22.8" customHeight="1">
      <c r="A126" s="12"/>
      <c r="B126" s="204"/>
      <c r="C126" s="205"/>
      <c r="D126" s="206" t="s">
        <v>72</v>
      </c>
      <c r="E126" s="218" t="s">
        <v>177</v>
      </c>
      <c r="F126" s="218" t="s">
        <v>178</v>
      </c>
      <c r="G126" s="205"/>
      <c r="H126" s="205"/>
      <c r="I126" s="208"/>
      <c r="J126" s="219">
        <f>BK126</f>
        <v>0</v>
      </c>
      <c r="K126" s="205"/>
      <c r="L126" s="210"/>
      <c r="M126" s="211"/>
      <c r="N126" s="212"/>
      <c r="O126" s="212"/>
      <c r="P126" s="213">
        <f>SUM(P127:P129)</f>
        <v>0</v>
      </c>
      <c r="Q126" s="212"/>
      <c r="R126" s="213">
        <f>SUM(R127:R129)</f>
        <v>0</v>
      </c>
      <c r="S126" s="212"/>
      <c r="T126" s="214">
        <f>SUM(T127:T129)</f>
        <v>0</v>
      </c>
      <c r="U126" s="12"/>
      <c r="V126" s="12"/>
      <c r="W126" s="12"/>
      <c r="X126" s="12"/>
      <c r="Y126" s="12"/>
      <c r="Z126" s="12"/>
      <c r="AA126" s="12"/>
      <c r="AB126" s="12"/>
      <c r="AC126" s="12"/>
      <c r="AD126" s="12"/>
      <c r="AE126" s="12"/>
      <c r="AR126" s="215" t="s">
        <v>81</v>
      </c>
      <c r="AT126" s="216" t="s">
        <v>72</v>
      </c>
      <c r="AU126" s="216" t="s">
        <v>81</v>
      </c>
      <c r="AY126" s="215" t="s">
        <v>127</v>
      </c>
      <c r="BK126" s="217">
        <f>SUM(BK127:BK129)</f>
        <v>0</v>
      </c>
    </row>
    <row r="127" spans="1:65" s="2" customFormat="1" ht="44.25" customHeight="1">
      <c r="A127" s="39"/>
      <c r="B127" s="40"/>
      <c r="C127" s="220" t="s">
        <v>179</v>
      </c>
      <c r="D127" s="220" t="s">
        <v>129</v>
      </c>
      <c r="E127" s="221" t="s">
        <v>180</v>
      </c>
      <c r="F127" s="222" t="s">
        <v>181</v>
      </c>
      <c r="G127" s="223" t="s">
        <v>182</v>
      </c>
      <c r="H127" s="224">
        <v>1.049</v>
      </c>
      <c r="I127" s="225"/>
      <c r="J127" s="226">
        <f>ROUND(I127*H127,2)</f>
        <v>0</v>
      </c>
      <c r="K127" s="227"/>
      <c r="L127" s="45"/>
      <c r="M127" s="228" t="s">
        <v>21</v>
      </c>
      <c r="N127" s="229" t="s">
        <v>44</v>
      </c>
      <c r="O127" s="85"/>
      <c r="P127" s="230">
        <f>O127*H127</f>
        <v>0</v>
      </c>
      <c r="Q127" s="230">
        <v>0</v>
      </c>
      <c r="R127" s="230">
        <f>Q127*H127</f>
        <v>0</v>
      </c>
      <c r="S127" s="230">
        <v>0</v>
      </c>
      <c r="T127" s="231">
        <f>S127*H127</f>
        <v>0</v>
      </c>
      <c r="U127" s="39"/>
      <c r="V127" s="39"/>
      <c r="W127" s="39"/>
      <c r="X127" s="39"/>
      <c r="Y127" s="39"/>
      <c r="Z127" s="39"/>
      <c r="AA127" s="39"/>
      <c r="AB127" s="39"/>
      <c r="AC127" s="39"/>
      <c r="AD127" s="39"/>
      <c r="AE127" s="39"/>
      <c r="AR127" s="232" t="s">
        <v>133</v>
      </c>
      <c r="AT127" s="232" t="s">
        <v>129</v>
      </c>
      <c r="AU127" s="232" t="s">
        <v>83</v>
      </c>
      <c r="AY127" s="18" t="s">
        <v>127</v>
      </c>
      <c r="BE127" s="233">
        <f>IF(N127="základní",J127,0)</f>
        <v>0</v>
      </c>
      <c r="BF127" s="233">
        <f>IF(N127="snížená",J127,0)</f>
        <v>0</v>
      </c>
      <c r="BG127" s="233">
        <f>IF(N127="zákl. přenesená",J127,0)</f>
        <v>0</v>
      </c>
      <c r="BH127" s="233">
        <f>IF(N127="sníž. přenesená",J127,0)</f>
        <v>0</v>
      </c>
      <c r="BI127" s="233">
        <f>IF(N127="nulová",J127,0)</f>
        <v>0</v>
      </c>
      <c r="BJ127" s="18" t="s">
        <v>81</v>
      </c>
      <c r="BK127" s="233">
        <f>ROUND(I127*H127,2)</f>
        <v>0</v>
      </c>
      <c r="BL127" s="18" t="s">
        <v>133</v>
      </c>
      <c r="BM127" s="232" t="s">
        <v>183</v>
      </c>
    </row>
    <row r="128" spans="1:47" s="2" customFormat="1" ht="12">
      <c r="A128" s="39"/>
      <c r="B128" s="40"/>
      <c r="C128" s="41"/>
      <c r="D128" s="234" t="s">
        <v>135</v>
      </c>
      <c r="E128" s="41"/>
      <c r="F128" s="235" t="s">
        <v>181</v>
      </c>
      <c r="G128" s="41"/>
      <c r="H128" s="41"/>
      <c r="I128" s="137"/>
      <c r="J128" s="41"/>
      <c r="K128" s="41"/>
      <c r="L128" s="45"/>
      <c r="M128" s="236"/>
      <c r="N128" s="237"/>
      <c r="O128" s="85"/>
      <c r="P128" s="85"/>
      <c r="Q128" s="85"/>
      <c r="R128" s="85"/>
      <c r="S128" s="85"/>
      <c r="T128" s="86"/>
      <c r="U128" s="39"/>
      <c r="V128" s="39"/>
      <c r="W128" s="39"/>
      <c r="X128" s="39"/>
      <c r="Y128" s="39"/>
      <c r="Z128" s="39"/>
      <c r="AA128" s="39"/>
      <c r="AB128" s="39"/>
      <c r="AC128" s="39"/>
      <c r="AD128" s="39"/>
      <c r="AE128" s="39"/>
      <c r="AT128" s="18" t="s">
        <v>135</v>
      </c>
      <c r="AU128" s="18" t="s">
        <v>83</v>
      </c>
    </row>
    <row r="129" spans="1:47" s="2" customFormat="1" ht="12">
      <c r="A129" s="39"/>
      <c r="B129" s="40"/>
      <c r="C129" s="41"/>
      <c r="D129" s="234" t="s">
        <v>136</v>
      </c>
      <c r="E129" s="41"/>
      <c r="F129" s="238" t="s">
        <v>184</v>
      </c>
      <c r="G129" s="41"/>
      <c r="H129" s="41"/>
      <c r="I129" s="137"/>
      <c r="J129" s="41"/>
      <c r="K129" s="41"/>
      <c r="L129" s="45"/>
      <c r="M129" s="236"/>
      <c r="N129" s="237"/>
      <c r="O129" s="85"/>
      <c r="P129" s="85"/>
      <c r="Q129" s="85"/>
      <c r="R129" s="85"/>
      <c r="S129" s="85"/>
      <c r="T129" s="86"/>
      <c r="U129" s="39"/>
      <c r="V129" s="39"/>
      <c r="W129" s="39"/>
      <c r="X129" s="39"/>
      <c r="Y129" s="39"/>
      <c r="Z129" s="39"/>
      <c r="AA129" s="39"/>
      <c r="AB129" s="39"/>
      <c r="AC129" s="39"/>
      <c r="AD129" s="39"/>
      <c r="AE129" s="39"/>
      <c r="AT129" s="18" t="s">
        <v>136</v>
      </c>
      <c r="AU129" s="18" t="s">
        <v>83</v>
      </c>
    </row>
    <row r="130" spans="1:63" s="12" customFormat="1" ht="25.9" customHeight="1">
      <c r="A130" s="12"/>
      <c r="B130" s="204"/>
      <c r="C130" s="205"/>
      <c r="D130" s="206" t="s">
        <v>72</v>
      </c>
      <c r="E130" s="207" t="s">
        <v>185</v>
      </c>
      <c r="F130" s="207" t="s">
        <v>186</v>
      </c>
      <c r="G130" s="205"/>
      <c r="H130" s="205"/>
      <c r="I130" s="208"/>
      <c r="J130" s="209">
        <f>BK130</f>
        <v>0</v>
      </c>
      <c r="K130" s="205"/>
      <c r="L130" s="210"/>
      <c r="M130" s="211"/>
      <c r="N130" s="212"/>
      <c r="O130" s="212"/>
      <c r="P130" s="213">
        <f>P131</f>
        <v>0</v>
      </c>
      <c r="Q130" s="212"/>
      <c r="R130" s="213">
        <f>R131</f>
        <v>0.04589700000000001</v>
      </c>
      <c r="S130" s="212"/>
      <c r="T130" s="214">
        <f>T131</f>
        <v>0</v>
      </c>
      <c r="U130" s="12"/>
      <c r="V130" s="12"/>
      <c r="W130" s="12"/>
      <c r="X130" s="12"/>
      <c r="Y130" s="12"/>
      <c r="Z130" s="12"/>
      <c r="AA130" s="12"/>
      <c r="AB130" s="12"/>
      <c r="AC130" s="12"/>
      <c r="AD130" s="12"/>
      <c r="AE130" s="12"/>
      <c r="AR130" s="215" t="s">
        <v>83</v>
      </c>
      <c r="AT130" s="216" t="s">
        <v>72</v>
      </c>
      <c r="AU130" s="216" t="s">
        <v>73</v>
      </c>
      <c r="AY130" s="215" t="s">
        <v>127</v>
      </c>
      <c r="BK130" s="217">
        <f>BK131</f>
        <v>0</v>
      </c>
    </row>
    <row r="131" spans="1:63" s="12" customFormat="1" ht="22.8" customHeight="1">
      <c r="A131" s="12"/>
      <c r="B131" s="204"/>
      <c r="C131" s="205"/>
      <c r="D131" s="206" t="s">
        <v>72</v>
      </c>
      <c r="E131" s="218" t="s">
        <v>187</v>
      </c>
      <c r="F131" s="218" t="s">
        <v>188</v>
      </c>
      <c r="G131" s="205"/>
      <c r="H131" s="205"/>
      <c r="I131" s="208"/>
      <c r="J131" s="219">
        <f>BK131</f>
        <v>0</v>
      </c>
      <c r="K131" s="205"/>
      <c r="L131" s="210"/>
      <c r="M131" s="211"/>
      <c r="N131" s="212"/>
      <c r="O131" s="212"/>
      <c r="P131" s="213">
        <f>SUM(P132:P149)</f>
        <v>0</v>
      </c>
      <c r="Q131" s="212"/>
      <c r="R131" s="213">
        <f>SUM(R132:R149)</f>
        <v>0.04589700000000001</v>
      </c>
      <c r="S131" s="212"/>
      <c r="T131" s="214">
        <f>SUM(T132:T149)</f>
        <v>0</v>
      </c>
      <c r="U131" s="12"/>
      <c r="V131" s="12"/>
      <c r="W131" s="12"/>
      <c r="X131" s="12"/>
      <c r="Y131" s="12"/>
      <c r="Z131" s="12"/>
      <c r="AA131" s="12"/>
      <c r="AB131" s="12"/>
      <c r="AC131" s="12"/>
      <c r="AD131" s="12"/>
      <c r="AE131" s="12"/>
      <c r="AR131" s="215" t="s">
        <v>83</v>
      </c>
      <c r="AT131" s="216" t="s">
        <v>72</v>
      </c>
      <c r="AU131" s="216" t="s">
        <v>81</v>
      </c>
      <c r="AY131" s="215" t="s">
        <v>127</v>
      </c>
      <c r="BK131" s="217">
        <f>SUM(BK132:BK149)</f>
        <v>0</v>
      </c>
    </row>
    <row r="132" spans="1:65" s="2" customFormat="1" ht="21.75" customHeight="1">
      <c r="A132" s="39"/>
      <c r="B132" s="40"/>
      <c r="C132" s="220" t="s">
        <v>189</v>
      </c>
      <c r="D132" s="220" t="s">
        <v>129</v>
      </c>
      <c r="E132" s="221" t="s">
        <v>190</v>
      </c>
      <c r="F132" s="222" t="s">
        <v>191</v>
      </c>
      <c r="G132" s="223" t="s">
        <v>152</v>
      </c>
      <c r="H132" s="224">
        <v>64.055</v>
      </c>
      <c r="I132" s="225"/>
      <c r="J132" s="226">
        <f>ROUND(I132*H132,2)</f>
        <v>0</v>
      </c>
      <c r="K132" s="227"/>
      <c r="L132" s="45"/>
      <c r="M132" s="228" t="s">
        <v>21</v>
      </c>
      <c r="N132" s="229" t="s">
        <v>44</v>
      </c>
      <c r="O132" s="85"/>
      <c r="P132" s="230">
        <f>O132*H132</f>
        <v>0</v>
      </c>
      <c r="Q132" s="230">
        <v>0.00012</v>
      </c>
      <c r="R132" s="230">
        <f>Q132*H132</f>
        <v>0.007686600000000001</v>
      </c>
      <c r="S132" s="230">
        <v>0</v>
      </c>
      <c r="T132" s="231">
        <f>S132*H132</f>
        <v>0</v>
      </c>
      <c r="U132" s="39"/>
      <c r="V132" s="39"/>
      <c r="W132" s="39"/>
      <c r="X132" s="39"/>
      <c r="Y132" s="39"/>
      <c r="Z132" s="39"/>
      <c r="AA132" s="39"/>
      <c r="AB132" s="39"/>
      <c r="AC132" s="39"/>
      <c r="AD132" s="39"/>
      <c r="AE132" s="39"/>
      <c r="AR132" s="232" t="s">
        <v>133</v>
      </c>
      <c r="AT132" s="232" t="s">
        <v>129</v>
      </c>
      <c r="AU132" s="232" t="s">
        <v>83</v>
      </c>
      <c r="AY132" s="18" t="s">
        <v>127</v>
      </c>
      <c r="BE132" s="233">
        <f>IF(N132="základní",J132,0)</f>
        <v>0</v>
      </c>
      <c r="BF132" s="233">
        <f>IF(N132="snížená",J132,0)</f>
        <v>0</v>
      </c>
      <c r="BG132" s="233">
        <f>IF(N132="zákl. přenesená",J132,0)</f>
        <v>0</v>
      </c>
      <c r="BH132" s="233">
        <f>IF(N132="sníž. přenesená",J132,0)</f>
        <v>0</v>
      </c>
      <c r="BI132" s="233">
        <f>IF(N132="nulová",J132,0)</f>
        <v>0</v>
      </c>
      <c r="BJ132" s="18" t="s">
        <v>81</v>
      </c>
      <c r="BK132" s="233">
        <f>ROUND(I132*H132,2)</f>
        <v>0</v>
      </c>
      <c r="BL132" s="18" t="s">
        <v>133</v>
      </c>
      <c r="BM132" s="232" t="s">
        <v>192</v>
      </c>
    </row>
    <row r="133" spans="1:47" s="2" customFormat="1" ht="12">
      <c r="A133" s="39"/>
      <c r="B133" s="40"/>
      <c r="C133" s="41"/>
      <c r="D133" s="234" t="s">
        <v>135</v>
      </c>
      <c r="E133" s="41"/>
      <c r="F133" s="235" t="s">
        <v>191</v>
      </c>
      <c r="G133" s="41"/>
      <c r="H133" s="41"/>
      <c r="I133" s="137"/>
      <c r="J133" s="41"/>
      <c r="K133" s="41"/>
      <c r="L133" s="45"/>
      <c r="M133" s="236"/>
      <c r="N133" s="237"/>
      <c r="O133" s="85"/>
      <c r="P133" s="85"/>
      <c r="Q133" s="85"/>
      <c r="R133" s="85"/>
      <c r="S133" s="85"/>
      <c r="T133" s="86"/>
      <c r="U133" s="39"/>
      <c r="V133" s="39"/>
      <c r="W133" s="39"/>
      <c r="X133" s="39"/>
      <c r="Y133" s="39"/>
      <c r="Z133" s="39"/>
      <c r="AA133" s="39"/>
      <c r="AB133" s="39"/>
      <c r="AC133" s="39"/>
      <c r="AD133" s="39"/>
      <c r="AE133" s="39"/>
      <c r="AT133" s="18" t="s">
        <v>135</v>
      </c>
      <c r="AU133" s="18" t="s">
        <v>83</v>
      </c>
    </row>
    <row r="134" spans="1:47" s="2" customFormat="1" ht="12">
      <c r="A134" s="39"/>
      <c r="B134" s="40"/>
      <c r="C134" s="41"/>
      <c r="D134" s="234" t="s">
        <v>136</v>
      </c>
      <c r="E134" s="41"/>
      <c r="F134" s="238" t="s">
        <v>193</v>
      </c>
      <c r="G134" s="41"/>
      <c r="H134" s="41"/>
      <c r="I134" s="137"/>
      <c r="J134" s="41"/>
      <c r="K134" s="41"/>
      <c r="L134" s="45"/>
      <c r="M134" s="236"/>
      <c r="N134" s="237"/>
      <c r="O134" s="85"/>
      <c r="P134" s="85"/>
      <c r="Q134" s="85"/>
      <c r="R134" s="85"/>
      <c r="S134" s="85"/>
      <c r="T134" s="86"/>
      <c r="U134" s="39"/>
      <c r="V134" s="39"/>
      <c r="W134" s="39"/>
      <c r="X134" s="39"/>
      <c r="Y134" s="39"/>
      <c r="Z134" s="39"/>
      <c r="AA134" s="39"/>
      <c r="AB134" s="39"/>
      <c r="AC134" s="39"/>
      <c r="AD134" s="39"/>
      <c r="AE134" s="39"/>
      <c r="AT134" s="18" t="s">
        <v>136</v>
      </c>
      <c r="AU134" s="18" t="s">
        <v>83</v>
      </c>
    </row>
    <row r="135" spans="1:51" s="15" customFormat="1" ht="12">
      <c r="A135" s="15"/>
      <c r="B135" s="261"/>
      <c r="C135" s="262"/>
      <c r="D135" s="234" t="s">
        <v>138</v>
      </c>
      <c r="E135" s="263" t="s">
        <v>21</v>
      </c>
      <c r="F135" s="264" t="s">
        <v>194</v>
      </c>
      <c r="G135" s="262"/>
      <c r="H135" s="263" t="s">
        <v>21</v>
      </c>
      <c r="I135" s="265"/>
      <c r="J135" s="262"/>
      <c r="K135" s="262"/>
      <c r="L135" s="266"/>
      <c r="M135" s="267"/>
      <c r="N135" s="268"/>
      <c r="O135" s="268"/>
      <c r="P135" s="268"/>
      <c r="Q135" s="268"/>
      <c r="R135" s="268"/>
      <c r="S135" s="268"/>
      <c r="T135" s="269"/>
      <c r="U135" s="15"/>
      <c r="V135" s="15"/>
      <c r="W135" s="15"/>
      <c r="X135" s="15"/>
      <c r="Y135" s="15"/>
      <c r="Z135" s="15"/>
      <c r="AA135" s="15"/>
      <c r="AB135" s="15"/>
      <c r="AC135" s="15"/>
      <c r="AD135" s="15"/>
      <c r="AE135" s="15"/>
      <c r="AT135" s="270" t="s">
        <v>138</v>
      </c>
      <c r="AU135" s="270" t="s">
        <v>83</v>
      </c>
      <c r="AV135" s="15" t="s">
        <v>81</v>
      </c>
      <c r="AW135" s="15" t="s">
        <v>34</v>
      </c>
      <c r="AX135" s="15" t="s">
        <v>73</v>
      </c>
      <c r="AY135" s="270" t="s">
        <v>127</v>
      </c>
    </row>
    <row r="136" spans="1:51" s="13" customFormat="1" ht="12">
      <c r="A136" s="13"/>
      <c r="B136" s="239"/>
      <c r="C136" s="240"/>
      <c r="D136" s="234" t="s">
        <v>138</v>
      </c>
      <c r="E136" s="241" t="s">
        <v>21</v>
      </c>
      <c r="F136" s="242" t="s">
        <v>168</v>
      </c>
      <c r="G136" s="240"/>
      <c r="H136" s="243">
        <v>39.055</v>
      </c>
      <c r="I136" s="244"/>
      <c r="J136" s="240"/>
      <c r="K136" s="240"/>
      <c r="L136" s="245"/>
      <c r="M136" s="246"/>
      <c r="N136" s="247"/>
      <c r="O136" s="247"/>
      <c r="P136" s="247"/>
      <c r="Q136" s="247"/>
      <c r="R136" s="247"/>
      <c r="S136" s="247"/>
      <c r="T136" s="248"/>
      <c r="U136" s="13"/>
      <c r="V136" s="13"/>
      <c r="W136" s="13"/>
      <c r="X136" s="13"/>
      <c r="Y136" s="13"/>
      <c r="Z136" s="13"/>
      <c r="AA136" s="13"/>
      <c r="AB136" s="13"/>
      <c r="AC136" s="13"/>
      <c r="AD136" s="13"/>
      <c r="AE136" s="13"/>
      <c r="AT136" s="249" t="s">
        <v>138</v>
      </c>
      <c r="AU136" s="249" t="s">
        <v>83</v>
      </c>
      <c r="AV136" s="13" t="s">
        <v>83</v>
      </c>
      <c r="AW136" s="13" t="s">
        <v>34</v>
      </c>
      <c r="AX136" s="13" t="s">
        <v>73</v>
      </c>
      <c r="AY136" s="249" t="s">
        <v>127</v>
      </c>
    </row>
    <row r="137" spans="1:51" s="13" customFormat="1" ht="12">
      <c r="A137" s="13"/>
      <c r="B137" s="239"/>
      <c r="C137" s="240"/>
      <c r="D137" s="234" t="s">
        <v>138</v>
      </c>
      <c r="E137" s="241" t="s">
        <v>21</v>
      </c>
      <c r="F137" s="242" t="s">
        <v>176</v>
      </c>
      <c r="G137" s="240"/>
      <c r="H137" s="243">
        <v>25</v>
      </c>
      <c r="I137" s="244"/>
      <c r="J137" s="240"/>
      <c r="K137" s="240"/>
      <c r="L137" s="245"/>
      <c r="M137" s="246"/>
      <c r="N137" s="247"/>
      <c r="O137" s="247"/>
      <c r="P137" s="247"/>
      <c r="Q137" s="247"/>
      <c r="R137" s="247"/>
      <c r="S137" s="247"/>
      <c r="T137" s="248"/>
      <c r="U137" s="13"/>
      <c r="V137" s="13"/>
      <c r="W137" s="13"/>
      <c r="X137" s="13"/>
      <c r="Y137" s="13"/>
      <c r="Z137" s="13"/>
      <c r="AA137" s="13"/>
      <c r="AB137" s="13"/>
      <c r="AC137" s="13"/>
      <c r="AD137" s="13"/>
      <c r="AE137" s="13"/>
      <c r="AT137" s="249" t="s">
        <v>138</v>
      </c>
      <c r="AU137" s="249" t="s">
        <v>83</v>
      </c>
      <c r="AV137" s="13" t="s">
        <v>83</v>
      </c>
      <c r="AW137" s="13" t="s">
        <v>34</v>
      </c>
      <c r="AX137" s="13" t="s">
        <v>73</v>
      </c>
      <c r="AY137" s="249" t="s">
        <v>127</v>
      </c>
    </row>
    <row r="138" spans="1:51" s="14" customFormat="1" ht="12">
      <c r="A138" s="14"/>
      <c r="B138" s="250"/>
      <c r="C138" s="251"/>
      <c r="D138" s="234" t="s">
        <v>138</v>
      </c>
      <c r="E138" s="252" t="s">
        <v>21</v>
      </c>
      <c r="F138" s="253" t="s">
        <v>140</v>
      </c>
      <c r="G138" s="251"/>
      <c r="H138" s="254">
        <v>64.055</v>
      </c>
      <c r="I138" s="255"/>
      <c r="J138" s="251"/>
      <c r="K138" s="251"/>
      <c r="L138" s="256"/>
      <c r="M138" s="257"/>
      <c r="N138" s="258"/>
      <c r="O138" s="258"/>
      <c r="P138" s="258"/>
      <c r="Q138" s="258"/>
      <c r="R138" s="258"/>
      <c r="S138" s="258"/>
      <c r="T138" s="259"/>
      <c r="U138" s="14"/>
      <c r="V138" s="14"/>
      <c r="W138" s="14"/>
      <c r="X138" s="14"/>
      <c r="Y138" s="14"/>
      <c r="Z138" s="14"/>
      <c r="AA138" s="14"/>
      <c r="AB138" s="14"/>
      <c r="AC138" s="14"/>
      <c r="AD138" s="14"/>
      <c r="AE138" s="14"/>
      <c r="AT138" s="260" t="s">
        <v>138</v>
      </c>
      <c r="AU138" s="260" t="s">
        <v>83</v>
      </c>
      <c r="AV138" s="14" t="s">
        <v>141</v>
      </c>
      <c r="AW138" s="14" t="s">
        <v>34</v>
      </c>
      <c r="AX138" s="14" t="s">
        <v>81</v>
      </c>
      <c r="AY138" s="260" t="s">
        <v>127</v>
      </c>
    </row>
    <row r="139" spans="1:65" s="2" customFormat="1" ht="33" customHeight="1">
      <c r="A139" s="39"/>
      <c r="B139" s="40"/>
      <c r="C139" s="220" t="s">
        <v>195</v>
      </c>
      <c r="D139" s="220" t="s">
        <v>129</v>
      </c>
      <c r="E139" s="221" t="s">
        <v>196</v>
      </c>
      <c r="F139" s="222" t="s">
        <v>197</v>
      </c>
      <c r="G139" s="223" t="s">
        <v>198</v>
      </c>
      <c r="H139" s="224">
        <v>20.4</v>
      </c>
      <c r="I139" s="225"/>
      <c r="J139" s="226">
        <f>ROUND(I139*H139,2)</f>
        <v>0</v>
      </c>
      <c r="K139" s="227"/>
      <c r="L139" s="45"/>
      <c r="M139" s="228" t="s">
        <v>21</v>
      </c>
      <c r="N139" s="229" t="s">
        <v>44</v>
      </c>
      <c r="O139" s="85"/>
      <c r="P139" s="230">
        <f>O139*H139</f>
        <v>0</v>
      </c>
      <c r="Q139" s="230">
        <v>0</v>
      </c>
      <c r="R139" s="230">
        <f>Q139*H139</f>
        <v>0</v>
      </c>
      <c r="S139" s="230">
        <v>0</v>
      </c>
      <c r="T139" s="231">
        <f>S139*H139</f>
        <v>0</v>
      </c>
      <c r="U139" s="39"/>
      <c r="V139" s="39"/>
      <c r="W139" s="39"/>
      <c r="X139" s="39"/>
      <c r="Y139" s="39"/>
      <c r="Z139" s="39"/>
      <c r="AA139" s="39"/>
      <c r="AB139" s="39"/>
      <c r="AC139" s="39"/>
      <c r="AD139" s="39"/>
      <c r="AE139" s="39"/>
      <c r="AR139" s="232" t="s">
        <v>133</v>
      </c>
      <c r="AT139" s="232" t="s">
        <v>129</v>
      </c>
      <c r="AU139" s="232" t="s">
        <v>83</v>
      </c>
      <c r="AY139" s="18" t="s">
        <v>127</v>
      </c>
      <c r="BE139" s="233">
        <f>IF(N139="základní",J139,0)</f>
        <v>0</v>
      </c>
      <c r="BF139" s="233">
        <f>IF(N139="snížená",J139,0)</f>
        <v>0</v>
      </c>
      <c r="BG139" s="233">
        <f>IF(N139="zákl. přenesená",J139,0)</f>
        <v>0</v>
      </c>
      <c r="BH139" s="233">
        <f>IF(N139="sníž. přenesená",J139,0)</f>
        <v>0</v>
      </c>
      <c r="BI139" s="233">
        <f>IF(N139="nulová",J139,0)</f>
        <v>0</v>
      </c>
      <c r="BJ139" s="18" t="s">
        <v>81</v>
      </c>
      <c r="BK139" s="233">
        <f>ROUND(I139*H139,2)</f>
        <v>0</v>
      </c>
      <c r="BL139" s="18" t="s">
        <v>133</v>
      </c>
      <c r="BM139" s="232" t="s">
        <v>199</v>
      </c>
    </row>
    <row r="140" spans="1:47" s="2" customFormat="1" ht="12">
      <c r="A140" s="39"/>
      <c r="B140" s="40"/>
      <c r="C140" s="41"/>
      <c r="D140" s="234" t="s">
        <v>135</v>
      </c>
      <c r="E140" s="41"/>
      <c r="F140" s="235" t="s">
        <v>197</v>
      </c>
      <c r="G140" s="41"/>
      <c r="H140" s="41"/>
      <c r="I140" s="137"/>
      <c r="J140" s="41"/>
      <c r="K140" s="41"/>
      <c r="L140" s="45"/>
      <c r="M140" s="236"/>
      <c r="N140" s="237"/>
      <c r="O140" s="85"/>
      <c r="P140" s="85"/>
      <c r="Q140" s="85"/>
      <c r="R140" s="85"/>
      <c r="S140" s="85"/>
      <c r="T140" s="86"/>
      <c r="U140" s="39"/>
      <c r="V140" s="39"/>
      <c r="W140" s="39"/>
      <c r="X140" s="39"/>
      <c r="Y140" s="39"/>
      <c r="Z140" s="39"/>
      <c r="AA140" s="39"/>
      <c r="AB140" s="39"/>
      <c r="AC140" s="39"/>
      <c r="AD140" s="39"/>
      <c r="AE140" s="39"/>
      <c r="AT140" s="18" t="s">
        <v>135</v>
      </c>
      <c r="AU140" s="18" t="s">
        <v>83</v>
      </c>
    </row>
    <row r="141" spans="1:47" s="2" customFormat="1" ht="12">
      <c r="A141" s="39"/>
      <c r="B141" s="40"/>
      <c r="C141" s="41"/>
      <c r="D141" s="234" t="s">
        <v>136</v>
      </c>
      <c r="E141" s="41"/>
      <c r="F141" s="238" t="s">
        <v>193</v>
      </c>
      <c r="G141" s="41"/>
      <c r="H141" s="41"/>
      <c r="I141" s="137"/>
      <c r="J141" s="41"/>
      <c r="K141" s="41"/>
      <c r="L141" s="45"/>
      <c r="M141" s="236"/>
      <c r="N141" s="237"/>
      <c r="O141" s="85"/>
      <c r="P141" s="85"/>
      <c r="Q141" s="85"/>
      <c r="R141" s="85"/>
      <c r="S141" s="85"/>
      <c r="T141" s="86"/>
      <c r="U141" s="39"/>
      <c r="V141" s="39"/>
      <c r="W141" s="39"/>
      <c r="X141" s="39"/>
      <c r="Y141" s="39"/>
      <c r="Z141" s="39"/>
      <c r="AA141" s="39"/>
      <c r="AB141" s="39"/>
      <c r="AC141" s="39"/>
      <c r="AD141" s="39"/>
      <c r="AE141" s="39"/>
      <c r="AT141" s="18" t="s">
        <v>136</v>
      </c>
      <c r="AU141" s="18" t="s">
        <v>83</v>
      </c>
    </row>
    <row r="142" spans="1:51" s="13" customFormat="1" ht="12">
      <c r="A142" s="13"/>
      <c r="B142" s="239"/>
      <c r="C142" s="240"/>
      <c r="D142" s="234" t="s">
        <v>138</v>
      </c>
      <c r="E142" s="241" t="s">
        <v>21</v>
      </c>
      <c r="F142" s="242" t="s">
        <v>200</v>
      </c>
      <c r="G142" s="240"/>
      <c r="H142" s="243">
        <v>9.6</v>
      </c>
      <c r="I142" s="244"/>
      <c r="J142" s="240"/>
      <c r="K142" s="240"/>
      <c r="L142" s="245"/>
      <c r="M142" s="246"/>
      <c r="N142" s="247"/>
      <c r="O142" s="247"/>
      <c r="P142" s="247"/>
      <c r="Q142" s="247"/>
      <c r="R142" s="247"/>
      <c r="S142" s="247"/>
      <c r="T142" s="248"/>
      <c r="U142" s="13"/>
      <c r="V142" s="13"/>
      <c r="W142" s="13"/>
      <c r="X142" s="13"/>
      <c r="Y142" s="13"/>
      <c r="Z142" s="13"/>
      <c r="AA142" s="13"/>
      <c r="AB142" s="13"/>
      <c r="AC142" s="13"/>
      <c r="AD142" s="13"/>
      <c r="AE142" s="13"/>
      <c r="AT142" s="249" t="s">
        <v>138</v>
      </c>
      <c r="AU142" s="249" t="s">
        <v>83</v>
      </c>
      <c r="AV142" s="13" t="s">
        <v>83</v>
      </c>
      <c r="AW142" s="13" t="s">
        <v>34</v>
      </c>
      <c r="AX142" s="13" t="s">
        <v>73</v>
      </c>
      <c r="AY142" s="249" t="s">
        <v>127</v>
      </c>
    </row>
    <row r="143" spans="1:51" s="13" customFormat="1" ht="12">
      <c r="A143" s="13"/>
      <c r="B143" s="239"/>
      <c r="C143" s="240"/>
      <c r="D143" s="234" t="s">
        <v>138</v>
      </c>
      <c r="E143" s="241" t="s">
        <v>21</v>
      </c>
      <c r="F143" s="242" t="s">
        <v>201</v>
      </c>
      <c r="G143" s="240"/>
      <c r="H143" s="243">
        <v>10.8</v>
      </c>
      <c r="I143" s="244"/>
      <c r="J143" s="240"/>
      <c r="K143" s="240"/>
      <c r="L143" s="245"/>
      <c r="M143" s="246"/>
      <c r="N143" s="247"/>
      <c r="O143" s="247"/>
      <c r="P143" s="247"/>
      <c r="Q143" s="247"/>
      <c r="R143" s="247"/>
      <c r="S143" s="247"/>
      <c r="T143" s="248"/>
      <c r="U143" s="13"/>
      <c r="V143" s="13"/>
      <c r="W143" s="13"/>
      <c r="X143" s="13"/>
      <c r="Y143" s="13"/>
      <c r="Z143" s="13"/>
      <c r="AA143" s="13"/>
      <c r="AB143" s="13"/>
      <c r="AC143" s="13"/>
      <c r="AD143" s="13"/>
      <c r="AE143" s="13"/>
      <c r="AT143" s="249" t="s">
        <v>138</v>
      </c>
      <c r="AU143" s="249" t="s">
        <v>83</v>
      </c>
      <c r="AV143" s="13" t="s">
        <v>83</v>
      </c>
      <c r="AW143" s="13" t="s">
        <v>34</v>
      </c>
      <c r="AX143" s="13" t="s">
        <v>73</v>
      </c>
      <c r="AY143" s="249" t="s">
        <v>127</v>
      </c>
    </row>
    <row r="144" spans="1:51" s="14" customFormat="1" ht="12">
      <c r="A144" s="14"/>
      <c r="B144" s="250"/>
      <c r="C144" s="251"/>
      <c r="D144" s="234" t="s">
        <v>138</v>
      </c>
      <c r="E144" s="252" t="s">
        <v>21</v>
      </c>
      <c r="F144" s="253" t="s">
        <v>140</v>
      </c>
      <c r="G144" s="251"/>
      <c r="H144" s="254">
        <v>20.4</v>
      </c>
      <c r="I144" s="255"/>
      <c r="J144" s="251"/>
      <c r="K144" s="251"/>
      <c r="L144" s="256"/>
      <c r="M144" s="257"/>
      <c r="N144" s="258"/>
      <c r="O144" s="258"/>
      <c r="P144" s="258"/>
      <c r="Q144" s="258"/>
      <c r="R144" s="258"/>
      <c r="S144" s="258"/>
      <c r="T144" s="259"/>
      <c r="U144" s="14"/>
      <c r="V144" s="14"/>
      <c r="W144" s="14"/>
      <c r="X144" s="14"/>
      <c r="Y144" s="14"/>
      <c r="Z144" s="14"/>
      <c r="AA144" s="14"/>
      <c r="AB144" s="14"/>
      <c r="AC144" s="14"/>
      <c r="AD144" s="14"/>
      <c r="AE144" s="14"/>
      <c r="AT144" s="260" t="s">
        <v>138</v>
      </c>
      <c r="AU144" s="260" t="s">
        <v>83</v>
      </c>
      <c r="AV144" s="14" t="s">
        <v>141</v>
      </c>
      <c r="AW144" s="14" t="s">
        <v>34</v>
      </c>
      <c r="AX144" s="14" t="s">
        <v>81</v>
      </c>
      <c r="AY144" s="260" t="s">
        <v>127</v>
      </c>
    </row>
    <row r="145" spans="1:65" s="2" customFormat="1" ht="33" customHeight="1">
      <c r="A145" s="39"/>
      <c r="B145" s="40"/>
      <c r="C145" s="220" t="s">
        <v>202</v>
      </c>
      <c r="D145" s="220" t="s">
        <v>129</v>
      </c>
      <c r="E145" s="221" t="s">
        <v>203</v>
      </c>
      <c r="F145" s="222" t="s">
        <v>204</v>
      </c>
      <c r="G145" s="223" t="s">
        <v>152</v>
      </c>
      <c r="H145" s="224">
        <v>141.52</v>
      </c>
      <c r="I145" s="225"/>
      <c r="J145" s="226">
        <f>ROUND(I145*H145,2)</f>
        <v>0</v>
      </c>
      <c r="K145" s="227"/>
      <c r="L145" s="45"/>
      <c r="M145" s="228" t="s">
        <v>21</v>
      </c>
      <c r="N145" s="229" t="s">
        <v>44</v>
      </c>
      <c r="O145" s="85"/>
      <c r="P145" s="230">
        <f>O145*H145</f>
        <v>0</v>
      </c>
      <c r="Q145" s="230">
        <v>0.00027</v>
      </c>
      <c r="R145" s="230">
        <f>Q145*H145</f>
        <v>0.038210400000000005</v>
      </c>
      <c r="S145" s="230">
        <v>0</v>
      </c>
      <c r="T145" s="231">
        <f>S145*H145</f>
        <v>0</v>
      </c>
      <c r="U145" s="39"/>
      <c r="V145" s="39"/>
      <c r="W145" s="39"/>
      <c r="X145" s="39"/>
      <c r="Y145" s="39"/>
      <c r="Z145" s="39"/>
      <c r="AA145" s="39"/>
      <c r="AB145" s="39"/>
      <c r="AC145" s="39"/>
      <c r="AD145" s="39"/>
      <c r="AE145" s="39"/>
      <c r="AR145" s="232" t="s">
        <v>205</v>
      </c>
      <c r="AT145" s="232" t="s">
        <v>129</v>
      </c>
      <c r="AU145" s="232" t="s">
        <v>83</v>
      </c>
      <c r="AY145" s="18" t="s">
        <v>127</v>
      </c>
      <c r="BE145" s="233">
        <f>IF(N145="základní",J145,0)</f>
        <v>0</v>
      </c>
      <c r="BF145" s="233">
        <f>IF(N145="snížená",J145,0)</f>
        <v>0</v>
      </c>
      <c r="BG145" s="233">
        <f>IF(N145="zákl. přenesená",J145,0)</f>
        <v>0</v>
      </c>
      <c r="BH145" s="233">
        <f>IF(N145="sníž. přenesená",J145,0)</f>
        <v>0</v>
      </c>
      <c r="BI145" s="233">
        <f>IF(N145="nulová",J145,0)</f>
        <v>0</v>
      </c>
      <c r="BJ145" s="18" t="s">
        <v>81</v>
      </c>
      <c r="BK145" s="233">
        <f>ROUND(I145*H145,2)</f>
        <v>0</v>
      </c>
      <c r="BL145" s="18" t="s">
        <v>205</v>
      </c>
      <c r="BM145" s="232" t="s">
        <v>206</v>
      </c>
    </row>
    <row r="146" spans="1:47" s="2" customFormat="1" ht="12">
      <c r="A146" s="39"/>
      <c r="B146" s="40"/>
      <c r="C146" s="41"/>
      <c r="D146" s="234" t="s">
        <v>135</v>
      </c>
      <c r="E146" s="41"/>
      <c r="F146" s="235" t="s">
        <v>204</v>
      </c>
      <c r="G146" s="41"/>
      <c r="H146" s="41"/>
      <c r="I146" s="137"/>
      <c r="J146" s="41"/>
      <c r="K146" s="41"/>
      <c r="L146" s="45"/>
      <c r="M146" s="236"/>
      <c r="N146" s="237"/>
      <c r="O146" s="85"/>
      <c r="P146" s="85"/>
      <c r="Q146" s="85"/>
      <c r="R146" s="85"/>
      <c r="S146" s="85"/>
      <c r="T146" s="86"/>
      <c r="U146" s="39"/>
      <c r="V146" s="39"/>
      <c r="W146" s="39"/>
      <c r="X146" s="39"/>
      <c r="Y146" s="39"/>
      <c r="Z146" s="39"/>
      <c r="AA146" s="39"/>
      <c r="AB146" s="39"/>
      <c r="AC146" s="39"/>
      <c r="AD146" s="39"/>
      <c r="AE146" s="39"/>
      <c r="AT146" s="18" t="s">
        <v>135</v>
      </c>
      <c r="AU146" s="18" t="s">
        <v>83</v>
      </c>
    </row>
    <row r="147" spans="1:51" s="15" customFormat="1" ht="12">
      <c r="A147" s="15"/>
      <c r="B147" s="261"/>
      <c r="C147" s="262"/>
      <c r="D147" s="234" t="s">
        <v>138</v>
      </c>
      <c r="E147" s="263" t="s">
        <v>21</v>
      </c>
      <c r="F147" s="264" t="s">
        <v>207</v>
      </c>
      <c r="G147" s="262"/>
      <c r="H147" s="263" t="s">
        <v>21</v>
      </c>
      <c r="I147" s="265"/>
      <c r="J147" s="262"/>
      <c r="K147" s="262"/>
      <c r="L147" s="266"/>
      <c r="M147" s="267"/>
      <c r="N147" s="268"/>
      <c r="O147" s="268"/>
      <c r="P147" s="268"/>
      <c r="Q147" s="268"/>
      <c r="R147" s="268"/>
      <c r="S147" s="268"/>
      <c r="T147" s="269"/>
      <c r="U147" s="15"/>
      <c r="V147" s="15"/>
      <c r="W147" s="15"/>
      <c r="X147" s="15"/>
      <c r="Y147" s="15"/>
      <c r="Z147" s="15"/>
      <c r="AA147" s="15"/>
      <c r="AB147" s="15"/>
      <c r="AC147" s="15"/>
      <c r="AD147" s="15"/>
      <c r="AE147" s="15"/>
      <c r="AT147" s="270" t="s">
        <v>138</v>
      </c>
      <c r="AU147" s="270" t="s">
        <v>83</v>
      </c>
      <c r="AV147" s="15" t="s">
        <v>81</v>
      </c>
      <c r="AW147" s="15" t="s">
        <v>34</v>
      </c>
      <c r="AX147" s="15" t="s">
        <v>73</v>
      </c>
      <c r="AY147" s="270" t="s">
        <v>127</v>
      </c>
    </row>
    <row r="148" spans="1:51" s="13" customFormat="1" ht="12">
      <c r="A148" s="13"/>
      <c r="B148" s="239"/>
      <c r="C148" s="240"/>
      <c r="D148" s="234" t="s">
        <v>138</v>
      </c>
      <c r="E148" s="241" t="s">
        <v>21</v>
      </c>
      <c r="F148" s="242" t="s">
        <v>208</v>
      </c>
      <c r="G148" s="240"/>
      <c r="H148" s="243">
        <v>141.52</v>
      </c>
      <c r="I148" s="244"/>
      <c r="J148" s="240"/>
      <c r="K148" s="240"/>
      <c r="L148" s="245"/>
      <c r="M148" s="246"/>
      <c r="N148" s="247"/>
      <c r="O148" s="247"/>
      <c r="P148" s="247"/>
      <c r="Q148" s="247"/>
      <c r="R148" s="247"/>
      <c r="S148" s="247"/>
      <c r="T148" s="248"/>
      <c r="U148" s="13"/>
      <c r="V148" s="13"/>
      <c r="W148" s="13"/>
      <c r="X148" s="13"/>
      <c r="Y148" s="13"/>
      <c r="Z148" s="13"/>
      <c r="AA148" s="13"/>
      <c r="AB148" s="13"/>
      <c r="AC148" s="13"/>
      <c r="AD148" s="13"/>
      <c r="AE148" s="13"/>
      <c r="AT148" s="249" t="s">
        <v>138</v>
      </c>
      <c r="AU148" s="249" t="s">
        <v>83</v>
      </c>
      <c r="AV148" s="13" t="s">
        <v>83</v>
      </c>
      <c r="AW148" s="13" t="s">
        <v>34</v>
      </c>
      <c r="AX148" s="13" t="s">
        <v>73</v>
      </c>
      <c r="AY148" s="249" t="s">
        <v>127</v>
      </c>
    </row>
    <row r="149" spans="1:51" s="14" customFormat="1" ht="12">
      <c r="A149" s="14"/>
      <c r="B149" s="250"/>
      <c r="C149" s="251"/>
      <c r="D149" s="234" t="s">
        <v>138</v>
      </c>
      <c r="E149" s="252" t="s">
        <v>21</v>
      </c>
      <c r="F149" s="253" t="s">
        <v>140</v>
      </c>
      <c r="G149" s="251"/>
      <c r="H149" s="254">
        <v>141.52</v>
      </c>
      <c r="I149" s="255"/>
      <c r="J149" s="251"/>
      <c r="K149" s="251"/>
      <c r="L149" s="256"/>
      <c r="M149" s="271"/>
      <c r="N149" s="272"/>
      <c r="O149" s="272"/>
      <c r="P149" s="272"/>
      <c r="Q149" s="272"/>
      <c r="R149" s="272"/>
      <c r="S149" s="272"/>
      <c r="T149" s="273"/>
      <c r="U149" s="14"/>
      <c r="V149" s="14"/>
      <c r="W149" s="14"/>
      <c r="X149" s="14"/>
      <c r="Y149" s="14"/>
      <c r="Z149" s="14"/>
      <c r="AA149" s="14"/>
      <c r="AB149" s="14"/>
      <c r="AC149" s="14"/>
      <c r="AD149" s="14"/>
      <c r="AE149" s="14"/>
      <c r="AT149" s="260" t="s">
        <v>138</v>
      </c>
      <c r="AU149" s="260" t="s">
        <v>83</v>
      </c>
      <c r="AV149" s="14" t="s">
        <v>141</v>
      </c>
      <c r="AW149" s="14" t="s">
        <v>34</v>
      </c>
      <c r="AX149" s="14" t="s">
        <v>81</v>
      </c>
      <c r="AY149" s="260" t="s">
        <v>127</v>
      </c>
    </row>
    <row r="150" spans="1:31" s="2" customFormat="1" ht="6.95" customHeight="1">
      <c r="A150" s="39"/>
      <c r="B150" s="60"/>
      <c r="C150" s="61"/>
      <c r="D150" s="61"/>
      <c r="E150" s="61"/>
      <c r="F150" s="61"/>
      <c r="G150" s="61"/>
      <c r="H150" s="61"/>
      <c r="I150" s="167"/>
      <c r="J150" s="61"/>
      <c r="K150" s="61"/>
      <c r="L150" s="45"/>
      <c r="M150" s="39"/>
      <c r="O150" s="39"/>
      <c r="P150" s="39"/>
      <c r="Q150" s="39"/>
      <c r="R150" s="39"/>
      <c r="S150" s="39"/>
      <c r="T150" s="39"/>
      <c r="U150" s="39"/>
      <c r="V150" s="39"/>
      <c r="W150" s="39"/>
      <c r="X150" s="39"/>
      <c r="Y150" s="39"/>
      <c r="Z150" s="39"/>
      <c r="AA150" s="39"/>
      <c r="AB150" s="39"/>
      <c r="AC150" s="39"/>
      <c r="AD150" s="39"/>
      <c r="AE150" s="39"/>
    </row>
  </sheetData>
  <sheetProtection password="CC4E" sheet="1" objects="1" scenarios="1" formatColumns="0" formatRows="0" autoFilter="0"/>
  <autoFilter ref="C87:K149"/>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2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86</v>
      </c>
    </row>
    <row r="3" spans="2:46" s="1" customFormat="1" ht="6.95" customHeight="1">
      <c r="B3" s="130"/>
      <c r="C3" s="131"/>
      <c r="D3" s="131"/>
      <c r="E3" s="131"/>
      <c r="F3" s="131"/>
      <c r="G3" s="131"/>
      <c r="H3" s="131"/>
      <c r="I3" s="132"/>
      <c r="J3" s="131"/>
      <c r="K3" s="131"/>
      <c r="L3" s="21"/>
      <c r="AT3" s="18" t="s">
        <v>83</v>
      </c>
    </row>
    <row r="4" spans="2:46" s="1" customFormat="1" ht="24.95" customHeight="1">
      <c r="B4" s="21"/>
      <c r="D4" s="133" t="s">
        <v>96</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Rekonstrukce kotelny MŠ Bratrská, Dačice</v>
      </c>
      <c r="F7" s="135"/>
      <c r="G7" s="135"/>
      <c r="H7" s="135"/>
      <c r="I7" s="129"/>
      <c r="L7" s="21"/>
    </row>
    <row r="8" spans="1:31" s="2" customFormat="1" ht="12" customHeight="1">
      <c r="A8" s="39"/>
      <c r="B8" s="45"/>
      <c r="C8" s="39"/>
      <c r="D8" s="135" t="s">
        <v>97</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209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21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27. 2. 2017</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26</v>
      </c>
      <c r="E14" s="39"/>
      <c r="F14" s="39"/>
      <c r="G14" s="39"/>
      <c r="H14" s="39"/>
      <c r="I14" s="141" t="s">
        <v>27</v>
      </c>
      <c r="J14" s="140" t="s">
        <v>21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28</v>
      </c>
      <c r="F15" s="39"/>
      <c r="G15" s="39"/>
      <c r="H15" s="39"/>
      <c r="I15" s="141" t="s">
        <v>29</v>
      </c>
      <c r="J15" s="140" t="s">
        <v>21</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27</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29</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27</v>
      </c>
      <c r="J20" s="140" t="s">
        <v>21</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33</v>
      </c>
      <c r="F21" s="39"/>
      <c r="G21" s="39"/>
      <c r="H21" s="39"/>
      <c r="I21" s="141" t="s">
        <v>29</v>
      </c>
      <c r="J21" s="140" t="s">
        <v>21</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35</v>
      </c>
      <c r="E23" s="39"/>
      <c r="F23" s="39"/>
      <c r="G23" s="39"/>
      <c r="H23" s="39"/>
      <c r="I23" s="141" t="s">
        <v>27</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 xml:space="preserve"> </v>
      </c>
      <c r="F24" s="39"/>
      <c r="G24" s="39"/>
      <c r="H24" s="39"/>
      <c r="I24" s="141" t="s">
        <v>29</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37</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21</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39</v>
      </c>
      <c r="E30" s="39"/>
      <c r="F30" s="39"/>
      <c r="G30" s="39"/>
      <c r="H30" s="39"/>
      <c r="I30" s="137"/>
      <c r="J30" s="151">
        <f>ROUND(J85,2)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41</v>
      </c>
      <c r="G32" s="39"/>
      <c r="H32" s="39"/>
      <c r="I32" s="153" t="s">
        <v>40</v>
      </c>
      <c r="J32" s="152" t="s">
        <v>42</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43</v>
      </c>
      <c r="E33" s="135" t="s">
        <v>44</v>
      </c>
      <c r="F33" s="155">
        <f>ROUND((SUM(BE85:BE228)),2)</f>
        <v>0</v>
      </c>
      <c r="G33" s="39"/>
      <c r="H33" s="39"/>
      <c r="I33" s="156">
        <v>0.21</v>
      </c>
      <c r="J33" s="155">
        <f>ROUND(((SUM(BE85:BE228))*I33),2)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45</v>
      </c>
      <c r="F34" s="155">
        <f>ROUND((SUM(BF85:BF228)),2)</f>
        <v>0</v>
      </c>
      <c r="G34" s="39"/>
      <c r="H34" s="39"/>
      <c r="I34" s="156">
        <v>0.15</v>
      </c>
      <c r="J34" s="155">
        <f>ROUND(((SUM(BF85:BF228))*I34),2)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46</v>
      </c>
      <c r="F35" s="155">
        <f>ROUND((SUM(BG85:BG228)),2)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47</v>
      </c>
      <c r="F36" s="155">
        <f>ROUND((SUM(BH85:BH228)),2)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48</v>
      </c>
      <c r="F37" s="155">
        <f>ROUND((SUM(BI85:BI228)),2)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49</v>
      </c>
      <c r="E39" s="159"/>
      <c r="F39" s="159"/>
      <c r="G39" s="160" t="s">
        <v>50</v>
      </c>
      <c r="H39" s="161" t="s">
        <v>51</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99</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kotelny MŠ Bratrská, Dačice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97</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02 - Zdravotní technika - plynová zařízení</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Dačice</v>
      </c>
      <c r="G52" s="41"/>
      <c r="H52" s="41"/>
      <c r="I52" s="141" t="s">
        <v>24</v>
      </c>
      <c r="J52" s="73" t="str">
        <f>IF(J12="","",J12)</f>
        <v>27. 2. 2017</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3" t="s">
        <v>26</v>
      </c>
      <c r="D54" s="41"/>
      <c r="E54" s="41"/>
      <c r="F54" s="28" t="str">
        <f>E15</f>
        <v>Město Dačice</v>
      </c>
      <c r="G54" s="41"/>
      <c r="H54" s="41"/>
      <c r="I54" s="141" t="s">
        <v>32</v>
      </c>
      <c r="J54" s="37" t="str">
        <f>E21</f>
        <v>VV - PROJEKT, Havlíčkova 44, Jihlava</v>
      </c>
      <c r="K54" s="41"/>
      <c r="L54" s="138"/>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141" t="s">
        <v>35</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100</v>
      </c>
      <c r="D57" s="173"/>
      <c r="E57" s="173"/>
      <c r="F57" s="173"/>
      <c r="G57" s="173"/>
      <c r="H57" s="173"/>
      <c r="I57" s="174"/>
      <c r="J57" s="175" t="s">
        <v>101</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71</v>
      </c>
      <c r="D59" s="41"/>
      <c r="E59" s="41"/>
      <c r="F59" s="41"/>
      <c r="G59" s="41"/>
      <c r="H59" s="41"/>
      <c r="I59" s="137"/>
      <c r="J59" s="103">
        <f>J85</f>
        <v>0</v>
      </c>
      <c r="K59" s="41"/>
      <c r="L59" s="138"/>
      <c r="S59" s="39"/>
      <c r="T59" s="39"/>
      <c r="U59" s="39"/>
      <c r="V59" s="39"/>
      <c r="W59" s="39"/>
      <c r="X59" s="39"/>
      <c r="Y59" s="39"/>
      <c r="Z59" s="39"/>
      <c r="AA59" s="39"/>
      <c r="AB59" s="39"/>
      <c r="AC59" s="39"/>
      <c r="AD59" s="39"/>
      <c r="AE59" s="39"/>
      <c r="AU59" s="18" t="s">
        <v>102</v>
      </c>
    </row>
    <row r="60" spans="1:31" s="9" customFormat="1" ht="24.95" customHeight="1">
      <c r="A60" s="9"/>
      <c r="B60" s="177"/>
      <c r="C60" s="178"/>
      <c r="D60" s="179" t="s">
        <v>110</v>
      </c>
      <c r="E60" s="180"/>
      <c r="F60" s="180"/>
      <c r="G60" s="180"/>
      <c r="H60" s="180"/>
      <c r="I60" s="181"/>
      <c r="J60" s="182">
        <f>J86</f>
        <v>0</v>
      </c>
      <c r="K60" s="178"/>
      <c r="L60" s="183"/>
      <c r="S60" s="9"/>
      <c r="T60" s="9"/>
      <c r="U60" s="9"/>
      <c r="V60" s="9"/>
      <c r="W60" s="9"/>
      <c r="X60" s="9"/>
      <c r="Y60" s="9"/>
      <c r="Z60" s="9"/>
      <c r="AA60" s="9"/>
      <c r="AB60" s="9"/>
      <c r="AC60" s="9"/>
      <c r="AD60" s="9"/>
      <c r="AE60" s="9"/>
    </row>
    <row r="61" spans="1:31" s="10" customFormat="1" ht="19.9" customHeight="1">
      <c r="A61" s="10"/>
      <c r="B61" s="184"/>
      <c r="C61" s="185"/>
      <c r="D61" s="186" t="s">
        <v>210</v>
      </c>
      <c r="E61" s="187"/>
      <c r="F61" s="187"/>
      <c r="G61" s="187"/>
      <c r="H61" s="187"/>
      <c r="I61" s="188"/>
      <c r="J61" s="189">
        <f>J87</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211</v>
      </c>
      <c r="E62" s="187"/>
      <c r="F62" s="187"/>
      <c r="G62" s="187"/>
      <c r="H62" s="187"/>
      <c r="I62" s="188"/>
      <c r="J62" s="189">
        <f>J137</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212</v>
      </c>
      <c r="E63" s="187"/>
      <c r="F63" s="187"/>
      <c r="G63" s="187"/>
      <c r="H63" s="187"/>
      <c r="I63" s="188"/>
      <c r="J63" s="189">
        <f>J208</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213</v>
      </c>
      <c r="E64" s="187"/>
      <c r="F64" s="187"/>
      <c r="G64" s="187"/>
      <c r="H64" s="187"/>
      <c r="I64" s="188"/>
      <c r="J64" s="189">
        <f>J219</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214</v>
      </c>
      <c r="E65" s="187"/>
      <c r="F65" s="187"/>
      <c r="G65" s="187"/>
      <c r="H65" s="187"/>
      <c r="I65" s="188"/>
      <c r="J65" s="189">
        <f>J226</f>
        <v>0</v>
      </c>
      <c r="K65" s="185"/>
      <c r="L65" s="190"/>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7"/>
      <c r="J66" s="41"/>
      <c r="K66" s="41"/>
      <c r="L66" s="138"/>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167"/>
      <c r="J67" s="61"/>
      <c r="K67" s="61"/>
      <c r="L67" s="138"/>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170"/>
      <c r="J71" s="63"/>
      <c r="K71" s="63"/>
      <c r="L71" s="138"/>
      <c r="S71" s="39"/>
      <c r="T71" s="39"/>
      <c r="U71" s="39"/>
      <c r="V71" s="39"/>
      <c r="W71" s="39"/>
      <c r="X71" s="39"/>
      <c r="Y71" s="39"/>
      <c r="Z71" s="39"/>
      <c r="AA71" s="39"/>
      <c r="AB71" s="39"/>
      <c r="AC71" s="39"/>
      <c r="AD71" s="39"/>
      <c r="AE71" s="39"/>
    </row>
    <row r="72" spans="1:31" s="2" customFormat="1" ht="24.95" customHeight="1">
      <c r="A72" s="39"/>
      <c r="B72" s="40"/>
      <c r="C72" s="24" t="s">
        <v>112</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171" t="str">
        <f>E7</f>
        <v>Rekonstrukce kotelny MŠ Bratrská, Dačice</v>
      </c>
      <c r="F75" s="33"/>
      <c r="G75" s="33"/>
      <c r="H75" s="33"/>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97</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70" t="str">
        <f>E9</f>
        <v>02 - Zdravotní technika - plynová zařízení</v>
      </c>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3" t="s">
        <v>22</v>
      </c>
      <c r="D79" s="41"/>
      <c r="E79" s="41"/>
      <c r="F79" s="28" t="str">
        <f>F12</f>
        <v>Dačice</v>
      </c>
      <c r="G79" s="41"/>
      <c r="H79" s="41"/>
      <c r="I79" s="141" t="s">
        <v>24</v>
      </c>
      <c r="J79" s="73" t="str">
        <f>IF(J12="","",J12)</f>
        <v>27. 2. 2017</v>
      </c>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40.05" customHeight="1">
      <c r="A81" s="39"/>
      <c r="B81" s="40"/>
      <c r="C81" s="33" t="s">
        <v>26</v>
      </c>
      <c r="D81" s="41"/>
      <c r="E81" s="41"/>
      <c r="F81" s="28" t="str">
        <f>E15</f>
        <v>Město Dačice</v>
      </c>
      <c r="G81" s="41"/>
      <c r="H81" s="41"/>
      <c r="I81" s="141" t="s">
        <v>32</v>
      </c>
      <c r="J81" s="37" t="str">
        <f>E21</f>
        <v>VV - PROJEKT, Havlíčkova 44, Jihlava</v>
      </c>
      <c r="K81" s="41"/>
      <c r="L81" s="138"/>
      <c r="S81" s="39"/>
      <c r="T81" s="39"/>
      <c r="U81" s="39"/>
      <c r="V81" s="39"/>
      <c r="W81" s="39"/>
      <c r="X81" s="39"/>
      <c r="Y81" s="39"/>
      <c r="Z81" s="39"/>
      <c r="AA81" s="39"/>
      <c r="AB81" s="39"/>
      <c r="AC81" s="39"/>
      <c r="AD81" s="39"/>
      <c r="AE81" s="39"/>
    </row>
    <row r="82" spans="1:31" s="2" customFormat="1" ht="15.15" customHeight="1">
      <c r="A82" s="39"/>
      <c r="B82" s="40"/>
      <c r="C82" s="33" t="s">
        <v>30</v>
      </c>
      <c r="D82" s="41"/>
      <c r="E82" s="41"/>
      <c r="F82" s="28" t="str">
        <f>IF(E18="","",E18)</f>
        <v>Vyplň údaj</v>
      </c>
      <c r="G82" s="41"/>
      <c r="H82" s="41"/>
      <c r="I82" s="141" t="s">
        <v>35</v>
      </c>
      <c r="J82" s="37" t="str">
        <f>E24</f>
        <v xml:space="preserve"> </v>
      </c>
      <c r="K82" s="41"/>
      <c r="L82" s="138"/>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11" customFormat="1" ht="29.25" customHeight="1">
      <c r="A84" s="191"/>
      <c r="B84" s="192"/>
      <c r="C84" s="193" t="s">
        <v>113</v>
      </c>
      <c r="D84" s="194" t="s">
        <v>58</v>
      </c>
      <c r="E84" s="194" t="s">
        <v>54</v>
      </c>
      <c r="F84" s="194" t="s">
        <v>55</v>
      </c>
      <c r="G84" s="194" t="s">
        <v>114</v>
      </c>
      <c r="H84" s="194" t="s">
        <v>115</v>
      </c>
      <c r="I84" s="195" t="s">
        <v>116</v>
      </c>
      <c r="J84" s="196" t="s">
        <v>101</v>
      </c>
      <c r="K84" s="197" t="s">
        <v>117</v>
      </c>
      <c r="L84" s="198"/>
      <c r="M84" s="93" t="s">
        <v>21</v>
      </c>
      <c r="N84" s="94" t="s">
        <v>43</v>
      </c>
      <c r="O84" s="94" t="s">
        <v>118</v>
      </c>
      <c r="P84" s="94" t="s">
        <v>119</v>
      </c>
      <c r="Q84" s="94" t="s">
        <v>120</v>
      </c>
      <c r="R84" s="94" t="s">
        <v>121</v>
      </c>
      <c r="S84" s="94" t="s">
        <v>122</v>
      </c>
      <c r="T84" s="95" t="s">
        <v>123</v>
      </c>
      <c r="U84" s="191"/>
      <c r="V84" s="191"/>
      <c r="W84" s="191"/>
      <c r="X84" s="191"/>
      <c r="Y84" s="191"/>
      <c r="Z84" s="191"/>
      <c r="AA84" s="191"/>
      <c r="AB84" s="191"/>
      <c r="AC84" s="191"/>
      <c r="AD84" s="191"/>
      <c r="AE84" s="191"/>
    </row>
    <row r="85" spans="1:63" s="2" customFormat="1" ht="22.8" customHeight="1">
      <c r="A85" s="39"/>
      <c r="B85" s="40"/>
      <c r="C85" s="100" t="s">
        <v>124</v>
      </c>
      <c r="D85" s="41"/>
      <c r="E85" s="41"/>
      <c r="F85" s="41"/>
      <c r="G85" s="41"/>
      <c r="H85" s="41"/>
      <c r="I85" s="137"/>
      <c r="J85" s="199">
        <f>BK85</f>
        <v>0</v>
      </c>
      <c r="K85" s="41"/>
      <c r="L85" s="45"/>
      <c r="M85" s="96"/>
      <c r="N85" s="200"/>
      <c r="O85" s="97"/>
      <c r="P85" s="201">
        <f>P86</f>
        <v>0</v>
      </c>
      <c r="Q85" s="97"/>
      <c r="R85" s="201">
        <f>R86</f>
        <v>0.31393000000000004</v>
      </c>
      <c r="S85" s="97"/>
      <c r="T85" s="202">
        <f>T86</f>
        <v>0</v>
      </c>
      <c r="U85" s="39"/>
      <c r="V85" s="39"/>
      <c r="W85" s="39"/>
      <c r="X85" s="39"/>
      <c r="Y85" s="39"/>
      <c r="Z85" s="39"/>
      <c r="AA85" s="39"/>
      <c r="AB85" s="39"/>
      <c r="AC85" s="39"/>
      <c r="AD85" s="39"/>
      <c r="AE85" s="39"/>
      <c r="AT85" s="18" t="s">
        <v>72</v>
      </c>
      <c r="AU85" s="18" t="s">
        <v>102</v>
      </c>
      <c r="BK85" s="203">
        <f>BK86</f>
        <v>0</v>
      </c>
    </row>
    <row r="86" spans="1:63" s="12" customFormat="1" ht="25.9" customHeight="1">
      <c r="A86" s="12"/>
      <c r="B86" s="204"/>
      <c r="C86" s="205"/>
      <c r="D86" s="206" t="s">
        <v>72</v>
      </c>
      <c r="E86" s="207" t="s">
        <v>185</v>
      </c>
      <c r="F86" s="207" t="s">
        <v>186</v>
      </c>
      <c r="G86" s="205"/>
      <c r="H86" s="205"/>
      <c r="I86" s="208"/>
      <c r="J86" s="209">
        <f>BK86</f>
        <v>0</v>
      </c>
      <c r="K86" s="205"/>
      <c r="L86" s="210"/>
      <c r="M86" s="211"/>
      <c r="N86" s="212"/>
      <c r="O86" s="212"/>
      <c r="P86" s="213">
        <f>P87+P137+P208+P219+P226</f>
        <v>0</v>
      </c>
      <c r="Q86" s="212"/>
      <c r="R86" s="213">
        <f>R87+R137+R208+R219+R226</f>
        <v>0.31393000000000004</v>
      </c>
      <c r="S86" s="212"/>
      <c r="T86" s="214">
        <f>T87+T137+T208+T219+T226</f>
        <v>0</v>
      </c>
      <c r="U86" s="12"/>
      <c r="V86" s="12"/>
      <c r="W86" s="12"/>
      <c r="X86" s="12"/>
      <c r="Y86" s="12"/>
      <c r="Z86" s="12"/>
      <c r="AA86" s="12"/>
      <c r="AB86" s="12"/>
      <c r="AC86" s="12"/>
      <c r="AD86" s="12"/>
      <c r="AE86" s="12"/>
      <c r="AR86" s="215" t="s">
        <v>83</v>
      </c>
      <c r="AT86" s="216" t="s">
        <v>72</v>
      </c>
      <c r="AU86" s="216" t="s">
        <v>73</v>
      </c>
      <c r="AY86" s="215" t="s">
        <v>127</v>
      </c>
      <c r="BK86" s="217">
        <f>BK87+BK137+BK208+BK219+BK226</f>
        <v>0</v>
      </c>
    </row>
    <row r="87" spans="1:63" s="12" customFormat="1" ht="22.8" customHeight="1">
      <c r="A87" s="12"/>
      <c r="B87" s="204"/>
      <c r="C87" s="205"/>
      <c r="D87" s="206" t="s">
        <v>72</v>
      </c>
      <c r="E87" s="218" t="s">
        <v>215</v>
      </c>
      <c r="F87" s="218" t="s">
        <v>216</v>
      </c>
      <c r="G87" s="205"/>
      <c r="H87" s="205"/>
      <c r="I87" s="208"/>
      <c r="J87" s="219">
        <f>BK87</f>
        <v>0</v>
      </c>
      <c r="K87" s="205"/>
      <c r="L87" s="210"/>
      <c r="M87" s="211"/>
      <c r="N87" s="212"/>
      <c r="O87" s="212"/>
      <c r="P87" s="213">
        <f>SUM(P88:P136)</f>
        <v>0</v>
      </c>
      <c r="Q87" s="212"/>
      <c r="R87" s="213">
        <f>SUM(R88:R136)</f>
        <v>0.01035</v>
      </c>
      <c r="S87" s="212"/>
      <c r="T87" s="214">
        <f>SUM(T88:T136)</f>
        <v>0</v>
      </c>
      <c r="U87" s="12"/>
      <c r="V87" s="12"/>
      <c r="W87" s="12"/>
      <c r="X87" s="12"/>
      <c r="Y87" s="12"/>
      <c r="Z87" s="12"/>
      <c r="AA87" s="12"/>
      <c r="AB87" s="12"/>
      <c r="AC87" s="12"/>
      <c r="AD87" s="12"/>
      <c r="AE87" s="12"/>
      <c r="AR87" s="215" t="s">
        <v>83</v>
      </c>
      <c r="AT87" s="216" t="s">
        <v>72</v>
      </c>
      <c r="AU87" s="216" t="s">
        <v>81</v>
      </c>
      <c r="AY87" s="215" t="s">
        <v>127</v>
      </c>
      <c r="BK87" s="217">
        <f>SUM(BK88:BK136)</f>
        <v>0</v>
      </c>
    </row>
    <row r="88" spans="1:65" s="2" customFormat="1" ht="21.75" customHeight="1">
      <c r="A88" s="39"/>
      <c r="B88" s="40"/>
      <c r="C88" s="220" t="s">
        <v>81</v>
      </c>
      <c r="D88" s="220" t="s">
        <v>129</v>
      </c>
      <c r="E88" s="221" t="s">
        <v>217</v>
      </c>
      <c r="F88" s="222" t="s">
        <v>218</v>
      </c>
      <c r="G88" s="223" t="s">
        <v>198</v>
      </c>
      <c r="H88" s="224">
        <v>2</v>
      </c>
      <c r="I88" s="225"/>
      <c r="J88" s="226">
        <f>ROUND(I88*H88,2)</f>
        <v>0</v>
      </c>
      <c r="K88" s="227"/>
      <c r="L88" s="45"/>
      <c r="M88" s="228" t="s">
        <v>21</v>
      </c>
      <c r="N88" s="229" t="s">
        <v>44</v>
      </c>
      <c r="O88" s="85"/>
      <c r="P88" s="230">
        <f>O88*H88</f>
        <v>0</v>
      </c>
      <c r="Q88" s="230">
        <v>0.00066</v>
      </c>
      <c r="R88" s="230">
        <f>Q88*H88</f>
        <v>0.00132</v>
      </c>
      <c r="S88" s="230">
        <v>0</v>
      </c>
      <c r="T88" s="231">
        <f>S88*H88</f>
        <v>0</v>
      </c>
      <c r="U88" s="39"/>
      <c r="V88" s="39"/>
      <c r="W88" s="39"/>
      <c r="X88" s="39"/>
      <c r="Y88" s="39"/>
      <c r="Z88" s="39"/>
      <c r="AA88" s="39"/>
      <c r="AB88" s="39"/>
      <c r="AC88" s="39"/>
      <c r="AD88" s="39"/>
      <c r="AE88" s="39"/>
      <c r="AR88" s="232" t="s">
        <v>205</v>
      </c>
      <c r="AT88" s="232" t="s">
        <v>129</v>
      </c>
      <c r="AU88" s="232" t="s">
        <v>83</v>
      </c>
      <c r="AY88" s="18" t="s">
        <v>127</v>
      </c>
      <c r="BE88" s="233">
        <f>IF(N88="základní",J88,0)</f>
        <v>0</v>
      </c>
      <c r="BF88" s="233">
        <f>IF(N88="snížená",J88,0)</f>
        <v>0</v>
      </c>
      <c r="BG88" s="233">
        <f>IF(N88="zákl. přenesená",J88,0)</f>
        <v>0</v>
      </c>
      <c r="BH88" s="233">
        <f>IF(N88="sníž. přenesená",J88,0)</f>
        <v>0</v>
      </c>
      <c r="BI88" s="233">
        <f>IF(N88="nulová",J88,0)</f>
        <v>0</v>
      </c>
      <c r="BJ88" s="18" t="s">
        <v>81</v>
      </c>
      <c r="BK88" s="233">
        <f>ROUND(I88*H88,2)</f>
        <v>0</v>
      </c>
      <c r="BL88" s="18" t="s">
        <v>205</v>
      </c>
      <c r="BM88" s="232" t="s">
        <v>219</v>
      </c>
    </row>
    <row r="89" spans="1:47" s="2" customFormat="1" ht="12">
      <c r="A89" s="39"/>
      <c r="B89" s="40"/>
      <c r="C89" s="41"/>
      <c r="D89" s="234" t="s">
        <v>135</v>
      </c>
      <c r="E89" s="41"/>
      <c r="F89" s="235" t="s">
        <v>218</v>
      </c>
      <c r="G89" s="41"/>
      <c r="H89" s="41"/>
      <c r="I89" s="137"/>
      <c r="J89" s="41"/>
      <c r="K89" s="41"/>
      <c r="L89" s="45"/>
      <c r="M89" s="236"/>
      <c r="N89" s="237"/>
      <c r="O89" s="85"/>
      <c r="P89" s="85"/>
      <c r="Q89" s="85"/>
      <c r="R89" s="85"/>
      <c r="S89" s="85"/>
      <c r="T89" s="86"/>
      <c r="U89" s="39"/>
      <c r="V89" s="39"/>
      <c r="W89" s="39"/>
      <c r="X89" s="39"/>
      <c r="Y89" s="39"/>
      <c r="Z89" s="39"/>
      <c r="AA89" s="39"/>
      <c r="AB89" s="39"/>
      <c r="AC89" s="39"/>
      <c r="AD89" s="39"/>
      <c r="AE89" s="39"/>
      <c r="AT89" s="18" t="s">
        <v>135</v>
      </c>
      <c r="AU89" s="18" t="s">
        <v>83</v>
      </c>
    </row>
    <row r="90" spans="1:47" s="2" customFormat="1" ht="12">
      <c r="A90" s="39"/>
      <c r="B90" s="40"/>
      <c r="C90" s="41"/>
      <c r="D90" s="234" t="s">
        <v>136</v>
      </c>
      <c r="E90" s="41"/>
      <c r="F90" s="238" t="s">
        <v>220</v>
      </c>
      <c r="G90" s="41"/>
      <c r="H90" s="41"/>
      <c r="I90" s="137"/>
      <c r="J90" s="41"/>
      <c r="K90" s="41"/>
      <c r="L90" s="45"/>
      <c r="M90" s="236"/>
      <c r="N90" s="237"/>
      <c r="O90" s="85"/>
      <c r="P90" s="85"/>
      <c r="Q90" s="85"/>
      <c r="R90" s="85"/>
      <c r="S90" s="85"/>
      <c r="T90" s="86"/>
      <c r="U90" s="39"/>
      <c r="V90" s="39"/>
      <c r="W90" s="39"/>
      <c r="X90" s="39"/>
      <c r="Y90" s="39"/>
      <c r="Z90" s="39"/>
      <c r="AA90" s="39"/>
      <c r="AB90" s="39"/>
      <c r="AC90" s="39"/>
      <c r="AD90" s="39"/>
      <c r="AE90" s="39"/>
      <c r="AT90" s="18" t="s">
        <v>136</v>
      </c>
      <c r="AU90" s="18" t="s">
        <v>83</v>
      </c>
    </row>
    <row r="91" spans="1:51" s="15" customFormat="1" ht="12">
      <c r="A91" s="15"/>
      <c r="B91" s="261"/>
      <c r="C91" s="262"/>
      <c r="D91" s="234" t="s">
        <v>138</v>
      </c>
      <c r="E91" s="263" t="s">
        <v>21</v>
      </c>
      <c r="F91" s="264" t="s">
        <v>221</v>
      </c>
      <c r="G91" s="262"/>
      <c r="H91" s="263" t="s">
        <v>21</v>
      </c>
      <c r="I91" s="265"/>
      <c r="J91" s="262"/>
      <c r="K91" s="262"/>
      <c r="L91" s="266"/>
      <c r="M91" s="267"/>
      <c r="N91" s="268"/>
      <c r="O91" s="268"/>
      <c r="P91" s="268"/>
      <c r="Q91" s="268"/>
      <c r="R91" s="268"/>
      <c r="S91" s="268"/>
      <c r="T91" s="269"/>
      <c r="U91" s="15"/>
      <c r="V91" s="15"/>
      <c r="W91" s="15"/>
      <c r="X91" s="15"/>
      <c r="Y91" s="15"/>
      <c r="Z91" s="15"/>
      <c r="AA91" s="15"/>
      <c r="AB91" s="15"/>
      <c r="AC91" s="15"/>
      <c r="AD91" s="15"/>
      <c r="AE91" s="15"/>
      <c r="AT91" s="270" t="s">
        <v>138</v>
      </c>
      <c r="AU91" s="270" t="s">
        <v>83</v>
      </c>
      <c r="AV91" s="15" t="s">
        <v>81</v>
      </c>
      <c r="AW91" s="15" t="s">
        <v>34</v>
      </c>
      <c r="AX91" s="15" t="s">
        <v>73</v>
      </c>
      <c r="AY91" s="270" t="s">
        <v>127</v>
      </c>
    </row>
    <row r="92" spans="1:51" s="13" customFormat="1" ht="12">
      <c r="A92" s="13"/>
      <c r="B92" s="239"/>
      <c r="C92" s="240"/>
      <c r="D92" s="234" t="s">
        <v>138</v>
      </c>
      <c r="E92" s="241" t="s">
        <v>21</v>
      </c>
      <c r="F92" s="242" t="s">
        <v>83</v>
      </c>
      <c r="G92" s="240"/>
      <c r="H92" s="243">
        <v>2</v>
      </c>
      <c r="I92" s="244"/>
      <c r="J92" s="240"/>
      <c r="K92" s="240"/>
      <c r="L92" s="245"/>
      <c r="M92" s="246"/>
      <c r="N92" s="247"/>
      <c r="O92" s="247"/>
      <c r="P92" s="247"/>
      <c r="Q92" s="247"/>
      <c r="R92" s="247"/>
      <c r="S92" s="247"/>
      <c r="T92" s="248"/>
      <c r="U92" s="13"/>
      <c r="V92" s="13"/>
      <c r="W92" s="13"/>
      <c r="X92" s="13"/>
      <c r="Y92" s="13"/>
      <c r="Z92" s="13"/>
      <c r="AA92" s="13"/>
      <c r="AB92" s="13"/>
      <c r="AC92" s="13"/>
      <c r="AD92" s="13"/>
      <c r="AE92" s="13"/>
      <c r="AT92" s="249" t="s">
        <v>138</v>
      </c>
      <c r="AU92" s="249" t="s">
        <v>83</v>
      </c>
      <c r="AV92" s="13" t="s">
        <v>83</v>
      </c>
      <c r="AW92" s="13" t="s">
        <v>34</v>
      </c>
      <c r="AX92" s="13" t="s">
        <v>81</v>
      </c>
      <c r="AY92" s="249" t="s">
        <v>127</v>
      </c>
    </row>
    <row r="93" spans="1:65" s="2" customFormat="1" ht="21.75" customHeight="1">
      <c r="A93" s="39"/>
      <c r="B93" s="40"/>
      <c r="C93" s="220" t="s">
        <v>83</v>
      </c>
      <c r="D93" s="220" t="s">
        <v>129</v>
      </c>
      <c r="E93" s="221" t="s">
        <v>222</v>
      </c>
      <c r="F93" s="222" t="s">
        <v>223</v>
      </c>
      <c r="G93" s="223" t="s">
        <v>198</v>
      </c>
      <c r="H93" s="224">
        <v>4</v>
      </c>
      <c r="I93" s="225"/>
      <c r="J93" s="226">
        <f>ROUND(I93*H93,2)</f>
        <v>0</v>
      </c>
      <c r="K93" s="227"/>
      <c r="L93" s="45"/>
      <c r="M93" s="228" t="s">
        <v>21</v>
      </c>
      <c r="N93" s="229" t="s">
        <v>44</v>
      </c>
      <c r="O93" s="85"/>
      <c r="P93" s="230">
        <f>O93*H93</f>
        <v>0</v>
      </c>
      <c r="Q93" s="230">
        <v>0.00119</v>
      </c>
      <c r="R93" s="230">
        <f>Q93*H93</f>
        <v>0.00476</v>
      </c>
      <c r="S93" s="230">
        <v>0</v>
      </c>
      <c r="T93" s="231">
        <f>S93*H93</f>
        <v>0</v>
      </c>
      <c r="U93" s="39"/>
      <c r="V93" s="39"/>
      <c r="W93" s="39"/>
      <c r="X93" s="39"/>
      <c r="Y93" s="39"/>
      <c r="Z93" s="39"/>
      <c r="AA93" s="39"/>
      <c r="AB93" s="39"/>
      <c r="AC93" s="39"/>
      <c r="AD93" s="39"/>
      <c r="AE93" s="39"/>
      <c r="AR93" s="232" t="s">
        <v>205</v>
      </c>
      <c r="AT93" s="232" t="s">
        <v>129</v>
      </c>
      <c r="AU93" s="232" t="s">
        <v>83</v>
      </c>
      <c r="AY93" s="18" t="s">
        <v>127</v>
      </c>
      <c r="BE93" s="233">
        <f>IF(N93="základní",J93,0)</f>
        <v>0</v>
      </c>
      <c r="BF93" s="233">
        <f>IF(N93="snížená",J93,0)</f>
        <v>0</v>
      </c>
      <c r="BG93" s="233">
        <f>IF(N93="zákl. přenesená",J93,0)</f>
        <v>0</v>
      </c>
      <c r="BH93" s="233">
        <f>IF(N93="sníž. přenesená",J93,0)</f>
        <v>0</v>
      </c>
      <c r="BI93" s="233">
        <f>IF(N93="nulová",J93,0)</f>
        <v>0</v>
      </c>
      <c r="BJ93" s="18" t="s">
        <v>81</v>
      </c>
      <c r="BK93" s="233">
        <f>ROUND(I93*H93,2)</f>
        <v>0</v>
      </c>
      <c r="BL93" s="18" t="s">
        <v>205</v>
      </c>
      <c r="BM93" s="232" t="s">
        <v>224</v>
      </c>
    </row>
    <row r="94" spans="1:47" s="2" customFormat="1" ht="12">
      <c r="A94" s="39"/>
      <c r="B94" s="40"/>
      <c r="C94" s="41"/>
      <c r="D94" s="234" t="s">
        <v>135</v>
      </c>
      <c r="E94" s="41"/>
      <c r="F94" s="235" t="s">
        <v>223</v>
      </c>
      <c r="G94" s="41"/>
      <c r="H94" s="41"/>
      <c r="I94" s="137"/>
      <c r="J94" s="41"/>
      <c r="K94" s="41"/>
      <c r="L94" s="45"/>
      <c r="M94" s="236"/>
      <c r="N94" s="237"/>
      <c r="O94" s="85"/>
      <c r="P94" s="85"/>
      <c r="Q94" s="85"/>
      <c r="R94" s="85"/>
      <c r="S94" s="85"/>
      <c r="T94" s="86"/>
      <c r="U94" s="39"/>
      <c r="V94" s="39"/>
      <c r="W94" s="39"/>
      <c r="X94" s="39"/>
      <c r="Y94" s="39"/>
      <c r="Z94" s="39"/>
      <c r="AA94" s="39"/>
      <c r="AB94" s="39"/>
      <c r="AC94" s="39"/>
      <c r="AD94" s="39"/>
      <c r="AE94" s="39"/>
      <c r="AT94" s="18" t="s">
        <v>135</v>
      </c>
      <c r="AU94" s="18" t="s">
        <v>83</v>
      </c>
    </row>
    <row r="95" spans="1:47" s="2" customFormat="1" ht="12">
      <c r="A95" s="39"/>
      <c r="B95" s="40"/>
      <c r="C95" s="41"/>
      <c r="D95" s="234" t="s">
        <v>136</v>
      </c>
      <c r="E95" s="41"/>
      <c r="F95" s="238" t="s">
        <v>220</v>
      </c>
      <c r="G95" s="41"/>
      <c r="H95" s="41"/>
      <c r="I95" s="137"/>
      <c r="J95" s="41"/>
      <c r="K95" s="41"/>
      <c r="L95" s="45"/>
      <c r="M95" s="236"/>
      <c r="N95" s="237"/>
      <c r="O95" s="85"/>
      <c r="P95" s="85"/>
      <c r="Q95" s="85"/>
      <c r="R95" s="85"/>
      <c r="S95" s="85"/>
      <c r="T95" s="86"/>
      <c r="U95" s="39"/>
      <c r="V95" s="39"/>
      <c r="W95" s="39"/>
      <c r="X95" s="39"/>
      <c r="Y95" s="39"/>
      <c r="Z95" s="39"/>
      <c r="AA95" s="39"/>
      <c r="AB95" s="39"/>
      <c r="AC95" s="39"/>
      <c r="AD95" s="39"/>
      <c r="AE95" s="39"/>
      <c r="AT95" s="18" t="s">
        <v>136</v>
      </c>
      <c r="AU95" s="18" t="s">
        <v>83</v>
      </c>
    </row>
    <row r="96" spans="1:51" s="15" customFormat="1" ht="12">
      <c r="A96" s="15"/>
      <c r="B96" s="261"/>
      <c r="C96" s="262"/>
      <c r="D96" s="234" t="s">
        <v>138</v>
      </c>
      <c r="E96" s="263" t="s">
        <v>21</v>
      </c>
      <c r="F96" s="264" t="s">
        <v>221</v>
      </c>
      <c r="G96" s="262"/>
      <c r="H96" s="263" t="s">
        <v>21</v>
      </c>
      <c r="I96" s="265"/>
      <c r="J96" s="262"/>
      <c r="K96" s="262"/>
      <c r="L96" s="266"/>
      <c r="M96" s="267"/>
      <c r="N96" s="268"/>
      <c r="O96" s="268"/>
      <c r="P96" s="268"/>
      <c r="Q96" s="268"/>
      <c r="R96" s="268"/>
      <c r="S96" s="268"/>
      <c r="T96" s="269"/>
      <c r="U96" s="15"/>
      <c r="V96" s="15"/>
      <c r="W96" s="15"/>
      <c r="X96" s="15"/>
      <c r="Y96" s="15"/>
      <c r="Z96" s="15"/>
      <c r="AA96" s="15"/>
      <c r="AB96" s="15"/>
      <c r="AC96" s="15"/>
      <c r="AD96" s="15"/>
      <c r="AE96" s="15"/>
      <c r="AT96" s="270" t="s">
        <v>138</v>
      </c>
      <c r="AU96" s="270" t="s">
        <v>83</v>
      </c>
      <c r="AV96" s="15" t="s">
        <v>81</v>
      </c>
      <c r="AW96" s="15" t="s">
        <v>34</v>
      </c>
      <c r="AX96" s="15" t="s">
        <v>73</v>
      </c>
      <c r="AY96" s="270" t="s">
        <v>127</v>
      </c>
    </row>
    <row r="97" spans="1:51" s="13" customFormat="1" ht="12">
      <c r="A97" s="13"/>
      <c r="B97" s="239"/>
      <c r="C97" s="240"/>
      <c r="D97" s="234" t="s">
        <v>138</v>
      </c>
      <c r="E97" s="241" t="s">
        <v>21</v>
      </c>
      <c r="F97" s="242" t="s">
        <v>133</v>
      </c>
      <c r="G97" s="240"/>
      <c r="H97" s="243">
        <v>4</v>
      </c>
      <c r="I97" s="244"/>
      <c r="J97" s="240"/>
      <c r="K97" s="240"/>
      <c r="L97" s="245"/>
      <c r="M97" s="246"/>
      <c r="N97" s="247"/>
      <c r="O97" s="247"/>
      <c r="P97" s="247"/>
      <c r="Q97" s="247"/>
      <c r="R97" s="247"/>
      <c r="S97" s="247"/>
      <c r="T97" s="248"/>
      <c r="U97" s="13"/>
      <c r="V97" s="13"/>
      <c r="W97" s="13"/>
      <c r="X97" s="13"/>
      <c r="Y97" s="13"/>
      <c r="Z97" s="13"/>
      <c r="AA97" s="13"/>
      <c r="AB97" s="13"/>
      <c r="AC97" s="13"/>
      <c r="AD97" s="13"/>
      <c r="AE97" s="13"/>
      <c r="AT97" s="249" t="s">
        <v>138</v>
      </c>
      <c r="AU97" s="249" t="s">
        <v>83</v>
      </c>
      <c r="AV97" s="13" t="s">
        <v>83</v>
      </c>
      <c r="AW97" s="13" t="s">
        <v>34</v>
      </c>
      <c r="AX97" s="13" t="s">
        <v>81</v>
      </c>
      <c r="AY97" s="249" t="s">
        <v>127</v>
      </c>
    </row>
    <row r="98" spans="1:65" s="2" customFormat="1" ht="44.25" customHeight="1">
      <c r="A98" s="39"/>
      <c r="B98" s="40"/>
      <c r="C98" s="220" t="s">
        <v>141</v>
      </c>
      <c r="D98" s="220" t="s">
        <v>129</v>
      </c>
      <c r="E98" s="221" t="s">
        <v>225</v>
      </c>
      <c r="F98" s="222" t="s">
        <v>226</v>
      </c>
      <c r="G98" s="223" t="s">
        <v>198</v>
      </c>
      <c r="H98" s="224">
        <v>2</v>
      </c>
      <c r="I98" s="225"/>
      <c r="J98" s="226">
        <f>ROUND(I98*H98,2)</f>
        <v>0</v>
      </c>
      <c r="K98" s="227"/>
      <c r="L98" s="45"/>
      <c r="M98" s="228" t="s">
        <v>21</v>
      </c>
      <c r="N98" s="229" t="s">
        <v>44</v>
      </c>
      <c r="O98" s="85"/>
      <c r="P98" s="230">
        <f>O98*H98</f>
        <v>0</v>
      </c>
      <c r="Q98" s="230">
        <v>0.00012</v>
      </c>
      <c r="R98" s="230">
        <f>Q98*H98</f>
        <v>0.00024</v>
      </c>
      <c r="S98" s="230">
        <v>0</v>
      </c>
      <c r="T98" s="231">
        <f>S98*H98</f>
        <v>0</v>
      </c>
      <c r="U98" s="39"/>
      <c r="V98" s="39"/>
      <c r="W98" s="39"/>
      <c r="X98" s="39"/>
      <c r="Y98" s="39"/>
      <c r="Z98" s="39"/>
      <c r="AA98" s="39"/>
      <c r="AB98" s="39"/>
      <c r="AC98" s="39"/>
      <c r="AD98" s="39"/>
      <c r="AE98" s="39"/>
      <c r="AR98" s="232" t="s">
        <v>205</v>
      </c>
      <c r="AT98" s="232" t="s">
        <v>129</v>
      </c>
      <c r="AU98" s="232" t="s">
        <v>83</v>
      </c>
      <c r="AY98" s="18" t="s">
        <v>127</v>
      </c>
      <c r="BE98" s="233">
        <f>IF(N98="základní",J98,0)</f>
        <v>0</v>
      </c>
      <c r="BF98" s="233">
        <f>IF(N98="snížená",J98,0)</f>
        <v>0</v>
      </c>
      <c r="BG98" s="233">
        <f>IF(N98="zákl. přenesená",J98,0)</f>
        <v>0</v>
      </c>
      <c r="BH98" s="233">
        <f>IF(N98="sníž. přenesená",J98,0)</f>
        <v>0</v>
      </c>
      <c r="BI98" s="233">
        <f>IF(N98="nulová",J98,0)</f>
        <v>0</v>
      </c>
      <c r="BJ98" s="18" t="s">
        <v>81</v>
      </c>
      <c r="BK98" s="233">
        <f>ROUND(I98*H98,2)</f>
        <v>0</v>
      </c>
      <c r="BL98" s="18" t="s">
        <v>205</v>
      </c>
      <c r="BM98" s="232" t="s">
        <v>227</v>
      </c>
    </row>
    <row r="99" spans="1:47" s="2" customFormat="1" ht="12">
      <c r="A99" s="39"/>
      <c r="B99" s="40"/>
      <c r="C99" s="41"/>
      <c r="D99" s="234" t="s">
        <v>135</v>
      </c>
      <c r="E99" s="41"/>
      <c r="F99" s="235" t="s">
        <v>226</v>
      </c>
      <c r="G99" s="41"/>
      <c r="H99" s="41"/>
      <c r="I99" s="137"/>
      <c r="J99" s="41"/>
      <c r="K99" s="41"/>
      <c r="L99" s="45"/>
      <c r="M99" s="236"/>
      <c r="N99" s="237"/>
      <c r="O99" s="85"/>
      <c r="P99" s="85"/>
      <c r="Q99" s="85"/>
      <c r="R99" s="85"/>
      <c r="S99" s="85"/>
      <c r="T99" s="86"/>
      <c r="U99" s="39"/>
      <c r="V99" s="39"/>
      <c r="W99" s="39"/>
      <c r="X99" s="39"/>
      <c r="Y99" s="39"/>
      <c r="Z99" s="39"/>
      <c r="AA99" s="39"/>
      <c r="AB99" s="39"/>
      <c r="AC99" s="39"/>
      <c r="AD99" s="39"/>
      <c r="AE99" s="39"/>
      <c r="AT99" s="18" t="s">
        <v>135</v>
      </c>
      <c r="AU99" s="18" t="s">
        <v>83</v>
      </c>
    </row>
    <row r="100" spans="1:47" s="2" customFormat="1" ht="12">
      <c r="A100" s="39"/>
      <c r="B100" s="40"/>
      <c r="C100" s="41"/>
      <c r="D100" s="234" t="s">
        <v>136</v>
      </c>
      <c r="E100" s="41"/>
      <c r="F100" s="238" t="s">
        <v>228</v>
      </c>
      <c r="G100" s="41"/>
      <c r="H100" s="41"/>
      <c r="I100" s="137"/>
      <c r="J100" s="41"/>
      <c r="K100" s="41"/>
      <c r="L100" s="45"/>
      <c r="M100" s="236"/>
      <c r="N100" s="237"/>
      <c r="O100" s="85"/>
      <c r="P100" s="85"/>
      <c r="Q100" s="85"/>
      <c r="R100" s="85"/>
      <c r="S100" s="85"/>
      <c r="T100" s="86"/>
      <c r="U100" s="39"/>
      <c r="V100" s="39"/>
      <c r="W100" s="39"/>
      <c r="X100" s="39"/>
      <c r="Y100" s="39"/>
      <c r="Z100" s="39"/>
      <c r="AA100" s="39"/>
      <c r="AB100" s="39"/>
      <c r="AC100" s="39"/>
      <c r="AD100" s="39"/>
      <c r="AE100" s="39"/>
      <c r="AT100" s="18" t="s">
        <v>136</v>
      </c>
      <c r="AU100" s="18" t="s">
        <v>83</v>
      </c>
    </row>
    <row r="101" spans="1:51" s="15" customFormat="1" ht="12">
      <c r="A101" s="15"/>
      <c r="B101" s="261"/>
      <c r="C101" s="262"/>
      <c r="D101" s="234" t="s">
        <v>138</v>
      </c>
      <c r="E101" s="263" t="s">
        <v>21</v>
      </c>
      <c r="F101" s="264" t="s">
        <v>221</v>
      </c>
      <c r="G101" s="262"/>
      <c r="H101" s="263" t="s">
        <v>21</v>
      </c>
      <c r="I101" s="265"/>
      <c r="J101" s="262"/>
      <c r="K101" s="262"/>
      <c r="L101" s="266"/>
      <c r="M101" s="267"/>
      <c r="N101" s="268"/>
      <c r="O101" s="268"/>
      <c r="P101" s="268"/>
      <c r="Q101" s="268"/>
      <c r="R101" s="268"/>
      <c r="S101" s="268"/>
      <c r="T101" s="269"/>
      <c r="U101" s="15"/>
      <c r="V101" s="15"/>
      <c r="W101" s="15"/>
      <c r="X101" s="15"/>
      <c r="Y101" s="15"/>
      <c r="Z101" s="15"/>
      <c r="AA101" s="15"/>
      <c r="AB101" s="15"/>
      <c r="AC101" s="15"/>
      <c r="AD101" s="15"/>
      <c r="AE101" s="15"/>
      <c r="AT101" s="270" t="s">
        <v>138</v>
      </c>
      <c r="AU101" s="270" t="s">
        <v>83</v>
      </c>
      <c r="AV101" s="15" t="s">
        <v>81</v>
      </c>
      <c r="AW101" s="15" t="s">
        <v>34</v>
      </c>
      <c r="AX101" s="15" t="s">
        <v>73</v>
      </c>
      <c r="AY101" s="270" t="s">
        <v>127</v>
      </c>
    </row>
    <row r="102" spans="1:51" s="13" customFormat="1" ht="12">
      <c r="A102" s="13"/>
      <c r="B102" s="239"/>
      <c r="C102" s="240"/>
      <c r="D102" s="234" t="s">
        <v>138</v>
      </c>
      <c r="E102" s="241" t="s">
        <v>21</v>
      </c>
      <c r="F102" s="242" t="s">
        <v>83</v>
      </c>
      <c r="G102" s="240"/>
      <c r="H102" s="243">
        <v>2</v>
      </c>
      <c r="I102" s="244"/>
      <c r="J102" s="240"/>
      <c r="K102" s="240"/>
      <c r="L102" s="245"/>
      <c r="M102" s="246"/>
      <c r="N102" s="247"/>
      <c r="O102" s="247"/>
      <c r="P102" s="247"/>
      <c r="Q102" s="247"/>
      <c r="R102" s="247"/>
      <c r="S102" s="247"/>
      <c r="T102" s="248"/>
      <c r="U102" s="13"/>
      <c r="V102" s="13"/>
      <c r="W102" s="13"/>
      <c r="X102" s="13"/>
      <c r="Y102" s="13"/>
      <c r="Z102" s="13"/>
      <c r="AA102" s="13"/>
      <c r="AB102" s="13"/>
      <c r="AC102" s="13"/>
      <c r="AD102" s="13"/>
      <c r="AE102" s="13"/>
      <c r="AT102" s="249" t="s">
        <v>138</v>
      </c>
      <c r="AU102" s="249" t="s">
        <v>83</v>
      </c>
      <c r="AV102" s="13" t="s">
        <v>83</v>
      </c>
      <c r="AW102" s="13" t="s">
        <v>34</v>
      </c>
      <c r="AX102" s="13" t="s">
        <v>81</v>
      </c>
      <c r="AY102" s="249" t="s">
        <v>127</v>
      </c>
    </row>
    <row r="103" spans="1:65" s="2" customFormat="1" ht="44.25" customHeight="1">
      <c r="A103" s="39"/>
      <c r="B103" s="40"/>
      <c r="C103" s="220" t="s">
        <v>133</v>
      </c>
      <c r="D103" s="220" t="s">
        <v>129</v>
      </c>
      <c r="E103" s="221" t="s">
        <v>229</v>
      </c>
      <c r="F103" s="222" t="s">
        <v>230</v>
      </c>
      <c r="G103" s="223" t="s">
        <v>198</v>
      </c>
      <c r="H103" s="224">
        <v>4</v>
      </c>
      <c r="I103" s="225"/>
      <c r="J103" s="226">
        <f>ROUND(I103*H103,2)</f>
        <v>0</v>
      </c>
      <c r="K103" s="227"/>
      <c r="L103" s="45"/>
      <c r="M103" s="228" t="s">
        <v>21</v>
      </c>
      <c r="N103" s="229" t="s">
        <v>44</v>
      </c>
      <c r="O103" s="85"/>
      <c r="P103" s="230">
        <f>O103*H103</f>
        <v>0</v>
      </c>
      <c r="Q103" s="230">
        <v>0.00016</v>
      </c>
      <c r="R103" s="230">
        <f>Q103*H103</f>
        <v>0.00064</v>
      </c>
      <c r="S103" s="230">
        <v>0</v>
      </c>
      <c r="T103" s="231">
        <f>S103*H103</f>
        <v>0</v>
      </c>
      <c r="U103" s="39"/>
      <c r="V103" s="39"/>
      <c r="W103" s="39"/>
      <c r="X103" s="39"/>
      <c r="Y103" s="39"/>
      <c r="Z103" s="39"/>
      <c r="AA103" s="39"/>
      <c r="AB103" s="39"/>
      <c r="AC103" s="39"/>
      <c r="AD103" s="39"/>
      <c r="AE103" s="39"/>
      <c r="AR103" s="232" t="s">
        <v>205</v>
      </c>
      <c r="AT103" s="232" t="s">
        <v>129</v>
      </c>
      <c r="AU103" s="232" t="s">
        <v>83</v>
      </c>
      <c r="AY103" s="18" t="s">
        <v>127</v>
      </c>
      <c r="BE103" s="233">
        <f>IF(N103="základní",J103,0)</f>
        <v>0</v>
      </c>
      <c r="BF103" s="233">
        <f>IF(N103="snížená",J103,0)</f>
        <v>0</v>
      </c>
      <c r="BG103" s="233">
        <f>IF(N103="zákl. přenesená",J103,0)</f>
        <v>0</v>
      </c>
      <c r="BH103" s="233">
        <f>IF(N103="sníž. přenesená",J103,0)</f>
        <v>0</v>
      </c>
      <c r="BI103" s="233">
        <f>IF(N103="nulová",J103,0)</f>
        <v>0</v>
      </c>
      <c r="BJ103" s="18" t="s">
        <v>81</v>
      </c>
      <c r="BK103" s="233">
        <f>ROUND(I103*H103,2)</f>
        <v>0</v>
      </c>
      <c r="BL103" s="18" t="s">
        <v>205</v>
      </c>
      <c r="BM103" s="232" t="s">
        <v>231</v>
      </c>
    </row>
    <row r="104" spans="1:47" s="2" customFormat="1" ht="12">
      <c r="A104" s="39"/>
      <c r="B104" s="40"/>
      <c r="C104" s="41"/>
      <c r="D104" s="234" t="s">
        <v>135</v>
      </c>
      <c r="E104" s="41"/>
      <c r="F104" s="235" t="s">
        <v>230</v>
      </c>
      <c r="G104" s="41"/>
      <c r="H104" s="41"/>
      <c r="I104" s="137"/>
      <c r="J104" s="41"/>
      <c r="K104" s="41"/>
      <c r="L104" s="45"/>
      <c r="M104" s="236"/>
      <c r="N104" s="237"/>
      <c r="O104" s="85"/>
      <c r="P104" s="85"/>
      <c r="Q104" s="85"/>
      <c r="R104" s="85"/>
      <c r="S104" s="85"/>
      <c r="T104" s="86"/>
      <c r="U104" s="39"/>
      <c r="V104" s="39"/>
      <c r="W104" s="39"/>
      <c r="X104" s="39"/>
      <c r="Y104" s="39"/>
      <c r="Z104" s="39"/>
      <c r="AA104" s="39"/>
      <c r="AB104" s="39"/>
      <c r="AC104" s="39"/>
      <c r="AD104" s="39"/>
      <c r="AE104" s="39"/>
      <c r="AT104" s="18" t="s">
        <v>135</v>
      </c>
      <c r="AU104" s="18" t="s">
        <v>83</v>
      </c>
    </row>
    <row r="105" spans="1:47" s="2" customFormat="1" ht="12">
      <c r="A105" s="39"/>
      <c r="B105" s="40"/>
      <c r="C105" s="41"/>
      <c r="D105" s="234" t="s">
        <v>136</v>
      </c>
      <c r="E105" s="41"/>
      <c r="F105" s="238" t="s">
        <v>228</v>
      </c>
      <c r="G105" s="41"/>
      <c r="H105" s="41"/>
      <c r="I105" s="137"/>
      <c r="J105" s="41"/>
      <c r="K105" s="41"/>
      <c r="L105" s="45"/>
      <c r="M105" s="236"/>
      <c r="N105" s="237"/>
      <c r="O105" s="85"/>
      <c r="P105" s="85"/>
      <c r="Q105" s="85"/>
      <c r="R105" s="85"/>
      <c r="S105" s="85"/>
      <c r="T105" s="86"/>
      <c r="U105" s="39"/>
      <c r="V105" s="39"/>
      <c r="W105" s="39"/>
      <c r="X105" s="39"/>
      <c r="Y105" s="39"/>
      <c r="Z105" s="39"/>
      <c r="AA105" s="39"/>
      <c r="AB105" s="39"/>
      <c r="AC105" s="39"/>
      <c r="AD105" s="39"/>
      <c r="AE105" s="39"/>
      <c r="AT105" s="18" t="s">
        <v>136</v>
      </c>
      <c r="AU105" s="18" t="s">
        <v>83</v>
      </c>
    </row>
    <row r="106" spans="1:51" s="15" customFormat="1" ht="12">
      <c r="A106" s="15"/>
      <c r="B106" s="261"/>
      <c r="C106" s="262"/>
      <c r="D106" s="234" t="s">
        <v>138</v>
      </c>
      <c r="E106" s="263" t="s">
        <v>21</v>
      </c>
      <c r="F106" s="264" t="s">
        <v>221</v>
      </c>
      <c r="G106" s="262"/>
      <c r="H106" s="263" t="s">
        <v>21</v>
      </c>
      <c r="I106" s="265"/>
      <c r="J106" s="262"/>
      <c r="K106" s="262"/>
      <c r="L106" s="266"/>
      <c r="M106" s="267"/>
      <c r="N106" s="268"/>
      <c r="O106" s="268"/>
      <c r="P106" s="268"/>
      <c r="Q106" s="268"/>
      <c r="R106" s="268"/>
      <c r="S106" s="268"/>
      <c r="T106" s="269"/>
      <c r="U106" s="15"/>
      <c r="V106" s="15"/>
      <c r="W106" s="15"/>
      <c r="X106" s="15"/>
      <c r="Y106" s="15"/>
      <c r="Z106" s="15"/>
      <c r="AA106" s="15"/>
      <c r="AB106" s="15"/>
      <c r="AC106" s="15"/>
      <c r="AD106" s="15"/>
      <c r="AE106" s="15"/>
      <c r="AT106" s="270" t="s">
        <v>138</v>
      </c>
      <c r="AU106" s="270" t="s">
        <v>83</v>
      </c>
      <c r="AV106" s="15" t="s">
        <v>81</v>
      </c>
      <c r="AW106" s="15" t="s">
        <v>34</v>
      </c>
      <c r="AX106" s="15" t="s">
        <v>73</v>
      </c>
      <c r="AY106" s="270" t="s">
        <v>127</v>
      </c>
    </row>
    <row r="107" spans="1:51" s="13" customFormat="1" ht="12">
      <c r="A107" s="13"/>
      <c r="B107" s="239"/>
      <c r="C107" s="240"/>
      <c r="D107" s="234" t="s">
        <v>138</v>
      </c>
      <c r="E107" s="241" t="s">
        <v>21</v>
      </c>
      <c r="F107" s="242" t="s">
        <v>232</v>
      </c>
      <c r="G107" s="240"/>
      <c r="H107" s="243">
        <v>4</v>
      </c>
      <c r="I107" s="244"/>
      <c r="J107" s="240"/>
      <c r="K107" s="240"/>
      <c r="L107" s="245"/>
      <c r="M107" s="246"/>
      <c r="N107" s="247"/>
      <c r="O107" s="247"/>
      <c r="P107" s="247"/>
      <c r="Q107" s="247"/>
      <c r="R107" s="247"/>
      <c r="S107" s="247"/>
      <c r="T107" s="248"/>
      <c r="U107" s="13"/>
      <c r="V107" s="13"/>
      <c r="W107" s="13"/>
      <c r="X107" s="13"/>
      <c r="Y107" s="13"/>
      <c r="Z107" s="13"/>
      <c r="AA107" s="13"/>
      <c r="AB107" s="13"/>
      <c r="AC107" s="13"/>
      <c r="AD107" s="13"/>
      <c r="AE107" s="13"/>
      <c r="AT107" s="249" t="s">
        <v>138</v>
      </c>
      <c r="AU107" s="249" t="s">
        <v>83</v>
      </c>
      <c r="AV107" s="13" t="s">
        <v>83</v>
      </c>
      <c r="AW107" s="13" t="s">
        <v>34</v>
      </c>
      <c r="AX107" s="13" t="s">
        <v>81</v>
      </c>
      <c r="AY107" s="249" t="s">
        <v>127</v>
      </c>
    </row>
    <row r="108" spans="1:65" s="2" customFormat="1" ht="21.75" customHeight="1">
      <c r="A108" s="39"/>
      <c r="B108" s="40"/>
      <c r="C108" s="220" t="s">
        <v>162</v>
      </c>
      <c r="D108" s="220" t="s">
        <v>129</v>
      </c>
      <c r="E108" s="221" t="s">
        <v>233</v>
      </c>
      <c r="F108" s="222" t="s">
        <v>234</v>
      </c>
      <c r="G108" s="223" t="s">
        <v>145</v>
      </c>
      <c r="H108" s="224">
        <v>1</v>
      </c>
      <c r="I108" s="225"/>
      <c r="J108" s="226">
        <f>ROUND(I108*H108,2)</f>
        <v>0</v>
      </c>
      <c r="K108" s="227"/>
      <c r="L108" s="45"/>
      <c r="M108" s="228" t="s">
        <v>21</v>
      </c>
      <c r="N108" s="229" t="s">
        <v>44</v>
      </c>
      <c r="O108" s="85"/>
      <c r="P108" s="230">
        <f>O108*H108</f>
        <v>0</v>
      </c>
      <c r="Q108" s="230">
        <v>0.00012</v>
      </c>
      <c r="R108" s="230">
        <f>Q108*H108</f>
        <v>0.00012</v>
      </c>
      <c r="S108" s="230">
        <v>0</v>
      </c>
      <c r="T108" s="231">
        <f>S108*H108</f>
        <v>0</v>
      </c>
      <c r="U108" s="39"/>
      <c r="V108" s="39"/>
      <c r="W108" s="39"/>
      <c r="X108" s="39"/>
      <c r="Y108" s="39"/>
      <c r="Z108" s="39"/>
      <c r="AA108" s="39"/>
      <c r="AB108" s="39"/>
      <c r="AC108" s="39"/>
      <c r="AD108" s="39"/>
      <c r="AE108" s="39"/>
      <c r="AR108" s="232" t="s">
        <v>205</v>
      </c>
      <c r="AT108" s="232" t="s">
        <v>129</v>
      </c>
      <c r="AU108" s="232" t="s">
        <v>83</v>
      </c>
      <c r="AY108" s="18" t="s">
        <v>127</v>
      </c>
      <c r="BE108" s="233">
        <f>IF(N108="základní",J108,0)</f>
        <v>0</v>
      </c>
      <c r="BF108" s="233">
        <f>IF(N108="snížená",J108,0)</f>
        <v>0</v>
      </c>
      <c r="BG108" s="233">
        <f>IF(N108="zákl. přenesená",J108,0)</f>
        <v>0</v>
      </c>
      <c r="BH108" s="233">
        <f>IF(N108="sníž. přenesená",J108,0)</f>
        <v>0</v>
      </c>
      <c r="BI108" s="233">
        <f>IF(N108="nulová",J108,0)</f>
        <v>0</v>
      </c>
      <c r="BJ108" s="18" t="s">
        <v>81</v>
      </c>
      <c r="BK108" s="233">
        <f>ROUND(I108*H108,2)</f>
        <v>0</v>
      </c>
      <c r="BL108" s="18" t="s">
        <v>205</v>
      </c>
      <c r="BM108" s="232" t="s">
        <v>235</v>
      </c>
    </row>
    <row r="109" spans="1:47" s="2" customFormat="1" ht="12">
      <c r="A109" s="39"/>
      <c r="B109" s="40"/>
      <c r="C109" s="41"/>
      <c r="D109" s="234" t="s">
        <v>135</v>
      </c>
      <c r="E109" s="41"/>
      <c r="F109" s="235" t="s">
        <v>234</v>
      </c>
      <c r="G109" s="41"/>
      <c r="H109" s="41"/>
      <c r="I109" s="137"/>
      <c r="J109" s="41"/>
      <c r="K109" s="41"/>
      <c r="L109" s="45"/>
      <c r="M109" s="236"/>
      <c r="N109" s="237"/>
      <c r="O109" s="85"/>
      <c r="P109" s="85"/>
      <c r="Q109" s="85"/>
      <c r="R109" s="85"/>
      <c r="S109" s="85"/>
      <c r="T109" s="86"/>
      <c r="U109" s="39"/>
      <c r="V109" s="39"/>
      <c r="W109" s="39"/>
      <c r="X109" s="39"/>
      <c r="Y109" s="39"/>
      <c r="Z109" s="39"/>
      <c r="AA109" s="39"/>
      <c r="AB109" s="39"/>
      <c r="AC109" s="39"/>
      <c r="AD109" s="39"/>
      <c r="AE109" s="39"/>
      <c r="AT109" s="18" t="s">
        <v>135</v>
      </c>
      <c r="AU109" s="18" t="s">
        <v>83</v>
      </c>
    </row>
    <row r="110" spans="1:51" s="13" customFormat="1" ht="12">
      <c r="A110" s="13"/>
      <c r="B110" s="239"/>
      <c r="C110" s="240"/>
      <c r="D110" s="234" t="s">
        <v>138</v>
      </c>
      <c r="E110" s="241" t="s">
        <v>21</v>
      </c>
      <c r="F110" s="242" t="s">
        <v>81</v>
      </c>
      <c r="G110" s="240"/>
      <c r="H110" s="243">
        <v>1</v>
      </c>
      <c r="I110" s="244"/>
      <c r="J110" s="240"/>
      <c r="K110" s="240"/>
      <c r="L110" s="245"/>
      <c r="M110" s="246"/>
      <c r="N110" s="247"/>
      <c r="O110" s="247"/>
      <c r="P110" s="247"/>
      <c r="Q110" s="247"/>
      <c r="R110" s="247"/>
      <c r="S110" s="247"/>
      <c r="T110" s="248"/>
      <c r="U110" s="13"/>
      <c r="V110" s="13"/>
      <c r="W110" s="13"/>
      <c r="X110" s="13"/>
      <c r="Y110" s="13"/>
      <c r="Z110" s="13"/>
      <c r="AA110" s="13"/>
      <c r="AB110" s="13"/>
      <c r="AC110" s="13"/>
      <c r="AD110" s="13"/>
      <c r="AE110" s="13"/>
      <c r="AT110" s="249" t="s">
        <v>138</v>
      </c>
      <c r="AU110" s="249" t="s">
        <v>83</v>
      </c>
      <c r="AV110" s="13" t="s">
        <v>83</v>
      </c>
      <c r="AW110" s="13" t="s">
        <v>34</v>
      </c>
      <c r="AX110" s="13" t="s">
        <v>81</v>
      </c>
      <c r="AY110" s="249" t="s">
        <v>127</v>
      </c>
    </row>
    <row r="111" spans="1:65" s="2" customFormat="1" ht="21.75" customHeight="1">
      <c r="A111" s="39"/>
      <c r="B111" s="40"/>
      <c r="C111" s="220" t="s">
        <v>148</v>
      </c>
      <c r="D111" s="220" t="s">
        <v>129</v>
      </c>
      <c r="E111" s="221" t="s">
        <v>236</v>
      </c>
      <c r="F111" s="222" t="s">
        <v>237</v>
      </c>
      <c r="G111" s="223" t="s">
        <v>145</v>
      </c>
      <c r="H111" s="224">
        <v>1</v>
      </c>
      <c r="I111" s="225"/>
      <c r="J111" s="226">
        <f>ROUND(I111*H111,2)</f>
        <v>0</v>
      </c>
      <c r="K111" s="227"/>
      <c r="L111" s="45"/>
      <c r="M111" s="228" t="s">
        <v>21</v>
      </c>
      <c r="N111" s="229" t="s">
        <v>44</v>
      </c>
      <c r="O111" s="85"/>
      <c r="P111" s="230">
        <f>O111*H111</f>
        <v>0</v>
      </c>
      <c r="Q111" s="230">
        <v>0.00024</v>
      </c>
      <c r="R111" s="230">
        <f>Q111*H111</f>
        <v>0.00024</v>
      </c>
      <c r="S111" s="230">
        <v>0</v>
      </c>
      <c r="T111" s="231">
        <f>S111*H111</f>
        <v>0</v>
      </c>
      <c r="U111" s="39"/>
      <c r="V111" s="39"/>
      <c r="W111" s="39"/>
      <c r="X111" s="39"/>
      <c r="Y111" s="39"/>
      <c r="Z111" s="39"/>
      <c r="AA111" s="39"/>
      <c r="AB111" s="39"/>
      <c r="AC111" s="39"/>
      <c r="AD111" s="39"/>
      <c r="AE111" s="39"/>
      <c r="AR111" s="232" t="s">
        <v>205</v>
      </c>
      <c r="AT111" s="232" t="s">
        <v>129</v>
      </c>
      <c r="AU111" s="232" t="s">
        <v>83</v>
      </c>
      <c r="AY111" s="18" t="s">
        <v>127</v>
      </c>
      <c r="BE111" s="233">
        <f>IF(N111="základní",J111,0)</f>
        <v>0</v>
      </c>
      <c r="BF111" s="233">
        <f>IF(N111="snížená",J111,0)</f>
        <v>0</v>
      </c>
      <c r="BG111" s="233">
        <f>IF(N111="zákl. přenesená",J111,0)</f>
        <v>0</v>
      </c>
      <c r="BH111" s="233">
        <f>IF(N111="sníž. přenesená",J111,0)</f>
        <v>0</v>
      </c>
      <c r="BI111" s="233">
        <f>IF(N111="nulová",J111,0)</f>
        <v>0</v>
      </c>
      <c r="BJ111" s="18" t="s">
        <v>81</v>
      </c>
      <c r="BK111" s="233">
        <f>ROUND(I111*H111,2)</f>
        <v>0</v>
      </c>
      <c r="BL111" s="18" t="s">
        <v>205</v>
      </c>
      <c r="BM111" s="232" t="s">
        <v>238</v>
      </c>
    </row>
    <row r="112" spans="1:47" s="2" customFormat="1" ht="12">
      <c r="A112" s="39"/>
      <c r="B112" s="40"/>
      <c r="C112" s="41"/>
      <c r="D112" s="234" t="s">
        <v>135</v>
      </c>
      <c r="E112" s="41"/>
      <c r="F112" s="235" t="s">
        <v>237</v>
      </c>
      <c r="G112" s="41"/>
      <c r="H112" s="41"/>
      <c r="I112" s="137"/>
      <c r="J112" s="41"/>
      <c r="K112" s="41"/>
      <c r="L112" s="45"/>
      <c r="M112" s="236"/>
      <c r="N112" s="237"/>
      <c r="O112" s="85"/>
      <c r="P112" s="85"/>
      <c r="Q112" s="85"/>
      <c r="R112" s="85"/>
      <c r="S112" s="85"/>
      <c r="T112" s="86"/>
      <c r="U112" s="39"/>
      <c r="V112" s="39"/>
      <c r="W112" s="39"/>
      <c r="X112" s="39"/>
      <c r="Y112" s="39"/>
      <c r="Z112" s="39"/>
      <c r="AA112" s="39"/>
      <c r="AB112" s="39"/>
      <c r="AC112" s="39"/>
      <c r="AD112" s="39"/>
      <c r="AE112" s="39"/>
      <c r="AT112" s="18" t="s">
        <v>135</v>
      </c>
      <c r="AU112" s="18" t="s">
        <v>83</v>
      </c>
    </row>
    <row r="113" spans="1:51" s="13" customFormat="1" ht="12">
      <c r="A113" s="13"/>
      <c r="B113" s="239"/>
      <c r="C113" s="240"/>
      <c r="D113" s="234" t="s">
        <v>138</v>
      </c>
      <c r="E113" s="241" t="s">
        <v>21</v>
      </c>
      <c r="F113" s="242" t="s">
        <v>81</v>
      </c>
      <c r="G113" s="240"/>
      <c r="H113" s="243">
        <v>1</v>
      </c>
      <c r="I113" s="244"/>
      <c r="J113" s="240"/>
      <c r="K113" s="240"/>
      <c r="L113" s="245"/>
      <c r="M113" s="246"/>
      <c r="N113" s="247"/>
      <c r="O113" s="247"/>
      <c r="P113" s="247"/>
      <c r="Q113" s="247"/>
      <c r="R113" s="247"/>
      <c r="S113" s="247"/>
      <c r="T113" s="248"/>
      <c r="U113" s="13"/>
      <c r="V113" s="13"/>
      <c r="W113" s="13"/>
      <c r="X113" s="13"/>
      <c r="Y113" s="13"/>
      <c r="Z113" s="13"/>
      <c r="AA113" s="13"/>
      <c r="AB113" s="13"/>
      <c r="AC113" s="13"/>
      <c r="AD113" s="13"/>
      <c r="AE113" s="13"/>
      <c r="AT113" s="249" t="s">
        <v>138</v>
      </c>
      <c r="AU113" s="249" t="s">
        <v>83</v>
      </c>
      <c r="AV113" s="13" t="s">
        <v>83</v>
      </c>
      <c r="AW113" s="13" t="s">
        <v>34</v>
      </c>
      <c r="AX113" s="13" t="s">
        <v>81</v>
      </c>
      <c r="AY113" s="249" t="s">
        <v>127</v>
      </c>
    </row>
    <row r="114" spans="1:65" s="2" customFormat="1" ht="16.5" customHeight="1">
      <c r="A114" s="39"/>
      <c r="B114" s="40"/>
      <c r="C114" s="220" t="s">
        <v>179</v>
      </c>
      <c r="D114" s="220" t="s">
        <v>129</v>
      </c>
      <c r="E114" s="221" t="s">
        <v>239</v>
      </c>
      <c r="F114" s="222" t="s">
        <v>240</v>
      </c>
      <c r="G114" s="223" t="s">
        <v>145</v>
      </c>
      <c r="H114" s="224">
        <v>1</v>
      </c>
      <c r="I114" s="225"/>
      <c r="J114" s="226">
        <f>ROUND(I114*H114,2)</f>
        <v>0</v>
      </c>
      <c r="K114" s="227"/>
      <c r="L114" s="45"/>
      <c r="M114" s="228" t="s">
        <v>21</v>
      </c>
      <c r="N114" s="229" t="s">
        <v>44</v>
      </c>
      <c r="O114" s="85"/>
      <c r="P114" s="230">
        <f>O114*H114</f>
        <v>0</v>
      </c>
      <c r="Q114" s="230">
        <v>0.00041</v>
      </c>
      <c r="R114" s="230">
        <f>Q114*H114</f>
        <v>0.00041</v>
      </c>
      <c r="S114" s="230">
        <v>0</v>
      </c>
      <c r="T114" s="231">
        <f>S114*H114</f>
        <v>0</v>
      </c>
      <c r="U114" s="39"/>
      <c r="V114" s="39"/>
      <c r="W114" s="39"/>
      <c r="X114" s="39"/>
      <c r="Y114" s="39"/>
      <c r="Z114" s="39"/>
      <c r="AA114" s="39"/>
      <c r="AB114" s="39"/>
      <c r="AC114" s="39"/>
      <c r="AD114" s="39"/>
      <c r="AE114" s="39"/>
      <c r="AR114" s="232" t="s">
        <v>205</v>
      </c>
      <c r="AT114" s="232" t="s">
        <v>129</v>
      </c>
      <c r="AU114" s="232" t="s">
        <v>83</v>
      </c>
      <c r="AY114" s="18" t="s">
        <v>127</v>
      </c>
      <c r="BE114" s="233">
        <f>IF(N114="základní",J114,0)</f>
        <v>0</v>
      </c>
      <c r="BF114" s="233">
        <f>IF(N114="snížená",J114,0)</f>
        <v>0</v>
      </c>
      <c r="BG114" s="233">
        <f>IF(N114="zákl. přenesená",J114,0)</f>
        <v>0</v>
      </c>
      <c r="BH114" s="233">
        <f>IF(N114="sníž. přenesená",J114,0)</f>
        <v>0</v>
      </c>
      <c r="BI114" s="233">
        <f>IF(N114="nulová",J114,0)</f>
        <v>0</v>
      </c>
      <c r="BJ114" s="18" t="s">
        <v>81</v>
      </c>
      <c r="BK114" s="233">
        <f>ROUND(I114*H114,2)</f>
        <v>0</v>
      </c>
      <c r="BL114" s="18" t="s">
        <v>205</v>
      </c>
      <c r="BM114" s="232" t="s">
        <v>241</v>
      </c>
    </row>
    <row r="115" spans="1:47" s="2" customFormat="1" ht="12">
      <c r="A115" s="39"/>
      <c r="B115" s="40"/>
      <c r="C115" s="41"/>
      <c r="D115" s="234" t="s">
        <v>135</v>
      </c>
      <c r="E115" s="41"/>
      <c r="F115" s="235" t="s">
        <v>240</v>
      </c>
      <c r="G115" s="41"/>
      <c r="H115" s="41"/>
      <c r="I115" s="137"/>
      <c r="J115" s="41"/>
      <c r="K115" s="41"/>
      <c r="L115" s="45"/>
      <c r="M115" s="236"/>
      <c r="N115" s="237"/>
      <c r="O115" s="85"/>
      <c r="P115" s="85"/>
      <c r="Q115" s="85"/>
      <c r="R115" s="85"/>
      <c r="S115" s="85"/>
      <c r="T115" s="86"/>
      <c r="U115" s="39"/>
      <c r="V115" s="39"/>
      <c r="W115" s="39"/>
      <c r="X115" s="39"/>
      <c r="Y115" s="39"/>
      <c r="Z115" s="39"/>
      <c r="AA115" s="39"/>
      <c r="AB115" s="39"/>
      <c r="AC115" s="39"/>
      <c r="AD115" s="39"/>
      <c r="AE115" s="39"/>
      <c r="AT115" s="18" t="s">
        <v>135</v>
      </c>
      <c r="AU115" s="18" t="s">
        <v>83</v>
      </c>
    </row>
    <row r="116" spans="1:51" s="13" customFormat="1" ht="12">
      <c r="A116" s="13"/>
      <c r="B116" s="239"/>
      <c r="C116" s="240"/>
      <c r="D116" s="234" t="s">
        <v>138</v>
      </c>
      <c r="E116" s="241" t="s">
        <v>21</v>
      </c>
      <c r="F116" s="242" t="s">
        <v>81</v>
      </c>
      <c r="G116" s="240"/>
      <c r="H116" s="243">
        <v>1</v>
      </c>
      <c r="I116" s="244"/>
      <c r="J116" s="240"/>
      <c r="K116" s="240"/>
      <c r="L116" s="245"/>
      <c r="M116" s="246"/>
      <c r="N116" s="247"/>
      <c r="O116" s="247"/>
      <c r="P116" s="247"/>
      <c r="Q116" s="247"/>
      <c r="R116" s="247"/>
      <c r="S116" s="247"/>
      <c r="T116" s="248"/>
      <c r="U116" s="13"/>
      <c r="V116" s="13"/>
      <c r="W116" s="13"/>
      <c r="X116" s="13"/>
      <c r="Y116" s="13"/>
      <c r="Z116" s="13"/>
      <c r="AA116" s="13"/>
      <c r="AB116" s="13"/>
      <c r="AC116" s="13"/>
      <c r="AD116" s="13"/>
      <c r="AE116" s="13"/>
      <c r="AT116" s="249" t="s">
        <v>138</v>
      </c>
      <c r="AU116" s="249" t="s">
        <v>83</v>
      </c>
      <c r="AV116" s="13" t="s">
        <v>83</v>
      </c>
      <c r="AW116" s="13" t="s">
        <v>34</v>
      </c>
      <c r="AX116" s="13" t="s">
        <v>81</v>
      </c>
      <c r="AY116" s="249" t="s">
        <v>127</v>
      </c>
    </row>
    <row r="117" spans="1:65" s="2" customFormat="1" ht="21.75" customHeight="1">
      <c r="A117" s="39"/>
      <c r="B117" s="40"/>
      <c r="C117" s="220" t="s">
        <v>189</v>
      </c>
      <c r="D117" s="220" t="s">
        <v>129</v>
      </c>
      <c r="E117" s="221" t="s">
        <v>242</v>
      </c>
      <c r="F117" s="222" t="s">
        <v>243</v>
      </c>
      <c r="G117" s="223" t="s">
        <v>145</v>
      </c>
      <c r="H117" s="224">
        <v>2</v>
      </c>
      <c r="I117" s="225"/>
      <c r="J117" s="226">
        <f>ROUND(I117*H117,2)</f>
        <v>0</v>
      </c>
      <c r="K117" s="227"/>
      <c r="L117" s="45"/>
      <c r="M117" s="228" t="s">
        <v>21</v>
      </c>
      <c r="N117" s="229" t="s">
        <v>44</v>
      </c>
      <c r="O117" s="85"/>
      <c r="P117" s="230">
        <f>O117*H117</f>
        <v>0</v>
      </c>
      <c r="Q117" s="230">
        <v>0.00021</v>
      </c>
      <c r="R117" s="230">
        <f>Q117*H117</f>
        <v>0.00042</v>
      </c>
      <c r="S117" s="230">
        <v>0</v>
      </c>
      <c r="T117" s="231">
        <f>S117*H117</f>
        <v>0</v>
      </c>
      <c r="U117" s="39"/>
      <c r="V117" s="39"/>
      <c r="W117" s="39"/>
      <c r="X117" s="39"/>
      <c r="Y117" s="39"/>
      <c r="Z117" s="39"/>
      <c r="AA117" s="39"/>
      <c r="AB117" s="39"/>
      <c r="AC117" s="39"/>
      <c r="AD117" s="39"/>
      <c r="AE117" s="39"/>
      <c r="AR117" s="232" t="s">
        <v>205</v>
      </c>
      <c r="AT117" s="232" t="s">
        <v>129</v>
      </c>
      <c r="AU117" s="232" t="s">
        <v>83</v>
      </c>
      <c r="AY117" s="18" t="s">
        <v>127</v>
      </c>
      <c r="BE117" s="233">
        <f>IF(N117="základní",J117,0)</f>
        <v>0</v>
      </c>
      <c r="BF117" s="233">
        <f>IF(N117="snížená",J117,0)</f>
        <v>0</v>
      </c>
      <c r="BG117" s="233">
        <f>IF(N117="zákl. přenesená",J117,0)</f>
        <v>0</v>
      </c>
      <c r="BH117" s="233">
        <f>IF(N117="sníž. přenesená",J117,0)</f>
        <v>0</v>
      </c>
      <c r="BI117" s="233">
        <f>IF(N117="nulová",J117,0)</f>
        <v>0</v>
      </c>
      <c r="BJ117" s="18" t="s">
        <v>81</v>
      </c>
      <c r="BK117" s="233">
        <f>ROUND(I117*H117,2)</f>
        <v>0</v>
      </c>
      <c r="BL117" s="18" t="s">
        <v>205</v>
      </c>
      <c r="BM117" s="232" t="s">
        <v>244</v>
      </c>
    </row>
    <row r="118" spans="1:47" s="2" customFormat="1" ht="12">
      <c r="A118" s="39"/>
      <c r="B118" s="40"/>
      <c r="C118" s="41"/>
      <c r="D118" s="234" t="s">
        <v>135</v>
      </c>
      <c r="E118" s="41"/>
      <c r="F118" s="235" t="s">
        <v>243</v>
      </c>
      <c r="G118" s="41"/>
      <c r="H118" s="41"/>
      <c r="I118" s="137"/>
      <c r="J118" s="41"/>
      <c r="K118" s="41"/>
      <c r="L118" s="45"/>
      <c r="M118" s="236"/>
      <c r="N118" s="237"/>
      <c r="O118" s="85"/>
      <c r="P118" s="85"/>
      <c r="Q118" s="85"/>
      <c r="R118" s="85"/>
      <c r="S118" s="85"/>
      <c r="T118" s="86"/>
      <c r="U118" s="39"/>
      <c r="V118" s="39"/>
      <c r="W118" s="39"/>
      <c r="X118" s="39"/>
      <c r="Y118" s="39"/>
      <c r="Z118" s="39"/>
      <c r="AA118" s="39"/>
      <c r="AB118" s="39"/>
      <c r="AC118" s="39"/>
      <c r="AD118" s="39"/>
      <c r="AE118" s="39"/>
      <c r="AT118" s="18" t="s">
        <v>135</v>
      </c>
      <c r="AU118" s="18" t="s">
        <v>83</v>
      </c>
    </row>
    <row r="119" spans="1:51" s="15" customFormat="1" ht="12">
      <c r="A119" s="15"/>
      <c r="B119" s="261"/>
      <c r="C119" s="262"/>
      <c r="D119" s="234" t="s">
        <v>138</v>
      </c>
      <c r="E119" s="263" t="s">
        <v>21</v>
      </c>
      <c r="F119" s="264" t="s">
        <v>221</v>
      </c>
      <c r="G119" s="262"/>
      <c r="H119" s="263" t="s">
        <v>21</v>
      </c>
      <c r="I119" s="265"/>
      <c r="J119" s="262"/>
      <c r="K119" s="262"/>
      <c r="L119" s="266"/>
      <c r="M119" s="267"/>
      <c r="N119" s="268"/>
      <c r="O119" s="268"/>
      <c r="P119" s="268"/>
      <c r="Q119" s="268"/>
      <c r="R119" s="268"/>
      <c r="S119" s="268"/>
      <c r="T119" s="269"/>
      <c r="U119" s="15"/>
      <c r="V119" s="15"/>
      <c r="W119" s="15"/>
      <c r="X119" s="15"/>
      <c r="Y119" s="15"/>
      <c r="Z119" s="15"/>
      <c r="AA119" s="15"/>
      <c r="AB119" s="15"/>
      <c r="AC119" s="15"/>
      <c r="AD119" s="15"/>
      <c r="AE119" s="15"/>
      <c r="AT119" s="270" t="s">
        <v>138</v>
      </c>
      <c r="AU119" s="270" t="s">
        <v>83</v>
      </c>
      <c r="AV119" s="15" t="s">
        <v>81</v>
      </c>
      <c r="AW119" s="15" t="s">
        <v>34</v>
      </c>
      <c r="AX119" s="15" t="s">
        <v>73</v>
      </c>
      <c r="AY119" s="270" t="s">
        <v>127</v>
      </c>
    </row>
    <row r="120" spans="1:51" s="13" customFormat="1" ht="12">
      <c r="A120" s="13"/>
      <c r="B120" s="239"/>
      <c r="C120" s="240"/>
      <c r="D120" s="234" t="s">
        <v>138</v>
      </c>
      <c r="E120" s="241" t="s">
        <v>21</v>
      </c>
      <c r="F120" s="242" t="s">
        <v>245</v>
      </c>
      <c r="G120" s="240"/>
      <c r="H120" s="243">
        <v>2</v>
      </c>
      <c r="I120" s="244"/>
      <c r="J120" s="240"/>
      <c r="K120" s="240"/>
      <c r="L120" s="245"/>
      <c r="M120" s="246"/>
      <c r="N120" s="247"/>
      <c r="O120" s="247"/>
      <c r="P120" s="247"/>
      <c r="Q120" s="247"/>
      <c r="R120" s="247"/>
      <c r="S120" s="247"/>
      <c r="T120" s="248"/>
      <c r="U120" s="13"/>
      <c r="V120" s="13"/>
      <c r="W120" s="13"/>
      <c r="X120" s="13"/>
      <c r="Y120" s="13"/>
      <c r="Z120" s="13"/>
      <c r="AA120" s="13"/>
      <c r="AB120" s="13"/>
      <c r="AC120" s="13"/>
      <c r="AD120" s="13"/>
      <c r="AE120" s="13"/>
      <c r="AT120" s="249" t="s">
        <v>138</v>
      </c>
      <c r="AU120" s="249" t="s">
        <v>83</v>
      </c>
      <c r="AV120" s="13" t="s">
        <v>83</v>
      </c>
      <c r="AW120" s="13" t="s">
        <v>34</v>
      </c>
      <c r="AX120" s="13" t="s">
        <v>81</v>
      </c>
      <c r="AY120" s="249" t="s">
        <v>127</v>
      </c>
    </row>
    <row r="121" spans="1:65" s="2" customFormat="1" ht="21.75" customHeight="1">
      <c r="A121" s="39"/>
      <c r="B121" s="40"/>
      <c r="C121" s="220" t="s">
        <v>195</v>
      </c>
      <c r="D121" s="220" t="s">
        <v>129</v>
      </c>
      <c r="E121" s="221" t="s">
        <v>246</v>
      </c>
      <c r="F121" s="222" t="s">
        <v>247</v>
      </c>
      <c r="G121" s="223" t="s">
        <v>145</v>
      </c>
      <c r="H121" s="224">
        <v>2</v>
      </c>
      <c r="I121" s="225"/>
      <c r="J121" s="226">
        <f>ROUND(I121*H121,2)</f>
        <v>0</v>
      </c>
      <c r="K121" s="227"/>
      <c r="L121" s="45"/>
      <c r="M121" s="228" t="s">
        <v>21</v>
      </c>
      <c r="N121" s="229" t="s">
        <v>44</v>
      </c>
      <c r="O121" s="85"/>
      <c r="P121" s="230">
        <f>O121*H121</f>
        <v>0</v>
      </c>
      <c r="Q121" s="230">
        <v>0.0005</v>
      </c>
      <c r="R121" s="230">
        <f>Q121*H121</f>
        <v>0.001</v>
      </c>
      <c r="S121" s="230">
        <v>0</v>
      </c>
      <c r="T121" s="231">
        <f>S121*H121</f>
        <v>0</v>
      </c>
      <c r="U121" s="39"/>
      <c r="V121" s="39"/>
      <c r="W121" s="39"/>
      <c r="X121" s="39"/>
      <c r="Y121" s="39"/>
      <c r="Z121" s="39"/>
      <c r="AA121" s="39"/>
      <c r="AB121" s="39"/>
      <c r="AC121" s="39"/>
      <c r="AD121" s="39"/>
      <c r="AE121" s="39"/>
      <c r="AR121" s="232" t="s">
        <v>205</v>
      </c>
      <c r="AT121" s="232" t="s">
        <v>129</v>
      </c>
      <c r="AU121" s="232" t="s">
        <v>83</v>
      </c>
      <c r="AY121" s="18" t="s">
        <v>127</v>
      </c>
      <c r="BE121" s="233">
        <f>IF(N121="základní",J121,0)</f>
        <v>0</v>
      </c>
      <c r="BF121" s="233">
        <f>IF(N121="snížená",J121,0)</f>
        <v>0</v>
      </c>
      <c r="BG121" s="233">
        <f>IF(N121="zákl. přenesená",J121,0)</f>
        <v>0</v>
      </c>
      <c r="BH121" s="233">
        <f>IF(N121="sníž. přenesená",J121,0)</f>
        <v>0</v>
      </c>
      <c r="BI121" s="233">
        <f>IF(N121="nulová",J121,0)</f>
        <v>0</v>
      </c>
      <c r="BJ121" s="18" t="s">
        <v>81</v>
      </c>
      <c r="BK121" s="233">
        <f>ROUND(I121*H121,2)</f>
        <v>0</v>
      </c>
      <c r="BL121" s="18" t="s">
        <v>205</v>
      </c>
      <c r="BM121" s="232" t="s">
        <v>248</v>
      </c>
    </row>
    <row r="122" spans="1:47" s="2" customFormat="1" ht="12">
      <c r="A122" s="39"/>
      <c r="B122" s="40"/>
      <c r="C122" s="41"/>
      <c r="D122" s="234" t="s">
        <v>135</v>
      </c>
      <c r="E122" s="41"/>
      <c r="F122" s="235" t="s">
        <v>247</v>
      </c>
      <c r="G122" s="41"/>
      <c r="H122" s="41"/>
      <c r="I122" s="137"/>
      <c r="J122" s="41"/>
      <c r="K122" s="41"/>
      <c r="L122" s="45"/>
      <c r="M122" s="236"/>
      <c r="N122" s="237"/>
      <c r="O122" s="85"/>
      <c r="P122" s="85"/>
      <c r="Q122" s="85"/>
      <c r="R122" s="85"/>
      <c r="S122" s="85"/>
      <c r="T122" s="86"/>
      <c r="U122" s="39"/>
      <c r="V122" s="39"/>
      <c r="W122" s="39"/>
      <c r="X122" s="39"/>
      <c r="Y122" s="39"/>
      <c r="Z122" s="39"/>
      <c r="AA122" s="39"/>
      <c r="AB122" s="39"/>
      <c r="AC122" s="39"/>
      <c r="AD122" s="39"/>
      <c r="AE122" s="39"/>
      <c r="AT122" s="18" t="s">
        <v>135</v>
      </c>
      <c r="AU122" s="18" t="s">
        <v>83</v>
      </c>
    </row>
    <row r="123" spans="1:51" s="13" customFormat="1" ht="12">
      <c r="A123" s="13"/>
      <c r="B123" s="239"/>
      <c r="C123" s="240"/>
      <c r="D123" s="234" t="s">
        <v>138</v>
      </c>
      <c r="E123" s="241" t="s">
        <v>21</v>
      </c>
      <c r="F123" s="242" t="s">
        <v>83</v>
      </c>
      <c r="G123" s="240"/>
      <c r="H123" s="243">
        <v>2</v>
      </c>
      <c r="I123" s="244"/>
      <c r="J123" s="240"/>
      <c r="K123" s="240"/>
      <c r="L123" s="245"/>
      <c r="M123" s="246"/>
      <c r="N123" s="247"/>
      <c r="O123" s="247"/>
      <c r="P123" s="247"/>
      <c r="Q123" s="247"/>
      <c r="R123" s="247"/>
      <c r="S123" s="247"/>
      <c r="T123" s="248"/>
      <c r="U123" s="13"/>
      <c r="V123" s="13"/>
      <c r="W123" s="13"/>
      <c r="X123" s="13"/>
      <c r="Y123" s="13"/>
      <c r="Z123" s="13"/>
      <c r="AA123" s="13"/>
      <c r="AB123" s="13"/>
      <c r="AC123" s="13"/>
      <c r="AD123" s="13"/>
      <c r="AE123" s="13"/>
      <c r="AT123" s="249" t="s">
        <v>138</v>
      </c>
      <c r="AU123" s="249" t="s">
        <v>83</v>
      </c>
      <c r="AV123" s="13" t="s">
        <v>83</v>
      </c>
      <c r="AW123" s="13" t="s">
        <v>34</v>
      </c>
      <c r="AX123" s="13" t="s">
        <v>81</v>
      </c>
      <c r="AY123" s="249" t="s">
        <v>127</v>
      </c>
    </row>
    <row r="124" spans="1:65" s="2" customFormat="1" ht="33" customHeight="1">
      <c r="A124" s="39"/>
      <c r="B124" s="40"/>
      <c r="C124" s="220" t="s">
        <v>202</v>
      </c>
      <c r="D124" s="220" t="s">
        <v>129</v>
      </c>
      <c r="E124" s="221" t="s">
        <v>249</v>
      </c>
      <c r="F124" s="222" t="s">
        <v>250</v>
      </c>
      <c r="G124" s="223" t="s">
        <v>198</v>
      </c>
      <c r="H124" s="224">
        <v>6</v>
      </c>
      <c r="I124" s="225"/>
      <c r="J124" s="226">
        <f>ROUND(I124*H124,2)</f>
        <v>0</v>
      </c>
      <c r="K124" s="227"/>
      <c r="L124" s="45"/>
      <c r="M124" s="228" t="s">
        <v>21</v>
      </c>
      <c r="N124" s="229" t="s">
        <v>44</v>
      </c>
      <c r="O124" s="85"/>
      <c r="P124" s="230">
        <f>O124*H124</f>
        <v>0</v>
      </c>
      <c r="Q124" s="230">
        <v>0.00019</v>
      </c>
      <c r="R124" s="230">
        <f>Q124*H124</f>
        <v>0.00114</v>
      </c>
      <c r="S124" s="230">
        <v>0</v>
      </c>
      <c r="T124" s="231">
        <f>S124*H124</f>
        <v>0</v>
      </c>
      <c r="U124" s="39"/>
      <c r="V124" s="39"/>
      <c r="W124" s="39"/>
      <c r="X124" s="39"/>
      <c r="Y124" s="39"/>
      <c r="Z124" s="39"/>
      <c r="AA124" s="39"/>
      <c r="AB124" s="39"/>
      <c r="AC124" s="39"/>
      <c r="AD124" s="39"/>
      <c r="AE124" s="39"/>
      <c r="AR124" s="232" t="s">
        <v>205</v>
      </c>
      <c r="AT124" s="232" t="s">
        <v>129</v>
      </c>
      <c r="AU124" s="232" t="s">
        <v>83</v>
      </c>
      <c r="AY124" s="18" t="s">
        <v>127</v>
      </c>
      <c r="BE124" s="233">
        <f>IF(N124="základní",J124,0)</f>
        <v>0</v>
      </c>
      <c r="BF124" s="233">
        <f>IF(N124="snížená",J124,0)</f>
        <v>0</v>
      </c>
      <c r="BG124" s="233">
        <f>IF(N124="zákl. přenesená",J124,0)</f>
        <v>0</v>
      </c>
      <c r="BH124" s="233">
        <f>IF(N124="sníž. přenesená",J124,0)</f>
        <v>0</v>
      </c>
      <c r="BI124" s="233">
        <f>IF(N124="nulová",J124,0)</f>
        <v>0</v>
      </c>
      <c r="BJ124" s="18" t="s">
        <v>81</v>
      </c>
      <c r="BK124" s="233">
        <f>ROUND(I124*H124,2)</f>
        <v>0</v>
      </c>
      <c r="BL124" s="18" t="s">
        <v>205</v>
      </c>
      <c r="BM124" s="232" t="s">
        <v>251</v>
      </c>
    </row>
    <row r="125" spans="1:47" s="2" customFormat="1" ht="12">
      <c r="A125" s="39"/>
      <c r="B125" s="40"/>
      <c r="C125" s="41"/>
      <c r="D125" s="234" t="s">
        <v>135</v>
      </c>
      <c r="E125" s="41"/>
      <c r="F125" s="235" t="s">
        <v>250</v>
      </c>
      <c r="G125" s="41"/>
      <c r="H125" s="41"/>
      <c r="I125" s="137"/>
      <c r="J125" s="41"/>
      <c r="K125" s="41"/>
      <c r="L125" s="45"/>
      <c r="M125" s="236"/>
      <c r="N125" s="237"/>
      <c r="O125" s="85"/>
      <c r="P125" s="85"/>
      <c r="Q125" s="85"/>
      <c r="R125" s="85"/>
      <c r="S125" s="85"/>
      <c r="T125" s="86"/>
      <c r="U125" s="39"/>
      <c r="V125" s="39"/>
      <c r="W125" s="39"/>
      <c r="X125" s="39"/>
      <c r="Y125" s="39"/>
      <c r="Z125" s="39"/>
      <c r="AA125" s="39"/>
      <c r="AB125" s="39"/>
      <c r="AC125" s="39"/>
      <c r="AD125" s="39"/>
      <c r="AE125" s="39"/>
      <c r="AT125" s="18" t="s">
        <v>135</v>
      </c>
      <c r="AU125" s="18" t="s">
        <v>83</v>
      </c>
    </row>
    <row r="126" spans="1:47" s="2" customFormat="1" ht="12">
      <c r="A126" s="39"/>
      <c r="B126" s="40"/>
      <c r="C126" s="41"/>
      <c r="D126" s="234" t="s">
        <v>136</v>
      </c>
      <c r="E126" s="41"/>
      <c r="F126" s="238" t="s">
        <v>252</v>
      </c>
      <c r="G126" s="41"/>
      <c r="H126" s="41"/>
      <c r="I126" s="137"/>
      <c r="J126" s="41"/>
      <c r="K126" s="41"/>
      <c r="L126" s="45"/>
      <c r="M126" s="236"/>
      <c r="N126" s="237"/>
      <c r="O126" s="85"/>
      <c r="P126" s="85"/>
      <c r="Q126" s="85"/>
      <c r="R126" s="85"/>
      <c r="S126" s="85"/>
      <c r="T126" s="86"/>
      <c r="U126" s="39"/>
      <c r="V126" s="39"/>
      <c r="W126" s="39"/>
      <c r="X126" s="39"/>
      <c r="Y126" s="39"/>
      <c r="Z126" s="39"/>
      <c r="AA126" s="39"/>
      <c r="AB126" s="39"/>
      <c r="AC126" s="39"/>
      <c r="AD126" s="39"/>
      <c r="AE126" s="39"/>
      <c r="AT126" s="18" t="s">
        <v>136</v>
      </c>
      <c r="AU126" s="18" t="s">
        <v>83</v>
      </c>
    </row>
    <row r="127" spans="1:51" s="15" customFormat="1" ht="12">
      <c r="A127" s="15"/>
      <c r="B127" s="261"/>
      <c r="C127" s="262"/>
      <c r="D127" s="234" t="s">
        <v>138</v>
      </c>
      <c r="E127" s="263" t="s">
        <v>21</v>
      </c>
      <c r="F127" s="264" t="s">
        <v>221</v>
      </c>
      <c r="G127" s="262"/>
      <c r="H127" s="263" t="s">
        <v>21</v>
      </c>
      <c r="I127" s="265"/>
      <c r="J127" s="262"/>
      <c r="K127" s="262"/>
      <c r="L127" s="266"/>
      <c r="M127" s="267"/>
      <c r="N127" s="268"/>
      <c r="O127" s="268"/>
      <c r="P127" s="268"/>
      <c r="Q127" s="268"/>
      <c r="R127" s="268"/>
      <c r="S127" s="268"/>
      <c r="T127" s="269"/>
      <c r="U127" s="15"/>
      <c r="V127" s="15"/>
      <c r="W127" s="15"/>
      <c r="X127" s="15"/>
      <c r="Y127" s="15"/>
      <c r="Z127" s="15"/>
      <c r="AA127" s="15"/>
      <c r="AB127" s="15"/>
      <c r="AC127" s="15"/>
      <c r="AD127" s="15"/>
      <c r="AE127" s="15"/>
      <c r="AT127" s="270" t="s">
        <v>138</v>
      </c>
      <c r="AU127" s="270" t="s">
        <v>83</v>
      </c>
      <c r="AV127" s="15" t="s">
        <v>81</v>
      </c>
      <c r="AW127" s="15" t="s">
        <v>34</v>
      </c>
      <c r="AX127" s="15" t="s">
        <v>73</v>
      </c>
      <c r="AY127" s="270" t="s">
        <v>127</v>
      </c>
    </row>
    <row r="128" spans="1:51" s="13" customFormat="1" ht="12">
      <c r="A128" s="13"/>
      <c r="B128" s="239"/>
      <c r="C128" s="240"/>
      <c r="D128" s="234" t="s">
        <v>138</v>
      </c>
      <c r="E128" s="241" t="s">
        <v>21</v>
      </c>
      <c r="F128" s="242" t="s">
        <v>253</v>
      </c>
      <c r="G128" s="240"/>
      <c r="H128" s="243">
        <v>6</v>
      </c>
      <c r="I128" s="244"/>
      <c r="J128" s="240"/>
      <c r="K128" s="240"/>
      <c r="L128" s="245"/>
      <c r="M128" s="246"/>
      <c r="N128" s="247"/>
      <c r="O128" s="247"/>
      <c r="P128" s="247"/>
      <c r="Q128" s="247"/>
      <c r="R128" s="247"/>
      <c r="S128" s="247"/>
      <c r="T128" s="248"/>
      <c r="U128" s="13"/>
      <c r="V128" s="13"/>
      <c r="W128" s="13"/>
      <c r="X128" s="13"/>
      <c r="Y128" s="13"/>
      <c r="Z128" s="13"/>
      <c r="AA128" s="13"/>
      <c r="AB128" s="13"/>
      <c r="AC128" s="13"/>
      <c r="AD128" s="13"/>
      <c r="AE128" s="13"/>
      <c r="AT128" s="249" t="s">
        <v>138</v>
      </c>
      <c r="AU128" s="249" t="s">
        <v>83</v>
      </c>
      <c r="AV128" s="13" t="s">
        <v>83</v>
      </c>
      <c r="AW128" s="13" t="s">
        <v>34</v>
      </c>
      <c r="AX128" s="13" t="s">
        <v>81</v>
      </c>
      <c r="AY128" s="249" t="s">
        <v>127</v>
      </c>
    </row>
    <row r="129" spans="1:65" s="2" customFormat="1" ht="21.75" customHeight="1">
      <c r="A129" s="39"/>
      <c r="B129" s="40"/>
      <c r="C129" s="220" t="s">
        <v>254</v>
      </c>
      <c r="D129" s="220" t="s">
        <v>129</v>
      </c>
      <c r="E129" s="221" t="s">
        <v>255</v>
      </c>
      <c r="F129" s="222" t="s">
        <v>256</v>
      </c>
      <c r="G129" s="223" t="s">
        <v>198</v>
      </c>
      <c r="H129" s="224">
        <v>6</v>
      </c>
      <c r="I129" s="225"/>
      <c r="J129" s="226">
        <f>ROUND(I129*H129,2)</f>
        <v>0</v>
      </c>
      <c r="K129" s="227"/>
      <c r="L129" s="45"/>
      <c r="M129" s="228" t="s">
        <v>21</v>
      </c>
      <c r="N129" s="229" t="s">
        <v>44</v>
      </c>
      <c r="O129" s="85"/>
      <c r="P129" s="230">
        <f>O129*H129</f>
        <v>0</v>
      </c>
      <c r="Q129" s="230">
        <v>1E-05</v>
      </c>
      <c r="R129" s="230">
        <f>Q129*H129</f>
        <v>6.000000000000001E-05</v>
      </c>
      <c r="S129" s="230">
        <v>0</v>
      </c>
      <c r="T129" s="231">
        <f>S129*H129</f>
        <v>0</v>
      </c>
      <c r="U129" s="39"/>
      <c r="V129" s="39"/>
      <c r="W129" s="39"/>
      <c r="X129" s="39"/>
      <c r="Y129" s="39"/>
      <c r="Z129" s="39"/>
      <c r="AA129" s="39"/>
      <c r="AB129" s="39"/>
      <c r="AC129" s="39"/>
      <c r="AD129" s="39"/>
      <c r="AE129" s="39"/>
      <c r="AR129" s="232" t="s">
        <v>205</v>
      </c>
      <c r="AT129" s="232" t="s">
        <v>129</v>
      </c>
      <c r="AU129" s="232" t="s">
        <v>83</v>
      </c>
      <c r="AY129" s="18" t="s">
        <v>127</v>
      </c>
      <c r="BE129" s="233">
        <f>IF(N129="základní",J129,0)</f>
        <v>0</v>
      </c>
      <c r="BF129" s="233">
        <f>IF(N129="snížená",J129,0)</f>
        <v>0</v>
      </c>
      <c r="BG129" s="233">
        <f>IF(N129="zákl. přenesená",J129,0)</f>
        <v>0</v>
      </c>
      <c r="BH129" s="233">
        <f>IF(N129="sníž. přenesená",J129,0)</f>
        <v>0</v>
      </c>
      <c r="BI129" s="233">
        <f>IF(N129="nulová",J129,0)</f>
        <v>0</v>
      </c>
      <c r="BJ129" s="18" t="s">
        <v>81</v>
      </c>
      <c r="BK129" s="233">
        <f>ROUND(I129*H129,2)</f>
        <v>0</v>
      </c>
      <c r="BL129" s="18" t="s">
        <v>205</v>
      </c>
      <c r="BM129" s="232" t="s">
        <v>257</v>
      </c>
    </row>
    <row r="130" spans="1:47" s="2" customFormat="1" ht="12">
      <c r="A130" s="39"/>
      <c r="B130" s="40"/>
      <c r="C130" s="41"/>
      <c r="D130" s="234" t="s">
        <v>135</v>
      </c>
      <c r="E130" s="41"/>
      <c r="F130" s="235" t="s">
        <v>256</v>
      </c>
      <c r="G130" s="41"/>
      <c r="H130" s="41"/>
      <c r="I130" s="137"/>
      <c r="J130" s="41"/>
      <c r="K130" s="41"/>
      <c r="L130" s="45"/>
      <c r="M130" s="236"/>
      <c r="N130" s="237"/>
      <c r="O130" s="85"/>
      <c r="P130" s="85"/>
      <c r="Q130" s="85"/>
      <c r="R130" s="85"/>
      <c r="S130" s="85"/>
      <c r="T130" s="86"/>
      <c r="U130" s="39"/>
      <c r="V130" s="39"/>
      <c r="W130" s="39"/>
      <c r="X130" s="39"/>
      <c r="Y130" s="39"/>
      <c r="Z130" s="39"/>
      <c r="AA130" s="39"/>
      <c r="AB130" s="39"/>
      <c r="AC130" s="39"/>
      <c r="AD130" s="39"/>
      <c r="AE130" s="39"/>
      <c r="AT130" s="18" t="s">
        <v>135</v>
      </c>
      <c r="AU130" s="18" t="s">
        <v>83</v>
      </c>
    </row>
    <row r="131" spans="1:47" s="2" customFormat="1" ht="12">
      <c r="A131" s="39"/>
      <c r="B131" s="40"/>
      <c r="C131" s="41"/>
      <c r="D131" s="234" t="s">
        <v>136</v>
      </c>
      <c r="E131" s="41"/>
      <c r="F131" s="238" t="s">
        <v>252</v>
      </c>
      <c r="G131" s="41"/>
      <c r="H131" s="41"/>
      <c r="I131" s="137"/>
      <c r="J131" s="41"/>
      <c r="K131" s="41"/>
      <c r="L131" s="45"/>
      <c r="M131" s="236"/>
      <c r="N131" s="237"/>
      <c r="O131" s="85"/>
      <c r="P131" s="85"/>
      <c r="Q131" s="85"/>
      <c r="R131" s="85"/>
      <c r="S131" s="85"/>
      <c r="T131" s="86"/>
      <c r="U131" s="39"/>
      <c r="V131" s="39"/>
      <c r="W131" s="39"/>
      <c r="X131" s="39"/>
      <c r="Y131" s="39"/>
      <c r="Z131" s="39"/>
      <c r="AA131" s="39"/>
      <c r="AB131" s="39"/>
      <c r="AC131" s="39"/>
      <c r="AD131" s="39"/>
      <c r="AE131" s="39"/>
      <c r="AT131" s="18" t="s">
        <v>136</v>
      </c>
      <c r="AU131" s="18" t="s">
        <v>83</v>
      </c>
    </row>
    <row r="132" spans="1:51" s="15" customFormat="1" ht="12">
      <c r="A132" s="15"/>
      <c r="B132" s="261"/>
      <c r="C132" s="262"/>
      <c r="D132" s="234" t="s">
        <v>138</v>
      </c>
      <c r="E132" s="263" t="s">
        <v>21</v>
      </c>
      <c r="F132" s="264" t="s">
        <v>221</v>
      </c>
      <c r="G132" s="262"/>
      <c r="H132" s="263" t="s">
        <v>21</v>
      </c>
      <c r="I132" s="265"/>
      <c r="J132" s="262"/>
      <c r="K132" s="262"/>
      <c r="L132" s="266"/>
      <c r="M132" s="267"/>
      <c r="N132" s="268"/>
      <c r="O132" s="268"/>
      <c r="P132" s="268"/>
      <c r="Q132" s="268"/>
      <c r="R132" s="268"/>
      <c r="S132" s="268"/>
      <c r="T132" s="269"/>
      <c r="U132" s="15"/>
      <c r="V132" s="15"/>
      <c r="W132" s="15"/>
      <c r="X132" s="15"/>
      <c r="Y132" s="15"/>
      <c r="Z132" s="15"/>
      <c r="AA132" s="15"/>
      <c r="AB132" s="15"/>
      <c r="AC132" s="15"/>
      <c r="AD132" s="15"/>
      <c r="AE132" s="15"/>
      <c r="AT132" s="270" t="s">
        <v>138</v>
      </c>
      <c r="AU132" s="270" t="s">
        <v>83</v>
      </c>
      <c r="AV132" s="15" t="s">
        <v>81</v>
      </c>
      <c r="AW132" s="15" t="s">
        <v>34</v>
      </c>
      <c r="AX132" s="15" t="s">
        <v>73</v>
      </c>
      <c r="AY132" s="270" t="s">
        <v>127</v>
      </c>
    </row>
    <row r="133" spans="1:51" s="13" customFormat="1" ht="12">
      <c r="A133" s="13"/>
      <c r="B133" s="239"/>
      <c r="C133" s="240"/>
      <c r="D133" s="234" t="s">
        <v>138</v>
      </c>
      <c r="E133" s="241" t="s">
        <v>21</v>
      </c>
      <c r="F133" s="242" t="s">
        <v>253</v>
      </c>
      <c r="G133" s="240"/>
      <c r="H133" s="243">
        <v>6</v>
      </c>
      <c r="I133" s="244"/>
      <c r="J133" s="240"/>
      <c r="K133" s="240"/>
      <c r="L133" s="245"/>
      <c r="M133" s="246"/>
      <c r="N133" s="247"/>
      <c r="O133" s="247"/>
      <c r="P133" s="247"/>
      <c r="Q133" s="247"/>
      <c r="R133" s="247"/>
      <c r="S133" s="247"/>
      <c r="T133" s="248"/>
      <c r="U133" s="13"/>
      <c r="V133" s="13"/>
      <c r="W133" s="13"/>
      <c r="X133" s="13"/>
      <c r="Y133" s="13"/>
      <c r="Z133" s="13"/>
      <c r="AA133" s="13"/>
      <c r="AB133" s="13"/>
      <c r="AC133" s="13"/>
      <c r="AD133" s="13"/>
      <c r="AE133" s="13"/>
      <c r="AT133" s="249" t="s">
        <v>138</v>
      </c>
      <c r="AU133" s="249" t="s">
        <v>83</v>
      </c>
      <c r="AV133" s="13" t="s">
        <v>83</v>
      </c>
      <c r="AW133" s="13" t="s">
        <v>34</v>
      </c>
      <c r="AX133" s="13" t="s">
        <v>81</v>
      </c>
      <c r="AY133" s="249" t="s">
        <v>127</v>
      </c>
    </row>
    <row r="134" spans="1:65" s="2" customFormat="1" ht="33" customHeight="1">
      <c r="A134" s="39"/>
      <c r="B134" s="40"/>
      <c r="C134" s="220" t="s">
        <v>258</v>
      </c>
      <c r="D134" s="220" t="s">
        <v>129</v>
      </c>
      <c r="E134" s="221" t="s">
        <v>259</v>
      </c>
      <c r="F134" s="222" t="s">
        <v>260</v>
      </c>
      <c r="G134" s="223" t="s">
        <v>182</v>
      </c>
      <c r="H134" s="224">
        <v>0.01</v>
      </c>
      <c r="I134" s="225"/>
      <c r="J134" s="226">
        <f>ROUND(I134*H134,2)</f>
        <v>0</v>
      </c>
      <c r="K134" s="227"/>
      <c r="L134" s="45"/>
      <c r="M134" s="228" t="s">
        <v>21</v>
      </c>
      <c r="N134" s="229" t="s">
        <v>44</v>
      </c>
      <c r="O134" s="85"/>
      <c r="P134" s="230">
        <f>O134*H134</f>
        <v>0</v>
      </c>
      <c r="Q134" s="230">
        <v>0</v>
      </c>
      <c r="R134" s="230">
        <f>Q134*H134</f>
        <v>0</v>
      </c>
      <c r="S134" s="230">
        <v>0</v>
      </c>
      <c r="T134" s="231">
        <f>S134*H134</f>
        <v>0</v>
      </c>
      <c r="U134" s="39"/>
      <c r="V134" s="39"/>
      <c r="W134" s="39"/>
      <c r="X134" s="39"/>
      <c r="Y134" s="39"/>
      <c r="Z134" s="39"/>
      <c r="AA134" s="39"/>
      <c r="AB134" s="39"/>
      <c r="AC134" s="39"/>
      <c r="AD134" s="39"/>
      <c r="AE134" s="39"/>
      <c r="AR134" s="232" t="s">
        <v>205</v>
      </c>
      <c r="AT134" s="232" t="s">
        <v>129</v>
      </c>
      <c r="AU134" s="232" t="s">
        <v>83</v>
      </c>
      <c r="AY134" s="18" t="s">
        <v>127</v>
      </c>
      <c r="BE134" s="233">
        <f>IF(N134="základní",J134,0)</f>
        <v>0</v>
      </c>
      <c r="BF134" s="233">
        <f>IF(N134="snížená",J134,0)</f>
        <v>0</v>
      </c>
      <c r="BG134" s="233">
        <f>IF(N134="zákl. přenesená",J134,0)</f>
        <v>0</v>
      </c>
      <c r="BH134" s="233">
        <f>IF(N134="sníž. přenesená",J134,0)</f>
        <v>0</v>
      </c>
      <c r="BI134" s="233">
        <f>IF(N134="nulová",J134,0)</f>
        <v>0</v>
      </c>
      <c r="BJ134" s="18" t="s">
        <v>81</v>
      </c>
      <c r="BK134" s="233">
        <f>ROUND(I134*H134,2)</f>
        <v>0</v>
      </c>
      <c r="BL134" s="18" t="s">
        <v>205</v>
      </c>
      <c r="BM134" s="232" t="s">
        <v>261</v>
      </c>
    </row>
    <row r="135" spans="1:47" s="2" customFormat="1" ht="12">
      <c r="A135" s="39"/>
      <c r="B135" s="40"/>
      <c r="C135" s="41"/>
      <c r="D135" s="234" t="s">
        <v>135</v>
      </c>
      <c r="E135" s="41"/>
      <c r="F135" s="235" t="s">
        <v>260</v>
      </c>
      <c r="G135" s="41"/>
      <c r="H135" s="41"/>
      <c r="I135" s="137"/>
      <c r="J135" s="41"/>
      <c r="K135" s="41"/>
      <c r="L135" s="45"/>
      <c r="M135" s="236"/>
      <c r="N135" s="237"/>
      <c r="O135" s="85"/>
      <c r="P135" s="85"/>
      <c r="Q135" s="85"/>
      <c r="R135" s="85"/>
      <c r="S135" s="85"/>
      <c r="T135" s="86"/>
      <c r="U135" s="39"/>
      <c r="V135" s="39"/>
      <c r="W135" s="39"/>
      <c r="X135" s="39"/>
      <c r="Y135" s="39"/>
      <c r="Z135" s="39"/>
      <c r="AA135" s="39"/>
      <c r="AB135" s="39"/>
      <c r="AC135" s="39"/>
      <c r="AD135" s="39"/>
      <c r="AE135" s="39"/>
      <c r="AT135" s="18" t="s">
        <v>135</v>
      </c>
      <c r="AU135" s="18" t="s">
        <v>83</v>
      </c>
    </row>
    <row r="136" spans="1:47" s="2" customFormat="1" ht="12">
      <c r="A136" s="39"/>
      <c r="B136" s="40"/>
      <c r="C136" s="41"/>
      <c r="D136" s="234" t="s">
        <v>136</v>
      </c>
      <c r="E136" s="41"/>
      <c r="F136" s="238" t="s">
        <v>262</v>
      </c>
      <c r="G136" s="41"/>
      <c r="H136" s="41"/>
      <c r="I136" s="137"/>
      <c r="J136" s="41"/>
      <c r="K136" s="41"/>
      <c r="L136" s="45"/>
      <c r="M136" s="236"/>
      <c r="N136" s="237"/>
      <c r="O136" s="85"/>
      <c r="P136" s="85"/>
      <c r="Q136" s="85"/>
      <c r="R136" s="85"/>
      <c r="S136" s="85"/>
      <c r="T136" s="86"/>
      <c r="U136" s="39"/>
      <c r="V136" s="39"/>
      <c r="W136" s="39"/>
      <c r="X136" s="39"/>
      <c r="Y136" s="39"/>
      <c r="Z136" s="39"/>
      <c r="AA136" s="39"/>
      <c r="AB136" s="39"/>
      <c r="AC136" s="39"/>
      <c r="AD136" s="39"/>
      <c r="AE136" s="39"/>
      <c r="AT136" s="18" t="s">
        <v>136</v>
      </c>
      <c r="AU136" s="18" t="s">
        <v>83</v>
      </c>
    </row>
    <row r="137" spans="1:63" s="12" customFormat="1" ht="22.8" customHeight="1">
      <c r="A137" s="12"/>
      <c r="B137" s="204"/>
      <c r="C137" s="205"/>
      <c r="D137" s="206" t="s">
        <v>72</v>
      </c>
      <c r="E137" s="218" t="s">
        <v>263</v>
      </c>
      <c r="F137" s="218" t="s">
        <v>264</v>
      </c>
      <c r="G137" s="205"/>
      <c r="H137" s="205"/>
      <c r="I137" s="208"/>
      <c r="J137" s="219">
        <f>BK137</f>
        <v>0</v>
      </c>
      <c r="K137" s="205"/>
      <c r="L137" s="210"/>
      <c r="M137" s="211"/>
      <c r="N137" s="212"/>
      <c r="O137" s="212"/>
      <c r="P137" s="213">
        <f>SUM(P138:P207)</f>
        <v>0</v>
      </c>
      <c r="Q137" s="212"/>
      <c r="R137" s="213">
        <f>SUM(R138:R207)</f>
        <v>0.25368</v>
      </c>
      <c r="S137" s="212"/>
      <c r="T137" s="214">
        <f>SUM(T138:T207)</f>
        <v>0</v>
      </c>
      <c r="U137" s="12"/>
      <c r="V137" s="12"/>
      <c r="W137" s="12"/>
      <c r="X137" s="12"/>
      <c r="Y137" s="12"/>
      <c r="Z137" s="12"/>
      <c r="AA137" s="12"/>
      <c r="AB137" s="12"/>
      <c r="AC137" s="12"/>
      <c r="AD137" s="12"/>
      <c r="AE137" s="12"/>
      <c r="AR137" s="215" t="s">
        <v>83</v>
      </c>
      <c r="AT137" s="216" t="s">
        <v>72</v>
      </c>
      <c r="AU137" s="216" t="s">
        <v>81</v>
      </c>
      <c r="AY137" s="215" t="s">
        <v>127</v>
      </c>
      <c r="BK137" s="217">
        <f>SUM(BK138:BK207)</f>
        <v>0</v>
      </c>
    </row>
    <row r="138" spans="1:65" s="2" customFormat="1" ht="21.75" customHeight="1">
      <c r="A138" s="39"/>
      <c r="B138" s="40"/>
      <c r="C138" s="220" t="s">
        <v>265</v>
      </c>
      <c r="D138" s="220" t="s">
        <v>129</v>
      </c>
      <c r="E138" s="221" t="s">
        <v>266</v>
      </c>
      <c r="F138" s="222" t="s">
        <v>267</v>
      </c>
      <c r="G138" s="223" t="s">
        <v>198</v>
      </c>
      <c r="H138" s="224">
        <v>10</v>
      </c>
      <c r="I138" s="225"/>
      <c r="J138" s="226">
        <f>ROUND(I138*H138,2)</f>
        <v>0</v>
      </c>
      <c r="K138" s="227"/>
      <c r="L138" s="45"/>
      <c r="M138" s="228" t="s">
        <v>21</v>
      </c>
      <c r="N138" s="229" t="s">
        <v>44</v>
      </c>
      <c r="O138" s="85"/>
      <c r="P138" s="230">
        <f>O138*H138</f>
        <v>0</v>
      </c>
      <c r="Q138" s="230">
        <v>0.00185</v>
      </c>
      <c r="R138" s="230">
        <f>Q138*H138</f>
        <v>0.018500000000000003</v>
      </c>
      <c r="S138" s="230">
        <v>0</v>
      </c>
      <c r="T138" s="231">
        <f>S138*H138</f>
        <v>0</v>
      </c>
      <c r="U138" s="39"/>
      <c r="V138" s="39"/>
      <c r="W138" s="39"/>
      <c r="X138" s="39"/>
      <c r="Y138" s="39"/>
      <c r="Z138" s="39"/>
      <c r="AA138" s="39"/>
      <c r="AB138" s="39"/>
      <c r="AC138" s="39"/>
      <c r="AD138" s="39"/>
      <c r="AE138" s="39"/>
      <c r="AR138" s="232" t="s">
        <v>205</v>
      </c>
      <c r="AT138" s="232" t="s">
        <v>129</v>
      </c>
      <c r="AU138" s="232" t="s">
        <v>83</v>
      </c>
      <c r="AY138" s="18" t="s">
        <v>127</v>
      </c>
      <c r="BE138" s="233">
        <f>IF(N138="základní",J138,0)</f>
        <v>0</v>
      </c>
      <c r="BF138" s="233">
        <f>IF(N138="snížená",J138,0)</f>
        <v>0</v>
      </c>
      <c r="BG138" s="233">
        <f>IF(N138="zákl. přenesená",J138,0)</f>
        <v>0</v>
      </c>
      <c r="BH138" s="233">
        <f>IF(N138="sníž. přenesená",J138,0)</f>
        <v>0</v>
      </c>
      <c r="BI138" s="233">
        <f>IF(N138="nulová",J138,0)</f>
        <v>0</v>
      </c>
      <c r="BJ138" s="18" t="s">
        <v>81</v>
      </c>
      <c r="BK138" s="233">
        <f>ROUND(I138*H138,2)</f>
        <v>0</v>
      </c>
      <c r="BL138" s="18" t="s">
        <v>205</v>
      </c>
      <c r="BM138" s="232" t="s">
        <v>268</v>
      </c>
    </row>
    <row r="139" spans="1:47" s="2" customFormat="1" ht="12">
      <c r="A139" s="39"/>
      <c r="B139" s="40"/>
      <c r="C139" s="41"/>
      <c r="D139" s="234" t="s">
        <v>135</v>
      </c>
      <c r="E139" s="41"/>
      <c r="F139" s="235" t="s">
        <v>267</v>
      </c>
      <c r="G139" s="41"/>
      <c r="H139" s="41"/>
      <c r="I139" s="137"/>
      <c r="J139" s="41"/>
      <c r="K139" s="41"/>
      <c r="L139" s="45"/>
      <c r="M139" s="236"/>
      <c r="N139" s="237"/>
      <c r="O139" s="85"/>
      <c r="P139" s="85"/>
      <c r="Q139" s="85"/>
      <c r="R139" s="85"/>
      <c r="S139" s="85"/>
      <c r="T139" s="86"/>
      <c r="U139" s="39"/>
      <c r="V139" s="39"/>
      <c r="W139" s="39"/>
      <c r="X139" s="39"/>
      <c r="Y139" s="39"/>
      <c r="Z139" s="39"/>
      <c r="AA139" s="39"/>
      <c r="AB139" s="39"/>
      <c r="AC139" s="39"/>
      <c r="AD139" s="39"/>
      <c r="AE139" s="39"/>
      <c r="AT139" s="18" t="s">
        <v>135</v>
      </c>
      <c r="AU139" s="18" t="s">
        <v>83</v>
      </c>
    </row>
    <row r="140" spans="1:51" s="13" customFormat="1" ht="12">
      <c r="A140" s="13"/>
      <c r="B140" s="239"/>
      <c r="C140" s="240"/>
      <c r="D140" s="234" t="s">
        <v>138</v>
      </c>
      <c r="E140" s="241" t="s">
        <v>21</v>
      </c>
      <c r="F140" s="242" t="s">
        <v>202</v>
      </c>
      <c r="G140" s="240"/>
      <c r="H140" s="243">
        <v>10</v>
      </c>
      <c r="I140" s="244"/>
      <c r="J140" s="240"/>
      <c r="K140" s="240"/>
      <c r="L140" s="245"/>
      <c r="M140" s="246"/>
      <c r="N140" s="247"/>
      <c r="O140" s="247"/>
      <c r="P140" s="247"/>
      <c r="Q140" s="247"/>
      <c r="R140" s="247"/>
      <c r="S140" s="247"/>
      <c r="T140" s="248"/>
      <c r="U140" s="13"/>
      <c r="V140" s="13"/>
      <c r="W140" s="13"/>
      <c r="X140" s="13"/>
      <c r="Y140" s="13"/>
      <c r="Z140" s="13"/>
      <c r="AA140" s="13"/>
      <c r="AB140" s="13"/>
      <c r="AC140" s="13"/>
      <c r="AD140" s="13"/>
      <c r="AE140" s="13"/>
      <c r="AT140" s="249" t="s">
        <v>138</v>
      </c>
      <c r="AU140" s="249" t="s">
        <v>83</v>
      </c>
      <c r="AV140" s="13" t="s">
        <v>83</v>
      </c>
      <c r="AW140" s="13" t="s">
        <v>34</v>
      </c>
      <c r="AX140" s="13" t="s">
        <v>81</v>
      </c>
      <c r="AY140" s="249" t="s">
        <v>127</v>
      </c>
    </row>
    <row r="141" spans="1:65" s="2" customFormat="1" ht="21.75" customHeight="1">
      <c r="A141" s="39"/>
      <c r="B141" s="40"/>
      <c r="C141" s="220" t="s">
        <v>269</v>
      </c>
      <c r="D141" s="220" t="s">
        <v>129</v>
      </c>
      <c r="E141" s="221" t="s">
        <v>270</v>
      </c>
      <c r="F141" s="222" t="s">
        <v>271</v>
      </c>
      <c r="G141" s="223" t="s">
        <v>198</v>
      </c>
      <c r="H141" s="224">
        <v>6</v>
      </c>
      <c r="I141" s="225"/>
      <c r="J141" s="226">
        <f>ROUND(I141*H141,2)</f>
        <v>0</v>
      </c>
      <c r="K141" s="227"/>
      <c r="L141" s="45"/>
      <c r="M141" s="228" t="s">
        <v>21</v>
      </c>
      <c r="N141" s="229" t="s">
        <v>44</v>
      </c>
      <c r="O141" s="85"/>
      <c r="P141" s="230">
        <f>O141*H141</f>
        <v>0</v>
      </c>
      <c r="Q141" s="230">
        <v>0.00348</v>
      </c>
      <c r="R141" s="230">
        <f>Q141*H141</f>
        <v>0.02088</v>
      </c>
      <c r="S141" s="230">
        <v>0</v>
      </c>
      <c r="T141" s="231">
        <f>S141*H141</f>
        <v>0</v>
      </c>
      <c r="U141" s="39"/>
      <c r="V141" s="39"/>
      <c r="W141" s="39"/>
      <c r="X141" s="39"/>
      <c r="Y141" s="39"/>
      <c r="Z141" s="39"/>
      <c r="AA141" s="39"/>
      <c r="AB141" s="39"/>
      <c r="AC141" s="39"/>
      <c r="AD141" s="39"/>
      <c r="AE141" s="39"/>
      <c r="AR141" s="232" t="s">
        <v>205</v>
      </c>
      <c r="AT141" s="232" t="s">
        <v>129</v>
      </c>
      <c r="AU141" s="232" t="s">
        <v>83</v>
      </c>
      <c r="AY141" s="18" t="s">
        <v>127</v>
      </c>
      <c r="BE141" s="233">
        <f>IF(N141="základní",J141,0)</f>
        <v>0</v>
      </c>
      <c r="BF141" s="233">
        <f>IF(N141="snížená",J141,0)</f>
        <v>0</v>
      </c>
      <c r="BG141" s="233">
        <f>IF(N141="zákl. přenesená",J141,0)</f>
        <v>0</v>
      </c>
      <c r="BH141" s="233">
        <f>IF(N141="sníž. přenesená",J141,0)</f>
        <v>0</v>
      </c>
      <c r="BI141" s="233">
        <f>IF(N141="nulová",J141,0)</f>
        <v>0</v>
      </c>
      <c r="BJ141" s="18" t="s">
        <v>81</v>
      </c>
      <c r="BK141" s="233">
        <f>ROUND(I141*H141,2)</f>
        <v>0</v>
      </c>
      <c r="BL141" s="18" t="s">
        <v>205</v>
      </c>
      <c r="BM141" s="232" t="s">
        <v>272</v>
      </c>
    </row>
    <row r="142" spans="1:47" s="2" customFormat="1" ht="12">
      <c r="A142" s="39"/>
      <c r="B142" s="40"/>
      <c r="C142" s="41"/>
      <c r="D142" s="234" t="s">
        <v>135</v>
      </c>
      <c r="E142" s="41"/>
      <c r="F142" s="235" t="s">
        <v>271</v>
      </c>
      <c r="G142" s="41"/>
      <c r="H142" s="41"/>
      <c r="I142" s="137"/>
      <c r="J142" s="41"/>
      <c r="K142" s="41"/>
      <c r="L142" s="45"/>
      <c r="M142" s="236"/>
      <c r="N142" s="237"/>
      <c r="O142" s="85"/>
      <c r="P142" s="85"/>
      <c r="Q142" s="85"/>
      <c r="R142" s="85"/>
      <c r="S142" s="85"/>
      <c r="T142" s="86"/>
      <c r="U142" s="39"/>
      <c r="V142" s="39"/>
      <c r="W142" s="39"/>
      <c r="X142" s="39"/>
      <c r="Y142" s="39"/>
      <c r="Z142" s="39"/>
      <c r="AA142" s="39"/>
      <c r="AB142" s="39"/>
      <c r="AC142" s="39"/>
      <c r="AD142" s="39"/>
      <c r="AE142" s="39"/>
      <c r="AT142" s="18" t="s">
        <v>135</v>
      </c>
      <c r="AU142" s="18" t="s">
        <v>83</v>
      </c>
    </row>
    <row r="143" spans="1:51" s="13" customFormat="1" ht="12">
      <c r="A143" s="13"/>
      <c r="B143" s="239"/>
      <c r="C143" s="240"/>
      <c r="D143" s="234" t="s">
        <v>138</v>
      </c>
      <c r="E143" s="241" t="s">
        <v>21</v>
      </c>
      <c r="F143" s="242" t="s">
        <v>148</v>
      </c>
      <c r="G143" s="240"/>
      <c r="H143" s="243">
        <v>6</v>
      </c>
      <c r="I143" s="244"/>
      <c r="J143" s="240"/>
      <c r="K143" s="240"/>
      <c r="L143" s="245"/>
      <c r="M143" s="246"/>
      <c r="N143" s="247"/>
      <c r="O143" s="247"/>
      <c r="P143" s="247"/>
      <c r="Q143" s="247"/>
      <c r="R143" s="247"/>
      <c r="S143" s="247"/>
      <c r="T143" s="248"/>
      <c r="U143" s="13"/>
      <c r="V143" s="13"/>
      <c r="W143" s="13"/>
      <c r="X143" s="13"/>
      <c r="Y143" s="13"/>
      <c r="Z143" s="13"/>
      <c r="AA143" s="13"/>
      <c r="AB143" s="13"/>
      <c r="AC143" s="13"/>
      <c r="AD143" s="13"/>
      <c r="AE143" s="13"/>
      <c r="AT143" s="249" t="s">
        <v>138</v>
      </c>
      <c r="AU143" s="249" t="s">
        <v>83</v>
      </c>
      <c r="AV143" s="13" t="s">
        <v>83</v>
      </c>
      <c r="AW143" s="13" t="s">
        <v>34</v>
      </c>
      <c r="AX143" s="13" t="s">
        <v>81</v>
      </c>
      <c r="AY143" s="249" t="s">
        <v>127</v>
      </c>
    </row>
    <row r="144" spans="1:65" s="2" customFormat="1" ht="21.75" customHeight="1">
      <c r="A144" s="39"/>
      <c r="B144" s="40"/>
      <c r="C144" s="220" t="s">
        <v>8</v>
      </c>
      <c r="D144" s="220" t="s">
        <v>129</v>
      </c>
      <c r="E144" s="221" t="s">
        <v>273</v>
      </c>
      <c r="F144" s="222" t="s">
        <v>274</v>
      </c>
      <c r="G144" s="223" t="s">
        <v>198</v>
      </c>
      <c r="H144" s="224">
        <v>4</v>
      </c>
      <c r="I144" s="225"/>
      <c r="J144" s="226">
        <f>ROUND(I144*H144,2)</f>
        <v>0</v>
      </c>
      <c r="K144" s="227"/>
      <c r="L144" s="45"/>
      <c r="M144" s="228" t="s">
        <v>21</v>
      </c>
      <c r="N144" s="229" t="s">
        <v>44</v>
      </c>
      <c r="O144" s="85"/>
      <c r="P144" s="230">
        <f>O144*H144</f>
        <v>0</v>
      </c>
      <c r="Q144" s="230">
        <v>0.00392</v>
      </c>
      <c r="R144" s="230">
        <f>Q144*H144</f>
        <v>0.01568</v>
      </c>
      <c r="S144" s="230">
        <v>0</v>
      </c>
      <c r="T144" s="231">
        <f>S144*H144</f>
        <v>0</v>
      </c>
      <c r="U144" s="39"/>
      <c r="V144" s="39"/>
      <c r="W144" s="39"/>
      <c r="X144" s="39"/>
      <c r="Y144" s="39"/>
      <c r="Z144" s="39"/>
      <c r="AA144" s="39"/>
      <c r="AB144" s="39"/>
      <c r="AC144" s="39"/>
      <c r="AD144" s="39"/>
      <c r="AE144" s="39"/>
      <c r="AR144" s="232" t="s">
        <v>205</v>
      </c>
      <c r="AT144" s="232" t="s">
        <v>129</v>
      </c>
      <c r="AU144" s="232" t="s">
        <v>83</v>
      </c>
      <c r="AY144" s="18" t="s">
        <v>127</v>
      </c>
      <c r="BE144" s="233">
        <f>IF(N144="základní",J144,0)</f>
        <v>0</v>
      </c>
      <c r="BF144" s="233">
        <f>IF(N144="snížená",J144,0)</f>
        <v>0</v>
      </c>
      <c r="BG144" s="233">
        <f>IF(N144="zákl. přenesená",J144,0)</f>
        <v>0</v>
      </c>
      <c r="BH144" s="233">
        <f>IF(N144="sníž. přenesená",J144,0)</f>
        <v>0</v>
      </c>
      <c r="BI144" s="233">
        <f>IF(N144="nulová",J144,0)</f>
        <v>0</v>
      </c>
      <c r="BJ144" s="18" t="s">
        <v>81</v>
      </c>
      <c r="BK144" s="233">
        <f>ROUND(I144*H144,2)</f>
        <v>0</v>
      </c>
      <c r="BL144" s="18" t="s">
        <v>205</v>
      </c>
      <c r="BM144" s="232" t="s">
        <v>275</v>
      </c>
    </row>
    <row r="145" spans="1:47" s="2" customFormat="1" ht="12">
      <c r="A145" s="39"/>
      <c r="B145" s="40"/>
      <c r="C145" s="41"/>
      <c r="D145" s="234" t="s">
        <v>135</v>
      </c>
      <c r="E145" s="41"/>
      <c r="F145" s="235" t="s">
        <v>274</v>
      </c>
      <c r="G145" s="41"/>
      <c r="H145" s="41"/>
      <c r="I145" s="137"/>
      <c r="J145" s="41"/>
      <c r="K145" s="41"/>
      <c r="L145" s="45"/>
      <c r="M145" s="236"/>
      <c r="N145" s="237"/>
      <c r="O145" s="85"/>
      <c r="P145" s="85"/>
      <c r="Q145" s="85"/>
      <c r="R145" s="85"/>
      <c r="S145" s="85"/>
      <c r="T145" s="86"/>
      <c r="U145" s="39"/>
      <c r="V145" s="39"/>
      <c r="W145" s="39"/>
      <c r="X145" s="39"/>
      <c r="Y145" s="39"/>
      <c r="Z145" s="39"/>
      <c r="AA145" s="39"/>
      <c r="AB145" s="39"/>
      <c r="AC145" s="39"/>
      <c r="AD145" s="39"/>
      <c r="AE145" s="39"/>
      <c r="AT145" s="18" t="s">
        <v>135</v>
      </c>
      <c r="AU145" s="18" t="s">
        <v>83</v>
      </c>
    </row>
    <row r="146" spans="1:51" s="13" customFormat="1" ht="12">
      <c r="A146" s="13"/>
      <c r="B146" s="239"/>
      <c r="C146" s="240"/>
      <c r="D146" s="234" t="s">
        <v>138</v>
      </c>
      <c r="E146" s="241" t="s">
        <v>21</v>
      </c>
      <c r="F146" s="242" t="s">
        <v>133</v>
      </c>
      <c r="G146" s="240"/>
      <c r="H146" s="243">
        <v>4</v>
      </c>
      <c r="I146" s="244"/>
      <c r="J146" s="240"/>
      <c r="K146" s="240"/>
      <c r="L146" s="245"/>
      <c r="M146" s="246"/>
      <c r="N146" s="247"/>
      <c r="O146" s="247"/>
      <c r="P146" s="247"/>
      <c r="Q146" s="247"/>
      <c r="R146" s="247"/>
      <c r="S146" s="247"/>
      <c r="T146" s="248"/>
      <c r="U146" s="13"/>
      <c r="V146" s="13"/>
      <c r="W146" s="13"/>
      <c r="X146" s="13"/>
      <c r="Y146" s="13"/>
      <c r="Z146" s="13"/>
      <c r="AA146" s="13"/>
      <c r="AB146" s="13"/>
      <c r="AC146" s="13"/>
      <c r="AD146" s="13"/>
      <c r="AE146" s="13"/>
      <c r="AT146" s="249" t="s">
        <v>138</v>
      </c>
      <c r="AU146" s="249" t="s">
        <v>83</v>
      </c>
      <c r="AV146" s="13" t="s">
        <v>83</v>
      </c>
      <c r="AW146" s="13" t="s">
        <v>34</v>
      </c>
      <c r="AX146" s="13" t="s">
        <v>81</v>
      </c>
      <c r="AY146" s="249" t="s">
        <v>127</v>
      </c>
    </row>
    <row r="147" spans="1:65" s="2" customFormat="1" ht="21.75" customHeight="1">
      <c r="A147" s="39"/>
      <c r="B147" s="40"/>
      <c r="C147" s="220" t="s">
        <v>205</v>
      </c>
      <c r="D147" s="220" t="s">
        <v>129</v>
      </c>
      <c r="E147" s="221" t="s">
        <v>276</v>
      </c>
      <c r="F147" s="222" t="s">
        <v>277</v>
      </c>
      <c r="G147" s="223" t="s">
        <v>198</v>
      </c>
      <c r="H147" s="224">
        <v>20</v>
      </c>
      <c r="I147" s="225"/>
      <c r="J147" s="226">
        <f>ROUND(I147*H147,2)</f>
        <v>0</v>
      </c>
      <c r="K147" s="227"/>
      <c r="L147" s="45"/>
      <c r="M147" s="228" t="s">
        <v>21</v>
      </c>
      <c r="N147" s="229" t="s">
        <v>44</v>
      </c>
      <c r="O147" s="85"/>
      <c r="P147" s="230">
        <f>O147*H147</f>
        <v>0</v>
      </c>
      <c r="Q147" s="230">
        <v>0.00493</v>
      </c>
      <c r="R147" s="230">
        <f>Q147*H147</f>
        <v>0.09860000000000001</v>
      </c>
      <c r="S147" s="230">
        <v>0</v>
      </c>
      <c r="T147" s="231">
        <f>S147*H147</f>
        <v>0</v>
      </c>
      <c r="U147" s="39"/>
      <c r="V147" s="39"/>
      <c r="W147" s="39"/>
      <c r="X147" s="39"/>
      <c r="Y147" s="39"/>
      <c r="Z147" s="39"/>
      <c r="AA147" s="39"/>
      <c r="AB147" s="39"/>
      <c r="AC147" s="39"/>
      <c r="AD147" s="39"/>
      <c r="AE147" s="39"/>
      <c r="AR147" s="232" t="s">
        <v>205</v>
      </c>
      <c r="AT147" s="232" t="s">
        <v>129</v>
      </c>
      <c r="AU147" s="232" t="s">
        <v>83</v>
      </c>
      <c r="AY147" s="18" t="s">
        <v>127</v>
      </c>
      <c r="BE147" s="233">
        <f>IF(N147="základní",J147,0)</f>
        <v>0</v>
      </c>
      <c r="BF147" s="233">
        <f>IF(N147="snížená",J147,0)</f>
        <v>0</v>
      </c>
      <c r="BG147" s="233">
        <f>IF(N147="zákl. přenesená",J147,0)</f>
        <v>0</v>
      </c>
      <c r="BH147" s="233">
        <f>IF(N147="sníž. přenesená",J147,0)</f>
        <v>0</v>
      </c>
      <c r="BI147" s="233">
        <f>IF(N147="nulová",J147,0)</f>
        <v>0</v>
      </c>
      <c r="BJ147" s="18" t="s">
        <v>81</v>
      </c>
      <c r="BK147" s="233">
        <f>ROUND(I147*H147,2)</f>
        <v>0</v>
      </c>
      <c r="BL147" s="18" t="s">
        <v>205</v>
      </c>
      <c r="BM147" s="232" t="s">
        <v>278</v>
      </c>
    </row>
    <row r="148" spans="1:47" s="2" customFormat="1" ht="12">
      <c r="A148" s="39"/>
      <c r="B148" s="40"/>
      <c r="C148" s="41"/>
      <c r="D148" s="234" t="s">
        <v>135</v>
      </c>
      <c r="E148" s="41"/>
      <c r="F148" s="235" t="s">
        <v>277</v>
      </c>
      <c r="G148" s="41"/>
      <c r="H148" s="41"/>
      <c r="I148" s="137"/>
      <c r="J148" s="41"/>
      <c r="K148" s="41"/>
      <c r="L148" s="45"/>
      <c r="M148" s="236"/>
      <c r="N148" s="237"/>
      <c r="O148" s="85"/>
      <c r="P148" s="85"/>
      <c r="Q148" s="85"/>
      <c r="R148" s="85"/>
      <c r="S148" s="85"/>
      <c r="T148" s="86"/>
      <c r="U148" s="39"/>
      <c r="V148" s="39"/>
      <c r="W148" s="39"/>
      <c r="X148" s="39"/>
      <c r="Y148" s="39"/>
      <c r="Z148" s="39"/>
      <c r="AA148" s="39"/>
      <c r="AB148" s="39"/>
      <c r="AC148" s="39"/>
      <c r="AD148" s="39"/>
      <c r="AE148" s="39"/>
      <c r="AT148" s="18" t="s">
        <v>135</v>
      </c>
      <c r="AU148" s="18" t="s">
        <v>83</v>
      </c>
    </row>
    <row r="149" spans="1:51" s="13" customFormat="1" ht="12">
      <c r="A149" s="13"/>
      <c r="B149" s="239"/>
      <c r="C149" s="240"/>
      <c r="D149" s="234" t="s">
        <v>138</v>
      </c>
      <c r="E149" s="241" t="s">
        <v>21</v>
      </c>
      <c r="F149" s="242" t="s">
        <v>279</v>
      </c>
      <c r="G149" s="240"/>
      <c r="H149" s="243">
        <v>20</v>
      </c>
      <c r="I149" s="244"/>
      <c r="J149" s="240"/>
      <c r="K149" s="240"/>
      <c r="L149" s="245"/>
      <c r="M149" s="246"/>
      <c r="N149" s="247"/>
      <c r="O149" s="247"/>
      <c r="P149" s="247"/>
      <c r="Q149" s="247"/>
      <c r="R149" s="247"/>
      <c r="S149" s="247"/>
      <c r="T149" s="248"/>
      <c r="U149" s="13"/>
      <c r="V149" s="13"/>
      <c r="W149" s="13"/>
      <c r="X149" s="13"/>
      <c r="Y149" s="13"/>
      <c r="Z149" s="13"/>
      <c r="AA149" s="13"/>
      <c r="AB149" s="13"/>
      <c r="AC149" s="13"/>
      <c r="AD149" s="13"/>
      <c r="AE149" s="13"/>
      <c r="AT149" s="249" t="s">
        <v>138</v>
      </c>
      <c r="AU149" s="249" t="s">
        <v>83</v>
      </c>
      <c r="AV149" s="13" t="s">
        <v>83</v>
      </c>
      <c r="AW149" s="13" t="s">
        <v>34</v>
      </c>
      <c r="AX149" s="13" t="s">
        <v>81</v>
      </c>
      <c r="AY149" s="249" t="s">
        <v>127</v>
      </c>
    </row>
    <row r="150" spans="1:65" s="2" customFormat="1" ht="21.75" customHeight="1">
      <c r="A150" s="39"/>
      <c r="B150" s="40"/>
      <c r="C150" s="220" t="s">
        <v>280</v>
      </c>
      <c r="D150" s="220" t="s">
        <v>129</v>
      </c>
      <c r="E150" s="221" t="s">
        <v>281</v>
      </c>
      <c r="F150" s="222" t="s">
        <v>282</v>
      </c>
      <c r="G150" s="223" t="s">
        <v>198</v>
      </c>
      <c r="H150" s="224">
        <v>3</v>
      </c>
      <c r="I150" s="225"/>
      <c r="J150" s="226">
        <f>ROUND(I150*H150,2)</f>
        <v>0</v>
      </c>
      <c r="K150" s="227"/>
      <c r="L150" s="45"/>
      <c r="M150" s="228" t="s">
        <v>21</v>
      </c>
      <c r="N150" s="229" t="s">
        <v>44</v>
      </c>
      <c r="O150" s="85"/>
      <c r="P150" s="230">
        <f>O150*H150</f>
        <v>0</v>
      </c>
      <c r="Q150" s="230">
        <v>0.01171</v>
      </c>
      <c r="R150" s="230">
        <f>Q150*H150</f>
        <v>0.03513</v>
      </c>
      <c r="S150" s="230">
        <v>0</v>
      </c>
      <c r="T150" s="231">
        <f>S150*H150</f>
        <v>0</v>
      </c>
      <c r="U150" s="39"/>
      <c r="V150" s="39"/>
      <c r="W150" s="39"/>
      <c r="X150" s="39"/>
      <c r="Y150" s="39"/>
      <c r="Z150" s="39"/>
      <c r="AA150" s="39"/>
      <c r="AB150" s="39"/>
      <c r="AC150" s="39"/>
      <c r="AD150" s="39"/>
      <c r="AE150" s="39"/>
      <c r="AR150" s="232" t="s">
        <v>205</v>
      </c>
      <c r="AT150" s="232" t="s">
        <v>129</v>
      </c>
      <c r="AU150" s="232" t="s">
        <v>83</v>
      </c>
      <c r="AY150" s="18" t="s">
        <v>127</v>
      </c>
      <c r="BE150" s="233">
        <f>IF(N150="základní",J150,0)</f>
        <v>0</v>
      </c>
      <c r="BF150" s="233">
        <f>IF(N150="snížená",J150,0)</f>
        <v>0</v>
      </c>
      <c r="BG150" s="233">
        <f>IF(N150="zákl. přenesená",J150,0)</f>
        <v>0</v>
      </c>
      <c r="BH150" s="233">
        <f>IF(N150="sníž. přenesená",J150,0)</f>
        <v>0</v>
      </c>
      <c r="BI150" s="233">
        <f>IF(N150="nulová",J150,0)</f>
        <v>0</v>
      </c>
      <c r="BJ150" s="18" t="s">
        <v>81</v>
      </c>
      <c r="BK150" s="233">
        <f>ROUND(I150*H150,2)</f>
        <v>0</v>
      </c>
      <c r="BL150" s="18" t="s">
        <v>205</v>
      </c>
      <c r="BM150" s="232" t="s">
        <v>283</v>
      </c>
    </row>
    <row r="151" spans="1:47" s="2" customFormat="1" ht="12">
      <c r="A151" s="39"/>
      <c r="B151" s="40"/>
      <c r="C151" s="41"/>
      <c r="D151" s="234" t="s">
        <v>135</v>
      </c>
      <c r="E151" s="41"/>
      <c r="F151" s="235" t="s">
        <v>282</v>
      </c>
      <c r="G151" s="41"/>
      <c r="H151" s="41"/>
      <c r="I151" s="137"/>
      <c r="J151" s="41"/>
      <c r="K151" s="41"/>
      <c r="L151" s="45"/>
      <c r="M151" s="236"/>
      <c r="N151" s="237"/>
      <c r="O151" s="85"/>
      <c r="P151" s="85"/>
      <c r="Q151" s="85"/>
      <c r="R151" s="85"/>
      <c r="S151" s="85"/>
      <c r="T151" s="86"/>
      <c r="U151" s="39"/>
      <c r="V151" s="39"/>
      <c r="W151" s="39"/>
      <c r="X151" s="39"/>
      <c r="Y151" s="39"/>
      <c r="Z151" s="39"/>
      <c r="AA151" s="39"/>
      <c r="AB151" s="39"/>
      <c r="AC151" s="39"/>
      <c r="AD151" s="39"/>
      <c r="AE151" s="39"/>
      <c r="AT151" s="18" t="s">
        <v>135</v>
      </c>
      <c r="AU151" s="18" t="s">
        <v>83</v>
      </c>
    </row>
    <row r="152" spans="1:51" s="13" customFormat="1" ht="12">
      <c r="A152" s="13"/>
      <c r="B152" s="239"/>
      <c r="C152" s="240"/>
      <c r="D152" s="234" t="s">
        <v>138</v>
      </c>
      <c r="E152" s="241" t="s">
        <v>21</v>
      </c>
      <c r="F152" s="242" t="s">
        <v>141</v>
      </c>
      <c r="G152" s="240"/>
      <c r="H152" s="243">
        <v>3</v>
      </c>
      <c r="I152" s="244"/>
      <c r="J152" s="240"/>
      <c r="K152" s="240"/>
      <c r="L152" s="245"/>
      <c r="M152" s="246"/>
      <c r="N152" s="247"/>
      <c r="O152" s="247"/>
      <c r="P152" s="247"/>
      <c r="Q152" s="247"/>
      <c r="R152" s="247"/>
      <c r="S152" s="247"/>
      <c r="T152" s="248"/>
      <c r="U152" s="13"/>
      <c r="V152" s="13"/>
      <c r="W152" s="13"/>
      <c r="X152" s="13"/>
      <c r="Y152" s="13"/>
      <c r="Z152" s="13"/>
      <c r="AA152" s="13"/>
      <c r="AB152" s="13"/>
      <c r="AC152" s="13"/>
      <c r="AD152" s="13"/>
      <c r="AE152" s="13"/>
      <c r="AT152" s="249" t="s">
        <v>138</v>
      </c>
      <c r="AU152" s="249" t="s">
        <v>83</v>
      </c>
      <c r="AV152" s="13" t="s">
        <v>83</v>
      </c>
      <c r="AW152" s="13" t="s">
        <v>34</v>
      </c>
      <c r="AX152" s="13" t="s">
        <v>81</v>
      </c>
      <c r="AY152" s="249" t="s">
        <v>127</v>
      </c>
    </row>
    <row r="153" spans="1:65" s="2" customFormat="1" ht="16.5" customHeight="1">
      <c r="A153" s="39"/>
      <c r="B153" s="40"/>
      <c r="C153" s="220" t="s">
        <v>284</v>
      </c>
      <c r="D153" s="220" t="s">
        <v>129</v>
      </c>
      <c r="E153" s="221" t="s">
        <v>285</v>
      </c>
      <c r="F153" s="222" t="s">
        <v>286</v>
      </c>
      <c r="G153" s="223" t="s">
        <v>198</v>
      </c>
      <c r="H153" s="224">
        <v>2</v>
      </c>
      <c r="I153" s="225"/>
      <c r="J153" s="226">
        <f>ROUND(I153*H153,2)</f>
        <v>0</v>
      </c>
      <c r="K153" s="227"/>
      <c r="L153" s="45"/>
      <c r="M153" s="228" t="s">
        <v>21</v>
      </c>
      <c r="N153" s="229" t="s">
        <v>44</v>
      </c>
      <c r="O153" s="85"/>
      <c r="P153" s="230">
        <f>O153*H153</f>
        <v>0</v>
      </c>
      <c r="Q153" s="230">
        <v>0.00653</v>
      </c>
      <c r="R153" s="230">
        <f>Q153*H153</f>
        <v>0.01306</v>
      </c>
      <c r="S153" s="230">
        <v>0</v>
      </c>
      <c r="T153" s="231">
        <f>S153*H153</f>
        <v>0</v>
      </c>
      <c r="U153" s="39"/>
      <c r="V153" s="39"/>
      <c r="W153" s="39"/>
      <c r="X153" s="39"/>
      <c r="Y153" s="39"/>
      <c r="Z153" s="39"/>
      <c r="AA153" s="39"/>
      <c r="AB153" s="39"/>
      <c r="AC153" s="39"/>
      <c r="AD153" s="39"/>
      <c r="AE153" s="39"/>
      <c r="AR153" s="232" t="s">
        <v>205</v>
      </c>
      <c r="AT153" s="232" t="s">
        <v>129</v>
      </c>
      <c r="AU153" s="232" t="s">
        <v>83</v>
      </c>
      <c r="AY153" s="18" t="s">
        <v>127</v>
      </c>
      <c r="BE153" s="233">
        <f>IF(N153="základní",J153,0)</f>
        <v>0</v>
      </c>
      <c r="BF153" s="233">
        <f>IF(N153="snížená",J153,0)</f>
        <v>0</v>
      </c>
      <c r="BG153" s="233">
        <f>IF(N153="zákl. přenesená",J153,0)</f>
        <v>0</v>
      </c>
      <c r="BH153" s="233">
        <f>IF(N153="sníž. přenesená",J153,0)</f>
        <v>0</v>
      </c>
      <c r="BI153" s="233">
        <f>IF(N153="nulová",J153,0)</f>
        <v>0</v>
      </c>
      <c r="BJ153" s="18" t="s">
        <v>81</v>
      </c>
      <c r="BK153" s="233">
        <f>ROUND(I153*H153,2)</f>
        <v>0</v>
      </c>
      <c r="BL153" s="18" t="s">
        <v>205</v>
      </c>
      <c r="BM153" s="232" t="s">
        <v>287</v>
      </c>
    </row>
    <row r="154" spans="1:47" s="2" customFormat="1" ht="12">
      <c r="A154" s="39"/>
      <c r="B154" s="40"/>
      <c r="C154" s="41"/>
      <c r="D154" s="234" t="s">
        <v>135</v>
      </c>
      <c r="E154" s="41"/>
      <c r="F154" s="235" t="s">
        <v>286</v>
      </c>
      <c r="G154" s="41"/>
      <c r="H154" s="41"/>
      <c r="I154" s="137"/>
      <c r="J154" s="41"/>
      <c r="K154" s="41"/>
      <c r="L154" s="45"/>
      <c r="M154" s="236"/>
      <c r="N154" s="237"/>
      <c r="O154" s="85"/>
      <c r="P154" s="85"/>
      <c r="Q154" s="85"/>
      <c r="R154" s="85"/>
      <c r="S154" s="85"/>
      <c r="T154" s="86"/>
      <c r="U154" s="39"/>
      <c r="V154" s="39"/>
      <c r="W154" s="39"/>
      <c r="X154" s="39"/>
      <c r="Y154" s="39"/>
      <c r="Z154" s="39"/>
      <c r="AA154" s="39"/>
      <c r="AB154" s="39"/>
      <c r="AC154" s="39"/>
      <c r="AD154" s="39"/>
      <c r="AE154" s="39"/>
      <c r="AT154" s="18" t="s">
        <v>135</v>
      </c>
      <c r="AU154" s="18" t="s">
        <v>83</v>
      </c>
    </row>
    <row r="155" spans="1:51" s="13" customFormat="1" ht="12">
      <c r="A155" s="13"/>
      <c r="B155" s="239"/>
      <c r="C155" s="240"/>
      <c r="D155" s="234" t="s">
        <v>138</v>
      </c>
      <c r="E155" s="241" t="s">
        <v>21</v>
      </c>
      <c r="F155" s="242" t="s">
        <v>83</v>
      </c>
      <c r="G155" s="240"/>
      <c r="H155" s="243">
        <v>2</v>
      </c>
      <c r="I155" s="244"/>
      <c r="J155" s="240"/>
      <c r="K155" s="240"/>
      <c r="L155" s="245"/>
      <c r="M155" s="246"/>
      <c r="N155" s="247"/>
      <c r="O155" s="247"/>
      <c r="P155" s="247"/>
      <c r="Q155" s="247"/>
      <c r="R155" s="247"/>
      <c r="S155" s="247"/>
      <c r="T155" s="248"/>
      <c r="U155" s="13"/>
      <c r="V155" s="13"/>
      <c r="W155" s="13"/>
      <c r="X155" s="13"/>
      <c r="Y155" s="13"/>
      <c r="Z155" s="13"/>
      <c r="AA155" s="13"/>
      <c r="AB155" s="13"/>
      <c r="AC155" s="13"/>
      <c r="AD155" s="13"/>
      <c r="AE155" s="13"/>
      <c r="AT155" s="249" t="s">
        <v>138</v>
      </c>
      <c r="AU155" s="249" t="s">
        <v>83</v>
      </c>
      <c r="AV155" s="13" t="s">
        <v>83</v>
      </c>
      <c r="AW155" s="13" t="s">
        <v>34</v>
      </c>
      <c r="AX155" s="13" t="s">
        <v>81</v>
      </c>
      <c r="AY155" s="249" t="s">
        <v>127</v>
      </c>
    </row>
    <row r="156" spans="1:65" s="2" customFormat="1" ht="33" customHeight="1">
      <c r="A156" s="39"/>
      <c r="B156" s="40"/>
      <c r="C156" s="220" t="s">
        <v>288</v>
      </c>
      <c r="D156" s="220" t="s">
        <v>129</v>
      </c>
      <c r="E156" s="221" t="s">
        <v>289</v>
      </c>
      <c r="F156" s="222" t="s">
        <v>290</v>
      </c>
      <c r="G156" s="223" t="s">
        <v>145</v>
      </c>
      <c r="H156" s="224">
        <v>3</v>
      </c>
      <c r="I156" s="225"/>
      <c r="J156" s="226">
        <f>ROUND(I156*H156,2)</f>
        <v>0</v>
      </c>
      <c r="K156" s="227"/>
      <c r="L156" s="45"/>
      <c r="M156" s="228" t="s">
        <v>21</v>
      </c>
      <c r="N156" s="229" t="s">
        <v>44</v>
      </c>
      <c r="O156" s="85"/>
      <c r="P156" s="230">
        <f>O156*H156</f>
        <v>0</v>
      </c>
      <c r="Q156" s="230">
        <v>0</v>
      </c>
      <c r="R156" s="230">
        <f>Q156*H156</f>
        <v>0</v>
      </c>
      <c r="S156" s="230">
        <v>0</v>
      </c>
      <c r="T156" s="231">
        <f>S156*H156</f>
        <v>0</v>
      </c>
      <c r="U156" s="39"/>
      <c r="V156" s="39"/>
      <c r="W156" s="39"/>
      <c r="X156" s="39"/>
      <c r="Y156" s="39"/>
      <c r="Z156" s="39"/>
      <c r="AA156" s="39"/>
      <c r="AB156" s="39"/>
      <c r="AC156" s="39"/>
      <c r="AD156" s="39"/>
      <c r="AE156" s="39"/>
      <c r="AR156" s="232" t="s">
        <v>205</v>
      </c>
      <c r="AT156" s="232" t="s">
        <v>129</v>
      </c>
      <c r="AU156" s="232" t="s">
        <v>83</v>
      </c>
      <c r="AY156" s="18" t="s">
        <v>127</v>
      </c>
      <c r="BE156" s="233">
        <f>IF(N156="základní",J156,0)</f>
        <v>0</v>
      </c>
      <c r="BF156" s="233">
        <f>IF(N156="snížená",J156,0)</f>
        <v>0</v>
      </c>
      <c r="BG156" s="233">
        <f>IF(N156="zákl. přenesená",J156,0)</f>
        <v>0</v>
      </c>
      <c r="BH156" s="233">
        <f>IF(N156="sníž. přenesená",J156,0)</f>
        <v>0</v>
      </c>
      <c r="BI156" s="233">
        <f>IF(N156="nulová",J156,0)</f>
        <v>0</v>
      </c>
      <c r="BJ156" s="18" t="s">
        <v>81</v>
      </c>
      <c r="BK156" s="233">
        <f>ROUND(I156*H156,2)</f>
        <v>0</v>
      </c>
      <c r="BL156" s="18" t="s">
        <v>205</v>
      </c>
      <c r="BM156" s="232" t="s">
        <v>291</v>
      </c>
    </row>
    <row r="157" spans="1:47" s="2" customFormat="1" ht="12">
      <c r="A157" s="39"/>
      <c r="B157" s="40"/>
      <c r="C157" s="41"/>
      <c r="D157" s="234" t="s">
        <v>135</v>
      </c>
      <c r="E157" s="41"/>
      <c r="F157" s="235" t="s">
        <v>290</v>
      </c>
      <c r="G157" s="41"/>
      <c r="H157" s="41"/>
      <c r="I157" s="137"/>
      <c r="J157" s="41"/>
      <c r="K157" s="41"/>
      <c r="L157" s="45"/>
      <c r="M157" s="236"/>
      <c r="N157" s="237"/>
      <c r="O157" s="85"/>
      <c r="P157" s="85"/>
      <c r="Q157" s="85"/>
      <c r="R157" s="85"/>
      <c r="S157" s="85"/>
      <c r="T157" s="86"/>
      <c r="U157" s="39"/>
      <c r="V157" s="39"/>
      <c r="W157" s="39"/>
      <c r="X157" s="39"/>
      <c r="Y157" s="39"/>
      <c r="Z157" s="39"/>
      <c r="AA157" s="39"/>
      <c r="AB157" s="39"/>
      <c r="AC157" s="39"/>
      <c r="AD157" s="39"/>
      <c r="AE157" s="39"/>
      <c r="AT157" s="18" t="s">
        <v>135</v>
      </c>
      <c r="AU157" s="18" t="s">
        <v>83</v>
      </c>
    </row>
    <row r="158" spans="1:47" s="2" customFormat="1" ht="12">
      <c r="A158" s="39"/>
      <c r="B158" s="40"/>
      <c r="C158" s="41"/>
      <c r="D158" s="234" t="s">
        <v>136</v>
      </c>
      <c r="E158" s="41"/>
      <c r="F158" s="238" t="s">
        <v>292</v>
      </c>
      <c r="G158" s="41"/>
      <c r="H158" s="41"/>
      <c r="I158" s="137"/>
      <c r="J158" s="41"/>
      <c r="K158" s="41"/>
      <c r="L158" s="45"/>
      <c r="M158" s="236"/>
      <c r="N158" s="237"/>
      <c r="O158" s="85"/>
      <c r="P158" s="85"/>
      <c r="Q158" s="85"/>
      <c r="R158" s="85"/>
      <c r="S158" s="85"/>
      <c r="T158" s="86"/>
      <c r="U158" s="39"/>
      <c r="V158" s="39"/>
      <c r="W158" s="39"/>
      <c r="X158" s="39"/>
      <c r="Y158" s="39"/>
      <c r="Z158" s="39"/>
      <c r="AA158" s="39"/>
      <c r="AB158" s="39"/>
      <c r="AC158" s="39"/>
      <c r="AD158" s="39"/>
      <c r="AE158" s="39"/>
      <c r="AT158" s="18" t="s">
        <v>136</v>
      </c>
      <c r="AU158" s="18" t="s">
        <v>83</v>
      </c>
    </row>
    <row r="159" spans="1:51" s="13" customFormat="1" ht="12">
      <c r="A159" s="13"/>
      <c r="B159" s="239"/>
      <c r="C159" s="240"/>
      <c r="D159" s="234" t="s">
        <v>138</v>
      </c>
      <c r="E159" s="241" t="s">
        <v>21</v>
      </c>
      <c r="F159" s="242" t="s">
        <v>293</v>
      </c>
      <c r="G159" s="240"/>
      <c r="H159" s="243">
        <v>3</v>
      </c>
      <c r="I159" s="244"/>
      <c r="J159" s="240"/>
      <c r="K159" s="240"/>
      <c r="L159" s="245"/>
      <c r="M159" s="246"/>
      <c r="N159" s="247"/>
      <c r="O159" s="247"/>
      <c r="P159" s="247"/>
      <c r="Q159" s="247"/>
      <c r="R159" s="247"/>
      <c r="S159" s="247"/>
      <c r="T159" s="248"/>
      <c r="U159" s="13"/>
      <c r="V159" s="13"/>
      <c r="W159" s="13"/>
      <c r="X159" s="13"/>
      <c r="Y159" s="13"/>
      <c r="Z159" s="13"/>
      <c r="AA159" s="13"/>
      <c r="AB159" s="13"/>
      <c r="AC159" s="13"/>
      <c r="AD159" s="13"/>
      <c r="AE159" s="13"/>
      <c r="AT159" s="249" t="s">
        <v>138</v>
      </c>
      <c r="AU159" s="249" t="s">
        <v>83</v>
      </c>
      <c r="AV159" s="13" t="s">
        <v>83</v>
      </c>
      <c r="AW159" s="13" t="s">
        <v>34</v>
      </c>
      <c r="AX159" s="13" t="s">
        <v>81</v>
      </c>
      <c r="AY159" s="249" t="s">
        <v>127</v>
      </c>
    </row>
    <row r="160" spans="1:65" s="2" customFormat="1" ht="21.75" customHeight="1">
      <c r="A160" s="39"/>
      <c r="B160" s="40"/>
      <c r="C160" s="220" t="s">
        <v>279</v>
      </c>
      <c r="D160" s="220" t="s">
        <v>129</v>
      </c>
      <c r="E160" s="221" t="s">
        <v>294</v>
      </c>
      <c r="F160" s="222" t="s">
        <v>295</v>
      </c>
      <c r="G160" s="223" t="s">
        <v>198</v>
      </c>
      <c r="H160" s="224">
        <v>43</v>
      </c>
      <c r="I160" s="225"/>
      <c r="J160" s="226">
        <f>ROUND(I160*H160,2)</f>
        <v>0</v>
      </c>
      <c r="K160" s="227"/>
      <c r="L160" s="45"/>
      <c r="M160" s="228" t="s">
        <v>21</v>
      </c>
      <c r="N160" s="229" t="s">
        <v>44</v>
      </c>
      <c r="O160" s="85"/>
      <c r="P160" s="230">
        <f>O160*H160</f>
        <v>0</v>
      </c>
      <c r="Q160" s="230">
        <v>0</v>
      </c>
      <c r="R160" s="230">
        <f>Q160*H160</f>
        <v>0</v>
      </c>
      <c r="S160" s="230">
        <v>0</v>
      </c>
      <c r="T160" s="231">
        <f>S160*H160</f>
        <v>0</v>
      </c>
      <c r="U160" s="39"/>
      <c r="V160" s="39"/>
      <c r="W160" s="39"/>
      <c r="X160" s="39"/>
      <c r="Y160" s="39"/>
      <c r="Z160" s="39"/>
      <c r="AA160" s="39"/>
      <c r="AB160" s="39"/>
      <c r="AC160" s="39"/>
      <c r="AD160" s="39"/>
      <c r="AE160" s="39"/>
      <c r="AR160" s="232" t="s">
        <v>205</v>
      </c>
      <c r="AT160" s="232" t="s">
        <v>129</v>
      </c>
      <c r="AU160" s="232" t="s">
        <v>83</v>
      </c>
      <c r="AY160" s="18" t="s">
        <v>127</v>
      </c>
      <c r="BE160" s="233">
        <f>IF(N160="základní",J160,0)</f>
        <v>0</v>
      </c>
      <c r="BF160" s="233">
        <f>IF(N160="snížená",J160,0)</f>
        <v>0</v>
      </c>
      <c r="BG160" s="233">
        <f>IF(N160="zákl. přenesená",J160,0)</f>
        <v>0</v>
      </c>
      <c r="BH160" s="233">
        <f>IF(N160="sníž. přenesená",J160,0)</f>
        <v>0</v>
      </c>
      <c r="BI160" s="233">
        <f>IF(N160="nulová",J160,0)</f>
        <v>0</v>
      </c>
      <c r="BJ160" s="18" t="s">
        <v>81</v>
      </c>
      <c r="BK160" s="233">
        <f>ROUND(I160*H160,2)</f>
        <v>0</v>
      </c>
      <c r="BL160" s="18" t="s">
        <v>205</v>
      </c>
      <c r="BM160" s="232" t="s">
        <v>296</v>
      </c>
    </row>
    <row r="161" spans="1:47" s="2" customFormat="1" ht="12">
      <c r="A161" s="39"/>
      <c r="B161" s="40"/>
      <c r="C161" s="41"/>
      <c r="D161" s="234" t="s">
        <v>135</v>
      </c>
      <c r="E161" s="41"/>
      <c r="F161" s="235" t="s">
        <v>295</v>
      </c>
      <c r="G161" s="41"/>
      <c r="H161" s="41"/>
      <c r="I161" s="137"/>
      <c r="J161" s="41"/>
      <c r="K161" s="41"/>
      <c r="L161" s="45"/>
      <c r="M161" s="236"/>
      <c r="N161" s="237"/>
      <c r="O161" s="85"/>
      <c r="P161" s="85"/>
      <c r="Q161" s="85"/>
      <c r="R161" s="85"/>
      <c r="S161" s="85"/>
      <c r="T161" s="86"/>
      <c r="U161" s="39"/>
      <c r="V161" s="39"/>
      <c r="W161" s="39"/>
      <c r="X161" s="39"/>
      <c r="Y161" s="39"/>
      <c r="Z161" s="39"/>
      <c r="AA161" s="39"/>
      <c r="AB161" s="39"/>
      <c r="AC161" s="39"/>
      <c r="AD161" s="39"/>
      <c r="AE161" s="39"/>
      <c r="AT161" s="18" t="s">
        <v>135</v>
      </c>
      <c r="AU161" s="18" t="s">
        <v>83</v>
      </c>
    </row>
    <row r="162" spans="1:47" s="2" customFormat="1" ht="12">
      <c r="A162" s="39"/>
      <c r="B162" s="40"/>
      <c r="C162" s="41"/>
      <c r="D162" s="234" t="s">
        <v>136</v>
      </c>
      <c r="E162" s="41"/>
      <c r="F162" s="238" t="s">
        <v>297</v>
      </c>
      <c r="G162" s="41"/>
      <c r="H162" s="41"/>
      <c r="I162" s="137"/>
      <c r="J162" s="41"/>
      <c r="K162" s="41"/>
      <c r="L162" s="45"/>
      <c r="M162" s="236"/>
      <c r="N162" s="237"/>
      <c r="O162" s="85"/>
      <c r="P162" s="85"/>
      <c r="Q162" s="85"/>
      <c r="R162" s="85"/>
      <c r="S162" s="85"/>
      <c r="T162" s="86"/>
      <c r="U162" s="39"/>
      <c r="V162" s="39"/>
      <c r="W162" s="39"/>
      <c r="X162" s="39"/>
      <c r="Y162" s="39"/>
      <c r="Z162" s="39"/>
      <c r="AA162" s="39"/>
      <c r="AB162" s="39"/>
      <c r="AC162" s="39"/>
      <c r="AD162" s="39"/>
      <c r="AE162" s="39"/>
      <c r="AT162" s="18" t="s">
        <v>136</v>
      </c>
      <c r="AU162" s="18" t="s">
        <v>83</v>
      </c>
    </row>
    <row r="163" spans="1:51" s="13" customFormat="1" ht="12">
      <c r="A163" s="13"/>
      <c r="B163" s="239"/>
      <c r="C163" s="240"/>
      <c r="D163" s="234" t="s">
        <v>138</v>
      </c>
      <c r="E163" s="241" t="s">
        <v>21</v>
      </c>
      <c r="F163" s="242" t="s">
        <v>298</v>
      </c>
      <c r="G163" s="240"/>
      <c r="H163" s="243">
        <v>43</v>
      </c>
      <c r="I163" s="244"/>
      <c r="J163" s="240"/>
      <c r="K163" s="240"/>
      <c r="L163" s="245"/>
      <c r="M163" s="246"/>
      <c r="N163" s="247"/>
      <c r="O163" s="247"/>
      <c r="P163" s="247"/>
      <c r="Q163" s="247"/>
      <c r="R163" s="247"/>
      <c r="S163" s="247"/>
      <c r="T163" s="248"/>
      <c r="U163" s="13"/>
      <c r="V163" s="13"/>
      <c r="W163" s="13"/>
      <c r="X163" s="13"/>
      <c r="Y163" s="13"/>
      <c r="Z163" s="13"/>
      <c r="AA163" s="13"/>
      <c r="AB163" s="13"/>
      <c r="AC163" s="13"/>
      <c r="AD163" s="13"/>
      <c r="AE163" s="13"/>
      <c r="AT163" s="249" t="s">
        <v>138</v>
      </c>
      <c r="AU163" s="249" t="s">
        <v>83</v>
      </c>
      <c r="AV163" s="13" t="s">
        <v>83</v>
      </c>
      <c r="AW163" s="13" t="s">
        <v>34</v>
      </c>
      <c r="AX163" s="13" t="s">
        <v>81</v>
      </c>
      <c r="AY163" s="249" t="s">
        <v>127</v>
      </c>
    </row>
    <row r="164" spans="1:65" s="2" customFormat="1" ht="21.75" customHeight="1">
      <c r="A164" s="39"/>
      <c r="B164" s="40"/>
      <c r="C164" s="220" t="s">
        <v>7</v>
      </c>
      <c r="D164" s="220" t="s">
        <v>129</v>
      </c>
      <c r="E164" s="221" t="s">
        <v>299</v>
      </c>
      <c r="F164" s="222" t="s">
        <v>300</v>
      </c>
      <c r="G164" s="223" t="s">
        <v>145</v>
      </c>
      <c r="H164" s="224">
        <v>1</v>
      </c>
      <c r="I164" s="225"/>
      <c r="J164" s="226">
        <f>ROUND(I164*H164,2)</f>
        <v>0</v>
      </c>
      <c r="K164" s="227"/>
      <c r="L164" s="45"/>
      <c r="M164" s="228" t="s">
        <v>21</v>
      </c>
      <c r="N164" s="229" t="s">
        <v>44</v>
      </c>
      <c r="O164" s="85"/>
      <c r="P164" s="230">
        <f>O164*H164</f>
        <v>0</v>
      </c>
      <c r="Q164" s="230">
        <v>0</v>
      </c>
      <c r="R164" s="230">
        <f>Q164*H164</f>
        <v>0</v>
      </c>
      <c r="S164" s="230">
        <v>0</v>
      </c>
      <c r="T164" s="231">
        <f>S164*H164</f>
        <v>0</v>
      </c>
      <c r="U164" s="39"/>
      <c r="V164" s="39"/>
      <c r="W164" s="39"/>
      <c r="X164" s="39"/>
      <c r="Y164" s="39"/>
      <c r="Z164" s="39"/>
      <c r="AA164" s="39"/>
      <c r="AB164" s="39"/>
      <c r="AC164" s="39"/>
      <c r="AD164" s="39"/>
      <c r="AE164" s="39"/>
      <c r="AR164" s="232" t="s">
        <v>205</v>
      </c>
      <c r="AT164" s="232" t="s">
        <v>129</v>
      </c>
      <c r="AU164" s="232" t="s">
        <v>83</v>
      </c>
      <c r="AY164" s="18" t="s">
        <v>127</v>
      </c>
      <c r="BE164" s="233">
        <f>IF(N164="základní",J164,0)</f>
        <v>0</v>
      </c>
      <c r="BF164" s="233">
        <f>IF(N164="snížená",J164,0)</f>
        <v>0</v>
      </c>
      <c r="BG164" s="233">
        <f>IF(N164="zákl. přenesená",J164,0)</f>
        <v>0</v>
      </c>
      <c r="BH164" s="233">
        <f>IF(N164="sníž. přenesená",J164,0)</f>
        <v>0</v>
      </c>
      <c r="BI164" s="233">
        <f>IF(N164="nulová",J164,0)</f>
        <v>0</v>
      </c>
      <c r="BJ164" s="18" t="s">
        <v>81</v>
      </c>
      <c r="BK164" s="233">
        <f>ROUND(I164*H164,2)</f>
        <v>0</v>
      </c>
      <c r="BL164" s="18" t="s">
        <v>205</v>
      </c>
      <c r="BM164" s="232" t="s">
        <v>301</v>
      </c>
    </row>
    <row r="165" spans="1:47" s="2" customFormat="1" ht="12">
      <c r="A165" s="39"/>
      <c r="B165" s="40"/>
      <c r="C165" s="41"/>
      <c r="D165" s="234" t="s">
        <v>135</v>
      </c>
      <c r="E165" s="41"/>
      <c r="F165" s="235" t="s">
        <v>300</v>
      </c>
      <c r="G165" s="41"/>
      <c r="H165" s="41"/>
      <c r="I165" s="137"/>
      <c r="J165" s="41"/>
      <c r="K165" s="41"/>
      <c r="L165" s="45"/>
      <c r="M165" s="236"/>
      <c r="N165" s="237"/>
      <c r="O165" s="85"/>
      <c r="P165" s="85"/>
      <c r="Q165" s="85"/>
      <c r="R165" s="85"/>
      <c r="S165" s="85"/>
      <c r="T165" s="86"/>
      <c r="U165" s="39"/>
      <c r="V165" s="39"/>
      <c r="W165" s="39"/>
      <c r="X165" s="39"/>
      <c r="Y165" s="39"/>
      <c r="Z165" s="39"/>
      <c r="AA165" s="39"/>
      <c r="AB165" s="39"/>
      <c r="AC165" s="39"/>
      <c r="AD165" s="39"/>
      <c r="AE165" s="39"/>
      <c r="AT165" s="18" t="s">
        <v>135</v>
      </c>
      <c r="AU165" s="18" t="s">
        <v>83</v>
      </c>
    </row>
    <row r="166" spans="1:47" s="2" customFormat="1" ht="12">
      <c r="A166" s="39"/>
      <c r="B166" s="40"/>
      <c r="C166" s="41"/>
      <c r="D166" s="234" t="s">
        <v>136</v>
      </c>
      <c r="E166" s="41"/>
      <c r="F166" s="238" t="s">
        <v>297</v>
      </c>
      <c r="G166" s="41"/>
      <c r="H166" s="41"/>
      <c r="I166" s="137"/>
      <c r="J166" s="41"/>
      <c r="K166" s="41"/>
      <c r="L166" s="45"/>
      <c r="M166" s="236"/>
      <c r="N166" s="237"/>
      <c r="O166" s="85"/>
      <c r="P166" s="85"/>
      <c r="Q166" s="85"/>
      <c r="R166" s="85"/>
      <c r="S166" s="85"/>
      <c r="T166" s="86"/>
      <c r="U166" s="39"/>
      <c r="V166" s="39"/>
      <c r="W166" s="39"/>
      <c r="X166" s="39"/>
      <c r="Y166" s="39"/>
      <c r="Z166" s="39"/>
      <c r="AA166" s="39"/>
      <c r="AB166" s="39"/>
      <c r="AC166" s="39"/>
      <c r="AD166" s="39"/>
      <c r="AE166" s="39"/>
      <c r="AT166" s="18" t="s">
        <v>136</v>
      </c>
      <c r="AU166" s="18" t="s">
        <v>83</v>
      </c>
    </row>
    <row r="167" spans="1:51" s="13" customFormat="1" ht="12">
      <c r="A167" s="13"/>
      <c r="B167" s="239"/>
      <c r="C167" s="240"/>
      <c r="D167" s="234" t="s">
        <v>138</v>
      </c>
      <c r="E167" s="241" t="s">
        <v>21</v>
      </c>
      <c r="F167" s="242" t="s">
        <v>81</v>
      </c>
      <c r="G167" s="240"/>
      <c r="H167" s="243">
        <v>1</v>
      </c>
      <c r="I167" s="244"/>
      <c r="J167" s="240"/>
      <c r="K167" s="240"/>
      <c r="L167" s="245"/>
      <c r="M167" s="246"/>
      <c r="N167" s="247"/>
      <c r="O167" s="247"/>
      <c r="P167" s="247"/>
      <c r="Q167" s="247"/>
      <c r="R167" s="247"/>
      <c r="S167" s="247"/>
      <c r="T167" s="248"/>
      <c r="U167" s="13"/>
      <c r="V167" s="13"/>
      <c r="W167" s="13"/>
      <c r="X167" s="13"/>
      <c r="Y167" s="13"/>
      <c r="Z167" s="13"/>
      <c r="AA167" s="13"/>
      <c r="AB167" s="13"/>
      <c r="AC167" s="13"/>
      <c r="AD167" s="13"/>
      <c r="AE167" s="13"/>
      <c r="AT167" s="249" t="s">
        <v>138</v>
      </c>
      <c r="AU167" s="249" t="s">
        <v>83</v>
      </c>
      <c r="AV167" s="13" t="s">
        <v>83</v>
      </c>
      <c r="AW167" s="13" t="s">
        <v>34</v>
      </c>
      <c r="AX167" s="13" t="s">
        <v>81</v>
      </c>
      <c r="AY167" s="249" t="s">
        <v>127</v>
      </c>
    </row>
    <row r="168" spans="1:65" s="2" customFormat="1" ht="21.75" customHeight="1">
      <c r="A168" s="39"/>
      <c r="B168" s="40"/>
      <c r="C168" s="220" t="s">
        <v>302</v>
      </c>
      <c r="D168" s="220" t="s">
        <v>129</v>
      </c>
      <c r="E168" s="221" t="s">
        <v>303</v>
      </c>
      <c r="F168" s="222" t="s">
        <v>304</v>
      </c>
      <c r="G168" s="223" t="s">
        <v>145</v>
      </c>
      <c r="H168" s="224">
        <v>1</v>
      </c>
      <c r="I168" s="225"/>
      <c r="J168" s="226">
        <f>ROUND(I168*H168,2)</f>
        <v>0</v>
      </c>
      <c r="K168" s="227"/>
      <c r="L168" s="45"/>
      <c r="M168" s="228" t="s">
        <v>21</v>
      </c>
      <c r="N168" s="229" t="s">
        <v>44</v>
      </c>
      <c r="O168" s="85"/>
      <c r="P168" s="230">
        <f>O168*H168</f>
        <v>0</v>
      </c>
      <c r="Q168" s="230">
        <v>0.00045</v>
      </c>
      <c r="R168" s="230">
        <f>Q168*H168</f>
        <v>0.00045</v>
      </c>
      <c r="S168" s="230">
        <v>0</v>
      </c>
      <c r="T168" s="231">
        <f>S168*H168</f>
        <v>0</v>
      </c>
      <c r="U168" s="39"/>
      <c r="V168" s="39"/>
      <c r="W168" s="39"/>
      <c r="X168" s="39"/>
      <c r="Y168" s="39"/>
      <c r="Z168" s="39"/>
      <c r="AA168" s="39"/>
      <c r="AB168" s="39"/>
      <c r="AC168" s="39"/>
      <c r="AD168" s="39"/>
      <c r="AE168" s="39"/>
      <c r="AR168" s="232" t="s">
        <v>205</v>
      </c>
      <c r="AT168" s="232" t="s">
        <v>129</v>
      </c>
      <c r="AU168" s="232" t="s">
        <v>83</v>
      </c>
      <c r="AY168" s="18" t="s">
        <v>127</v>
      </c>
      <c r="BE168" s="233">
        <f>IF(N168="základní",J168,0)</f>
        <v>0</v>
      </c>
      <c r="BF168" s="233">
        <f>IF(N168="snížená",J168,0)</f>
        <v>0</v>
      </c>
      <c r="BG168" s="233">
        <f>IF(N168="zákl. přenesená",J168,0)</f>
        <v>0</v>
      </c>
      <c r="BH168" s="233">
        <f>IF(N168="sníž. přenesená",J168,0)</f>
        <v>0</v>
      </c>
      <c r="BI168" s="233">
        <f>IF(N168="nulová",J168,0)</f>
        <v>0</v>
      </c>
      <c r="BJ168" s="18" t="s">
        <v>81</v>
      </c>
      <c r="BK168" s="233">
        <f>ROUND(I168*H168,2)</f>
        <v>0</v>
      </c>
      <c r="BL168" s="18" t="s">
        <v>205</v>
      </c>
      <c r="BM168" s="232" t="s">
        <v>305</v>
      </c>
    </row>
    <row r="169" spans="1:47" s="2" customFormat="1" ht="12">
      <c r="A169" s="39"/>
      <c r="B169" s="40"/>
      <c r="C169" s="41"/>
      <c r="D169" s="234" t="s">
        <v>135</v>
      </c>
      <c r="E169" s="41"/>
      <c r="F169" s="235" t="s">
        <v>304</v>
      </c>
      <c r="G169" s="41"/>
      <c r="H169" s="41"/>
      <c r="I169" s="137"/>
      <c r="J169" s="41"/>
      <c r="K169" s="41"/>
      <c r="L169" s="45"/>
      <c r="M169" s="236"/>
      <c r="N169" s="237"/>
      <c r="O169" s="85"/>
      <c r="P169" s="85"/>
      <c r="Q169" s="85"/>
      <c r="R169" s="85"/>
      <c r="S169" s="85"/>
      <c r="T169" s="86"/>
      <c r="U169" s="39"/>
      <c r="V169" s="39"/>
      <c r="W169" s="39"/>
      <c r="X169" s="39"/>
      <c r="Y169" s="39"/>
      <c r="Z169" s="39"/>
      <c r="AA169" s="39"/>
      <c r="AB169" s="39"/>
      <c r="AC169" s="39"/>
      <c r="AD169" s="39"/>
      <c r="AE169" s="39"/>
      <c r="AT169" s="18" t="s">
        <v>135</v>
      </c>
      <c r="AU169" s="18" t="s">
        <v>83</v>
      </c>
    </row>
    <row r="170" spans="1:47" s="2" customFormat="1" ht="12">
      <c r="A170" s="39"/>
      <c r="B170" s="40"/>
      <c r="C170" s="41"/>
      <c r="D170" s="234" t="s">
        <v>136</v>
      </c>
      <c r="E170" s="41"/>
      <c r="F170" s="238" t="s">
        <v>297</v>
      </c>
      <c r="G170" s="41"/>
      <c r="H170" s="41"/>
      <c r="I170" s="137"/>
      <c r="J170" s="41"/>
      <c r="K170" s="41"/>
      <c r="L170" s="45"/>
      <c r="M170" s="236"/>
      <c r="N170" s="237"/>
      <c r="O170" s="85"/>
      <c r="P170" s="85"/>
      <c r="Q170" s="85"/>
      <c r="R170" s="85"/>
      <c r="S170" s="85"/>
      <c r="T170" s="86"/>
      <c r="U170" s="39"/>
      <c r="V170" s="39"/>
      <c r="W170" s="39"/>
      <c r="X170" s="39"/>
      <c r="Y170" s="39"/>
      <c r="Z170" s="39"/>
      <c r="AA170" s="39"/>
      <c r="AB170" s="39"/>
      <c r="AC170" s="39"/>
      <c r="AD170" s="39"/>
      <c r="AE170" s="39"/>
      <c r="AT170" s="18" t="s">
        <v>136</v>
      </c>
      <c r="AU170" s="18" t="s">
        <v>83</v>
      </c>
    </row>
    <row r="171" spans="1:51" s="13" customFormat="1" ht="12">
      <c r="A171" s="13"/>
      <c r="B171" s="239"/>
      <c r="C171" s="240"/>
      <c r="D171" s="234" t="s">
        <v>138</v>
      </c>
      <c r="E171" s="241" t="s">
        <v>21</v>
      </c>
      <c r="F171" s="242" t="s">
        <v>81</v>
      </c>
      <c r="G171" s="240"/>
      <c r="H171" s="243">
        <v>1</v>
      </c>
      <c r="I171" s="244"/>
      <c r="J171" s="240"/>
      <c r="K171" s="240"/>
      <c r="L171" s="245"/>
      <c r="M171" s="246"/>
      <c r="N171" s="247"/>
      <c r="O171" s="247"/>
      <c r="P171" s="247"/>
      <c r="Q171" s="247"/>
      <c r="R171" s="247"/>
      <c r="S171" s="247"/>
      <c r="T171" s="248"/>
      <c r="U171" s="13"/>
      <c r="V171" s="13"/>
      <c r="W171" s="13"/>
      <c r="X171" s="13"/>
      <c r="Y171" s="13"/>
      <c r="Z171" s="13"/>
      <c r="AA171" s="13"/>
      <c r="AB171" s="13"/>
      <c r="AC171" s="13"/>
      <c r="AD171" s="13"/>
      <c r="AE171" s="13"/>
      <c r="AT171" s="249" t="s">
        <v>138</v>
      </c>
      <c r="AU171" s="249" t="s">
        <v>83</v>
      </c>
      <c r="AV171" s="13" t="s">
        <v>83</v>
      </c>
      <c r="AW171" s="13" t="s">
        <v>34</v>
      </c>
      <c r="AX171" s="13" t="s">
        <v>81</v>
      </c>
      <c r="AY171" s="249" t="s">
        <v>127</v>
      </c>
    </row>
    <row r="172" spans="1:65" s="2" customFormat="1" ht="21.75" customHeight="1">
      <c r="A172" s="39"/>
      <c r="B172" s="40"/>
      <c r="C172" s="220" t="s">
        <v>306</v>
      </c>
      <c r="D172" s="220" t="s">
        <v>129</v>
      </c>
      <c r="E172" s="221" t="s">
        <v>307</v>
      </c>
      <c r="F172" s="222" t="s">
        <v>300</v>
      </c>
      <c r="G172" s="223" t="s">
        <v>145</v>
      </c>
      <c r="H172" s="224">
        <v>1</v>
      </c>
      <c r="I172" s="225"/>
      <c r="J172" s="226">
        <f>ROUND(I172*H172,2)</f>
        <v>0</v>
      </c>
      <c r="K172" s="227"/>
      <c r="L172" s="45"/>
      <c r="M172" s="228" t="s">
        <v>21</v>
      </c>
      <c r="N172" s="229" t="s">
        <v>44</v>
      </c>
      <c r="O172" s="85"/>
      <c r="P172" s="230">
        <f>O172*H172</f>
        <v>0</v>
      </c>
      <c r="Q172" s="230">
        <v>0</v>
      </c>
      <c r="R172" s="230">
        <f>Q172*H172</f>
        <v>0</v>
      </c>
      <c r="S172" s="230">
        <v>0</v>
      </c>
      <c r="T172" s="231">
        <f>S172*H172</f>
        <v>0</v>
      </c>
      <c r="U172" s="39"/>
      <c r="V172" s="39"/>
      <c r="W172" s="39"/>
      <c r="X172" s="39"/>
      <c r="Y172" s="39"/>
      <c r="Z172" s="39"/>
      <c r="AA172" s="39"/>
      <c r="AB172" s="39"/>
      <c r="AC172" s="39"/>
      <c r="AD172" s="39"/>
      <c r="AE172" s="39"/>
      <c r="AR172" s="232" t="s">
        <v>205</v>
      </c>
      <c r="AT172" s="232" t="s">
        <v>129</v>
      </c>
      <c r="AU172" s="232" t="s">
        <v>83</v>
      </c>
      <c r="AY172" s="18" t="s">
        <v>127</v>
      </c>
      <c r="BE172" s="233">
        <f>IF(N172="základní",J172,0)</f>
        <v>0</v>
      </c>
      <c r="BF172" s="233">
        <f>IF(N172="snížená",J172,0)</f>
        <v>0</v>
      </c>
      <c r="BG172" s="233">
        <f>IF(N172="zákl. přenesená",J172,0)</f>
        <v>0</v>
      </c>
      <c r="BH172" s="233">
        <f>IF(N172="sníž. přenesená",J172,0)</f>
        <v>0</v>
      </c>
      <c r="BI172" s="233">
        <f>IF(N172="nulová",J172,0)</f>
        <v>0</v>
      </c>
      <c r="BJ172" s="18" t="s">
        <v>81</v>
      </c>
      <c r="BK172" s="233">
        <f>ROUND(I172*H172,2)</f>
        <v>0</v>
      </c>
      <c r="BL172" s="18" t="s">
        <v>205</v>
      </c>
      <c r="BM172" s="232" t="s">
        <v>308</v>
      </c>
    </row>
    <row r="173" spans="1:47" s="2" customFormat="1" ht="12">
      <c r="A173" s="39"/>
      <c r="B173" s="40"/>
      <c r="C173" s="41"/>
      <c r="D173" s="234" t="s">
        <v>135</v>
      </c>
      <c r="E173" s="41"/>
      <c r="F173" s="235" t="s">
        <v>300</v>
      </c>
      <c r="G173" s="41"/>
      <c r="H173" s="41"/>
      <c r="I173" s="137"/>
      <c r="J173" s="41"/>
      <c r="K173" s="41"/>
      <c r="L173" s="45"/>
      <c r="M173" s="236"/>
      <c r="N173" s="237"/>
      <c r="O173" s="85"/>
      <c r="P173" s="85"/>
      <c r="Q173" s="85"/>
      <c r="R173" s="85"/>
      <c r="S173" s="85"/>
      <c r="T173" s="86"/>
      <c r="U173" s="39"/>
      <c r="V173" s="39"/>
      <c r="W173" s="39"/>
      <c r="X173" s="39"/>
      <c r="Y173" s="39"/>
      <c r="Z173" s="39"/>
      <c r="AA173" s="39"/>
      <c r="AB173" s="39"/>
      <c r="AC173" s="39"/>
      <c r="AD173" s="39"/>
      <c r="AE173" s="39"/>
      <c r="AT173" s="18" t="s">
        <v>135</v>
      </c>
      <c r="AU173" s="18" t="s">
        <v>83</v>
      </c>
    </row>
    <row r="174" spans="1:51" s="13" customFormat="1" ht="12">
      <c r="A174" s="13"/>
      <c r="B174" s="239"/>
      <c r="C174" s="240"/>
      <c r="D174" s="234" t="s">
        <v>138</v>
      </c>
      <c r="E174" s="241" t="s">
        <v>21</v>
      </c>
      <c r="F174" s="242" t="s">
        <v>81</v>
      </c>
      <c r="G174" s="240"/>
      <c r="H174" s="243">
        <v>1</v>
      </c>
      <c r="I174" s="244"/>
      <c r="J174" s="240"/>
      <c r="K174" s="240"/>
      <c r="L174" s="245"/>
      <c r="M174" s="246"/>
      <c r="N174" s="247"/>
      <c r="O174" s="247"/>
      <c r="P174" s="247"/>
      <c r="Q174" s="247"/>
      <c r="R174" s="247"/>
      <c r="S174" s="247"/>
      <c r="T174" s="248"/>
      <c r="U174" s="13"/>
      <c r="V174" s="13"/>
      <c r="W174" s="13"/>
      <c r="X174" s="13"/>
      <c r="Y174" s="13"/>
      <c r="Z174" s="13"/>
      <c r="AA174" s="13"/>
      <c r="AB174" s="13"/>
      <c r="AC174" s="13"/>
      <c r="AD174" s="13"/>
      <c r="AE174" s="13"/>
      <c r="AT174" s="249" t="s">
        <v>138</v>
      </c>
      <c r="AU174" s="249" t="s">
        <v>83</v>
      </c>
      <c r="AV174" s="13" t="s">
        <v>83</v>
      </c>
      <c r="AW174" s="13" t="s">
        <v>34</v>
      </c>
      <c r="AX174" s="13" t="s">
        <v>81</v>
      </c>
      <c r="AY174" s="249" t="s">
        <v>127</v>
      </c>
    </row>
    <row r="175" spans="1:65" s="2" customFormat="1" ht="55.5" customHeight="1">
      <c r="A175" s="39"/>
      <c r="B175" s="40"/>
      <c r="C175" s="274" t="s">
        <v>309</v>
      </c>
      <c r="D175" s="274" t="s">
        <v>310</v>
      </c>
      <c r="E175" s="275" t="s">
        <v>311</v>
      </c>
      <c r="F175" s="276" t="s">
        <v>312</v>
      </c>
      <c r="G175" s="277" t="s">
        <v>145</v>
      </c>
      <c r="H175" s="278">
        <v>1</v>
      </c>
      <c r="I175" s="279"/>
      <c r="J175" s="280">
        <f>ROUND(I175*H175,2)</f>
        <v>0</v>
      </c>
      <c r="K175" s="281"/>
      <c r="L175" s="282"/>
      <c r="M175" s="283" t="s">
        <v>21</v>
      </c>
      <c r="N175" s="284" t="s">
        <v>44</v>
      </c>
      <c r="O175" s="85"/>
      <c r="P175" s="230">
        <f>O175*H175</f>
        <v>0</v>
      </c>
      <c r="Q175" s="230">
        <v>0.042</v>
      </c>
      <c r="R175" s="230">
        <f>Q175*H175</f>
        <v>0.042</v>
      </c>
      <c r="S175" s="230">
        <v>0</v>
      </c>
      <c r="T175" s="231">
        <f>S175*H175</f>
        <v>0</v>
      </c>
      <c r="U175" s="39"/>
      <c r="V175" s="39"/>
      <c r="W175" s="39"/>
      <c r="X175" s="39"/>
      <c r="Y175" s="39"/>
      <c r="Z175" s="39"/>
      <c r="AA175" s="39"/>
      <c r="AB175" s="39"/>
      <c r="AC175" s="39"/>
      <c r="AD175" s="39"/>
      <c r="AE175" s="39"/>
      <c r="AR175" s="232" t="s">
        <v>313</v>
      </c>
      <c r="AT175" s="232" t="s">
        <v>310</v>
      </c>
      <c r="AU175" s="232" t="s">
        <v>83</v>
      </c>
      <c r="AY175" s="18" t="s">
        <v>127</v>
      </c>
      <c r="BE175" s="233">
        <f>IF(N175="základní",J175,0)</f>
        <v>0</v>
      </c>
      <c r="BF175" s="233">
        <f>IF(N175="snížená",J175,0)</f>
        <v>0</v>
      </c>
      <c r="BG175" s="233">
        <f>IF(N175="zákl. přenesená",J175,0)</f>
        <v>0</v>
      </c>
      <c r="BH175" s="233">
        <f>IF(N175="sníž. přenesená",J175,0)</f>
        <v>0</v>
      </c>
      <c r="BI175" s="233">
        <f>IF(N175="nulová",J175,0)</f>
        <v>0</v>
      </c>
      <c r="BJ175" s="18" t="s">
        <v>81</v>
      </c>
      <c r="BK175" s="233">
        <f>ROUND(I175*H175,2)</f>
        <v>0</v>
      </c>
      <c r="BL175" s="18" t="s">
        <v>205</v>
      </c>
      <c r="BM175" s="232" t="s">
        <v>314</v>
      </c>
    </row>
    <row r="176" spans="1:47" s="2" customFormat="1" ht="12">
      <c r="A176" s="39"/>
      <c r="B176" s="40"/>
      <c r="C176" s="41"/>
      <c r="D176" s="234" t="s">
        <v>135</v>
      </c>
      <c r="E176" s="41"/>
      <c r="F176" s="235" t="s">
        <v>312</v>
      </c>
      <c r="G176" s="41"/>
      <c r="H176" s="41"/>
      <c r="I176" s="137"/>
      <c r="J176" s="41"/>
      <c r="K176" s="41"/>
      <c r="L176" s="45"/>
      <c r="M176" s="236"/>
      <c r="N176" s="237"/>
      <c r="O176" s="85"/>
      <c r="P176" s="85"/>
      <c r="Q176" s="85"/>
      <c r="R176" s="85"/>
      <c r="S176" s="85"/>
      <c r="T176" s="86"/>
      <c r="U176" s="39"/>
      <c r="V176" s="39"/>
      <c r="W176" s="39"/>
      <c r="X176" s="39"/>
      <c r="Y176" s="39"/>
      <c r="Z176" s="39"/>
      <c r="AA176" s="39"/>
      <c r="AB176" s="39"/>
      <c r="AC176" s="39"/>
      <c r="AD176" s="39"/>
      <c r="AE176" s="39"/>
      <c r="AT176" s="18" t="s">
        <v>135</v>
      </c>
      <c r="AU176" s="18" t="s">
        <v>83</v>
      </c>
    </row>
    <row r="177" spans="1:51" s="13" customFormat="1" ht="12">
      <c r="A177" s="13"/>
      <c r="B177" s="239"/>
      <c r="C177" s="240"/>
      <c r="D177" s="234" t="s">
        <v>138</v>
      </c>
      <c r="E177" s="241" t="s">
        <v>21</v>
      </c>
      <c r="F177" s="242" t="s">
        <v>81</v>
      </c>
      <c r="G177" s="240"/>
      <c r="H177" s="243">
        <v>1</v>
      </c>
      <c r="I177" s="244"/>
      <c r="J177" s="240"/>
      <c r="K177" s="240"/>
      <c r="L177" s="245"/>
      <c r="M177" s="246"/>
      <c r="N177" s="247"/>
      <c r="O177" s="247"/>
      <c r="P177" s="247"/>
      <c r="Q177" s="247"/>
      <c r="R177" s="247"/>
      <c r="S177" s="247"/>
      <c r="T177" s="248"/>
      <c r="U177" s="13"/>
      <c r="V177" s="13"/>
      <c r="W177" s="13"/>
      <c r="X177" s="13"/>
      <c r="Y177" s="13"/>
      <c r="Z177" s="13"/>
      <c r="AA177" s="13"/>
      <c r="AB177" s="13"/>
      <c r="AC177" s="13"/>
      <c r="AD177" s="13"/>
      <c r="AE177" s="13"/>
      <c r="AT177" s="249" t="s">
        <v>138</v>
      </c>
      <c r="AU177" s="249" t="s">
        <v>83</v>
      </c>
      <c r="AV177" s="13" t="s">
        <v>83</v>
      </c>
      <c r="AW177" s="13" t="s">
        <v>34</v>
      </c>
      <c r="AX177" s="13" t="s">
        <v>81</v>
      </c>
      <c r="AY177" s="249" t="s">
        <v>127</v>
      </c>
    </row>
    <row r="178" spans="1:65" s="2" customFormat="1" ht="21.75" customHeight="1">
      <c r="A178" s="39"/>
      <c r="B178" s="40"/>
      <c r="C178" s="220" t="s">
        <v>315</v>
      </c>
      <c r="D178" s="220" t="s">
        <v>129</v>
      </c>
      <c r="E178" s="221" t="s">
        <v>316</v>
      </c>
      <c r="F178" s="222" t="s">
        <v>317</v>
      </c>
      <c r="G178" s="223" t="s">
        <v>145</v>
      </c>
      <c r="H178" s="224">
        <v>2</v>
      </c>
      <c r="I178" s="225"/>
      <c r="J178" s="226">
        <f>ROUND(I178*H178,2)</f>
        <v>0</v>
      </c>
      <c r="K178" s="227"/>
      <c r="L178" s="45"/>
      <c r="M178" s="228" t="s">
        <v>21</v>
      </c>
      <c r="N178" s="229" t="s">
        <v>44</v>
      </c>
      <c r="O178" s="85"/>
      <c r="P178" s="230">
        <f>O178*H178</f>
        <v>0</v>
      </c>
      <c r="Q178" s="230">
        <v>0.0002</v>
      </c>
      <c r="R178" s="230">
        <f>Q178*H178</f>
        <v>0.0004</v>
      </c>
      <c r="S178" s="230">
        <v>0</v>
      </c>
      <c r="T178" s="231">
        <f>S178*H178</f>
        <v>0</v>
      </c>
      <c r="U178" s="39"/>
      <c r="V178" s="39"/>
      <c r="W178" s="39"/>
      <c r="X178" s="39"/>
      <c r="Y178" s="39"/>
      <c r="Z178" s="39"/>
      <c r="AA178" s="39"/>
      <c r="AB178" s="39"/>
      <c r="AC178" s="39"/>
      <c r="AD178" s="39"/>
      <c r="AE178" s="39"/>
      <c r="AR178" s="232" t="s">
        <v>205</v>
      </c>
      <c r="AT178" s="232" t="s">
        <v>129</v>
      </c>
      <c r="AU178" s="232" t="s">
        <v>83</v>
      </c>
      <c r="AY178" s="18" t="s">
        <v>127</v>
      </c>
      <c r="BE178" s="233">
        <f>IF(N178="základní",J178,0)</f>
        <v>0</v>
      </c>
      <c r="BF178" s="233">
        <f>IF(N178="snížená",J178,0)</f>
        <v>0</v>
      </c>
      <c r="BG178" s="233">
        <f>IF(N178="zákl. přenesená",J178,0)</f>
        <v>0</v>
      </c>
      <c r="BH178" s="233">
        <f>IF(N178="sníž. přenesená",J178,0)</f>
        <v>0</v>
      </c>
      <c r="BI178" s="233">
        <f>IF(N178="nulová",J178,0)</f>
        <v>0</v>
      </c>
      <c r="BJ178" s="18" t="s">
        <v>81</v>
      </c>
      <c r="BK178" s="233">
        <f>ROUND(I178*H178,2)</f>
        <v>0</v>
      </c>
      <c r="BL178" s="18" t="s">
        <v>205</v>
      </c>
      <c r="BM178" s="232" t="s">
        <v>318</v>
      </c>
    </row>
    <row r="179" spans="1:47" s="2" customFormat="1" ht="12">
      <c r="A179" s="39"/>
      <c r="B179" s="40"/>
      <c r="C179" s="41"/>
      <c r="D179" s="234" t="s">
        <v>135</v>
      </c>
      <c r="E179" s="41"/>
      <c r="F179" s="235" t="s">
        <v>317</v>
      </c>
      <c r="G179" s="41"/>
      <c r="H179" s="41"/>
      <c r="I179" s="137"/>
      <c r="J179" s="41"/>
      <c r="K179" s="41"/>
      <c r="L179" s="45"/>
      <c r="M179" s="236"/>
      <c r="N179" s="237"/>
      <c r="O179" s="85"/>
      <c r="P179" s="85"/>
      <c r="Q179" s="85"/>
      <c r="R179" s="85"/>
      <c r="S179" s="85"/>
      <c r="T179" s="86"/>
      <c r="U179" s="39"/>
      <c r="V179" s="39"/>
      <c r="W179" s="39"/>
      <c r="X179" s="39"/>
      <c r="Y179" s="39"/>
      <c r="Z179" s="39"/>
      <c r="AA179" s="39"/>
      <c r="AB179" s="39"/>
      <c r="AC179" s="39"/>
      <c r="AD179" s="39"/>
      <c r="AE179" s="39"/>
      <c r="AT179" s="18" t="s">
        <v>135</v>
      </c>
      <c r="AU179" s="18" t="s">
        <v>83</v>
      </c>
    </row>
    <row r="180" spans="1:51" s="13" customFormat="1" ht="12">
      <c r="A180" s="13"/>
      <c r="B180" s="239"/>
      <c r="C180" s="240"/>
      <c r="D180" s="234" t="s">
        <v>138</v>
      </c>
      <c r="E180" s="241" t="s">
        <v>21</v>
      </c>
      <c r="F180" s="242" t="s">
        <v>83</v>
      </c>
      <c r="G180" s="240"/>
      <c r="H180" s="243">
        <v>2</v>
      </c>
      <c r="I180" s="244"/>
      <c r="J180" s="240"/>
      <c r="K180" s="240"/>
      <c r="L180" s="245"/>
      <c r="M180" s="246"/>
      <c r="N180" s="247"/>
      <c r="O180" s="247"/>
      <c r="P180" s="247"/>
      <c r="Q180" s="247"/>
      <c r="R180" s="247"/>
      <c r="S180" s="247"/>
      <c r="T180" s="248"/>
      <c r="U180" s="13"/>
      <c r="V180" s="13"/>
      <c r="W180" s="13"/>
      <c r="X180" s="13"/>
      <c r="Y180" s="13"/>
      <c r="Z180" s="13"/>
      <c r="AA180" s="13"/>
      <c r="AB180" s="13"/>
      <c r="AC180" s="13"/>
      <c r="AD180" s="13"/>
      <c r="AE180" s="13"/>
      <c r="AT180" s="249" t="s">
        <v>138</v>
      </c>
      <c r="AU180" s="249" t="s">
        <v>83</v>
      </c>
      <c r="AV180" s="13" t="s">
        <v>83</v>
      </c>
      <c r="AW180" s="13" t="s">
        <v>34</v>
      </c>
      <c r="AX180" s="13" t="s">
        <v>81</v>
      </c>
      <c r="AY180" s="249" t="s">
        <v>127</v>
      </c>
    </row>
    <row r="181" spans="1:65" s="2" customFormat="1" ht="21.75" customHeight="1">
      <c r="A181" s="39"/>
      <c r="B181" s="40"/>
      <c r="C181" s="220" t="s">
        <v>319</v>
      </c>
      <c r="D181" s="220" t="s">
        <v>129</v>
      </c>
      <c r="E181" s="221" t="s">
        <v>320</v>
      </c>
      <c r="F181" s="222" t="s">
        <v>321</v>
      </c>
      <c r="G181" s="223" t="s">
        <v>322</v>
      </c>
      <c r="H181" s="224">
        <v>1</v>
      </c>
      <c r="I181" s="225"/>
      <c r="J181" s="226">
        <f>ROUND(I181*H181,2)</f>
        <v>0</v>
      </c>
      <c r="K181" s="227"/>
      <c r="L181" s="45"/>
      <c r="M181" s="228" t="s">
        <v>21</v>
      </c>
      <c r="N181" s="229" t="s">
        <v>44</v>
      </c>
      <c r="O181" s="85"/>
      <c r="P181" s="230">
        <f>O181*H181</f>
        <v>0</v>
      </c>
      <c r="Q181" s="230">
        <v>7E-05</v>
      </c>
      <c r="R181" s="230">
        <f>Q181*H181</f>
        <v>7E-05</v>
      </c>
      <c r="S181" s="230">
        <v>0</v>
      </c>
      <c r="T181" s="231">
        <f>S181*H181</f>
        <v>0</v>
      </c>
      <c r="U181" s="39"/>
      <c r="V181" s="39"/>
      <c r="W181" s="39"/>
      <c r="X181" s="39"/>
      <c r="Y181" s="39"/>
      <c r="Z181" s="39"/>
      <c r="AA181" s="39"/>
      <c r="AB181" s="39"/>
      <c r="AC181" s="39"/>
      <c r="AD181" s="39"/>
      <c r="AE181" s="39"/>
      <c r="AR181" s="232" t="s">
        <v>205</v>
      </c>
      <c r="AT181" s="232" t="s">
        <v>129</v>
      </c>
      <c r="AU181" s="232" t="s">
        <v>83</v>
      </c>
      <c r="AY181" s="18" t="s">
        <v>127</v>
      </c>
      <c r="BE181" s="233">
        <f>IF(N181="základní",J181,0)</f>
        <v>0</v>
      </c>
      <c r="BF181" s="233">
        <f>IF(N181="snížená",J181,0)</f>
        <v>0</v>
      </c>
      <c r="BG181" s="233">
        <f>IF(N181="zákl. přenesená",J181,0)</f>
        <v>0</v>
      </c>
      <c r="BH181" s="233">
        <f>IF(N181="sníž. přenesená",J181,0)</f>
        <v>0</v>
      </c>
      <c r="BI181" s="233">
        <f>IF(N181="nulová",J181,0)</f>
        <v>0</v>
      </c>
      <c r="BJ181" s="18" t="s">
        <v>81</v>
      </c>
      <c r="BK181" s="233">
        <f>ROUND(I181*H181,2)</f>
        <v>0</v>
      </c>
      <c r="BL181" s="18" t="s">
        <v>205</v>
      </c>
      <c r="BM181" s="232" t="s">
        <v>323</v>
      </c>
    </row>
    <row r="182" spans="1:47" s="2" customFormat="1" ht="12">
      <c r="A182" s="39"/>
      <c r="B182" s="40"/>
      <c r="C182" s="41"/>
      <c r="D182" s="234" t="s">
        <v>135</v>
      </c>
      <c r="E182" s="41"/>
      <c r="F182" s="235" t="s">
        <v>321</v>
      </c>
      <c r="G182" s="41"/>
      <c r="H182" s="41"/>
      <c r="I182" s="137"/>
      <c r="J182" s="41"/>
      <c r="K182" s="41"/>
      <c r="L182" s="45"/>
      <c r="M182" s="236"/>
      <c r="N182" s="237"/>
      <c r="O182" s="85"/>
      <c r="P182" s="85"/>
      <c r="Q182" s="85"/>
      <c r="R182" s="85"/>
      <c r="S182" s="85"/>
      <c r="T182" s="86"/>
      <c r="U182" s="39"/>
      <c r="V182" s="39"/>
      <c r="W182" s="39"/>
      <c r="X182" s="39"/>
      <c r="Y182" s="39"/>
      <c r="Z182" s="39"/>
      <c r="AA182" s="39"/>
      <c r="AB182" s="39"/>
      <c r="AC182" s="39"/>
      <c r="AD182" s="39"/>
      <c r="AE182" s="39"/>
      <c r="AT182" s="18" t="s">
        <v>135</v>
      </c>
      <c r="AU182" s="18" t="s">
        <v>83</v>
      </c>
    </row>
    <row r="183" spans="1:51" s="13" customFormat="1" ht="12">
      <c r="A183" s="13"/>
      <c r="B183" s="239"/>
      <c r="C183" s="240"/>
      <c r="D183" s="234" t="s">
        <v>138</v>
      </c>
      <c r="E183" s="241" t="s">
        <v>21</v>
      </c>
      <c r="F183" s="242" t="s">
        <v>81</v>
      </c>
      <c r="G183" s="240"/>
      <c r="H183" s="243">
        <v>1</v>
      </c>
      <c r="I183" s="244"/>
      <c r="J183" s="240"/>
      <c r="K183" s="240"/>
      <c r="L183" s="245"/>
      <c r="M183" s="246"/>
      <c r="N183" s="247"/>
      <c r="O183" s="247"/>
      <c r="P183" s="247"/>
      <c r="Q183" s="247"/>
      <c r="R183" s="247"/>
      <c r="S183" s="247"/>
      <c r="T183" s="248"/>
      <c r="U183" s="13"/>
      <c r="V183" s="13"/>
      <c r="W183" s="13"/>
      <c r="X183" s="13"/>
      <c r="Y183" s="13"/>
      <c r="Z183" s="13"/>
      <c r="AA183" s="13"/>
      <c r="AB183" s="13"/>
      <c r="AC183" s="13"/>
      <c r="AD183" s="13"/>
      <c r="AE183" s="13"/>
      <c r="AT183" s="249" t="s">
        <v>138</v>
      </c>
      <c r="AU183" s="249" t="s">
        <v>83</v>
      </c>
      <c r="AV183" s="13" t="s">
        <v>83</v>
      </c>
      <c r="AW183" s="13" t="s">
        <v>34</v>
      </c>
      <c r="AX183" s="13" t="s">
        <v>81</v>
      </c>
      <c r="AY183" s="249" t="s">
        <v>127</v>
      </c>
    </row>
    <row r="184" spans="1:65" s="2" customFormat="1" ht="33" customHeight="1">
      <c r="A184" s="39"/>
      <c r="B184" s="40"/>
      <c r="C184" s="274" t="s">
        <v>324</v>
      </c>
      <c r="D184" s="274" t="s">
        <v>310</v>
      </c>
      <c r="E184" s="275" t="s">
        <v>325</v>
      </c>
      <c r="F184" s="276" t="s">
        <v>326</v>
      </c>
      <c r="G184" s="277" t="s">
        <v>145</v>
      </c>
      <c r="H184" s="278">
        <v>1</v>
      </c>
      <c r="I184" s="279"/>
      <c r="J184" s="280">
        <f>ROUND(I184*H184,2)</f>
        <v>0</v>
      </c>
      <c r="K184" s="281"/>
      <c r="L184" s="282"/>
      <c r="M184" s="283" t="s">
        <v>21</v>
      </c>
      <c r="N184" s="284" t="s">
        <v>44</v>
      </c>
      <c r="O184" s="85"/>
      <c r="P184" s="230">
        <f>O184*H184</f>
        <v>0</v>
      </c>
      <c r="Q184" s="230">
        <v>0.00084</v>
      </c>
      <c r="R184" s="230">
        <f>Q184*H184</f>
        <v>0.00084</v>
      </c>
      <c r="S184" s="230">
        <v>0</v>
      </c>
      <c r="T184" s="231">
        <f>S184*H184</f>
        <v>0</v>
      </c>
      <c r="U184" s="39"/>
      <c r="V184" s="39"/>
      <c r="W184" s="39"/>
      <c r="X184" s="39"/>
      <c r="Y184" s="39"/>
      <c r="Z184" s="39"/>
      <c r="AA184" s="39"/>
      <c r="AB184" s="39"/>
      <c r="AC184" s="39"/>
      <c r="AD184" s="39"/>
      <c r="AE184" s="39"/>
      <c r="AR184" s="232" t="s">
        <v>313</v>
      </c>
      <c r="AT184" s="232" t="s">
        <v>310</v>
      </c>
      <c r="AU184" s="232" t="s">
        <v>83</v>
      </c>
      <c r="AY184" s="18" t="s">
        <v>127</v>
      </c>
      <c r="BE184" s="233">
        <f>IF(N184="základní",J184,0)</f>
        <v>0</v>
      </c>
      <c r="BF184" s="233">
        <f>IF(N184="snížená",J184,0)</f>
        <v>0</v>
      </c>
      <c r="BG184" s="233">
        <f>IF(N184="zákl. přenesená",J184,0)</f>
        <v>0</v>
      </c>
      <c r="BH184" s="233">
        <f>IF(N184="sníž. přenesená",J184,0)</f>
        <v>0</v>
      </c>
      <c r="BI184" s="233">
        <f>IF(N184="nulová",J184,0)</f>
        <v>0</v>
      </c>
      <c r="BJ184" s="18" t="s">
        <v>81</v>
      </c>
      <c r="BK184" s="233">
        <f>ROUND(I184*H184,2)</f>
        <v>0</v>
      </c>
      <c r="BL184" s="18" t="s">
        <v>205</v>
      </c>
      <c r="BM184" s="232" t="s">
        <v>327</v>
      </c>
    </row>
    <row r="185" spans="1:47" s="2" customFormat="1" ht="12">
      <c r="A185" s="39"/>
      <c r="B185" s="40"/>
      <c r="C185" s="41"/>
      <c r="D185" s="234" t="s">
        <v>135</v>
      </c>
      <c r="E185" s="41"/>
      <c r="F185" s="235" t="s">
        <v>326</v>
      </c>
      <c r="G185" s="41"/>
      <c r="H185" s="41"/>
      <c r="I185" s="137"/>
      <c r="J185" s="41"/>
      <c r="K185" s="41"/>
      <c r="L185" s="45"/>
      <c r="M185" s="236"/>
      <c r="N185" s="237"/>
      <c r="O185" s="85"/>
      <c r="P185" s="85"/>
      <c r="Q185" s="85"/>
      <c r="R185" s="85"/>
      <c r="S185" s="85"/>
      <c r="T185" s="86"/>
      <c r="U185" s="39"/>
      <c r="V185" s="39"/>
      <c r="W185" s="39"/>
      <c r="X185" s="39"/>
      <c r="Y185" s="39"/>
      <c r="Z185" s="39"/>
      <c r="AA185" s="39"/>
      <c r="AB185" s="39"/>
      <c r="AC185" s="39"/>
      <c r="AD185" s="39"/>
      <c r="AE185" s="39"/>
      <c r="AT185" s="18" t="s">
        <v>135</v>
      </c>
      <c r="AU185" s="18" t="s">
        <v>83</v>
      </c>
    </row>
    <row r="186" spans="1:51" s="13" customFormat="1" ht="12">
      <c r="A186" s="13"/>
      <c r="B186" s="239"/>
      <c r="C186" s="240"/>
      <c r="D186" s="234" t="s">
        <v>138</v>
      </c>
      <c r="E186" s="241" t="s">
        <v>21</v>
      </c>
      <c r="F186" s="242" t="s">
        <v>81</v>
      </c>
      <c r="G186" s="240"/>
      <c r="H186" s="243">
        <v>1</v>
      </c>
      <c r="I186" s="244"/>
      <c r="J186" s="240"/>
      <c r="K186" s="240"/>
      <c r="L186" s="245"/>
      <c r="M186" s="246"/>
      <c r="N186" s="247"/>
      <c r="O186" s="247"/>
      <c r="P186" s="247"/>
      <c r="Q186" s="247"/>
      <c r="R186" s="247"/>
      <c r="S186" s="247"/>
      <c r="T186" s="248"/>
      <c r="U186" s="13"/>
      <c r="V186" s="13"/>
      <c r="W186" s="13"/>
      <c r="X186" s="13"/>
      <c r="Y186" s="13"/>
      <c r="Z186" s="13"/>
      <c r="AA186" s="13"/>
      <c r="AB186" s="13"/>
      <c r="AC186" s="13"/>
      <c r="AD186" s="13"/>
      <c r="AE186" s="13"/>
      <c r="AT186" s="249" t="s">
        <v>138</v>
      </c>
      <c r="AU186" s="249" t="s">
        <v>83</v>
      </c>
      <c r="AV186" s="13" t="s">
        <v>83</v>
      </c>
      <c r="AW186" s="13" t="s">
        <v>34</v>
      </c>
      <c r="AX186" s="13" t="s">
        <v>81</v>
      </c>
      <c r="AY186" s="249" t="s">
        <v>127</v>
      </c>
    </row>
    <row r="187" spans="1:65" s="2" customFormat="1" ht="21.75" customHeight="1">
      <c r="A187" s="39"/>
      <c r="B187" s="40"/>
      <c r="C187" s="220" t="s">
        <v>328</v>
      </c>
      <c r="D187" s="220" t="s">
        <v>129</v>
      </c>
      <c r="E187" s="221" t="s">
        <v>329</v>
      </c>
      <c r="F187" s="222" t="s">
        <v>330</v>
      </c>
      <c r="G187" s="223" t="s">
        <v>145</v>
      </c>
      <c r="H187" s="224">
        <v>2</v>
      </c>
      <c r="I187" s="225"/>
      <c r="J187" s="226">
        <f>ROUND(I187*H187,2)</f>
        <v>0</v>
      </c>
      <c r="K187" s="227"/>
      <c r="L187" s="45"/>
      <c r="M187" s="228" t="s">
        <v>21</v>
      </c>
      <c r="N187" s="229" t="s">
        <v>44</v>
      </c>
      <c r="O187" s="85"/>
      <c r="P187" s="230">
        <f>O187*H187</f>
        <v>0</v>
      </c>
      <c r="Q187" s="230">
        <v>0.00024</v>
      </c>
      <c r="R187" s="230">
        <f>Q187*H187</f>
        <v>0.00048</v>
      </c>
      <c r="S187" s="230">
        <v>0</v>
      </c>
      <c r="T187" s="231">
        <f>S187*H187</f>
        <v>0</v>
      </c>
      <c r="U187" s="39"/>
      <c r="V187" s="39"/>
      <c r="W187" s="39"/>
      <c r="X187" s="39"/>
      <c r="Y187" s="39"/>
      <c r="Z187" s="39"/>
      <c r="AA187" s="39"/>
      <c r="AB187" s="39"/>
      <c r="AC187" s="39"/>
      <c r="AD187" s="39"/>
      <c r="AE187" s="39"/>
      <c r="AR187" s="232" t="s">
        <v>205</v>
      </c>
      <c r="AT187" s="232" t="s">
        <v>129</v>
      </c>
      <c r="AU187" s="232" t="s">
        <v>83</v>
      </c>
      <c r="AY187" s="18" t="s">
        <v>127</v>
      </c>
      <c r="BE187" s="233">
        <f>IF(N187="základní",J187,0)</f>
        <v>0</v>
      </c>
      <c r="BF187" s="233">
        <f>IF(N187="snížená",J187,0)</f>
        <v>0</v>
      </c>
      <c r="BG187" s="233">
        <f>IF(N187="zákl. přenesená",J187,0)</f>
        <v>0</v>
      </c>
      <c r="BH187" s="233">
        <f>IF(N187="sníž. přenesená",J187,0)</f>
        <v>0</v>
      </c>
      <c r="BI187" s="233">
        <f>IF(N187="nulová",J187,0)</f>
        <v>0</v>
      </c>
      <c r="BJ187" s="18" t="s">
        <v>81</v>
      </c>
      <c r="BK187" s="233">
        <f>ROUND(I187*H187,2)</f>
        <v>0</v>
      </c>
      <c r="BL187" s="18" t="s">
        <v>205</v>
      </c>
      <c r="BM187" s="232" t="s">
        <v>331</v>
      </c>
    </row>
    <row r="188" spans="1:47" s="2" customFormat="1" ht="12">
      <c r="A188" s="39"/>
      <c r="B188" s="40"/>
      <c r="C188" s="41"/>
      <c r="D188" s="234" t="s">
        <v>135</v>
      </c>
      <c r="E188" s="41"/>
      <c r="F188" s="235" t="s">
        <v>330</v>
      </c>
      <c r="G188" s="41"/>
      <c r="H188" s="41"/>
      <c r="I188" s="137"/>
      <c r="J188" s="41"/>
      <c r="K188" s="41"/>
      <c r="L188" s="45"/>
      <c r="M188" s="236"/>
      <c r="N188" s="237"/>
      <c r="O188" s="85"/>
      <c r="P188" s="85"/>
      <c r="Q188" s="85"/>
      <c r="R188" s="85"/>
      <c r="S188" s="85"/>
      <c r="T188" s="86"/>
      <c r="U188" s="39"/>
      <c r="V188" s="39"/>
      <c r="W188" s="39"/>
      <c r="X188" s="39"/>
      <c r="Y188" s="39"/>
      <c r="Z188" s="39"/>
      <c r="AA188" s="39"/>
      <c r="AB188" s="39"/>
      <c r="AC188" s="39"/>
      <c r="AD188" s="39"/>
      <c r="AE188" s="39"/>
      <c r="AT188" s="18" t="s">
        <v>135</v>
      </c>
      <c r="AU188" s="18" t="s">
        <v>83</v>
      </c>
    </row>
    <row r="189" spans="1:51" s="13" customFormat="1" ht="12">
      <c r="A189" s="13"/>
      <c r="B189" s="239"/>
      <c r="C189" s="240"/>
      <c r="D189" s="234" t="s">
        <v>138</v>
      </c>
      <c r="E189" s="241" t="s">
        <v>21</v>
      </c>
      <c r="F189" s="242" t="s">
        <v>83</v>
      </c>
      <c r="G189" s="240"/>
      <c r="H189" s="243">
        <v>2</v>
      </c>
      <c r="I189" s="244"/>
      <c r="J189" s="240"/>
      <c r="K189" s="240"/>
      <c r="L189" s="245"/>
      <c r="M189" s="246"/>
      <c r="N189" s="247"/>
      <c r="O189" s="247"/>
      <c r="P189" s="247"/>
      <c r="Q189" s="247"/>
      <c r="R189" s="247"/>
      <c r="S189" s="247"/>
      <c r="T189" s="248"/>
      <c r="U189" s="13"/>
      <c r="V189" s="13"/>
      <c r="W189" s="13"/>
      <c r="X189" s="13"/>
      <c r="Y189" s="13"/>
      <c r="Z189" s="13"/>
      <c r="AA189" s="13"/>
      <c r="AB189" s="13"/>
      <c r="AC189" s="13"/>
      <c r="AD189" s="13"/>
      <c r="AE189" s="13"/>
      <c r="AT189" s="249" t="s">
        <v>138</v>
      </c>
      <c r="AU189" s="249" t="s">
        <v>83</v>
      </c>
      <c r="AV189" s="13" t="s">
        <v>83</v>
      </c>
      <c r="AW189" s="13" t="s">
        <v>34</v>
      </c>
      <c r="AX189" s="13" t="s">
        <v>81</v>
      </c>
      <c r="AY189" s="249" t="s">
        <v>127</v>
      </c>
    </row>
    <row r="190" spans="1:65" s="2" customFormat="1" ht="21.75" customHeight="1">
      <c r="A190" s="39"/>
      <c r="B190" s="40"/>
      <c r="C190" s="220" t="s">
        <v>332</v>
      </c>
      <c r="D190" s="220" t="s">
        <v>129</v>
      </c>
      <c r="E190" s="221" t="s">
        <v>333</v>
      </c>
      <c r="F190" s="222" t="s">
        <v>334</v>
      </c>
      <c r="G190" s="223" t="s">
        <v>145</v>
      </c>
      <c r="H190" s="224">
        <v>2</v>
      </c>
      <c r="I190" s="225"/>
      <c r="J190" s="226">
        <f>ROUND(I190*H190,2)</f>
        <v>0</v>
      </c>
      <c r="K190" s="227"/>
      <c r="L190" s="45"/>
      <c r="M190" s="228" t="s">
        <v>21</v>
      </c>
      <c r="N190" s="229" t="s">
        <v>44</v>
      </c>
      <c r="O190" s="85"/>
      <c r="P190" s="230">
        <f>O190*H190</f>
        <v>0</v>
      </c>
      <c r="Q190" s="230">
        <v>0.00038</v>
      </c>
      <c r="R190" s="230">
        <f>Q190*H190</f>
        <v>0.00076</v>
      </c>
      <c r="S190" s="230">
        <v>0</v>
      </c>
      <c r="T190" s="231">
        <f>S190*H190</f>
        <v>0</v>
      </c>
      <c r="U190" s="39"/>
      <c r="V190" s="39"/>
      <c r="W190" s="39"/>
      <c r="X190" s="39"/>
      <c r="Y190" s="39"/>
      <c r="Z190" s="39"/>
      <c r="AA190" s="39"/>
      <c r="AB190" s="39"/>
      <c r="AC190" s="39"/>
      <c r="AD190" s="39"/>
      <c r="AE190" s="39"/>
      <c r="AR190" s="232" t="s">
        <v>205</v>
      </c>
      <c r="AT190" s="232" t="s">
        <v>129</v>
      </c>
      <c r="AU190" s="232" t="s">
        <v>83</v>
      </c>
      <c r="AY190" s="18" t="s">
        <v>127</v>
      </c>
      <c r="BE190" s="233">
        <f>IF(N190="základní",J190,0)</f>
        <v>0</v>
      </c>
      <c r="BF190" s="233">
        <f>IF(N190="snížená",J190,0)</f>
        <v>0</v>
      </c>
      <c r="BG190" s="233">
        <f>IF(N190="zákl. přenesená",J190,0)</f>
        <v>0</v>
      </c>
      <c r="BH190" s="233">
        <f>IF(N190="sníž. přenesená",J190,0)</f>
        <v>0</v>
      </c>
      <c r="BI190" s="233">
        <f>IF(N190="nulová",J190,0)</f>
        <v>0</v>
      </c>
      <c r="BJ190" s="18" t="s">
        <v>81</v>
      </c>
      <c r="BK190" s="233">
        <f>ROUND(I190*H190,2)</f>
        <v>0</v>
      </c>
      <c r="BL190" s="18" t="s">
        <v>205</v>
      </c>
      <c r="BM190" s="232" t="s">
        <v>335</v>
      </c>
    </row>
    <row r="191" spans="1:47" s="2" customFormat="1" ht="12">
      <c r="A191" s="39"/>
      <c r="B191" s="40"/>
      <c r="C191" s="41"/>
      <c r="D191" s="234" t="s">
        <v>135</v>
      </c>
      <c r="E191" s="41"/>
      <c r="F191" s="235" t="s">
        <v>334</v>
      </c>
      <c r="G191" s="41"/>
      <c r="H191" s="41"/>
      <c r="I191" s="137"/>
      <c r="J191" s="41"/>
      <c r="K191" s="41"/>
      <c r="L191" s="45"/>
      <c r="M191" s="236"/>
      <c r="N191" s="237"/>
      <c r="O191" s="85"/>
      <c r="P191" s="85"/>
      <c r="Q191" s="85"/>
      <c r="R191" s="85"/>
      <c r="S191" s="85"/>
      <c r="T191" s="86"/>
      <c r="U191" s="39"/>
      <c r="V191" s="39"/>
      <c r="W191" s="39"/>
      <c r="X191" s="39"/>
      <c r="Y191" s="39"/>
      <c r="Z191" s="39"/>
      <c r="AA191" s="39"/>
      <c r="AB191" s="39"/>
      <c r="AC191" s="39"/>
      <c r="AD191" s="39"/>
      <c r="AE191" s="39"/>
      <c r="AT191" s="18" t="s">
        <v>135</v>
      </c>
      <c r="AU191" s="18" t="s">
        <v>83</v>
      </c>
    </row>
    <row r="192" spans="1:51" s="13" customFormat="1" ht="12">
      <c r="A192" s="13"/>
      <c r="B192" s="239"/>
      <c r="C192" s="240"/>
      <c r="D192" s="234" t="s">
        <v>138</v>
      </c>
      <c r="E192" s="241" t="s">
        <v>21</v>
      </c>
      <c r="F192" s="242" t="s">
        <v>83</v>
      </c>
      <c r="G192" s="240"/>
      <c r="H192" s="243">
        <v>2</v>
      </c>
      <c r="I192" s="244"/>
      <c r="J192" s="240"/>
      <c r="K192" s="240"/>
      <c r="L192" s="245"/>
      <c r="M192" s="246"/>
      <c r="N192" s="247"/>
      <c r="O192" s="247"/>
      <c r="P192" s="247"/>
      <c r="Q192" s="247"/>
      <c r="R192" s="247"/>
      <c r="S192" s="247"/>
      <c r="T192" s="248"/>
      <c r="U192" s="13"/>
      <c r="V192" s="13"/>
      <c r="W192" s="13"/>
      <c r="X192" s="13"/>
      <c r="Y192" s="13"/>
      <c r="Z192" s="13"/>
      <c r="AA192" s="13"/>
      <c r="AB192" s="13"/>
      <c r="AC192" s="13"/>
      <c r="AD192" s="13"/>
      <c r="AE192" s="13"/>
      <c r="AT192" s="249" t="s">
        <v>138</v>
      </c>
      <c r="AU192" s="249" t="s">
        <v>83</v>
      </c>
      <c r="AV192" s="13" t="s">
        <v>83</v>
      </c>
      <c r="AW192" s="13" t="s">
        <v>34</v>
      </c>
      <c r="AX192" s="13" t="s">
        <v>81</v>
      </c>
      <c r="AY192" s="249" t="s">
        <v>127</v>
      </c>
    </row>
    <row r="193" spans="1:65" s="2" customFormat="1" ht="21.75" customHeight="1">
      <c r="A193" s="39"/>
      <c r="B193" s="40"/>
      <c r="C193" s="220" t="s">
        <v>336</v>
      </c>
      <c r="D193" s="220" t="s">
        <v>129</v>
      </c>
      <c r="E193" s="221" t="s">
        <v>337</v>
      </c>
      <c r="F193" s="222" t="s">
        <v>338</v>
      </c>
      <c r="G193" s="223" t="s">
        <v>145</v>
      </c>
      <c r="H193" s="224">
        <v>3</v>
      </c>
      <c r="I193" s="225"/>
      <c r="J193" s="226">
        <f>ROUND(I193*H193,2)</f>
        <v>0</v>
      </c>
      <c r="K193" s="227"/>
      <c r="L193" s="45"/>
      <c r="M193" s="228" t="s">
        <v>21</v>
      </c>
      <c r="N193" s="229" t="s">
        <v>44</v>
      </c>
      <c r="O193" s="85"/>
      <c r="P193" s="230">
        <f>O193*H193</f>
        <v>0</v>
      </c>
      <c r="Q193" s="230">
        <v>0.00061</v>
      </c>
      <c r="R193" s="230">
        <f>Q193*H193</f>
        <v>0.00183</v>
      </c>
      <c r="S193" s="230">
        <v>0</v>
      </c>
      <c r="T193" s="231">
        <f>S193*H193</f>
        <v>0</v>
      </c>
      <c r="U193" s="39"/>
      <c r="V193" s="39"/>
      <c r="W193" s="39"/>
      <c r="X193" s="39"/>
      <c r="Y193" s="39"/>
      <c r="Z193" s="39"/>
      <c r="AA193" s="39"/>
      <c r="AB193" s="39"/>
      <c r="AC193" s="39"/>
      <c r="AD193" s="39"/>
      <c r="AE193" s="39"/>
      <c r="AR193" s="232" t="s">
        <v>205</v>
      </c>
      <c r="AT193" s="232" t="s">
        <v>129</v>
      </c>
      <c r="AU193" s="232" t="s">
        <v>83</v>
      </c>
      <c r="AY193" s="18" t="s">
        <v>127</v>
      </c>
      <c r="BE193" s="233">
        <f>IF(N193="základní",J193,0)</f>
        <v>0</v>
      </c>
      <c r="BF193" s="233">
        <f>IF(N193="snížená",J193,0)</f>
        <v>0</v>
      </c>
      <c r="BG193" s="233">
        <f>IF(N193="zákl. přenesená",J193,0)</f>
        <v>0</v>
      </c>
      <c r="BH193" s="233">
        <f>IF(N193="sníž. přenesená",J193,0)</f>
        <v>0</v>
      </c>
      <c r="BI193" s="233">
        <f>IF(N193="nulová",J193,0)</f>
        <v>0</v>
      </c>
      <c r="BJ193" s="18" t="s">
        <v>81</v>
      </c>
      <c r="BK193" s="233">
        <f>ROUND(I193*H193,2)</f>
        <v>0</v>
      </c>
      <c r="BL193" s="18" t="s">
        <v>205</v>
      </c>
      <c r="BM193" s="232" t="s">
        <v>339</v>
      </c>
    </row>
    <row r="194" spans="1:47" s="2" customFormat="1" ht="12">
      <c r="A194" s="39"/>
      <c r="B194" s="40"/>
      <c r="C194" s="41"/>
      <c r="D194" s="234" t="s">
        <v>135</v>
      </c>
      <c r="E194" s="41"/>
      <c r="F194" s="235" t="s">
        <v>338</v>
      </c>
      <c r="G194" s="41"/>
      <c r="H194" s="41"/>
      <c r="I194" s="137"/>
      <c r="J194" s="41"/>
      <c r="K194" s="41"/>
      <c r="L194" s="45"/>
      <c r="M194" s="236"/>
      <c r="N194" s="237"/>
      <c r="O194" s="85"/>
      <c r="P194" s="85"/>
      <c r="Q194" s="85"/>
      <c r="R194" s="85"/>
      <c r="S194" s="85"/>
      <c r="T194" s="86"/>
      <c r="U194" s="39"/>
      <c r="V194" s="39"/>
      <c r="W194" s="39"/>
      <c r="X194" s="39"/>
      <c r="Y194" s="39"/>
      <c r="Z194" s="39"/>
      <c r="AA194" s="39"/>
      <c r="AB194" s="39"/>
      <c r="AC194" s="39"/>
      <c r="AD194" s="39"/>
      <c r="AE194" s="39"/>
      <c r="AT194" s="18" t="s">
        <v>135</v>
      </c>
      <c r="AU194" s="18" t="s">
        <v>83</v>
      </c>
    </row>
    <row r="195" spans="1:47" s="2" customFormat="1" ht="12">
      <c r="A195" s="39"/>
      <c r="B195" s="40"/>
      <c r="C195" s="41"/>
      <c r="D195" s="234" t="s">
        <v>136</v>
      </c>
      <c r="E195" s="41"/>
      <c r="F195" s="238" t="s">
        <v>340</v>
      </c>
      <c r="G195" s="41"/>
      <c r="H195" s="41"/>
      <c r="I195" s="137"/>
      <c r="J195" s="41"/>
      <c r="K195" s="41"/>
      <c r="L195" s="45"/>
      <c r="M195" s="236"/>
      <c r="N195" s="237"/>
      <c r="O195" s="85"/>
      <c r="P195" s="85"/>
      <c r="Q195" s="85"/>
      <c r="R195" s="85"/>
      <c r="S195" s="85"/>
      <c r="T195" s="86"/>
      <c r="U195" s="39"/>
      <c r="V195" s="39"/>
      <c r="W195" s="39"/>
      <c r="X195" s="39"/>
      <c r="Y195" s="39"/>
      <c r="Z195" s="39"/>
      <c r="AA195" s="39"/>
      <c r="AB195" s="39"/>
      <c r="AC195" s="39"/>
      <c r="AD195" s="39"/>
      <c r="AE195" s="39"/>
      <c r="AT195" s="18" t="s">
        <v>136</v>
      </c>
      <c r="AU195" s="18" t="s">
        <v>83</v>
      </c>
    </row>
    <row r="196" spans="1:51" s="13" customFormat="1" ht="12">
      <c r="A196" s="13"/>
      <c r="B196" s="239"/>
      <c r="C196" s="240"/>
      <c r="D196" s="234" t="s">
        <v>138</v>
      </c>
      <c r="E196" s="241" t="s">
        <v>21</v>
      </c>
      <c r="F196" s="242" t="s">
        <v>293</v>
      </c>
      <c r="G196" s="240"/>
      <c r="H196" s="243">
        <v>3</v>
      </c>
      <c r="I196" s="244"/>
      <c r="J196" s="240"/>
      <c r="K196" s="240"/>
      <c r="L196" s="245"/>
      <c r="M196" s="246"/>
      <c r="N196" s="247"/>
      <c r="O196" s="247"/>
      <c r="P196" s="247"/>
      <c r="Q196" s="247"/>
      <c r="R196" s="247"/>
      <c r="S196" s="247"/>
      <c r="T196" s="248"/>
      <c r="U196" s="13"/>
      <c r="V196" s="13"/>
      <c r="W196" s="13"/>
      <c r="X196" s="13"/>
      <c r="Y196" s="13"/>
      <c r="Z196" s="13"/>
      <c r="AA196" s="13"/>
      <c r="AB196" s="13"/>
      <c r="AC196" s="13"/>
      <c r="AD196" s="13"/>
      <c r="AE196" s="13"/>
      <c r="AT196" s="249" t="s">
        <v>138</v>
      </c>
      <c r="AU196" s="249" t="s">
        <v>83</v>
      </c>
      <c r="AV196" s="13" t="s">
        <v>83</v>
      </c>
      <c r="AW196" s="13" t="s">
        <v>34</v>
      </c>
      <c r="AX196" s="13" t="s">
        <v>81</v>
      </c>
      <c r="AY196" s="249" t="s">
        <v>127</v>
      </c>
    </row>
    <row r="197" spans="1:65" s="2" customFormat="1" ht="21.75" customHeight="1">
      <c r="A197" s="39"/>
      <c r="B197" s="40"/>
      <c r="C197" s="220" t="s">
        <v>341</v>
      </c>
      <c r="D197" s="220" t="s">
        <v>129</v>
      </c>
      <c r="E197" s="221" t="s">
        <v>342</v>
      </c>
      <c r="F197" s="222" t="s">
        <v>343</v>
      </c>
      <c r="G197" s="223" t="s">
        <v>145</v>
      </c>
      <c r="H197" s="224">
        <v>1</v>
      </c>
      <c r="I197" s="225"/>
      <c r="J197" s="226">
        <f>ROUND(I197*H197,2)</f>
        <v>0</v>
      </c>
      <c r="K197" s="227"/>
      <c r="L197" s="45"/>
      <c r="M197" s="228" t="s">
        <v>21</v>
      </c>
      <c r="N197" s="229" t="s">
        <v>44</v>
      </c>
      <c r="O197" s="85"/>
      <c r="P197" s="230">
        <f>O197*H197</f>
        <v>0</v>
      </c>
      <c r="Q197" s="230">
        <v>0.005</v>
      </c>
      <c r="R197" s="230">
        <f>Q197*H197</f>
        <v>0.005</v>
      </c>
      <c r="S197" s="230">
        <v>0</v>
      </c>
      <c r="T197" s="231">
        <f>S197*H197</f>
        <v>0</v>
      </c>
      <c r="U197" s="39"/>
      <c r="V197" s="39"/>
      <c r="W197" s="39"/>
      <c r="X197" s="39"/>
      <c r="Y197" s="39"/>
      <c r="Z197" s="39"/>
      <c r="AA197" s="39"/>
      <c r="AB197" s="39"/>
      <c r="AC197" s="39"/>
      <c r="AD197" s="39"/>
      <c r="AE197" s="39"/>
      <c r="AR197" s="232" t="s">
        <v>205</v>
      </c>
      <c r="AT197" s="232" t="s">
        <v>129</v>
      </c>
      <c r="AU197" s="232" t="s">
        <v>83</v>
      </c>
      <c r="AY197" s="18" t="s">
        <v>127</v>
      </c>
      <c r="BE197" s="233">
        <f>IF(N197="základní",J197,0)</f>
        <v>0</v>
      </c>
      <c r="BF197" s="233">
        <f>IF(N197="snížená",J197,0)</f>
        <v>0</v>
      </c>
      <c r="BG197" s="233">
        <f>IF(N197="zákl. přenesená",J197,0)</f>
        <v>0</v>
      </c>
      <c r="BH197" s="233">
        <f>IF(N197="sníž. přenesená",J197,0)</f>
        <v>0</v>
      </c>
      <c r="BI197" s="233">
        <f>IF(N197="nulová",J197,0)</f>
        <v>0</v>
      </c>
      <c r="BJ197" s="18" t="s">
        <v>81</v>
      </c>
      <c r="BK197" s="233">
        <f>ROUND(I197*H197,2)</f>
        <v>0</v>
      </c>
      <c r="BL197" s="18" t="s">
        <v>205</v>
      </c>
      <c r="BM197" s="232" t="s">
        <v>344</v>
      </c>
    </row>
    <row r="198" spans="1:47" s="2" customFormat="1" ht="12">
      <c r="A198" s="39"/>
      <c r="B198" s="40"/>
      <c r="C198" s="41"/>
      <c r="D198" s="234" t="s">
        <v>135</v>
      </c>
      <c r="E198" s="41"/>
      <c r="F198" s="235" t="s">
        <v>343</v>
      </c>
      <c r="G198" s="41"/>
      <c r="H198" s="41"/>
      <c r="I198" s="137"/>
      <c r="J198" s="41"/>
      <c r="K198" s="41"/>
      <c r="L198" s="45"/>
      <c r="M198" s="236"/>
      <c r="N198" s="237"/>
      <c r="O198" s="85"/>
      <c r="P198" s="85"/>
      <c r="Q198" s="85"/>
      <c r="R198" s="85"/>
      <c r="S198" s="85"/>
      <c r="T198" s="86"/>
      <c r="U198" s="39"/>
      <c r="V198" s="39"/>
      <c r="W198" s="39"/>
      <c r="X198" s="39"/>
      <c r="Y198" s="39"/>
      <c r="Z198" s="39"/>
      <c r="AA198" s="39"/>
      <c r="AB198" s="39"/>
      <c r="AC198" s="39"/>
      <c r="AD198" s="39"/>
      <c r="AE198" s="39"/>
      <c r="AT198" s="18" t="s">
        <v>135</v>
      </c>
      <c r="AU198" s="18" t="s">
        <v>83</v>
      </c>
    </row>
    <row r="199" spans="1:51" s="13" customFormat="1" ht="12">
      <c r="A199" s="13"/>
      <c r="B199" s="239"/>
      <c r="C199" s="240"/>
      <c r="D199" s="234" t="s">
        <v>138</v>
      </c>
      <c r="E199" s="241" t="s">
        <v>21</v>
      </c>
      <c r="F199" s="242" t="s">
        <v>81</v>
      </c>
      <c r="G199" s="240"/>
      <c r="H199" s="243">
        <v>1</v>
      </c>
      <c r="I199" s="244"/>
      <c r="J199" s="240"/>
      <c r="K199" s="240"/>
      <c r="L199" s="245"/>
      <c r="M199" s="246"/>
      <c r="N199" s="247"/>
      <c r="O199" s="247"/>
      <c r="P199" s="247"/>
      <c r="Q199" s="247"/>
      <c r="R199" s="247"/>
      <c r="S199" s="247"/>
      <c r="T199" s="248"/>
      <c r="U199" s="13"/>
      <c r="V199" s="13"/>
      <c r="W199" s="13"/>
      <c r="X199" s="13"/>
      <c r="Y199" s="13"/>
      <c r="Z199" s="13"/>
      <c r="AA199" s="13"/>
      <c r="AB199" s="13"/>
      <c r="AC199" s="13"/>
      <c r="AD199" s="13"/>
      <c r="AE199" s="13"/>
      <c r="AT199" s="249" t="s">
        <v>138</v>
      </c>
      <c r="AU199" s="249" t="s">
        <v>83</v>
      </c>
      <c r="AV199" s="13" t="s">
        <v>83</v>
      </c>
      <c r="AW199" s="13" t="s">
        <v>34</v>
      </c>
      <c r="AX199" s="13" t="s">
        <v>81</v>
      </c>
      <c r="AY199" s="249" t="s">
        <v>127</v>
      </c>
    </row>
    <row r="200" spans="1:65" s="2" customFormat="1" ht="21.75" customHeight="1">
      <c r="A200" s="39"/>
      <c r="B200" s="40"/>
      <c r="C200" s="220" t="s">
        <v>313</v>
      </c>
      <c r="D200" s="220" t="s">
        <v>129</v>
      </c>
      <c r="E200" s="221" t="s">
        <v>345</v>
      </c>
      <c r="F200" s="222" t="s">
        <v>346</v>
      </c>
      <c r="G200" s="223" t="s">
        <v>145</v>
      </c>
      <c r="H200" s="224">
        <v>1</v>
      </c>
      <c r="I200" s="225"/>
      <c r="J200" s="226">
        <f>ROUND(I200*H200,2)</f>
        <v>0</v>
      </c>
      <c r="K200" s="227"/>
      <c r="L200" s="45"/>
      <c r="M200" s="228" t="s">
        <v>21</v>
      </c>
      <c r="N200" s="229" t="s">
        <v>44</v>
      </c>
      <c r="O200" s="85"/>
      <c r="P200" s="230">
        <f>O200*H200</f>
        <v>0</v>
      </c>
      <c r="Q200" s="230">
        <v>0</v>
      </c>
      <c r="R200" s="230">
        <f>Q200*H200</f>
        <v>0</v>
      </c>
      <c r="S200" s="230">
        <v>0</v>
      </c>
      <c r="T200" s="231">
        <f>S200*H200</f>
        <v>0</v>
      </c>
      <c r="U200" s="39"/>
      <c r="V200" s="39"/>
      <c r="W200" s="39"/>
      <c r="X200" s="39"/>
      <c r="Y200" s="39"/>
      <c r="Z200" s="39"/>
      <c r="AA200" s="39"/>
      <c r="AB200" s="39"/>
      <c r="AC200" s="39"/>
      <c r="AD200" s="39"/>
      <c r="AE200" s="39"/>
      <c r="AR200" s="232" t="s">
        <v>205</v>
      </c>
      <c r="AT200" s="232" t="s">
        <v>129</v>
      </c>
      <c r="AU200" s="232" t="s">
        <v>83</v>
      </c>
      <c r="AY200" s="18" t="s">
        <v>127</v>
      </c>
      <c r="BE200" s="233">
        <f>IF(N200="základní",J200,0)</f>
        <v>0</v>
      </c>
      <c r="BF200" s="233">
        <f>IF(N200="snížená",J200,0)</f>
        <v>0</v>
      </c>
      <c r="BG200" s="233">
        <f>IF(N200="zákl. přenesená",J200,0)</f>
        <v>0</v>
      </c>
      <c r="BH200" s="233">
        <f>IF(N200="sníž. přenesená",J200,0)</f>
        <v>0</v>
      </c>
      <c r="BI200" s="233">
        <f>IF(N200="nulová",J200,0)</f>
        <v>0</v>
      </c>
      <c r="BJ200" s="18" t="s">
        <v>81</v>
      </c>
      <c r="BK200" s="233">
        <f>ROUND(I200*H200,2)</f>
        <v>0</v>
      </c>
      <c r="BL200" s="18" t="s">
        <v>205</v>
      </c>
      <c r="BM200" s="232" t="s">
        <v>347</v>
      </c>
    </row>
    <row r="201" spans="1:47" s="2" customFormat="1" ht="12">
      <c r="A201" s="39"/>
      <c r="B201" s="40"/>
      <c r="C201" s="41"/>
      <c r="D201" s="234" t="s">
        <v>135</v>
      </c>
      <c r="E201" s="41"/>
      <c r="F201" s="235" t="s">
        <v>346</v>
      </c>
      <c r="G201" s="41"/>
      <c r="H201" s="41"/>
      <c r="I201" s="137"/>
      <c r="J201" s="41"/>
      <c r="K201" s="41"/>
      <c r="L201" s="45"/>
      <c r="M201" s="236"/>
      <c r="N201" s="237"/>
      <c r="O201" s="85"/>
      <c r="P201" s="85"/>
      <c r="Q201" s="85"/>
      <c r="R201" s="85"/>
      <c r="S201" s="85"/>
      <c r="T201" s="86"/>
      <c r="U201" s="39"/>
      <c r="V201" s="39"/>
      <c r="W201" s="39"/>
      <c r="X201" s="39"/>
      <c r="Y201" s="39"/>
      <c r="Z201" s="39"/>
      <c r="AA201" s="39"/>
      <c r="AB201" s="39"/>
      <c r="AC201" s="39"/>
      <c r="AD201" s="39"/>
      <c r="AE201" s="39"/>
      <c r="AT201" s="18" t="s">
        <v>135</v>
      </c>
      <c r="AU201" s="18" t="s">
        <v>83</v>
      </c>
    </row>
    <row r="202" spans="1:65" s="2" customFormat="1" ht="21.75" customHeight="1">
      <c r="A202" s="39"/>
      <c r="B202" s="40"/>
      <c r="C202" s="220" t="s">
        <v>348</v>
      </c>
      <c r="D202" s="220" t="s">
        <v>129</v>
      </c>
      <c r="E202" s="221" t="s">
        <v>349</v>
      </c>
      <c r="F202" s="222" t="s">
        <v>350</v>
      </c>
      <c r="G202" s="223" t="s">
        <v>145</v>
      </c>
      <c r="H202" s="224">
        <v>1</v>
      </c>
      <c r="I202" s="225"/>
      <c r="J202" s="226">
        <f>ROUND(I202*H202,2)</f>
        <v>0</v>
      </c>
      <c r="K202" s="227"/>
      <c r="L202" s="45"/>
      <c r="M202" s="228" t="s">
        <v>21</v>
      </c>
      <c r="N202" s="229" t="s">
        <v>44</v>
      </c>
      <c r="O202" s="85"/>
      <c r="P202" s="230">
        <f>O202*H202</f>
        <v>0</v>
      </c>
      <c r="Q202" s="230">
        <v>0</v>
      </c>
      <c r="R202" s="230">
        <f>Q202*H202</f>
        <v>0</v>
      </c>
      <c r="S202" s="230">
        <v>0</v>
      </c>
      <c r="T202" s="231">
        <f>S202*H202</f>
        <v>0</v>
      </c>
      <c r="U202" s="39"/>
      <c r="V202" s="39"/>
      <c r="W202" s="39"/>
      <c r="X202" s="39"/>
      <c r="Y202" s="39"/>
      <c r="Z202" s="39"/>
      <c r="AA202" s="39"/>
      <c r="AB202" s="39"/>
      <c r="AC202" s="39"/>
      <c r="AD202" s="39"/>
      <c r="AE202" s="39"/>
      <c r="AR202" s="232" t="s">
        <v>205</v>
      </c>
      <c r="AT202" s="232" t="s">
        <v>129</v>
      </c>
      <c r="AU202" s="232" t="s">
        <v>83</v>
      </c>
      <c r="AY202" s="18" t="s">
        <v>127</v>
      </c>
      <c r="BE202" s="233">
        <f>IF(N202="základní",J202,0)</f>
        <v>0</v>
      </c>
      <c r="BF202" s="233">
        <f>IF(N202="snížená",J202,0)</f>
        <v>0</v>
      </c>
      <c r="BG202" s="233">
        <f>IF(N202="zákl. přenesená",J202,0)</f>
        <v>0</v>
      </c>
      <c r="BH202" s="233">
        <f>IF(N202="sníž. přenesená",J202,0)</f>
        <v>0</v>
      </c>
      <c r="BI202" s="233">
        <f>IF(N202="nulová",J202,0)</f>
        <v>0</v>
      </c>
      <c r="BJ202" s="18" t="s">
        <v>81</v>
      </c>
      <c r="BK202" s="233">
        <f>ROUND(I202*H202,2)</f>
        <v>0</v>
      </c>
      <c r="BL202" s="18" t="s">
        <v>205</v>
      </c>
      <c r="BM202" s="232" t="s">
        <v>351</v>
      </c>
    </row>
    <row r="203" spans="1:47" s="2" customFormat="1" ht="12">
      <c r="A203" s="39"/>
      <c r="B203" s="40"/>
      <c r="C203" s="41"/>
      <c r="D203" s="234" t="s">
        <v>135</v>
      </c>
      <c r="E203" s="41"/>
      <c r="F203" s="235" t="s">
        <v>350</v>
      </c>
      <c r="G203" s="41"/>
      <c r="H203" s="41"/>
      <c r="I203" s="137"/>
      <c r="J203" s="41"/>
      <c r="K203" s="41"/>
      <c r="L203" s="45"/>
      <c r="M203" s="236"/>
      <c r="N203" s="237"/>
      <c r="O203" s="85"/>
      <c r="P203" s="85"/>
      <c r="Q203" s="85"/>
      <c r="R203" s="85"/>
      <c r="S203" s="85"/>
      <c r="T203" s="86"/>
      <c r="U203" s="39"/>
      <c r="V203" s="39"/>
      <c r="W203" s="39"/>
      <c r="X203" s="39"/>
      <c r="Y203" s="39"/>
      <c r="Z203" s="39"/>
      <c r="AA203" s="39"/>
      <c r="AB203" s="39"/>
      <c r="AC203" s="39"/>
      <c r="AD203" s="39"/>
      <c r="AE203" s="39"/>
      <c r="AT203" s="18" t="s">
        <v>135</v>
      </c>
      <c r="AU203" s="18" t="s">
        <v>83</v>
      </c>
    </row>
    <row r="204" spans="1:51" s="13" customFormat="1" ht="12">
      <c r="A204" s="13"/>
      <c r="B204" s="239"/>
      <c r="C204" s="240"/>
      <c r="D204" s="234" t="s">
        <v>138</v>
      </c>
      <c r="E204" s="241" t="s">
        <v>21</v>
      </c>
      <c r="F204" s="242" t="s">
        <v>81</v>
      </c>
      <c r="G204" s="240"/>
      <c r="H204" s="243">
        <v>1</v>
      </c>
      <c r="I204" s="244"/>
      <c r="J204" s="240"/>
      <c r="K204" s="240"/>
      <c r="L204" s="245"/>
      <c r="M204" s="246"/>
      <c r="N204" s="247"/>
      <c r="O204" s="247"/>
      <c r="P204" s="247"/>
      <c r="Q204" s="247"/>
      <c r="R204" s="247"/>
      <c r="S204" s="247"/>
      <c r="T204" s="248"/>
      <c r="U204" s="13"/>
      <c r="V204" s="13"/>
      <c r="W204" s="13"/>
      <c r="X204" s="13"/>
      <c r="Y204" s="13"/>
      <c r="Z204" s="13"/>
      <c r="AA204" s="13"/>
      <c r="AB204" s="13"/>
      <c r="AC204" s="13"/>
      <c r="AD204" s="13"/>
      <c r="AE204" s="13"/>
      <c r="AT204" s="249" t="s">
        <v>138</v>
      </c>
      <c r="AU204" s="249" t="s">
        <v>83</v>
      </c>
      <c r="AV204" s="13" t="s">
        <v>83</v>
      </c>
      <c r="AW204" s="13" t="s">
        <v>34</v>
      </c>
      <c r="AX204" s="13" t="s">
        <v>81</v>
      </c>
      <c r="AY204" s="249" t="s">
        <v>127</v>
      </c>
    </row>
    <row r="205" spans="1:65" s="2" customFormat="1" ht="33" customHeight="1">
      <c r="A205" s="39"/>
      <c r="B205" s="40"/>
      <c r="C205" s="220" t="s">
        <v>352</v>
      </c>
      <c r="D205" s="220" t="s">
        <v>129</v>
      </c>
      <c r="E205" s="221" t="s">
        <v>353</v>
      </c>
      <c r="F205" s="222" t="s">
        <v>354</v>
      </c>
      <c r="G205" s="223" t="s">
        <v>182</v>
      </c>
      <c r="H205" s="224">
        <v>0.254</v>
      </c>
      <c r="I205" s="225"/>
      <c r="J205" s="226">
        <f>ROUND(I205*H205,2)</f>
        <v>0</v>
      </c>
      <c r="K205" s="227"/>
      <c r="L205" s="45"/>
      <c r="M205" s="228" t="s">
        <v>21</v>
      </c>
      <c r="N205" s="229" t="s">
        <v>44</v>
      </c>
      <c r="O205" s="85"/>
      <c r="P205" s="230">
        <f>O205*H205</f>
        <v>0</v>
      </c>
      <c r="Q205" s="230">
        <v>0</v>
      </c>
      <c r="R205" s="230">
        <f>Q205*H205</f>
        <v>0</v>
      </c>
      <c r="S205" s="230">
        <v>0</v>
      </c>
      <c r="T205" s="231">
        <f>S205*H205</f>
        <v>0</v>
      </c>
      <c r="U205" s="39"/>
      <c r="V205" s="39"/>
      <c r="W205" s="39"/>
      <c r="X205" s="39"/>
      <c r="Y205" s="39"/>
      <c r="Z205" s="39"/>
      <c r="AA205" s="39"/>
      <c r="AB205" s="39"/>
      <c r="AC205" s="39"/>
      <c r="AD205" s="39"/>
      <c r="AE205" s="39"/>
      <c r="AR205" s="232" t="s">
        <v>205</v>
      </c>
      <c r="AT205" s="232" t="s">
        <v>129</v>
      </c>
      <c r="AU205" s="232" t="s">
        <v>83</v>
      </c>
      <c r="AY205" s="18" t="s">
        <v>127</v>
      </c>
      <c r="BE205" s="233">
        <f>IF(N205="základní",J205,0)</f>
        <v>0</v>
      </c>
      <c r="BF205" s="233">
        <f>IF(N205="snížená",J205,0)</f>
        <v>0</v>
      </c>
      <c r="BG205" s="233">
        <f>IF(N205="zákl. přenesená",J205,0)</f>
        <v>0</v>
      </c>
      <c r="BH205" s="233">
        <f>IF(N205="sníž. přenesená",J205,0)</f>
        <v>0</v>
      </c>
      <c r="BI205" s="233">
        <f>IF(N205="nulová",J205,0)</f>
        <v>0</v>
      </c>
      <c r="BJ205" s="18" t="s">
        <v>81</v>
      </c>
      <c r="BK205" s="233">
        <f>ROUND(I205*H205,2)</f>
        <v>0</v>
      </c>
      <c r="BL205" s="18" t="s">
        <v>205</v>
      </c>
      <c r="BM205" s="232" t="s">
        <v>355</v>
      </c>
    </row>
    <row r="206" spans="1:47" s="2" customFormat="1" ht="12">
      <c r="A206" s="39"/>
      <c r="B206" s="40"/>
      <c r="C206" s="41"/>
      <c r="D206" s="234" t="s">
        <v>135</v>
      </c>
      <c r="E206" s="41"/>
      <c r="F206" s="235" t="s">
        <v>354</v>
      </c>
      <c r="G206" s="41"/>
      <c r="H206" s="41"/>
      <c r="I206" s="137"/>
      <c r="J206" s="41"/>
      <c r="K206" s="41"/>
      <c r="L206" s="45"/>
      <c r="M206" s="236"/>
      <c r="N206" s="237"/>
      <c r="O206" s="85"/>
      <c r="P206" s="85"/>
      <c r="Q206" s="85"/>
      <c r="R206" s="85"/>
      <c r="S206" s="85"/>
      <c r="T206" s="86"/>
      <c r="U206" s="39"/>
      <c r="V206" s="39"/>
      <c r="W206" s="39"/>
      <c r="X206" s="39"/>
      <c r="Y206" s="39"/>
      <c r="Z206" s="39"/>
      <c r="AA206" s="39"/>
      <c r="AB206" s="39"/>
      <c r="AC206" s="39"/>
      <c r="AD206" s="39"/>
      <c r="AE206" s="39"/>
      <c r="AT206" s="18" t="s">
        <v>135</v>
      </c>
      <c r="AU206" s="18" t="s">
        <v>83</v>
      </c>
    </row>
    <row r="207" spans="1:47" s="2" customFormat="1" ht="12">
      <c r="A207" s="39"/>
      <c r="B207" s="40"/>
      <c r="C207" s="41"/>
      <c r="D207" s="234" t="s">
        <v>136</v>
      </c>
      <c r="E207" s="41"/>
      <c r="F207" s="238" t="s">
        <v>356</v>
      </c>
      <c r="G207" s="41"/>
      <c r="H207" s="41"/>
      <c r="I207" s="137"/>
      <c r="J207" s="41"/>
      <c r="K207" s="41"/>
      <c r="L207" s="45"/>
      <c r="M207" s="236"/>
      <c r="N207" s="237"/>
      <c r="O207" s="85"/>
      <c r="P207" s="85"/>
      <c r="Q207" s="85"/>
      <c r="R207" s="85"/>
      <c r="S207" s="85"/>
      <c r="T207" s="86"/>
      <c r="U207" s="39"/>
      <c r="V207" s="39"/>
      <c r="W207" s="39"/>
      <c r="X207" s="39"/>
      <c r="Y207" s="39"/>
      <c r="Z207" s="39"/>
      <c r="AA207" s="39"/>
      <c r="AB207" s="39"/>
      <c r="AC207" s="39"/>
      <c r="AD207" s="39"/>
      <c r="AE207" s="39"/>
      <c r="AT207" s="18" t="s">
        <v>136</v>
      </c>
      <c r="AU207" s="18" t="s">
        <v>83</v>
      </c>
    </row>
    <row r="208" spans="1:63" s="12" customFormat="1" ht="22.8" customHeight="1">
      <c r="A208" s="12"/>
      <c r="B208" s="204"/>
      <c r="C208" s="205"/>
      <c r="D208" s="206" t="s">
        <v>72</v>
      </c>
      <c r="E208" s="218" t="s">
        <v>357</v>
      </c>
      <c r="F208" s="218" t="s">
        <v>358</v>
      </c>
      <c r="G208" s="205"/>
      <c r="H208" s="205"/>
      <c r="I208" s="208"/>
      <c r="J208" s="219">
        <f>BK208</f>
        <v>0</v>
      </c>
      <c r="K208" s="205"/>
      <c r="L208" s="210"/>
      <c r="M208" s="211"/>
      <c r="N208" s="212"/>
      <c r="O208" s="212"/>
      <c r="P208" s="213">
        <f>SUM(P209:P218)</f>
        <v>0</v>
      </c>
      <c r="Q208" s="212"/>
      <c r="R208" s="213">
        <f>SUM(R209:R218)</f>
        <v>0.04775</v>
      </c>
      <c r="S208" s="212"/>
      <c r="T208" s="214">
        <f>SUM(T209:T218)</f>
        <v>0</v>
      </c>
      <c r="U208" s="12"/>
      <c r="V208" s="12"/>
      <c r="W208" s="12"/>
      <c r="X208" s="12"/>
      <c r="Y208" s="12"/>
      <c r="Z208" s="12"/>
      <c r="AA208" s="12"/>
      <c r="AB208" s="12"/>
      <c r="AC208" s="12"/>
      <c r="AD208" s="12"/>
      <c r="AE208" s="12"/>
      <c r="AR208" s="215" t="s">
        <v>83</v>
      </c>
      <c r="AT208" s="216" t="s">
        <v>72</v>
      </c>
      <c r="AU208" s="216" t="s">
        <v>81</v>
      </c>
      <c r="AY208" s="215" t="s">
        <v>127</v>
      </c>
      <c r="BK208" s="217">
        <f>SUM(BK209:BK218)</f>
        <v>0</v>
      </c>
    </row>
    <row r="209" spans="1:65" s="2" customFormat="1" ht="44.25" customHeight="1">
      <c r="A209" s="39"/>
      <c r="B209" s="40"/>
      <c r="C209" s="220" t="s">
        <v>359</v>
      </c>
      <c r="D209" s="220" t="s">
        <v>129</v>
      </c>
      <c r="E209" s="221" t="s">
        <v>360</v>
      </c>
      <c r="F209" s="222" t="s">
        <v>361</v>
      </c>
      <c r="G209" s="223" t="s">
        <v>322</v>
      </c>
      <c r="H209" s="224">
        <v>1</v>
      </c>
      <c r="I209" s="225"/>
      <c r="J209" s="226">
        <f>ROUND(I209*H209,2)</f>
        <v>0</v>
      </c>
      <c r="K209" s="227"/>
      <c r="L209" s="45"/>
      <c r="M209" s="228" t="s">
        <v>21</v>
      </c>
      <c r="N209" s="229" t="s">
        <v>44</v>
      </c>
      <c r="O209" s="85"/>
      <c r="P209" s="230">
        <f>O209*H209</f>
        <v>0</v>
      </c>
      <c r="Q209" s="230">
        <v>0.04496</v>
      </c>
      <c r="R209" s="230">
        <f>Q209*H209</f>
        <v>0.04496</v>
      </c>
      <c r="S209" s="230">
        <v>0</v>
      </c>
      <c r="T209" s="231">
        <f>S209*H209</f>
        <v>0</v>
      </c>
      <c r="U209" s="39"/>
      <c r="V209" s="39"/>
      <c r="W209" s="39"/>
      <c r="X209" s="39"/>
      <c r="Y209" s="39"/>
      <c r="Z209" s="39"/>
      <c r="AA209" s="39"/>
      <c r="AB209" s="39"/>
      <c r="AC209" s="39"/>
      <c r="AD209" s="39"/>
      <c r="AE209" s="39"/>
      <c r="AR209" s="232" t="s">
        <v>205</v>
      </c>
      <c r="AT209" s="232" t="s">
        <v>129</v>
      </c>
      <c r="AU209" s="232" t="s">
        <v>83</v>
      </c>
      <c r="AY209" s="18" t="s">
        <v>127</v>
      </c>
      <c r="BE209" s="233">
        <f>IF(N209="základní",J209,0)</f>
        <v>0</v>
      </c>
      <c r="BF209" s="233">
        <f>IF(N209="snížená",J209,0)</f>
        <v>0</v>
      </c>
      <c r="BG209" s="233">
        <f>IF(N209="zákl. přenesená",J209,0)</f>
        <v>0</v>
      </c>
      <c r="BH209" s="233">
        <f>IF(N209="sníž. přenesená",J209,0)</f>
        <v>0</v>
      </c>
      <c r="BI209" s="233">
        <f>IF(N209="nulová",J209,0)</f>
        <v>0</v>
      </c>
      <c r="BJ209" s="18" t="s">
        <v>81</v>
      </c>
      <c r="BK209" s="233">
        <f>ROUND(I209*H209,2)</f>
        <v>0</v>
      </c>
      <c r="BL209" s="18" t="s">
        <v>205</v>
      </c>
      <c r="BM209" s="232" t="s">
        <v>362</v>
      </c>
    </row>
    <row r="210" spans="1:47" s="2" customFormat="1" ht="12">
      <c r="A210" s="39"/>
      <c r="B210" s="40"/>
      <c r="C210" s="41"/>
      <c r="D210" s="234" t="s">
        <v>135</v>
      </c>
      <c r="E210" s="41"/>
      <c r="F210" s="235" t="s">
        <v>361</v>
      </c>
      <c r="G210" s="41"/>
      <c r="H210" s="41"/>
      <c r="I210" s="137"/>
      <c r="J210" s="41"/>
      <c r="K210" s="41"/>
      <c r="L210" s="45"/>
      <c r="M210" s="236"/>
      <c r="N210" s="237"/>
      <c r="O210" s="85"/>
      <c r="P210" s="85"/>
      <c r="Q210" s="85"/>
      <c r="R210" s="85"/>
      <c r="S210" s="85"/>
      <c r="T210" s="86"/>
      <c r="U210" s="39"/>
      <c r="V210" s="39"/>
      <c r="W210" s="39"/>
      <c r="X210" s="39"/>
      <c r="Y210" s="39"/>
      <c r="Z210" s="39"/>
      <c r="AA210" s="39"/>
      <c r="AB210" s="39"/>
      <c r="AC210" s="39"/>
      <c r="AD210" s="39"/>
      <c r="AE210" s="39"/>
      <c r="AT210" s="18" t="s">
        <v>135</v>
      </c>
      <c r="AU210" s="18" t="s">
        <v>83</v>
      </c>
    </row>
    <row r="211" spans="1:51" s="15" customFormat="1" ht="12">
      <c r="A211" s="15"/>
      <c r="B211" s="261"/>
      <c r="C211" s="262"/>
      <c r="D211" s="234" t="s">
        <v>138</v>
      </c>
      <c r="E211" s="263" t="s">
        <v>21</v>
      </c>
      <c r="F211" s="264" t="s">
        <v>221</v>
      </c>
      <c r="G211" s="262"/>
      <c r="H211" s="263" t="s">
        <v>21</v>
      </c>
      <c r="I211" s="265"/>
      <c r="J211" s="262"/>
      <c r="K211" s="262"/>
      <c r="L211" s="266"/>
      <c r="M211" s="267"/>
      <c r="N211" s="268"/>
      <c r="O211" s="268"/>
      <c r="P211" s="268"/>
      <c r="Q211" s="268"/>
      <c r="R211" s="268"/>
      <c r="S211" s="268"/>
      <c r="T211" s="269"/>
      <c r="U211" s="15"/>
      <c r="V211" s="15"/>
      <c r="W211" s="15"/>
      <c r="X211" s="15"/>
      <c r="Y211" s="15"/>
      <c r="Z211" s="15"/>
      <c r="AA211" s="15"/>
      <c r="AB211" s="15"/>
      <c r="AC211" s="15"/>
      <c r="AD211" s="15"/>
      <c r="AE211" s="15"/>
      <c r="AT211" s="270" t="s">
        <v>138</v>
      </c>
      <c r="AU211" s="270" t="s">
        <v>83</v>
      </c>
      <c r="AV211" s="15" t="s">
        <v>81</v>
      </c>
      <c r="AW211" s="15" t="s">
        <v>34</v>
      </c>
      <c r="AX211" s="15" t="s">
        <v>73</v>
      </c>
      <c r="AY211" s="270" t="s">
        <v>127</v>
      </c>
    </row>
    <row r="212" spans="1:51" s="13" customFormat="1" ht="12">
      <c r="A212" s="13"/>
      <c r="B212" s="239"/>
      <c r="C212" s="240"/>
      <c r="D212" s="234" t="s">
        <v>138</v>
      </c>
      <c r="E212" s="241" t="s">
        <v>21</v>
      </c>
      <c r="F212" s="242" t="s">
        <v>81</v>
      </c>
      <c r="G212" s="240"/>
      <c r="H212" s="243">
        <v>1</v>
      </c>
      <c r="I212" s="244"/>
      <c r="J212" s="240"/>
      <c r="K212" s="240"/>
      <c r="L212" s="245"/>
      <c r="M212" s="246"/>
      <c r="N212" s="247"/>
      <c r="O212" s="247"/>
      <c r="P212" s="247"/>
      <c r="Q212" s="247"/>
      <c r="R212" s="247"/>
      <c r="S212" s="247"/>
      <c r="T212" s="248"/>
      <c r="U212" s="13"/>
      <c r="V212" s="13"/>
      <c r="W212" s="13"/>
      <c r="X212" s="13"/>
      <c r="Y212" s="13"/>
      <c r="Z212" s="13"/>
      <c r="AA212" s="13"/>
      <c r="AB212" s="13"/>
      <c r="AC212" s="13"/>
      <c r="AD212" s="13"/>
      <c r="AE212" s="13"/>
      <c r="AT212" s="249" t="s">
        <v>138</v>
      </c>
      <c r="AU212" s="249" t="s">
        <v>83</v>
      </c>
      <c r="AV212" s="13" t="s">
        <v>83</v>
      </c>
      <c r="AW212" s="13" t="s">
        <v>34</v>
      </c>
      <c r="AX212" s="13" t="s">
        <v>81</v>
      </c>
      <c r="AY212" s="249" t="s">
        <v>127</v>
      </c>
    </row>
    <row r="213" spans="1:65" s="2" customFormat="1" ht="21.75" customHeight="1">
      <c r="A213" s="39"/>
      <c r="B213" s="40"/>
      <c r="C213" s="220" t="s">
        <v>363</v>
      </c>
      <c r="D213" s="220" t="s">
        <v>129</v>
      </c>
      <c r="E213" s="221" t="s">
        <v>364</v>
      </c>
      <c r="F213" s="222" t="s">
        <v>365</v>
      </c>
      <c r="G213" s="223" t="s">
        <v>322</v>
      </c>
      <c r="H213" s="224">
        <v>1</v>
      </c>
      <c r="I213" s="225"/>
      <c r="J213" s="226">
        <f>ROUND(I213*H213,2)</f>
        <v>0</v>
      </c>
      <c r="K213" s="227"/>
      <c r="L213" s="45"/>
      <c r="M213" s="228" t="s">
        <v>21</v>
      </c>
      <c r="N213" s="229" t="s">
        <v>44</v>
      </c>
      <c r="O213" s="85"/>
      <c r="P213" s="230">
        <f>O213*H213</f>
        <v>0</v>
      </c>
      <c r="Q213" s="230">
        <v>0.00279</v>
      </c>
      <c r="R213" s="230">
        <f>Q213*H213</f>
        <v>0.00279</v>
      </c>
      <c r="S213" s="230">
        <v>0</v>
      </c>
      <c r="T213" s="231">
        <f>S213*H213</f>
        <v>0</v>
      </c>
      <c r="U213" s="39"/>
      <c r="V213" s="39"/>
      <c r="W213" s="39"/>
      <c r="X213" s="39"/>
      <c r="Y213" s="39"/>
      <c r="Z213" s="39"/>
      <c r="AA213" s="39"/>
      <c r="AB213" s="39"/>
      <c r="AC213" s="39"/>
      <c r="AD213" s="39"/>
      <c r="AE213" s="39"/>
      <c r="AR213" s="232" t="s">
        <v>205</v>
      </c>
      <c r="AT213" s="232" t="s">
        <v>129</v>
      </c>
      <c r="AU213" s="232" t="s">
        <v>83</v>
      </c>
      <c r="AY213" s="18" t="s">
        <v>127</v>
      </c>
      <c r="BE213" s="233">
        <f>IF(N213="základní",J213,0)</f>
        <v>0</v>
      </c>
      <c r="BF213" s="233">
        <f>IF(N213="snížená",J213,0)</f>
        <v>0</v>
      </c>
      <c r="BG213" s="233">
        <f>IF(N213="zákl. přenesená",J213,0)</f>
        <v>0</v>
      </c>
      <c r="BH213" s="233">
        <f>IF(N213="sníž. přenesená",J213,0)</f>
        <v>0</v>
      </c>
      <c r="BI213" s="233">
        <f>IF(N213="nulová",J213,0)</f>
        <v>0</v>
      </c>
      <c r="BJ213" s="18" t="s">
        <v>81</v>
      </c>
      <c r="BK213" s="233">
        <f>ROUND(I213*H213,2)</f>
        <v>0</v>
      </c>
      <c r="BL213" s="18" t="s">
        <v>205</v>
      </c>
      <c r="BM213" s="232" t="s">
        <v>366</v>
      </c>
    </row>
    <row r="214" spans="1:47" s="2" customFormat="1" ht="12">
      <c r="A214" s="39"/>
      <c r="B214" s="40"/>
      <c r="C214" s="41"/>
      <c r="D214" s="234" t="s">
        <v>135</v>
      </c>
      <c r="E214" s="41"/>
      <c r="F214" s="235" t="s">
        <v>365</v>
      </c>
      <c r="G214" s="41"/>
      <c r="H214" s="41"/>
      <c r="I214" s="137"/>
      <c r="J214" s="41"/>
      <c r="K214" s="41"/>
      <c r="L214" s="45"/>
      <c r="M214" s="236"/>
      <c r="N214" s="237"/>
      <c r="O214" s="85"/>
      <c r="P214" s="85"/>
      <c r="Q214" s="85"/>
      <c r="R214" s="85"/>
      <c r="S214" s="85"/>
      <c r="T214" s="86"/>
      <c r="U214" s="39"/>
      <c r="V214" s="39"/>
      <c r="W214" s="39"/>
      <c r="X214" s="39"/>
      <c r="Y214" s="39"/>
      <c r="Z214" s="39"/>
      <c r="AA214" s="39"/>
      <c r="AB214" s="39"/>
      <c r="AC214" s="39"/>
      <c r="AD214" s="39"/>
      <c r="AE214" s="39"/>
      <c r="AT214" s="18" t="s">
        <v>135</v>
      </c>
      <c r="AU214" s="18" t="s">
        <v>83</v>
      </c>
    </row>
    <row r="215" spans="1:51" s="13" customFormat="1" ht="12">
      <c r="A215" s="13"/>
      <c r="B215" s="239"/>
      <c r="C215" s="240"/>
      <c r="D215" s="234" t="s">
        <v>138</v>
      </c>
      <c r="E215" s="241" t="s">
        <v>21</v>
      </c>
      <c r="F215" s="242" t="s">
        <v>81</v>
      </c>
      <c r="G215" s="240"/>
      <c r="H215" s="243">
        <v>1</v>
      </c>
      <c r="I215" s="244"/>
      <c r="J215" s="240"/>
      <c r="K215" s="240"/>
      <c r="L215" s="245"/>
      <c r="M215" s="246"/>
      <c r="N215" s="247"/>
      <c r="O215" s="247"/>
      <c r="P215" s="247"/>
      <c r="Q215" s="247"/>
      <c r="R215" s="247"/>
      <c r="S215" s="247"/>
      <c r="T215" s="248"/>
      <c r="U215" s="13"/>
      <c r="V215" s="13"/>
      <c r="W215" s="13"/>
      <c r="X215" s="13"/>
      <c r="Y215" s="13"/>
      <c r="Z215" s="13"/>
      <c r="AA215" s="13"/>
      <c r="AB215" s="13"/>
      <c r="AC215" s="13"/>
      <c r="AD215" s="13"/>
      <c r="AE215" s="13"/>
      <c r="AT215" s="249" t="s">
        <v>138</v>
      </c>
      <c r="AU215" s="249" t="s">
        <v>83</v>
      </c>
      <c r="AV215" s="13" t="s">
        <v>83</v>
      </c>
      <c r="AW215" s="13" t="s">
        <v>34</v>
      </c>
      <c r="AX215" s="13" t="s">
        <v>81</v>
      </c>
      <c r="AY215" s="249" t="s">
        <v>127</v>
      </c>
    </row>
    <row r="216" spans="1:65" s="2" customFormat="1" ht="33" customHeight="1">
      <c r="A216" s="39"/>
      <c r="B216" s="40"/>
      <c r="C216" s="220" t="s">
        <v>367</v>
      </c>
      <c r="D216" s="220" t="s">
        <v>129</v>
      </c>
      <c r="E216" s="221" t="s">
        <v>368</v>
      </c>
      <c r="F216" s="222" t="s">
        <v>369</v>
      </c>
      <c r="G216" s="223" t="s">
        <v>182</v>
      </c>
      <c r="H216" s="224">
        <v>0.048</v>
      </c>
      <c r="I216" s="225"/>
      <c r="J216" s="226">
        <f>ROUND(I216*H216,2)</f>
        <v>0</v>
      </c>
      <c r="K216" s="227"/>
      <c r="L216" s="45"/>
      <c r="M216" s="228" t="s">
        <v>21</v>
      </c>
      <c r="N216" s="229" t="s">
        <v>44</v>
      </c>
      <c r="O216" s="85"/>
      <c r="P216" s="230">
        <f>O216*H216</f>
        <v>0</v>
      </c>
      <c r="Q216" s="230">
        <v>0</v>
      </c>
      <c r="R216" s="230">
        <f>Q216*H216</f>
        <v>0</v>
      </c>
      <c r="S216" s="230">
        <v>0</v>
      </c>
      <c r="T216" s="231">
        <f>S216*H216</f>
        <v>0</v>
      </c>
      <c r="U216" s="39"/>
      <c r="V216" s="39"/>
      <c r="W216" s="39"/>
      <c r="X216" s="39"/>
      <c r="Y216" s="39"/>
      <c r="Z216" s="39"/>
      <c r="AA216" s="39"/>
      <c r="AB216" s="39"/>
      <c r="AC216" s="39"/>
      <c r="AD216" s="39"/>
      <c r="AE216" s="39"/>
      <c r="AR216" s="232" t="s">
        <v>205</v>
      </c>
      <c r="AT216" s="232" t="s">
        <v>129</v>
      </c>
      <c r="AU216" s="232" t="s">
        <v>83</v>
      </c>
      <c r="AY216" s="18" t="s">
        <v>127</v>
      </c>
      <c r="BE216" s="233">
        <f>IF(N216="základní",J216,0)</f>
        <v>0</v>
      </c>
      <c r="BF216" s="233">
        <f>IF(N216="snížená",J216,0)</f>
        <v>0</v>
      </c>
      <c r="BG216" s="233">
        <f>IF(N216="zákl. přenesená",J216,0)</f>
        <v>0</v>
      </c>
      <c r="BH216" s="233">
        <f>IF(N216="sníž. přenesená",J216,0)</f>
        <v>0</v>
      </c>
      <c r="BI216" s="233">
        <f>IF(N216="nulová",J216,0)</f>
        <v>0</v>
      </c>
      <c r="BJ216" s="18" t="s">
        <v>81</v>
      </c>
      <c r="BK216" s="233">
        <f>ROUND(I216*H216,2)</f>
        <v>0</v>
      </c>
      <c r="BL216" s="18" t="s">
        <v>205</v>
      </c>
      <c r="BM216" s="232" t="s">
        <v>370</v>
      </c>
    </row>
    <row r="217" spans="1:47" s="2" customFormat="1" ht="12">
      <c r="A217" s="39"/>
      <c r="B217" s="40"/>
      <c r="C217" s="41"/>
      <c r="D217" s="234" t="s">
        <v>135</v>
      </c>
      <c r="E217" s="41"/>
      <c r="F217" s="235" t="s">
        <v>369</v>
      </c>
      <c r="G217" s="41"/>
      <c r="H217" s="41"/>
      <c r="I217" s="137"/>
      <c r="J217" s="41"/>
      <c r="K217" s="41"/>
      <c r="L217" s="45"/>
      <c r="M217" s="236"/>
      <c r="N217" s="237"/>
      <c r="O217" s="85"/>
      <c r="P217" s="85"/>
      <c r="Q217" s="85"/>
      <c r="R217" s="85"/>
      <c r="S217" s="85"/>
      <c r="T217" s="86"/>
      <c r="U217" s="39"/>
      <c r="V217" s="39"/>
      <c r="W217" s="39"/>
      <c r="X217" s="39"/>
      <c r="Y217" s="39"/>
      <c r="Z217" s="39"/>
      <c r="AA217" s="39"/>
      <c r="AB217" s="39"/>
      <c r="AC217" s="39"/>
      <c r="AD217" s="39"/>
      <c r="AE217" s="39"/>
      <c r="AT217" s="18" t="s">
        <v>135</v>
      </c>
      <c r="AU217" s="18" t="s">
        <v>83</v>
      </c>
    </row>
    <row r="218" spans="1:47" s="2" customFormat="1" ht="12">
      <c r="A218" s="39"/>
      <c r="B218" s="40"/>
      <c r="C218" s="41"/>
      <c r="D218" s="234" t="s">
        <v>136</v>
      </c>
      <c r="E218" s="41"/>
      <c r="F218" s="238" t="s">
        <v>371</v>
      </c>
      <c r="G218" s="41"/>
      <c r="H218" s="41"/>
      <c r="I218" s="137"/>
      <c r="J218" s="41"/>
      <c r="K218" s="41"/>
      <c r="L218" s="45"/>
      <c r="M218" s="236"/>
      <c r="N218" s="237"/>
      <c r="O218" s="85"/>
      <c r="P218" s="85"/>
      <c r="Q218" s="85"/>
      <c r="R218" s="85"/>
      <c r="S218" s="85"/>
      <c r="T218" s="86"/>
      <c r="U218" s="39"/>
      <c r="V218" s="39"/>
      <c r="W218" s="39"/>
      <c r="X218" s="39"/>
      <c r="Y218" s="39"/>
      <c r="Z218" s="39"/>
      <c r="AA218" s="39"/>
      <c r="AB218" s="39"/>
      <c r="AC218" s="39"/>
      <c r="AD218" s="39"/>
      <c r="AE218" s="39"/>
      <c r="AT218" s="18" t="s">
        <v>136</v>
      </c>
      <c r="AU218" s="18" t="s">
        <v>83</v>
      </c>
    </row>
    <row r="219" spans="1:63" s="12" customFormat="1" ht="22.8" customHeight="1">
      <c r="A219" s="12"/>
      <c r="B219" s="204"/>
      <c r="C219" s="205"/>
      <c r="D219" s="206" t="s">
        <v>72</v>
      </c>
      <c r="E219" s="218" t="s">
        <v>372</v>
      </c>
      <c r="F219" s="218" t="s">
        <v>373</v>
      </c>
      <c r="G219" s="205"/>
      <c r="H219" s="205"/>
      <c r="I219" s="208"/>
      <c r="J219" s="219">
        <f>BK219</f>
        <v>0</v>
      </c>
      <c r="K219" s="205"/>
      <c r="L219" s="210"/>
      <c r="M219" s="211"/>
      <c r="N219" s="212"/>
      <c r="O219" s="212"/>
      <c r="P219" s="213">
        <f>SUM(P220:P225)</f>
        <v>0</v>
      </c>
      <c r="Q219" s="212"/>
      <c r="R219" s="213">
        <f>SUM(R220:R225)</f>
        <v>0.00215</v>
      </c>
      <c r="S219" s="212"/>
      <c r="T219" s="214">
        <f>SUM(T220:T225)</f>
        <v>0</v>
      </c>
      <c r="U219" s="12"/>
      <c r="V219" s="12"/>
      <c r="W219" s="12"/>
      <c r="X219" s="12"/>
      <c r="Y219" s="12"/>
      <c r="Z219" s="12"/>
      <c r="AA219" s="12"/>
      <c r="AB219" s="12"/>
      <c r="AC219" s="12"/>
      <c r="AD219" s="12"/>
      <c r="AE219" s="12"/>
      <c r="AR219" s="215" t="s">
        <v>83</v>
      </c>
      <c r="AT219" s="216" t="s">
        <v>72</v>
      </c>
      <c r="AU219" s="216" t="s">
        <v>81</v>
      </c>
      <c r="AY219" s="215" t="s">
        <v>127</v>
      </c>
      <c r="BK219" s="217">
        <f>SUM(BK220:BK225)</f>
        <v>0</v>
      </c>
    </row>
    <row r="220" spans="1:65" s="2" customFormat="1" ht="21.75" customHeight="1">
      <c r="A220" s="39"/>
      <c r="B220" s="40"/>
      <c r="C220" s="220" t="s">
        <v>374</v>
      </c>
      <c r="D220" s="220" t="s">
        <v>129</v>
      </c>
      <c r="E220" s="221" t="s">
        <v>375</v>
      </c>
      <c r="F220" s="222" t="s">
        <v>376</v>
      </c>
      <c r="G220" s="223" t="s">
        <v>198</v>
      </c>
      <c r="H220" s="224">
        <v>40</v>
      </c>
      <c r="I220" s="225"/>
      <c r="J220" s="226">
        <f>ROUND(I220*H220,2)</f>
        <v>0</v>
      </c>
      <c r="K220" s="227"/>
      <c r="L220" s="45"/>
      <c r="M220" s="228" t="s">
        <v>21</v>
      </c>
      <c r="N220" s="229" t="s">
        <v>44</v>
      </c>
      <c r="O220" s="85"/>
      <c r="P220" s="230">
        <f>O220*H220</f>
        <v>0</v>
      </c>
      <c r="Q220" s="230">
        <v>5E-05</v>
      </c>
      <c r="R220" s="230">
        <f>Q220*H220</f>
        <v>0.002</v>
      </c>
      <c r="S220" s="230">
        <v>0</v>
      </c>
      <c r="T220" s="231">
        <f>S220*H220</f>
        <v>0</v>
      </c>
      <c r="U220" s="39"/>
      <c r="V220" s="39"/>
      <c r="W220" s="39"/>
      <c r="X220" s="39"/>
      <c r="Y220" s="39"/>
      <c r="Z220" s="39"/>
      <c r="AA220" s="39"/>
      <c r="AB220" s="39"/>
      <c r="AC220" s="39"/>
      <c r="AD220" s="39"/>
      <c r="AE220" s="39"/>
      <c r="AR220" s="232" t="s">
        <v>205</v>
      </c>
      <c r="AT220" s="232" t="s">
        <v>129</v>
      </c>
      <c r="AU220" s="232" t="s">
        <v>83</v>
      </c>
      <c r="AY220" s="18" t="s">
        <v>127</v>
      </c>
      <c r="BE220" s="233">
        <f>IF(N220="základní",J220,0)</f>
        <v>0</v>
      </c>
      <c r="BF220" s="233">
        <f>IF(N220="snížená",J220,0)</f>
        <v>0</v>
      </c>
      <c r="BG220" s="233">
        <f>IF(N220="zákl. přenesená",J220,0)</f>
        <v>0</v>
      </c>
      <c r="BH220" s="233">
        <f>IF(N220="sníž. přenesená",J220,0)</f>
        <v>0</v>
      </c>
      <c r="BI220" s="233">
        <f>IF(N220="nulová",J220,0)</f>
        <v>0</v>
      </c>
      <c r="BJ220" s="18" t="s">
        <v>81</v>
      </c>
      <c r="BK220" s="233">
        <f>ROUND(I220*H220,2)</f>
        <v>0</v>
      </c>
      <c r="BL220" s="18" t="s">
        <v>205</v>
      </c>
      <c r="BM220" s="232" t="s">
        <v>377</v>
      </c>
    </row>
    <row r="221" spans="1:47" s="2" customFormat="1" ht="12">
      <c r="A221" s="39"/>
      <c r="B221" s="40"/>
      <c r="C221" s="41"/>
      <c r="D221" s="234" t="s">
        <v>135</v>
      </c>
      <c r="E221" s="41"/>
      <c r="F221" s="235" t="s">
        <v>376</v>
      </c>
      <c r="G221" s="41"/>
      <c r="H221" s="41"/>
      <c r="I221" s="137"/>
      <c r="J221" s="41"/>
      <c r="K221" s="41"/>
      <c r="L221" s="45"/>
      <c r="M221" s="236"/>
      <c r="N221" s="237"/>
      <c r="O221" s="85"/>
      <c r="P221" s="85"/>
      <c r="Q221" s="85"/>
      <c r="R221" s="85"/>
      <c r="S221" s="85"/>
      <c r="T221" s="86"/>
      <c r="U221" s="39"/>
      <c r="V221" s="39"/>
      <c r="W221" s="39"/>
      <c r="X221" s="39"/>
      <c r="Y221" s="39"/>
      <c r="Z221" s="39"/>
      <c r="AA221" s="39"/>
      <c r="AB221" s="39"/>
      <c r="AC221" s="39"/>
      <c r="AD221" s="39"/>
      <c r="AE221" s="39"/>
      <c r="AT221" s="18" t="s">
        <v>135</v>
      </c>
      <c r="AU221" s="18" t="s">
        <v>83</v>
      </c>
    </row>
    <row r="222" spans="1:51" s="13" customFormat="1" ht="12">
      <c r="A222" s="13"/>
      <c r="B222" s="239"/>
      <c r="C222" s="240"/>
      <c r="D222" s="234" t="s">
        <v>138</v>
      </c>
      <c r="E222" s="241" t="s">
        <v>21</v>
      </c>
      <c r="F222" s="242" t="s">
        <v>378</v>
      </c>
      <c r="G222" s="240"/>
      <c r="H222" s="243">
        <v>40</v>
      </c>
      <c r="I222" s="244"/>
      <c r="J222" s="240"/>
      <c r="K222" s="240"/>
      <c r="L222" s="245"/>
      <c r="M222" s="246"/>
      <c r="N222" s="247"/>
      <c r="O222" s="247"/>
      <c r="P222" s="247"/>
      <c r="Q222" s="247"/>
      <c r="R222" s="247"/>
      <c r="S222" s="247"/>
      <c r="T222" s="248"/>
      <c r="U222" s="13"/>
      <c r="V222" s="13"/>
      <c r="W222" s="13"/>
      <c r="X222" s="13"/>
      <c r="Y222" s="13"/>
      <c r="Z222" s="13"/>
      <c r="AA222" s="13"/>
      <c r="AB222" s="13"/>
      <c r="AC222" s="13"/>
      <c r="AD222" s="13"/>
      <c r="AE222" s="13"/>
      <c r="AT222" s="249" t="s">
        <v>138</v>
      </c>
      <c r="AU222" s="249" t="s">
        <v>83</v>
      </c>
      <c r="AV222" s="13" t="s">
        <v>83</v>
      </c>
      <c r="AW222" s="13" t="s">
        <v>34</v>
      </c>
      <c r="AX222" s="13" t="s">
        <v>81</v>
      </c>
      <c r="AY222" s="249" t="s">
        <v>127</v>
      </c>
    </row>
    <row r="223" spans="1:65" s="2" customFormat="1" ht="33" customHeight="1">
      <c r="A223" s="39"/>
      <c r="B223" s="40"/>
      <c r="C223" s="220" t="s">
        <v>379</v>
      </c>
      <c r="D223" s="220" t="s">
        <v>129</v>
      </c>
      <c r="E223" s="221" t="s">
        <v>380</v>
      </c>
      <c r="F223" s="222" t="s">
        <v>381</v>
      </c>
      <c r="G223" s="223" t="s">
        <v>198</v>
      </c>
      <c r="H223" s="224">
        <v>3</v>
      </c>
      <c r="I223" s="225"/>
      <c r="J223" s="226">
        <f>ROUND(I223*H223,2)</f>
        <v>0</v>
      </c>
      <c r="K223" s="227"/>
      <c r="L223" s="45"/>
      <c r="M223" s="228" t="s">
        <v>21</v>
      </c>
      <c r="N223" s="229" t="s">
        <v>44</v>
      </c>
      <c r="O223" s="85"/>
      <c r="P223" s="230">
        <f>O223*H223</f>
        <v>0</v>
      </c>
      <c r="Q223" s="230">
        <v>5E-05</v>
      </c>
      <c r="R223" s="230">
        <f>Q223*H223</f>
        <v>0.00015000000000000001</v>
      </c>
      <c r="S223" s="230">
        <v>0</v>
      </c>
      <c r="T223" s="231">
        <f>S223*H223</f>
        <v>0</v>
      </c>
      <c r="U223" s="39"/>
      <c r="V223" s="39"/>
      <c r="W223" s="39"/>
      <c r="X223" s="39"/>
      <c r="Y223" s="39"/>
      <c r="Z223" s="39"/>
      <c r="AA223" s="39"/>
      <c r="AB223" s="39"/>
      <c r="AC223" s="39"/>
      <c r="AD223" s="39"/>
      <c r="AE223" s="39"/>
      <c r="AR223" s="232" t="s">
        <v>205</v>
      </c>
      <c r="AT223" s="232" t="s">
        <v>129</v>
      </c>
      <c r="AU223" s="232" t="s">
        <v>83</v>
      </c>
      <c r="AY223" s="18" t="s">
        <v>127</v>
      </c>
      <c r="BE223" s="233">
        <f>IF(N223="základní",J223,0)</f>
        <v>0</v>
      </c>
      <c r="BF223" s="233">
        <f>IF(N223="snížená",J223,0)</f>
        <v>0</v>
      </c>
      <c r="BG223" s="233">
        <f>IF(N223="zákl. přenesená",J223,0)</f>
        <v>0</v>
      </c>
      <c r="BH223" s="233">
        <f>IF(N223="sníž. přenesená",J223,0)</f>
        <v>0</v>
      </c>
      <c r="BI223" s="233">
        <f>IF(N223="nulová",J223,0)</f>
        <v>0</v>
      </c>
      <c r="BJ223" s="18" t="s">
        <v>81</v>
      </c>
      <c r="BK223" s="233">
        <f>ROUND(I223*H223,2)</f>
        <v>0</v>
      </c>
      <c r="BL223" s="18" t="s">
        <v>205</v>
      </c>
      <c r="BM223" s="232" t="s">
        <v>382</v>
      </c>
    </row>
    <row r="224" spans="1:47" s="2" customFormat="1" ht="12">
      <c r="A224" s="39"/>
      <c r="B224" s="40"/>
      <c r="C224" s="41"/>
      <c r="D224" s="234" t="s">
        <v>135</v>
      </c>
      <c r="E224" s="41"/>
      <c r="F224" s="235" t="s">
        <v>381</v>
      </c>
      <c r="G224" s="41"/>
      <c r="H224" s="41"/>
      <c r="I224" s="137"/>
      <c r="J224" s="41"/>
      <c r="K224" s="41"/>
      <c r="L224" s="45"/>
      <c r="M224" s="236"/>
      <c r="N224" s="237"/>
      <c r="O224" s="85"/>
      <c r="P224" s="85"/>
      <c r="Q224" s="85"/>
      <c r="R224" s="85"/>
      <c r="S224" s="85"/>
      <c r="T224" s="86"/>
      <c r="U224" s="39"/>
      <c r="V224" s="39"/>
      <c r="W224" s="39"/>
      <c r="X224" s="39"/>
      <c r="Y224" s="39"/>
      <c r="Z224" s="39"/>
      <c r="AA224" s="39"/>
      <c r="AB224" s="39"/>
      <c r="AC224" s="39"/>
      <c r="AD224" s="39"/>
      <c r="AE224" s="39"/>
      <c r="AT224" s="18" t="s">
        <v>135</v>
      </c>
      <c r="AU224" s="18" t="s">
        <v>83</v>
      </c>
    </row>
    <row r="225" spans="1:51" s="13" customFormat="1" ht="12">
      <c r="A225" s="13"/>
      <c r="B225" s="239"/>
      <c r="C225" s="240"/>
      <c r="D225" s="234" t="s">
        <v>138</v>
      </c>
      <c r="E225" s="241" t="s">
        <v>21</v>
      </c>
      <c r="F225" s="242" t="s">
        <v>141</v>
      </c>
      <c r="G225" s="240"/>
      <c r="H225" s="243">
        <v>3</v>
      </c>
      <c r="I225" s="244"/>
      <c r="J225" s="240"/>
      <c r="K225" s="240"/>
      <c r="L225" s="245"/>
      <c r="M225" s="246"/>
      <c r="N225" s="247"/>
      <c r="O225" s="247"/>
      <c r="P225" s="247"/>
      <c r="Q225" s="247"/>
      <c r="R225" s="247"/>
      <c r="S225" s="247"/>
      <c r="T225" s="248"/>
      <c r="U225" s="13"/>
      <c r="V225" s="13"/>
      <c r="W225" s="13"/>
      <c r="X225" s="13"/>
      <c r="Y225" s="13"/>
      <c r="Z225" s="13"/>
      <c r="AA225" s="13"/>
      <c r="AB225" s="13"/>
      <c r="AC225" s="13"/>
      <c r="AD225" s="13"/>
      <c r="AE225" s="13"/>
      <c r="AT225" s="249" t="s">
        <v>138</v>
      </c>
      <c r="AU225" s="249" t="s">
        <v>83</v>
      </c>
      <c r="AV225" s="13" t="s">
        <v>83</v>
      </c>
      <c r="AW225" s="13" t="s">
        <v>34</v>
      </c>
      <c r="AX225" s="13" t="s">
        <v>81</v>
      </c>
      <c r="AY225" s="249" t="s">
        <v>127</v>
      </c>
    </row>
    <row r="226" spans="1:63" s="12" customFormat="1" ht="22.8" customHeight="1">
      <c r="A226" s="12"/>
      <c r="B226" s="204"/>
      <c r="C226" s="205"/>
      <c r="D226" s="206" t="s">
        <v>72</v>
      </c>
      <c r="E226" s="218" t="s">
        <v>383</v>
      </c>
      <c r="F226" s="218" t="s">
        <v>384</v>
      </c>
      <c r="G226" s="205"/>
      <c r="H226" s="205"/>
      <c r="I226" s="208"/>
      <c r="J226" s="219">
        <f>BK226</f>
        <v>0</v>
      </c>
      <c r="K226" s="205"/>
      <c r="L226" s="210"/>
      <c r="M226" s="211"/>
      <c r="N226" s="212"/>
      <c r="O226" s="212"/>
      <c r="P226" s="213">
        <f>SUM(P227:P228)</f>
        <v>0</v>
      </c>
      <c r="Q226" s="212"/>
      <c r="R226" s="213">
        <f>SUM(R227:R228)</f>
        <v>0</v>
      </c>
      <c r="S226" s="212"/>
      <c r="T226" s="214">
        <f>SUM(T227:T228)</f>
        <v>0</v>
      </c>
      <c r="U226" s="12"/>
      <c r="V226" s="12"/>
      <c r="W226" s="12"/>
      <c r="X226" s="12"/>
      <c r="Y226" s="12"/>
      <c r="Z226" s="12"/>
      <c r="AA226" s="12"/>
      <c r="AB226" s="12"/>
      <c r="AC226" s="12"/>
      <c r="AD226" s="12"/>
      <c r="AE226" s="12"/>
      <c r="AR226" s="215" t="s">
        <v>133</v>
      </c>
      <c r="AT226" s="216" t="s">
        <v>72</v>
      </c>
      <c r="AU226" s="216" t="s">
        <v>81</v>
      </c>
      <c r="AY226" s="215" t="s">
        <v>127</v>
      </c>
      <c r="BK226" s="217">
        <f>SUM(BK227:BK228)</f>
        <v>0</v>
      </c>
    </row>
    <row r="227" spans="1:65" s="2" customFormat="1" ht="16.5" customHeight="1">
      <c r="A227" s="39"/>
      <c r="B227" s="40"/>
      <c r="C227" s="220" t="s">
        <v>378</v>
      </c>
      <c r="D227" s="220" t="s">
        <v>129</v>
      </c>
      <c r="E227" s="221" t="s">
        <v>385</v>
      </c>
      <c r="F227" s="222" t="s">
        <v>386</v>
      </c>
      <c r="G227" s="223" t="s">
        <v>387</v>
      </c>
      <c r="H227" s="224">
        <v>1</v>
      </c>
      <c r="I227" s="225"/>
      <c r="J227" s="226">
        <f>ROUND(I227*H227,2)</f>
        <v>0</v>
      </c>
      <c r="K227" s="227"/>
      <c r="L227" s="45"/>
      <c r="M227" s="228" t="s">
        <v>21</v>
      </c>
      <c r="N227" s="229" t="s">
        <v>44</v>
      </c>
      <c r="O227" s="85"/>
      <c r="P227" s="230">
        <f>O227*H227</f>
        <v>0</v>
      </c>
      <c r="Q227" s="230">
        <v>0</v>
      </c>
      <c r="R227" s="230">
        <f>Q227*H227</f>
        <v>0</v>
      </c>
      <c r="S227" s="230">
        <v>0</v>
      </c>
      <c r="T227" s="231">
        <f>S227*H227</f>
        <v>0</v>
      </c>
      <c r="U227" s="39"/>
      <c r="V227" s="39"/>
      <c r="W227" s="39"/>
      <c r="X227" s="39"/>
      <c r="Y227" s="39"/>
      <c r="Z227" s="39"/>
      <c r="AA227" s="39"/>
      <c r="AB227" s="39"/>
      <c r="AC227" s="39"/>
      <c r="AD227" s="39"/>
      <c r="AE227" s="39"/>
      <c r="AR227" s="232" t="s">
        <v>388</v>
      </c>
      <c r="AT227" s="232" t="s">
        <v>129</v>
      </c>
      <c r="AU227" s="232" t="s">
        <v>83</v>
      </c>
      <c r="AY227" s="18" t="s">
        <v>127</v>
      </c>
      <c r="BE227" s="233">
        <f>IF(N227="základní",J227,0)</f>
        <v>0</v>
      </c>
      <c r="BF227" s="233">
        <f>IF(N227="snížená",J227,0)</f>
        <v>0</v>
      </c>
      <c r="BG227" s="233">
        <f>IF(N227="zákl. přenesená",J227,0)</f>
        <v>0</v>
      </c>
      <c r="BH227" s="233">
        <f>IF(N227="sníž. přenesená",J227,0)</f>
        <v>0</v>
      </c>
      <c r="BI227" s="233">
        <f>IF(N227="nulová",J227,0)</f>
        <v>0</v>
      </c>
      <c r="BJ227" s="18" t="s">
        <v>81</v>
      </c>
      <c r="BK227" s="233">
        <f>ROUND(I227*H227,2)</f>
        <v>0</v>
      </c>
      <c r="BL227" s="18" t="s">
        <v>388</v>
      </c>
      <c r="BM227" s="232" t="s">
        <v>389</v>
      </c>
    </row>
    <row r="228" spans="1:47" s="2" customFormat="1" ht="12">
      <c r="A228" s="39"/>
      <c r="B228" s="40"/>
      <c r="C228" s="41"/>
      <c r="D228" s="234" t="s">
        <v>135</v>
      </c>
      <c r="E228" s="41"/>
      <c r="F228" s="235" t="s">
        <v>386</v>
      </c>
      <c r="G228" s="41"/>
      <c r="H228" s="41"/>
      <c r="I228" s="137"/>
      <c r="J228" s="41"/>
      <c r="K228" s="41"/>
      <c r="L228" s="45"/>
      <c r="M228" s="285"/>
      <c r="N228" s="286"/>
      <c r="O228" s="287"/>
      <c r="P228" s="287"/>
      <c r="Q228" s="287"/>
      <c r="R228" s="287"/>
      <c r="S228" s="287"/>
      <c r="T228" s="288"/>
      <c r="U228" s="39"/>
      <c r="V228" s="39"/>
      <c r="W228" s="39"/>
      <c r="X228" s="39"/>
      <c r="Y228" s="39"/>
      <c r="Z228" s="39"/>
      <c r="AA228" s="39"/>
      <c r="AB228" s="39"/>
      <c r="AC228" s="39"/>
      <c r="AD228" s="39"/>
      <c r="AE228" s="39"/>
      <c r="AT228" s="18" t="s">
        <v>135</v>
      </c>
      <c r="AU228" s="18" t="s">
        <v>83</v>
      </c>
    </row>
    <row r="229" spans="1:31" s="2" customFormat="1" ht="6.95" customHeight="1">
      <c r="A229" s="39"/>
      <c r="B229" s="60"/>
      <c r="C229" s="61"/>
      <c r="D229" s="61"/>
      <c r="E229" s="61"/>
      <c r="F229" s="61"/>
      <c r="G229" s="61"/>
      <c r="H229" s="61"/>
      <c r="I229" s="167"/>
      <c r="J229" s="61"/>
      <c r="K229" s="61"/>
      <c r="L229" s="45"/>
      <c r="M229" s="39"/>
      <c r="O229" s="39"/>
      <c r="P229" s="39"/>
      <c r="Q229" s="39"/>
      <c r="R229" s="39"/>
      <c r="S229" s="39"/>
      <c r="T229" s="39"/>
      <c r="U229" s="39"/>
      <c r="V229" s="39"/>
      <c r="W229" s="39"/>
      <c r="X229" s="39"/>
      <c r="Y229" s="39"/>
      <c r="Z229" s="39"/>
      <c r="AA229" s="39"/>
      <c r="AB229" s="39"/>
      <c r="AC229" s="39"/>
      <c r="AD229" s="39"/>
      <c r="AE229" s="39"/>
    </row>
  </sheetData>
  <sheetProtection password="CC4E" sheet="1" objects="1" scenarios="1" formatColumns="0" formatRows="0" autoFilter="0"/>
  <autoFilter ref="C84:K228"/>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1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89</v>
      </c>
    </row>
    <row r="3" spans="2:46" s="1" customFormat="1" ht="6.95" customHeight="1">
      <c r="B3" s="130"/>
      <c r="C3" s="131"/>
      <c r="D3" s="131"/>
      <c r="E3" s="131"/>
      <c r="F3" s="131"/>
      <c r="G3" s="131"/>
      <c r="H3" s="131"/>
      <c r="I3" s="132"/>
      <c r="J3" s="131"/>
      <c r="K3" s="131"/>
      <c r="L3" s="21"/>
      <c r="AT3" s="18" t="s">
        <v>83</v>
      </c>
    </row>
    <row r="4" spans="2:46" s="1" customFormat="1" ht="24.95" customHeight="1">
      <c r="B4" s="21"/>
      <c r="D4" s="133" t="s">
        <v>96</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Rekonstrukce kotelny MŠ Bratrská, Dačice</v>
      </c>
      <c r="F7" s="135"/>
      <c r="G7" s="135"/>
      <c r="H7" s="135"/>
      <c r="I7" s="129"/>
      <c r="L7" s="21"/>
    </row>
    <row r="8" spans="1:31" s="2" customFormat="1" ht="12" customHeight="1">
      <c r="A8" s="39"/>
      <c r="B8" s="45"/>
      <c r="C8" s="39"/>
      <c r="D8" s="135" t="s">
        <v>97</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390</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21</v>
      </c>
      <c r="G11" s="39"/>
      <c r="H11" s="39"/>
      <c r="I11" s="141" t="s">
        <v>20</v>
      </c>
      <c r="J11" s="140" t="s">
        <v>21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27. 2. 2017</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26</v>
      </c>
      <c r="E14" s="39"/>
      <c r="F14" s="39"/>
      <c r="G14" s="39"/>
      <c r="H14" s="39"/>
      <c r="I14" s="141" t="s">
        <v>27</v>
      </c>
      <c r="J14" s="140" t="s">
        <v>21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28</v>
      </c>
      <c r="F15" s="39"/>
      <c r="G15" s="39"/>
      <c r="H15" s="39"/>
      <c r="I15" s="141" t="s">
        <v>29</v>
      </c>
      <c r="J15" s="140" t="s">
        <v>21</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27</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29</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27</v>
      </c>
      <c r="J20" s="140" t="s">
        <v>21</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391</v>
      </c>
      <c r="F21" s="39"/>
      <c r="G21" s="39"/>
      <c r="H21" s="39"/>
      <c r="I21" s="141" t="s">
        <v>29</v>
      </c>
      <c r="J21" s="140" t="s">
        <v>21</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35</v>
      </c>
      <c r="E23" s="39"/>
      <c r="F23" s="39"/>
      <c r="G23" s="39"/>
      <c r="H23" s="39"/>
      <c r="I23" s="141" t="s">
        <v>27</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 xml:space="preserve"> </v>
      </c>
      <c r="F24" s="39"/>
      <c r="G24" s="39"/>
      <c r="H24" s="39"/>
      <c r="I24" s="141" t="s">
        <v>29</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37</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21</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39</v>
      </c>
      <c r="E30" s="39"/>
      <c r="F30" s="39"/>
      <c r="G30" s="39"/>
      <c r="H30" s="39"/>
      <c r="I30" s="137"/>
      <c r="J30" s="151">
        <f>ROUND(J87,2)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41</v>
      </c>
      <c r="G32" s="39"/>
      <c r="H32" s="39"/>
      <c r="I32" s="153" t="s">
        <v>40</v>
      </c>
      <c r="J32" s="152" t="s">
        <v>42</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43</v>
      </c>
      <c r="E33" s="135" t="s">
        <v>44</v>
      </c>
      <c r="F33" s="155">
        <f>ROUND((SUM(BE87:BE311)),2)</f>
        <v>0</v>
      </c>
      <c r="G33" s="39"/>
      <c r="H33" s="39"/>
      <c r="I33" s="156">
        <v>0.21</v>
      </c>
      <c r="J33" s="155">
        <f>ROUND(((SUM(BE87:BE311))*I33),2)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45</v>
      </c>
      <c r="F34" s="155">
        <f>ROUND((SUM(BF87:BF311)),2)</f>
        <v>0</v>
      </c>
      <c r="G34" s="39"/>
      <c r="H34" s="39"/>
      <c r="I34" s="156">
        <v>0.15</v>
      </c>
      <c r="J34" s="155">
        <f>ROUND(((SUM(BF87:BF311))*I34),2)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46</v>
      </c>
      <c r="F35" s="155">
        <f>ROUND((SUM(BG87:BG311)),2)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47</v>
      </c>
      <c r="F36" s="155">
        <f>ROUND((SUM(BH87:BH311)),2)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48</v>
      </c>
      <c r="F37" s="155">
        <f>ROUND((SUM(BI87:BI311)),2)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49</v>
      </c>
      <c r="E39" s="159"/>
      <c r="F39" s="159"/>
      <c r="G39" s="160" t="s">
        <v>50</v>
      </c>
      <c r="H39" s="161" t="s">
        <v>51</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99</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kotelny MŠ Bratrská, Dačice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97</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03 - Ústřední vytápění</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Dačice</v>
      </c>
      <c r="G52" s="41"/>
      <c r="H52" s="41"/>
      <c r="I52" s="141" t="s">
        <v>24</v>
      </c>
      <c r="J52" s="73" t="str">
        <f>IF(J12="","",J12)</f>
        <v>27. 2. 2017</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3" t="s">
        <v>26</v>
      </c>
      <c r="D54" s="41"/>
      <c r="E54" s="41"/>
      <c r="F54" s="28" t="str">
        <f>E15</f>
        <v>Město Dačice</v>
      </c>
      <c r="G54" s="41"/>
      <c r="H54" s="41"/>
      <c r="I54" s="141" t="s">
        <v>32</v>
      </c>
      <c r="J54" s="37" t="str">
        <f>E21</f>
        <v>VV PROJEKT, Havlíčkova 44, Jihlava</v>
      </c>
      <c r="K54" s="41"/>
      <c r="L54" s="138"/>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141" t="s">
        <v>35</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100</v>
      </c>
      <c r="D57" s="173"/>
      <c r="E57" s="173"/>
      <c r="F57" s="173"/>
      <c r="G57" s="173"/>
      <c r="H57" s="173"/>
      <c r="I57" s="174"/>
      <c r="J57" s="175" t="s">
        <v>101</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71</v>
      </c>
      <c r="D59" s="41"/>
      <c r="E59" s="41"/>
      <c r="F59" s="41"/>
      <c r="G59" s="41"/>
      <c r="H59" s="41"/>
      <c r="I59" s="137"/>
      <c r="J59" s="103">
        <f>J87</f>
        <v>0</v>
      </c>
      <c r="K59" s="41"/>
      <c r="L59" s="138"/>
      <c r="S59" s="39"/>
      <c r="T59" s="39"/>
      <c r="U59" s="39"/>
      <c r="V59" s="39"/>
      <c r="W59" s="39"/>
      <c r="X59" s="39"/>
      <c r="Y59" s="39"/>
      <c r="Z59" s="39"/>
      <c r="AA59" s="39"/>
      <c r="AB59" s="39"/>
      <c r="AC59" s="39"/>
      <c r="AD59" s="39"/>
      <c r="AE59" s="39"/>
      <c r="AU59" s="18" t="s">
        <v>102</v>
      </c>
    </row>
    <row r="60" spans="1:31" s="9" customFormat="1" ht="24.95" customHeight="1">
      <c r="A60" s="9"/>
      <c r="B60" s="177"/>
      <c r="C60" s="178"/>
      <c r="D60" s="179" t="s">
        <v>392</v>
      </c>
      <c r="E60" s="180"/>
      <c r="F60" s="180"/>
      <c r="G60" s="180"/>
      <c r="H60" s="180"/>
      <c r="I60" s="181"/>
      <c r="J60" s="182">
        <f>J88</f>
        <v>0</v>
      </c>
      <c r="K60" s="178"/>
      <c r="L60" s="183"/>
      <c r="S60" s="9"/>
      <c r="T60" s="9"/>
      <c r="U60" s="9"/>
      <c r="V60" s="9"/>
      <c r="W60" s="9"/>
      <c r="X60" s="9"/>
      <c r="Y60" s="9"/>
      <c r="Z60" s="9"/>
      <c r="AA60" s="9"/>
      <c r="AB60" s="9"/>
      <c r="AC60" s="9"/>
      <c r="AD60" s="9"/>
      <c r="AE60" s="9"/>
    </row>
    <row r="61" spans="1:31" s="10" customFormat="1" ht="19.9" customHeight="1">
      <c r="A61" s="10"/>
      <c r="B61" s="184"/>
      <c r="C61" s="185"/>
      <c r="D61" s="186" t="s">
        <v>393</v>
      </c>
      <c r="E61" s="187"/>
      <c r="F61" s="187"/>
      <c r="G61" s="187"/>
      <c r="H61" s="187"/>
      <c r="I61" s="188"/>
      <c r="J61" s="189">
        <f>J89</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394</v>
      </c>
      <c r="E62" s="187"/>
      <c r="F62" s="187"/>
      <c r="G62" s="187"/>
      <c r="H62" s="187"/>
      <c r="I62" s="188"/>
      <c r="J62" s="189">
        <f>J138</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395</v>
      </c>
      <c r="E63" s="187"/>
      <c r="F63" s="187"/>
      <c r="G63" s="187"/>
      <c r="H63" s="187"/>
      <c r="I63" s="188"/>
      <c r="J63" s="189">
        <f>J170</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396</v>
      </c>
      <c r="E64" s="187"/>
      <c r="F64" s="187"/>
      <c r="G64" s="187"/>
      <c r="H64" s="187"/>
      <c r="I64" s="188"/>
      <c r="J64" s="189">
        <f>J204</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397</v>
      </c>
      <c r="E65" s="187"/>
      <c r="F65" s="187"/>
      <c r="G65" s="187"/>
      <c r="H65" s="187"/>
      <c r="I65" s="188"/>
      <c r="J65" s="189">
        <f>J270</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398</v>
      </c>
      <c r="E66" s="187"/>
      <c r="F66" s="187"/>
      <c r="G66" s="187"/>
      <c r="H66" s="187"/>
      <c r="I66" s="188"/>
      <c r="J66" s="189">
        <f>J291</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399</v>
      </c>
      <c r="E67" s="187"/>
      <c r="F67" s="187"/>
      <c r="G67" s="187"/>
      <c r="H67" s="187"/>
      <c r="I67" s="188"/>
      <c r="J67" s="189">
        <f>J301</f>
        <v>0</v>
      </c>
      <c r="K67" s="185"/>
      <c r="L67" s="190"/>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167"/>
      <c r="J69" s="61"/>
      <c r="K69" s="61"/>
      <c r="L69" s="13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170"/>
      <c r="J73" s="63"/>
      <c r="K73" s="63"/>
      <c r="L73" s="138"/>
      <c r="S73" s="39"/>
      <c r="T73" s="39"/>
      <c r="U73" s="39"/>
      <c r="V73" s="39"/>
      <c r="W73" s="39"/>
      <c r="X73" s="39"/>
      <c r="Y73" s="39"/>
      <c r="Z73" s="39"/>
      <c r="AA73" s="39"/>
      <c r="AB73" s="39"/>
      <c r="AC73" s="39"/>
      <c r="AD73" s="39"/>
      <c r="AE73" s="39"/>
    </row>
    <row r="74" spans="1:31" s="2" customFormat="1" ht="24.95" customHeight="1">
      <c r="A74" s="39"/>
      <c r="B74" s="40"/>
      <c r="C74" s="24" t="s">
        <v>112</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171" t="str">
        <f>E7</f>
        <v>Rekonstrukce kotelny MŠ Bratrská, Dačice</v>
      </c>
      <c r="F77" s="33"/>
      <c r="G77" s="33"/>
      <c r="H77" s="33"/>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97</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6.5" customHeight="1">
      <c r="A79" s="39"/>
      <c r="B79" s="40"/>
      <c r="C79" s="41"/>
      <c r="D79" s="41"/>
      <c r="E79" s="70" t="str">
        <f>E9</f>
        <v>03 - Ústřední vytápění</v>
      </c>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3" t="s">
        <v>22</v>
      </c>
      <c r="D81" s="41"/>
      <c r="E81" s="41"/>
      <c r="F81" s="28" t="str">
        <f>F12</f>
        <v>Dačice</v>
      </c>
      <c r="G81" s="41"/>
      <c r="H81" s="41"/>
      <c r="I81" s="141" t="s">
        <v>24</v>
      </c>
      <c r="J81" s="73" t="str">
        <f>IF(J12="","",J12)</f>
        <v>27. 2. 2017</v>
      </c>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40.05" customHeight="1">
      <c r="A83" s="39"/>
      <c r="B83" s="40"/>
      <c r="C83" s="33" t="s">
        <v>26</v>
      </c>
      <c r="D83" s="41"/>
      <c r="E83" s="41"/>
      <c r="F83" s="28" t="str">
        <f>E15</f>
        <v>Město Dačice</v>
      </c>
      <c r="G83" s="41"/>
      <c r="H83" s="41"/>
      <c r="I83" s="141" t="s">
        <v>32</v>
      </c>
      <c r="J83" s="37" t="str">
        <f>E21</f>
        <v>VV PROJEKT, Havlíčkova 44, Jihlava</v>
      </c>
      <c r="K83" s="41"/>
      <c r="L83" s="138"/>
      <c r="S83" s="39"/>
      <c r="T83" s="39"/>
      <c r="U83" s="39"/>
      <c r="V83" s="39"/>
      <c r="W83" s="39"/>
      <c r="X83" s="39"/>
      <c r="Y83" s="39"/>
      <c r="Z83" s="39"/>
      <c r="AA83" s="39"/>
      <c r="AB83" s="39"/>
      <c r="AC83" s="39"/>
      <c r="AD83" s="39"/>
      <c r="AE83" s="39"/>
    </row>
    <row r="84" spans="1:31" s="2" customFormat="1" ht="15.15" customHeight="1">
      <c r="A84" s="39"/>
      <c r="B84" s="40"/>
      <c r="C84" s="33" t="s">
        <v>30</v>
      </c>
      <c r="D84" s="41"/>
      <c r="E84" s="41"/>
      <c r="F84" s="28" t="str">
        <f>IF(E18="","",E18)</f>
        <v>Vyplň údaj</v>
      </c>
      <c r="G84" s="41"/>
      <c r="H84" s="41"/>
      <c r="I84" s="141" t="s">
        <v>35</v>
      </c>
      <c r="J84" s="37" t="str">
        <f>E24</f>
        <v xml:space="preserve"> </v>
      </c>
      <c r="K84" s="41"/>
      <c r="L84" s="138"/>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11" customFormat="1" ht="29.25" customHeight="1">
      <c r="A86" s="191"/>
      <c r="B86" s="192"/>
      <c r="C86" s="193" t="s">
        <v>113</v>
      </c>
      <c r="D86" s="194" t="s">
        <v>58</v>
      </c>
      <c r="E86" s="194" t="s">
        <v>54</v>
      </c>
      <c r="F86" s="194" t="s">
        <v>55</v>
      </c>
      <c r="G86" s="194" t="s">
        <v>114</v>
      </c>
      <c r="H86" s="194" t="s">
        <v>115</v>
      </c>
      <c r="I86" s="195" t="s">
        <v>116</v>
      </c>
      <c r="J86" s="196" t="s">
        <v>101</v>
      </c>
      <c r="K86" s="197" t="s">
        <v>117</v>
      </c>
      <c r="L86" s="198"/>
      <c r="M86" s="93" t="s">
        <v>21</v>
      </c>
      <c r="N86" s="94" t="s">
        <v>43</v>
      </c>
      <c r="O86" s="94" t="s">
        <v>118</v>
      </c>
      <c r="P86" s="94" t="s">
        <v>119</v>
      </c>
      <c r="Q86" s="94" t="s">
        <v>120</v>
      </c>
      <c r="R86" s="94" t="s">
        <v>121</v>
      </c>
      <c r="S86" s="94" t="s">
        <v>122</v>
      </c>
      <c r="T86" s="95" t="s">
        <v>123</v>
      </c>
      <c r="U86" s="191"/>
      <c r="V86" s="191"/>
      <c r="W86" s="191"/>
      <c r="X86" s="191"/>
      <c r="Y86" s="191"/>
      <c r="Z86" s="191"/>
      <c r="AA86" s="191"/>
      <c r="AB86" s="191"/>
      <c r="AC86" s="191"/>
      <c r="AD86" s="191"/>
      <c r="AE86" s="191"/>
    </row>
    <row r="87" spans="1:63" s="2" customFormat="1" ht="22.8" customHeight="1">
      <c r="A87" s="39"/>
      <c r="B87" s="40"/>
      <c r="C87" s="100" t="s">
        <v>124</v>
      </c>
      <c r="D87" s="41"/>
      <c r="E87" s="41"/>
      <c r="F87" s="41"/>
      <c r="G87" s="41"/>
      <c r="H87" s="41"/>
      <c r="I87" s="137"/>
      <c r="J87" s="199">
        <f>BK87</f>
        <v>0</v>
      </c>
      <c r="K87" s="41"/>
      <c r="L87" s="45"/>
      <c r="M87" s="96"/>
      <c r="N87" s="200"/>
      <c r="O87" s="97"/>
      <c r="P87" s="201">
        <f>P88</f>
        <v>0</v>
      </c>
      <c r="Q87" s="97"/>
      <c r="R87" s="201">
        <f>R88</f>
        <v>0</v>
      </c>
      <c r="S87" s="97"/>
      <c r="T87" s="202">
        <f>T88</f>
        <v>0</v>
      </c>
      <c r="U87" s="39"/>
      <c r="V87" s="39"/>
      <c r="W87" s="39"/>
      <c r="X87" s="39"/>
      <c r="Y87" s="39"/>
      <c r="Z87" s="39"/>
      <c r="AA87" s="39"/>
      <c r="AB87" s="39"/>
      <c r="AC87" s="39"/>
      <c r="AD87" s="39"/>
      <c r="AE87" s="39"/>
      <c r="AT87" s="18" t="s">
        <v>72</v>
      </c>
      <c r="AU87" s="18" t="s">
        <v>102</v>
      </c>
      <c r="BK87" s="203">
        <f>BK88</f>
        <v>0</v>
      </c>
    </row>
    <row r="88" spans="1:63" s="12" customFormat="1" ht="25.9" customHeight="1">
      <c r="A88" s="12"/>
      <c r="B88" s="204"/>
      <c r="C88" s="205"/>
      <c r="D88" s="206" t="s">
        <v>72</v>
      </c>
      <c r="E88" s="207" t="s">
        <v>400</v>
      </c>
      <c r="F88" s="207" t="s">
        <v>401</v>
      </c>
      <c r="G88" s="205"/>
      <c r="H88" s="205"/>
      <c r="I88" s="208"/>
      <c r="J88" s="209">
        <f>BK88</f>
        <v>0</v>
      </c>
      <c r="K88" s="205"/>
      <c r="L88" s="210"/>
      <c r="M88" s="211"/>
      <c r="N88" s="212"/>
      <c r="O88" s="212"/>
      <c r="P88" s="213">
        <f>P89+P138+P170+P204+P270+P291+P301</f>
        <v>0</v>
      </c>
      <c r="Q88" s="212"/>
      <c r="R88" s="213">
        <f>R89+R138+R170+R204+R270+R291+R301</f>
        <v>0</v>
      </c>
      <c r="S88" s="212"/>
      <c r="T88" s="214">
        <f>T89+T138+T170+T204+T270+T291+T301</f>
        <v>0</v>
      </c>
      <c r="U88" s="12"/>
      <c r="V88" s="12"/>
      <c r="W88" s="12"/>
      <c r="X88" s="12"/>
      <c r="Y88" s="12"/>
      <c r="Z88" s="12"/>
      <c r="AA88" s="12"/>
      <c r="AB88" s="12"/>
      <c r="AC88" s="12"/>
      <c r="AD88" s="12"/>
      <c r="AE88" s="12"/>
      <c r="AR88" s="215" t="s">
        <v>141</v>
      </c>
      <c r="AT88" s="216" t="s">
        <v>72</v>
      </c>
      <c r="AU88" s="216" t="s">
        <v>73</v>
      </c>
      <c r="AY88" s="215" t="s">
        <v>127</v>
      </c>
      <c r="BK88" s="217">
        <f>BK89+BK138+BK170+BK204+BK270+BK291+BK301</f>
        <v>0</v>
      </c>
    </row>
    <row r="89" spans="1:63" s="12" customFormat="1" ht="22.8" customHeight="1">
      <c r="A89" s="12"/>
      <c r="B89" s="204"/>
      <c r="C89" s="205"/>
      <c r="D89" s="206" t="s">
        <v>72</v>
      </c>
      <c r="E89" s="218" t="s">
        <v>402</v>
      </c>
      <c r="F89" s="218" t="s">
        <v>403</v>
      </c>
      <c r="G89" s="205"/>
      <c r="H89" s="205"/>
      <c r="I89" s="208"/>
      <c r="J89" s="219">
        <f>BK89</f>
        <v>0</v>
      </c>
      <c r="K89" s="205"/>
      <c r="L89" s="210"/>
      <c r="M89" s="211"/>
      <c r="N89" s="212"/>
      <c r="O89" s="212"/>
      <c r="P89" s="213">
        <f>SUM(P90:P137)</f>
        <v>0</v>
      </c>
      <c r="Q89" s="212"/>
      <c r="R89" s="213">
        <f>SUM(R90:R137)</f>
        <v>0</v>
      </c>
      <c r="S89" s="212"/>
      <c r="T89" s="214">
        <f>SUM(T90:T137)</f>
        <v>0</v>
      </c>
      <c r="U89" s="12"/>
      <c r="V89" s="12"/>
      <c r="W89" s="12"/>
      <c r="X89" s="12"/>
      <c r="Y89" s="12"/>
      <c r="Z89" s="12"/>
      <c r="AA89" s="12"/>
      <c r="AB89" s="12"/>
      <c r="AC89" s="12"/>
      <c r="AD89" s="12"/>
      <c r="AE89" s="12"/>
      <c r="AR89" s="215" t="s">
        <v>141</v>
      </c>
      <c r="AT89" s="216" t="s">
        <v>72</v>
      </c>
      <c r="AU89" s="216" t="s">
        <v>81</v>
      </c>
      <c r="AY89" s="215" t="s">
        <v>127</v>
      </c>
      <c r="BK89" s="217">
        <f>SUM(BK90:BK137)</f>
        <v>0</v>
      </c>
    </row>
    <row r="90" spans="1:65" s="2" customFormat="1" ht="16.5" customHeight="1">
      <c r="A90" s="39"/>
      <c r="B90" s="40"/>
      <c r="C90" s="220" t="s">
        <v>81</v>
      </c>
      <c r="D90" s="220" t="s">
        <v>129</v>
      </c>
      <c r="E90" s="221" t="s">
        <v>404</v>
      </c>
      <c r="F90" s="222" t="s">
        <v>405</v>
      </c>
      <c r="G90" s="223" t="s">
        <v>387</v>
      </c>
      <c r="H90" s="224">
        <v>2</v>
      </c>
      <c r="I90" s="225"/>
      <c r="J90" s="226">
        <f>ROUND(I90*H90,2)</f>
        <v>0</v>
      </c>
      <c r="K90" s="227"/>
      <c r="L90" s="45"/>
      <c r="M90" s="228" t="s">
        <v>21</v>
      </c>
      <c r="N90" s="229" t="s">
        <v>44</v>
      </c>
      <c r="O90" s="85"/>
      <c r="P90" s="230">
        <f>O90*H90</f>
        <v>0</v>
      </c>
      <c r="Q90" s="230">
        <v>0</v>
      </c>
      <c r="R90" s="230">
        <f>Q90*H90</f>
        <v>0</v>
      </c>
      <c r="S90" s="230">
        <v>0</v>
      </c>
      <c r="T90" s="231">
        <f>S90*H90</f>
        <v>0</v>
      </c>
      <c r="U90" s="39"/>
      <c r="V90" s="39"/>
      <c r="W90" s="39"/>
      <c r="X90" s="39"/>
      <c r="Y90" s="39"/>
      <c r="Z90" s="39"/>
      <c r="AA90" s="39"/>
      <c r="AB90" s="39"/>
      <c r="AC90" s="39"/>
      <c r="AD90" s="39"/>
      <c r="AE90" s="39"/>
      <c r="AR90" s="232" t="s">
        <v>406</v>
      </c>
      <c r="AT90" s="232" t="s">
        <v>129</v>
      </c>
      <c r="AU90" s="232" t="s">
        <v>83</v>
      </c>
      <c r="AY90" s="18" t="s">
        <v>127</v>
      </c>
      <c r="BE90" s="233">
        <f>IF(N90="základní",J90,0)</f>
        <v>0</v>
      </c>
      <c r="BF90" s="233">
        <f>IF(N90="snížená",J90,0)</f>
        <v>0</v>
      </c>
      <c r="BG90" s="233">
        <f>IF(N90="zákl. přenesená",J90,0)</f>
        <v>0</v>
      </c>
      <c r="BH90" s="233">
        <f>IF(N90="sníž. přenesená",J90,0)</f>
        <v>0</v>
      </c>
      <c r="BI90" s="233">
        <f>IF(N90="nulová",J90,0)</f>
        <v>0</v>
      </c>
      <c r="BJ90" s="18" t="s">
        <v>81</v>
      </c>
      <c r="BK90" s="233">
        <f>ROUND(I90*H90,2)</f>
        <v>0</v>
      </c>
      <c r="BL90" s="18" t="s">
        <v>406</v>
      </c>
      <c r="BM90" s="232" t="s">
        <v>407</v>
      </c>
    </row>
    <row r="91" spans="1:47" s="2" customFormat="1" ht="12">
      <c r="A91" s="39"/>
      <c r="B91" s="40"/>
      <c r="C91" s="41"/>
      <c r="D91" s="234" t="s">
        <v>135</v>
      </c>
      <c r="E91" s="41"/>
      <c r="F91" s="235" t="s">
        <v>408</v>
      </c>
      <c r="G91" s="41"/>
      <c r="H91" s="41"/>
      <c r="I91" s="137"/>
      <c r="J91" s="41"/>
      <c r="K91" s="41"/>
      <c r="L91" s="45"/>
      <c r="M91" s="236"/>
      <c r="N91" s="237"/>
      <c r="O91" s="85"/>
      <c r="P91" s="85"/>
      <c r="Q91" s="85"/>
      <c r="R91" s="85"/>
      <c r="S91" s="85"/>
      <c r="T91" s="86"/>
      <c r="U91" s="39"/>
      <c r="V91" s="39"/>
      <c r="W91" s="39"/>
      <c r="X91" s="39"/>
      <c r="Y91" s="39"/>
      <c r="Z91" s="39"/>
      <c r="AA91" s="39"/>
      <c r="AB91" s="39"/>
      <c r="AC91" s="39"/>
      <c r="AD91" s="39"/>
      <c r="AE91" s="39"/>
      <c r="AT91" s="18" t="s">
        <v>135</v>
      </c>
      <c r="AU91" s="18" t="s">
        <v>83</v>
      </c>
    </row>
    <row r="92" spans="1:47" s="2" customFormat="1" ht="12">
      <c r="A92" s="39"/>
      <c r="B92" s="40"/>
      <c r="C92" s="41"/>
      <c r="D92" s="234" t="s">
        <v>136</v>
      </c>
      <c r="E92" s="41"/>
      <c r="F92" s="238" t="s">
        <v>409</v>
      </c>
      <c r="G92" s="41"/>
      <c r="H92" s="41"/>
      <c r="I92" s="137"/>
      <c r="J92" s="41"/>
      <c r="K92" s="41"/>
      <c r="L92" s="45"/>
      <c r="M92" s="236"/>
      <c r="N92" s="237"/>
      <c r="O92" s="85"/>
      <c r="P92" s="85"/>
      <c r="Q92" s="85"/>
      <c r="R92" s="85"/>
      <c r="S92" s="85"/>
      <c r="T92" s="86"/>
      <c r="U92" s="39"/>
      <c r="V92" s="39"/>
      <c r="W92" s="39"/>
      <c r="X92" s="39"/>
      <c r="Y92" s="39"/>
      <c r="Z92" s="39"/>
      <c r="AA92" s="39"/>
      <c r="AB92" s="39"/>
      <c r="AC92" s="39"/>
      <c r="AD92" s="39"/>
      <c r="AE92" s="39"/>
      <c r="AT92" s="18" t="s">
        <v>136</v>
      </c>
      <c r="AU92" s="18" t="s">
        <v>83</v>
      </c>
    </row>
    <row r="93" spans="1:65" s="2" customFormat="1" ht="21.75" customHeight="1">
      <c r="A93" s="39"/>
      <c r="B93" s="40"/>
      <c r="C93" s="220" t="s">
        <v>83</v>
      </c>
      <c r="D93" s="220" t="s">
        <v>129</v>
      </c>
      <c r="E93" s="221" t="s">
        <v>410</v>
      </c>
      <c r="F93" s="222" t="s">
        <v>411</v>
      </c>
      <c r="G93" s="223" t="s">
        <v>412</v>
      </c>
      <c r="H93" s="224">
        <v>1</v>
      </c>
      <c r="I93" s="225"/>
      <c r="J93" s="226">
        <f>ROUND(I93*H93,2)</f>
        <v>0</v>
      </c>
      <c r="K93" s="227"/>
      <c r="L93" s="45"/>
      <c r="M93" s="228" t="s">
        <v>21</v>
      </c>
      <c r="N93" s="229" t="s">
        <v>44</v>
      </c>
      <c r="O93" s="85"/>
      <c r="P93" s="230">
        <f>O93*H93</f>
        <v>0</v>
      </c>
      <c r="Q93" s="230">
        <v>0</v>
      </c>
      <c r="R93" s="230">
        <f>Q93*H93</f>
        <v>0</v>
      </c>
      <c r="S93" s="230">
        <v>0</v>
      </c>
      <c r="T93" s="231">
        <f>S93*H93</f>
        <v>0</v>
      </c>
      <c r="U93" s="39"/>
      <c r="V93" s="39"/>
      <c r="W93" s="39"/>
      <c r="X93" s="39"/>
      <c r="Y93" s="39"/>
      <c r="Z93" s="39"/>
      <c r="AA93" s="39"/>
      <c r="AB93" s="39"/>
      <c r="AC93" s="39"/>
      <c r="AD93" s="39"/>
      <c r="AE93" s="39"/>
      <c r="AR93" s="232" t="s">
        <v>406</v>
      </c>
      <c r="AT93" s="232" t="s">
        <v>129</v>
      </c>
      <c r="AU93" s="232" t="s">
        <v>83</v>
      </c>
      <c r="AY93" s="18" t="s">
        <v>127</v>
      </c>
      <c r="BE93" s="233">
        <f>IF(N93="základní",J93,0)</f>
        <v>0</v>
      </c>
      <c r="BF93" s="233">
        <f>IF(N93="snížená",J93,0)</f>
        <v>0</v>
      </c>
      <c r="BG93" s="233">
        <f>IF(N93="zákl. přenesená",J93,0)</f>
        <v>0</v>
      </c>
      <c r="BH93" s="233">
        <f>IF(N93="sníž. přenesená",J93,0)</f>
        <v>0</v>
      </c>
      <c r="BI93" s="233">
        <f>IF(N93="nulová",J93,0)</f>
        <v>0</v>
      </c>
      <c r="BJ93" s="18" t="s">
        <v>81</v>
      </c>
      <c r="BK93" s="233">
        <f>ROUND(I93*H93,2)</f>
        <v>0</v>
      </c>
      <c r="BL93" s="18" t="s">
        <v>406</v>
      </c>
      <c r="BM93" s="232" t="s">
        <v>413</v>
      </c>
    </row>
    <row r="94" spans="1:47" s="2" customFormat="1" ht="12">
      <c r="A94" s="39"/>
      <c r="B94" s="40"/>
      <c r="C94" s="41"/>
      <c r="D94" s="234" t="s">
        <v>135</v>
      </c>
      <c r="E94" s="41"/>
      <c r="F94" s="235" t="s">
        <v>414</v>
      </c>
      <c r="G94" s="41"/>
      <c r="H94" s="41"/>
      <c r="I94" s="137"/>
      <c r="J94" s="41"/>
      <c r="K94" s="41"/>
      <c r="L94" s="45"/>
      <c r="M94" s="236"/>
      <c r="N94" s="237"/>
      <c r="O94" s="85"/>
      <c r="P94" s="85"/>
      <c r="Q94" s="85"/>
      <c r="R94" s="85"/>
      <c r="S94" s="85"/>
      <c r="T94" s="86"/>
      <c r="U94" s="39"/>
      <c r="V94" s="39"/>
      <c r="W94" s="39"/>
      <c r="X94" s="39"/>
      <c r="Y94" s="39"/>
      <c r="Z94" s="39"/>
      <c r="AA94" s="39"/>
      <c r="AB94" s="39"/>
      <c r="AC94" s="39"/>
      <c r="AD94" s="39"/>
      <c r="AE94" s="39"/>
      <c r="AT94" s="18" t="s">
        <v>135</v>
      </c>
      <c r="AU94" s="18" t="s">
        <v>83</v>
      </c>
    </row>
    <row r="95" spans="1:47" s="2" customFormat="1" ht="12">
      <c r="A95" s="39"/>
      <c r="B95" s="40"/>
      <c r="C95" s="41"/>
      <c r="D95" s="234" t="s">
        <v>136</v>
      </c>
      <c r="E95" s="41"/>
      <c r="F95" s="238" t="s">
        <v>415</v>
      </c>
      <c r="G95" s="41"/>
      <c r="H95" s="41"/>
      <c r="I95" s="137"/>
      <c r="J95" s="41"/>
      <c r="K95" s="41"/>
      <c r="L95" s="45"/>
      <c r="M95" s="236"/>
      <c r="N95" s="237"/>
      <c r="O95" s="85"/>
      <c r="P95" s="85"/>
      <c r="Q95" s="85"/>
      <c r="R95" s="85"/>
      <c r="S95" s="85"/>
      <c r="T95" s="86"/>
      <c r="U95" s="39"/>
      <c r="V95" s="39"/>
      <c r="W95" s="39"/>
      <c r="X95" s="39"/>
      <c r="Y95" s="39"/>
      <c r="Z95" s="39"/>
      <c r="AA95" s="39"/>
      <c r="AB95" s="39"/>
      <c r="AC95" s="39"/>
      <c r="AD95" s="39"/>
      <c r="AE95" s="39"/>
      <c r="AT95" s="18" t="s">
        <v>136</v>
      </c>
      <c r="AU95" s="18" t="s">
        <v>83</v>
      </c>
    </row>
    <row r="96" spans="1:65" s="2" customFormat="1" ht="16.5" customHeight="1">
      <c r="A96" s="39"/>
      <c r="B96" s="40"/>
      <c r="C96" s="220" t="s">
        <v>141</v>
      </c>
      <c r="D96" s="220" t="s">
        <v>129</v>
      </c>
      <c r="E96" s="221" t="s">
        <v>416</v>
      </c>
      <c r="F96" s="222" t="s">
        <v>417</v>
      </c>
      <c r="G96" s="223" t="s">
        <v>412</v>
      </c>
      <c r="H96" s="224">
        <v>1</v>
      </c>
      <c r="I96" s="225"/>
      <c r="J96" s="226">
        <f>ROUND(I96*H96,2)</f>
        <v>0</v>
      </c>
      <c r="K96" s="227"/>
      <c r="L96" s="45"/>
      <c r="M96" s="228" t="s">
        <v>21</v>
      </c>
      <c r="N96" s="229" t="s">
        <v>44</v>
      </c>
      <c r="O96" s="85"/>
      <c r="P96" s="230">
        <f>O96*H96</f>
        <v>0</v>
      </c>
      <c r="Q96" s="230">
        <v>0</v>
      </c>
      <c r="R96" s="230">
        <f>Q96*H96</f>
        <v>0</v>
      </c>
      <c r="S96" s="230">
        <v>0</v>
      </c>
      <c r="T96" s="231">
        <f>S96*H96</f>
        <v>0</v>
      </c>
      <c r="U96" s="39"/>
      <c r="V96" s="39"/>
      <c r="W96" s="39"/>
      <c r="X96" s="39"/>
      <c r="Y96" s="39"/>
      <c r="Z96" s="39"/>
      <c r="AA96" s="39"/>
      <c r="AB96" s="39"/>
      <c r="AC96" s="39"/>
      <c r="AD96" s="39"/>
      <c r="AE96" s="39"/>
      <c r="AR96" s="232" t="s">
        <v>406</v>
      </c>
      <c r="AT96" s="232" t="s">
        <v>129</v>
      </c>
      <c r="AU96" s="232" t="s">
        <v>83</v>
      </c>
      <c r="AY96" s="18" t="s">
        <v>127</v>
      </c>
      <c r="BE96" s="233">
        <f>IF(N96="základní",J96,0)</f>
        <v>0</v>
      </c>
      <c r="BF96" s="233">
        <f>IF(N96="snížená",J96,0)</f>
        <v>0</v>
      </c>
      <c r="BG96" s="233">
        <f>IF(N96="zákl. přenesená",J96,0)</f>
        <v>0</v>
      </c>
      <c r="BH96" s="233">
        <f>IF(N96="sníž. přenesená",J96,0)</f>
        <v>0</v>
      </c>
      <c r="BI96" s="233">
        <f>IF(N96="nulová",J96,0)</f>
        <v>0</v>
      </c>
      <c r="BJ96" s="18" t="s">
        <v>81</v>
      </c>
      <c r="BK96" s="233">
        <f>ROUND(I96*H96,2)</f>
        <v>0</v>
      </c>
      <c r="BL96" s="18" t="s">
        <v>406</v>
      </c>
      <c r="BM96" s="232" t="s">
        <v>418</v>
      </c>
    </row>
    <row r="97" spans="1:47" s="2" customFormat="1" ht="12">
      <c r="A97" s="39"/>
      <c r="B97" s="40"/>
      <c r="C97" s="41"/>
      <c r="D97" s="234" t="s">
        <v>135</v>
      </c>
      <c r="E97" s="41"/>
      <c r="F97" s="235" t="s">
        <v>419</v>
      </c>
      <c r="G97" s="41"/>
      <c r="H97" s="41"/>
      <c r="I97" s="137"/>
      <c r="J97" s="41"/>
      <c r="K97" s="41"/>
      <c r="L97" s="45"/>
      <c r="M97" s="236"/>
      <c r="N97" s="237"/>
      <c r="O97" s="85"/>
      <c r="P97" s="85"/>
      <c r="Q97" s="85"/>
      <c r="R97" s="85"/>
      <c r="S97" s="85"/>
      <c r="T97" s="86"/>
      <c r="U97" s="39"/>
      <c r="V97" s="39"/>
      <c r="W97" s="39"/>
      <c r="X97" s="39"/>
      <c r="Y97" s="39"/>
      <c r="Z97" s="39"/>
      <c r="AA97" s="39"/>
      <c r="AB97" s="39"/>
      <c r="AC97" s="39"/>
      <c r="AD97" s="39"/>
      <c r="AE97" s="39"/>
      <c r="AT97" s="18" t="s">
        <v>135</v>
      </c>
      <c r="AU97" s="18" t="s">
        <v>83</v>
      </c>
    </row>
    <row r="98" spans="1:47" s="2" customFormat="1" ht="12">
      <c r="A98" s="39"/>
      <c r="B98" s="40"/>
      <c r="C98" s="41"/>
      <c r="D98" s="234" t="s">
        <v>136</v>
      </c>
      <c r="E98" s="41"/>
      <c r="F98" s="238" t="s">
        <v>420</v>
      </c>
      <c r="G98" s="41"/>
      <c r="H98" s="41"/>
      <c r="I98" s="137"/>
      <c r="J98" s="41"/>
      <c r="K98" s="41"/>
      <c r="L98" s="45"/>
      <c r="M98" s="236"/>
      <c r="N98" s="237"/>
      <c r="O98" s="85"/>
      <c r="P98" s="85"/>
      <c r="Q98" s="85"/>
      <c r="R98" s="85"/>
      <c r="S98" s="85"/>
      <c r="T98" s="86"/>
      <c r="U98" s="39"/>
      <c r="V98" s="39"/>
      <c r="W98" s="39"/>
      <c r="X98" s="39"/>
      <c r="Y98" s="39"/>
      <c r="Z98" s="39"/>
      <c r="AA98" s="39"/>
      <c r="AB98" s="39"/>
      <c r="AC98" s="39"/>
      <c r="AD98" s="39"/>
      <c r="AE98" s="39"/>
      <c r="AT98" s="18" t="s">
        <v>136</v>
      </c>
      <c r="AU98" s="18" t="s">
        <v>83</v>
      </c>
    </row>
    <row r="99" spans="1:65" s="2" customFormat="1" ht="16.5" customHeight="1">
      <c r="A99" s="39"/>
      <c r="B99" s="40"/>
      <c r="C99" s="220" t="s">
        <v>133</v>
      </c>
      <c r="D99" s="220" t="s">
        <v>129</v>
      </c>
      <c r="E99" s="221" t="s">
        <v>421</v>
      </c>
      <c r="F99" s="222" t="s">
        <v>422</v>
      </c>
      <c r="G99" s="223" t="s">
        <v>412</v>
      </c>
      <c r="H99" s="224">
        <v>1</v>
      </c>
      <c r="I99" s="225"/>
      <c r="J99" s="226">
        <f>ROUND(I99*H99,2)</f>
        <v>0</v>
      </c>
      <c r="K99" s="227"/>
      <c r="L99" s="45"/>
      <c r="M99" s="228" t="s">
        <v>21</v>
      </c>
      <c r="N99" s="229" t="s">
        <v>44</v>
      </c>
      <c r="O99" s="85"/>
      <c r="P99" s="230">
        <f>O99*H99</f>
        <v>0</v>
      </c>
      <c r="Q99" s="230">
        <v>0</v>
      </c>
      <c r="R99" s="230">
        <f>Q99*H99</f>
        <v>0</v>
      </c>
      <c r="S99" s="230">
        <v>0</v>
      </c>
      <c r="T99" s="231">
        <f>S99*H99</f>
        <v>0</v>
      </c>
      <c r="U99" s="39"/>
      <c r="V99" s="39"/>
      <c r="W99" s="39"/>
      <c r="X99" s="39"/>
      <c r="Y99" s="39"/>
      <c r="Z99" s="39"/>
      <c r="AA99" s="39"/>
      <c r="AB99" s="39"/>
      <c r="AC99" s="39"/>
      <c r="AD99" s="39"/>
      <c r="AE99" s="39"/>
      <c r="AR99" s="232" t="s">
        <v>406</v>
      </c>
      <c r="AT99" s="232" t="s">
        <v>129</v>
      </c>
      <c r="AU99" s="232" t="s">
        <v>83</v>
      </c>
      <c r="AY99" s="18" t="s">
        <v>127</v>
      </c>
      <c r="BE99" s="233">
        <f>IF(N99="základní",J99,0)</f>
        <v>0</v>
      </c>
      <c r="BF99" s="233">
        <f>IF(N99="snížená",J99,0)</f>
        <v>0</v>
      </c>
      <c r="BG99" s="233">
        <f>IF(N99="zákl. přenesená",J99,0)</f>
        <v>0</v>
      </c>
      <c r="BH99" s="233">
        <f>IF(N99="sníž. přenesená",J99,0)</f>
        <v>0</v>
      </c>
      <c r="BI99" s="233">
        <f>IF(N99="nulová",J99,0)</f>
        <v>0</v>
      </c>
      <c r="BJ99" s="18" t="s">
        <v>81</v>
      </c>
      <c r="BK99" s="233">
        <f>ROUND(I99*H99,2)</f>
        <v>0</v>
      </c>
      <c r="BL99" s="18" t="s">
        <v>406</v>
      </c>
      <c r="BM99" s="232" t="s">
        <v>423</v>
      </c>
    </row>
    <row r="100" spans="1:47" s="2" customFormat="1" ht="12">
      <c r="A100" s="39"/>
      <c r="B100" s="40"/>
      <c r="C100" s="41"/>
      <c r="D100" s="234" t="s">
        <v>135</v>
      </c>
      <c r="E100" s="41"/>
      <c r="F100" s="235" t="s">
        <v>424</v>
      </c>
      <c r="G100" s="41"/>
      <c r="H100" s="41"/>
      <c r="I100" s="137"/>
      <c r="J100" s="41"/>
      <c r="K100" s="41"/>
      <c r="L100" s="45"/>
      <c r="M100" s="236"/>
      <c r="N100" s="237"/>
      <c r="O100" s="85"/>
      <c r="P100" s="85"/>
      <c r="Q100" s="85"/>
      <c r="R100" s="85"/>
      <c r="S100" s="85"/>
      <c r="T100" s="86"/>
      <c r="U100" s="39"/>
      <c r="V100" s="39"/>
      <c r="W100" s="39"/>
      <c r="X100" s="39"/>
      <c r="Y100" s="39"/>
      <c r="Z100" s="39"/>
      <c r="AA100" s="39"/>
      <c r="AB100" s="39"/>
      <c r="AC100" s="39"/>
      <c r="AD100" s="39"/>
      <c r="AE100" s="39"/>
      <c r="AT100" s="18" t="s">
        <v>135</v>
      </c>
      <c r="AU100" s="18" t="s">
        <v>83</v>
      </c>
    </row>
    <row r="101" spans="1:47" s="2" customFormat="1" ht="12">
      <c r="A101" s="39"/>
      <c r="B101" s="40"/>
      <c r="C101" s="41"/>
      <c r="D101" s="234" t="s">
        <v>136</v>
      </c>
      <c r="E101" s="41"/>
      <c r="F101" s="238" t="s">
        <v>425</v>
      </c>
      <c r="G101" s="41"/>
      <c r="H101" s="41"/>
      <c r="I101" s="137"/>
      <c r="J101" s="41"/>
      <c r="K101" s="41"/>
      <c r="L101" s="45"/>
      <c r="M101" s="236"/>
      <c r="N101" s="237"/>
      <c r="O101" s="85"/>
      <c r="P101" s="85"/>
      <c r="Q101" s="85"/>
      <c r="R101" s="85"/>
      <c r="S101" s="85"/>
      <c r="T101" s="86"/>
      <c r="U101" s="39"/>
      <c r="V101" s="39"/>
      <c r="W101" s="39"/>
      <c r="X101" s="39"/>
      <c r="Y101" s="39"/>
      <c r="Z101" s="39"/>
      <c r="AA101" s="39"/>
      <c r="AB101" s="39"/>
      <c r="AC101" s="39"/>
      <c r="AD101" s="39"/>
      <c r="AE101" s="39"/>
      <c r="AT101" s="18" t="s">
        <v>136</v>
      </c>
      <c r="AU101" s="18" t="s">
        <v>83</v>
      </c>
    </row>
    <row r="102" spans="1:65" s="2" customFormat="1" ht="16.5" customHeight="1">
      <c r="A102" s="39"/>
      <c r="B102" s="40"/>
      <c r="C102" s="220" t="s">
        <v>162</v>
      </c>
      <c r="D102" s="220" t="s">
        <v>129</v>
      </c>
      <c r="E102" s="221" t="s">
        <v>426</v>
      </c>
      <c r="F102" s="222" t="s">
        <v>427</v>
      </c>
      <c r="G102" s="223" t="s">
        <v>412</v>
      </c>
      <c r="H102" s="224">
        <v>1</v>
      </c>
      <c r="I102" s="225"/>
      <c r="J102" s="226">
        <f>ROUND(I102*H102,2)</f>
        <v>0</v>
      </c>
      <c r="K102" s="227"/>
      <c r="L102" s="45"/>
      <c r="M102" s="228" t="s">
        <v>21</v>
      </c>
      <c r="N102" s="229" t="s">
        <v>44</v>
      </c>
      <c r="O102" s="85"/>
      <c r="P102" s="230">
        <f>O102*H102</f>
        <v>0</v>
      </c>
      <c r="Q102" s="230">
        <v>0</v>
      </c>
      <c r="R102" s="230">
        <f>Q102*H102</f>
        <v>0</v>
      </c>
      <c r="S102" s="230">
        <v>0</v>
      </c>
      <c r="T102" s="231">
        <f>S102*H102</f>
        <v>0</v>
      </c>
      <c r="U102" s="39"/>
      <c r="V102" s="39"/>
      <c r="W102" s="39"/>
      <c r="X102" s="39"/>
      <c r="Y102" s="39"/>
      <c r="Z102" s="39"/>
      <c r="AA102" s="39"/>
      <c r="AB102" s="39"/>
      <c r="AC102" s="39"/>
      <c r="AD102" s="39"/>
      <c r="AE102" s="39"/>
      <c r="AR102" s="232" t="s">
        <v>406</v>
      </c>
      <c r="AT102" s="232" t="s">
        <v>129</v>
      </c>
      <c r="AU102" s="232" t="s">
        <v>83</v>
      </c>
      <c r="AY102" s="18" t="s">
        <v>127</v>
      </c>
      <c r="BE102" s="233">
        <f>IF(N102="základní",J102,0)</f>
        <v>0</v>
      </c>
      <c r="BF102" s="233">
        <f>IF(N102="snížená",J102,0)</f>
        <v>0</v>
      </c>
      <c r="BG102" s="233">
        <f>IF(N102="zákl. přenesená",J102,0)</f>
        <v>0</v>
      </c>
      <c r="BH102" s="233">
        <f>IF(N102="sníž. přenesená",J102,0)</f>
        <v>0</v>
      </c>
      <c r="BI102" s="233">
        <f>IF(N102="nulová",J102,0)</f>
        <v>0</v>
      </c>
      <c r="BJ102" s="18" t="s">
        <v>81</v>
      </c>
      <c r="BK102" s="233">
        <f>ROUND(I102*H102,2)</f>
        <v>0</v>
      </c>
      <c r="BL102" s="18" t="s">
        <v>406</v>
      </c>
      <c r="BM102" s="232" t="s">
        <v>428</v>
      </c>
    </row>
    <row r="103" spans="1:47" s="2" customFormat="1" ht="12">
      <c r="A103" s="39"/>
      <c r="B103" s="40"/>
      <c r="C103" s="41"/>
      <c r="D103" s="234" t="s">
        <v>135</v>
      </c>
      <c r="E103" s="41"/>
      <c r="F103" s="235" t="s">
        <v>427</v>
      </c>
      <c r="G103" s="41"/>
      <c r="H103" s="41"/>
      <c r="I103" s="137"/>
      <c r="J103" s="41"/>
      <c r="K103" s="41"/>
      <c r="L103" s="45"/>
      <c r="M103" s="236"/>
      <c r="N103" s="237"/>
      <c r="O103" s="85"/>
      <c r="P103" s="85"/>
      <c r="Q103" s="85"/>
      <c r="R103" s="85"/>
      <c r="S103" s="85"/>
      <c r="T103" s="86"/>
      <c r="U103" s="39"/>
      <c r="V103" s="39"/>
      <c r="W103" s="39"/>
      <c r="X103" s="39"/>
      <c r="Y103" s="39"/>
      <c r="Z103" s="39"/>
      <c r="AA103" s="39"/>
      <c r="AB103" s="39"/>
      <c r="AC103" s="39"/>
      <c r="AD103" s="39"/>
      <c r="AE103" s="39"/>
      <c r="AT103" s="18" t="s">
        <v>135</v>
      </c>
      <c r="AU103" s="18" t="s">
        <v>83</v>
      </c>
    </row>
    <row r="104" spans="1:65" s="2" customFormat="1" ht="16.5" customHeight="1">
      <c r="A104" s="39"/>
      <c r="B104" s="40"/>
      <c r="C104" s="220" t="s">
        <v>148</v>
      </c>
      <c r="D104" s="220" t="s">
        <v>129</v>
      </c>
      <c r="E104" s="221" t="s">
        <v>429</v>
      </c>
      <c r="F104" s="222" t="s">
        <v>430</v>
      </c>
      <c r="G104" s="223" t="s">
        <v>412</v>
      </c>
      <c r="H104" s="224">
        <v>1</v>
      </c>
      <c r="I104" s="225"/>
      <c r="J104" s="226">
        <f>ROUND(I104*H104,2)</f>
        <v>0</v>
      </c>
      <c r="K104" s="227"/>
      <c r="L104" s="45"/>
      <c r="M104" s="228" t="s">
        <v>21</v>
      </c>
      <c r="N104" s="229" t="s">
        <v>44</v>
      </c>
      <c r="O104" s="85"/>
      <c r="P104" s="230">
        <f>O104*H104</f>
        <v>0</v>
      </c>
      <c r="Q104" s="230">
        <v>0</v>
      </c>
      <c r="R104" s="230">
        <f>Q104*H104</f>
        <v>0</v>
      </c>
      <c r="S104" s="230">
        <v>0</v>
      </c>
      <c r="T104" s="231">
        <f>S104*H104</f>
        <v>0</v>
      </c>
      <c r="U104" s="39"/>
      <c r="V104" s="39"/>
      <c r="W104" s="39"/>
      <c r="X104" s="39"/>
      <c r="Y104" s="39"/>
      <c r="Z104" s="39"/>
      <c r="AA104" s="39"/>
      <c r="AB104" s="39"/>
      <c r="AC104" s="39"/>
      <c r="AD104" s="39"/>
      <c r="AE104" s="39"/>
      <c r="AR104" s="232" t="s">
        <v>406</v>
      </c>
      <c r="AT104" s="232" t="s">
        <v>129</v>
      </c>
      <c r="AU104" s="232" t="s">
        <v>83</v>
      </c>
      <c r="AY104" s="18" t="s">
        <v>127</v>
      </c>
      <c r="BE104" s="233">
        <f>IF(N104="základní",J104,0)</f>
        <v>0</v>
      </c>
      <c r="BF104" s="233">
        <f>IF(N104="snížená",J104,0)</f>
        <v>0</v>
      </c>
      <c r="BG104" s="233">
        <f>IF(N104="zákl. přenesená",J104,0)</f>
        <v>0</v>
      </c>
      <c r="BH104" s="233">
        <f>IF(N104="sníž. přenesená",J104,0)</f>
        <v>0</v>
      </c>
      <c r="BI104" s="233">
        <f>IF(N104="nulová",J104,0)</f>
        <v>0</v>
      </c>
      <c r="BJ104" s="18" t="s">
        <v>81</v>
      </c>
      <c r="BK104" s="233">
        <f>ROUND(I104*H104,2)</f>
        <v>0</v>
      </c>
      <c r="BL104" s="18" t="s">
        <v>406</v>
      </c>
      <c r="BM104" s="232" t="s">
        <v>431</v>
      </c>
    </row>
    <row r="105" spans="1:47" s="2" customFormat="1" ht="12">
      <c r="A105" s="39"/>
      <c r="B105" s="40"/>
      <c r="C105" s="41"/>
      <c r="D105" s="234" t="s">
        <v>135</v>
      </c>
      <c r="E105" s="41"/>
      <c r="F105" s="235" t="s">
        <v>430</v>
      </c>
      <c r="G105" s="41"/>
      <c r="H105" s="41"/>
      <c r="I105" s="137"/>
      <c r="J105" s="41"/>
      <c r="K105" s="41"/>
      <c r="L105" s="45"/>
      <c r="M105" s="236"/>
      <c r="N105" s="237"/>
      <c r="O105" s="85"/>
      <c r="P105" s="85"/>
      <c r="Q105" s="85"/>
      <c r="R105" s="85"/>
      <c r="S105" s="85"/>
      <c r="T105" s="86"/>
      <c r="U105" s="39"/>
      <c r="V105" s="39"/>
      <c r="W105" s="39"/>
      <c r="X105" s="39"/>
      <c r="Y105" s="39"/>
      <c r="Z105" s="39"/>
      <c r="AA105" s="39"/>
      <c r="AB105" s="39"/>
      <c r="AC105" s="39"/>
      <c r="AD105" s="39"/>
      <c r="AE105" s="39"/>
      <c r="AT105" s="18" t="s">
        <v>135</v>
      </c>
      <c r="AU105" s="18" t="s">
        <v>83</v>
      </c>
    </row>
    <row r="106" spans="1:65" s="2" customFormat="1" ht="16.5" customHeight="1">
      <c r="A106" s="39"/>
      <c r="B106" s="40"/>
      <c r="C106" s="220" t="s">
        <v>179</v>
      </c>
      <c r="D106" s="220" t="s">
        <v>129</v>
      </c>
      <c r="E106" s="221" t="s">
        <v>432</v>
      </c>
      <c r="F106" s="222" t="s">
        <v>433</v>
      </c>
      <c r="G106" s="223" t="s">
        <v>412</v>
      </c>
      <c r="H106" s="224">
        <v>1</v>
      </c>
      <c r="I106" s="225"/>
      <c r="J106" s="226">
        <f>ROUND(I106*H106,2)</f>
        <v>0</v>
      </c>
      <c r="K106" s="227"/>
      <c r="L106" s="45"/>
      <c r="M106" s="228" t="s">
        <v>21</v>
      </c>
      <c r="N106" s="229" t="s">
        <v>44</v>
      </c>
      <c r="O106" s="85"/>
      <c r="P106" s="230">
        <f>O106*H106</f>
        <v>0</v>
      </c>
      <c r="Q106" s="230">
        <v>0</v>
      </c>
      <c r="R106" s="230">
        <f>Q106*H106</f>
        <v>0</v>
      </c>
      <c r="S106" s="230">
        <v>0</v>
      </c>
      <c r="T106" s="231">
        <f>S106*H106</f>
        <v>0</v>
      </c>
      <c r="U106" s="39"/>
      <c r="V106" s="39"/>
      <c r="W106" s="39"/>
      <c r="X106" s="39"/>
      <c r="Y106" s="39"/>
      <c r="Z106" s="39"/>
      <c r="AA106" s="39"/>
      <c r="AB106" s="39"/>
      <c r="AC106" s="39"/>
      <c r="AD106" s="39"/>
      <c r="AE106" s="39"/>
      <c r="AR106" s="232" t="s">
        <v>406</v>
      </c>
      <c r="AT106" s="232" t="s">
        <v>129</v>
      </c>
      <c r="AU106" s="232" t="s">
        <v>83</v>
      </c>
      <c r="AY106" s="18" t="s">
        <v>127</v>
      </c>
      <c r="BE106" s="233">
        <f>IF(N106="základní",J106,0)</f>
        <v>0</v>
      </c>
      <c r="BF106" s="233">
        <f>IF(N106="snížená",J106,0)</f>
        <v>0</v>
      </c>
      <c r="BG106" s="233">
        <f>IF(N106="zákl. přenesená",J106,0)</f>
        <v>0</v>
      </c>
      <c r="BH106" s="233">
        <f>IF(N106="sníž. přenesená",J106,0)</f>
        <v>0</v>
      </c>
      <c r="BI106" s="233">
        <f>IF(N106="nulová",J106,0)</f>
        <v>0</v>
      </c>
      <c r="BJ106" s="18" t="s">
        <v>81</v>
      </c>
      <c r="BK106" s="233">
        <f>ROUND(I106*H106,2)</f>
        <v>0</v>
      </c>
      <c r="BL106" s="18" t="s">
        <v>406</v>
      </c>
      <c r="BM106" s="232" t="s">
        <v>434</v>
      </c>
    </row>
    <row r="107" spans="1:47" s="2" customFormat="1" ht="12">
      <c r="A107" s="39"/>
      <c r="B107" s="40"/>
      <c r="C107" s="41"/>
      <c r="D107" s="234" t="s">
        <v>135</v>
      </c>
      <c r="E107" s="41"/>
      <c r="F107" s="235" t="s">
        <v>433</v>
      </c>
      <c r="G107" s="41"/>
      <c r="H107" s="41"/>
      <c r="I107" s="137"/>
      <c r="J107" s="41"/>
      <c r="K107" s="41"/>
      <c r="L107" s="45"/>
      <c r="M107" s="236"/>
      <c r="N107" s="237"/>
      <c r="O107" s="85"/>
      <c r="P107" s="85"/>
      <c r="Q107" s="85"/>
      <c r="R107" s="85"/>
      <c r="S107" s="85"/>
      <c r="T107" s="86"/>
      <c r="U107" s="39"/>
      <c r="V107" s="39"/>
      <c r="W107" s="39"/>
      <c r="X107" s="39"/>
      <c r="Y107" s="39"/>
      <c r="Z107" s="39"/>
      <c r="AA107" s="39"/>
      <c r="AB107" s="39"/>
      <c r="AC107" s="39"/>
      <c r="AD107" s="39"/>
      <c r="AE107" s="39"/>
      <c r="AT107" s="18" t="s">
        <v>135</v>
      </c>
      <c r="AU107" s="18" t="s">
        <v>83</v>
      </c>
    </row>
    <row r="108" spans="1:65" s="2" customFormat="1" ht="16.5" customHeight="1">
      <c r="A108" s="39"/>
      <c r="B108" s="40"/>
      <c r="C108" s="220" t="s">
        <v>189</v>
      </c>
      <c r="D108" s="220" t="s">
        <v>129</v>
      </c>
      <c r="E108" s="221" t="s">
        <v>435</v>
      </c>
      <c r="F108" s="222" t="s">
        <v>436</v>
      </c>
      <c r="G108" s="223" t="s">
        <v>412</v>
      </c>
      <c r="H108" s="224">
        <v>1</v>
      </c>
      <c r="I108" s="225"/>
      <c r="J108" s="226">
        <f>ROUND(I108*H108,2)</f>
        <v>0</v>
      </c>
      <c r="K108" s="227"/>
      <c r="L108" s="45"/>
      <c r="M108" s="228" t="s">
        <v>21</v>
      </c>
      <c r="N108" s="229" t="s">
        <v>44</v>
      </c>
      <c r="O108" s="85"/>
      <c r="P108" s="230">
        <f>O108*H108</f>
        <v>0</v>
      </c>
      <c r="Q108" s="230">
        <v>0</v>
      </c>
      <c r="R108" s="230">
        <f>Q108*H108</f>
        <v>0</v>
      </c>
      <c r="S108" s="230">
        <v>0</v>
      </c>
      <c r="T108" s="231">
        <f>S108*H108</f>
        <v>0</v>
      </c>
      <c r="U108" s="39"/>
      <c r="V108" s="39"/>
      <c r="W108" s="39"/>
      <c r="X108" s="39"/>
      <c r="Y108" s="39"/>
      <c r="Z108" s="39"/>
      <c r="AA108" s="39"/>
      <c r="AB108" s="39"/>
      <c r="AC108" s="39"/>
      <c r="AD108" s="39"/>
      <c r="AE108" s="39"/>
      <c r="AR108" s="232" t="s">
        <v>406</v>
      </c>
      <c r="AT108" s="232" t="s">
        <v>129</v>
      </c>
      <c r="AU108" s="232" t="s">
        <v>83</v>
      </c>
      <c r="AY108" s="18" t="s">
        <v>127</v>
      </c>
      <c r="BE108" s="233">
        <f>IF(N108="základní",J108,0)</f>
        <v>0</v>
      </c>
      <c r="BF108" s="233">
        <f>IF(N108="snížená",J108,0)</f>
        <v>0</v>
      </c>
      <c r="BG108" s="233">
        <f>IF(N108="zákl. přenesená",J108,0)</f>
        <v>0</v>
      </c>
      <c r="BH108" s="233">
        <f>IF(N108="sníž. přenesená",J108,0)</f>
        <v>0</v>
      </c>
      <c r="BI108" s="233">
        <f>IF(N108="nulová",J108,0)</f>
        <v>0</v>
      </c>
      <c r="BJ108" s="18" t="s">
        <v>81</v>
      </c>
      <c r="BK108" s="233">
        <f>ROUND(I108*H108,2)</f>
        <v>0</v>
      </c>
      <c r="BL108" s="18" t="s">
        <v>406</v>
      </c>
      <c r="BM108" s="232" t="s">
        <v>437</v>
      </c>
    </row>
    <row r="109" spans="1:47" s="2" customFormat="1" ht="12">
      <c r="A109" s="39"/>
      <c r="B109" s="40"/>
      <c r="C109" s="41"/>
      <c r="D109" s="234" t="s">
        <v>135</v>
      </c>
      <c r="E109" s="41"/>
      <c r="F109" s="235" t="s">
        <v>436</v>
      </c>
      <c r="G109" s="41"/>
      <c r="H109" s="41"/>
      <c r="I109" s="137"/>
      <c r="J109" s="41"/>
      <c r="K109" s="41"/>
      <c r="L109" s="45"/>
      <c r="M109" s="236"/>
      <c r="N109" s="237"/>
      <c r="O109" s="85"/>
      <c r="P109" s="85"/>
      <c r="Q109" s="85"/>
      <c r="R109" s="85"/>
      <c r="S109" s="85"/>
      <c r="T109" s="86"/>
      <c r="U109" s="39"/>
      <c r="V109" s="39"/>
      <c r="W109" s="39"/>
      <c r="X109" s="39"/>
      <c r="Y109" s="39"/>
      <c r="Z109" s="39"/>
      <c r="AA109" s="39"/>
      <c r="AB109" s="39"/>
      <c r="AC109" s="39"/>
      <c r="AD109" s="39"/>
      <c r="AE109" s="39"/>
      <c r="AT109" s="18" t="s">
        <v>135</v>
      </c>
      <c r="AU109" s="18" t="s">
        <v>83</v>
      </c>
    </row>
    <row r="110" spans="1:65" s="2" customFormat="1" ht="16.5" customHeight="1">
      <c r="A110" s="39"/>
      <c r="B110" s="40"/>
      <c r="C110" s="220" t="s">
        <v>195</v>
      </c>
      <c r="D110" s="220" t="s">
        <v>129</v>
      </c>
      <c r="E110" s="221" t="s">
        <v>438</v>
      </c>
      <c r="F110" s="222" t="s">
        <v>439</v>
      </c>
      <c r="G110" s="223" t="s">
        <v>412</v>
      </c>
      <c r="H110" s="224">
        <v>1</v>
      </c>
      <c r="I110" s="225"/>
      <c r="J110" s="226">
        <f>ROUND(I110*H110,2)</f>
        <v>0</v>
      </c>
      <c r="K110" s="227"/>
      <c r="L110" s="45"/>
      <c r="M110" s="228" t="s">
        <v>21</v>
      </c>
      <c r="N110" s="229" t="s">
        <v>44</v>
      </c>
      <c r="O110" s="85"/>
      <c r="P110" s="230">
        <f>O110*H110</f>
        <v>0</v>
      </c>
      <c r="Q110" s="230">
        <v>0</v>
      </c>
      <c r="R110" s="230">
        <f>Q110*H110</f>
        <v>0</v>
      </c>
      <c r="S110" s="230">
        <v>0</v>
      </c>
      <c r="T110" s="231">
        <f>S110*H110</f>
        <v>0</v>
      </c>
      <c r="U110" s="39"/>
      <c r="V110" s="39"/>
      <c r="W110" s="39"/>
      <c r="X110" s="39"/>
      <c r="Y110" s="39"/>
      <c r="Z110" s="39"/>
      <c r="AA110" s="39"/>
      <c r="AB110" s="39"/>
      <c r="AC110" s="39"/>
      <c r="AD110" s="39"/>
      <c r="AE110" s="39"/>
      <c r="AR110" s="232" t="s">
        <v>406</v>
      </c>
      <c r="AT110" s="232" t="s">
        <v>129</v>
      </c>
      <c r="AU110" s="232" t="s">
        <v>83</v>
      </c>
      <c r="AY110" s="18" t="s">
        <v>127</v>
      </c>
      <c r="BE110" s="233">
        <f>IF(N110="základní",J110,0)</f>
        <v>0</v>
      </c>
      <c r="BF110" s="233">
        <f>IF(N110="snížená",J110,0)</f>
        <v>0</v>
      </c>
      <c r="BG110" s="233">
        <f>IF(N110="zákl. přenesená",J110,0)</f>
        <v>0</v>
      </c>
      <c r="BH110" s="233">
        <f>IF(N110="sníž. přenesená",J110,0)</f>
        <v>0</v>
      </c>
      <c r="BI110" s="233">
        <f>IF(N110="nulová",J110,0)</f>
        <v>0</v>
      </c>
      <c r="BJ110" s="18" t="s">
        <v>81</v>
      </c>
      <c r="BK110" s="233">
        <f>ROUND(I110*H110,2)</f>
        <v>0</v>
      </c>
      <c r="BL110" s="18" t="s">
        <v>406</v>
      </c>
      <c r="BM110" s="232" t="s">
        <v>440</v>
      </c>
    </row>
    <row r="111" spans="1:47" s="2" customFormat="1" ht="12">
      <c r="A111" s="39"/>
      <c r="B111" s="40"/>
      <c r="C111" s="41"/>
      <c r="D111" s="234" t="s">
        <v>135</v>
      </c>
      <c r="E111" s="41"/>
      <c r="F111" s="235" t="s">
        <v>439</v>
      </c>
      <c r="G111" s="41"/>
      <c r="H111" s="41"/>
      <c r="I111" s="137"/>
      <c r="J111" s="41"/>
      <c r="K111" s="41"/>
      <c r="L111" s="45"/>
      <c r="M111" s="236"/>
      <c r="N111" s="237"/>
      <c r="O111" s="85"/>
      <c r="P111" s="85"/>
      <c r="Q111" s="85"/>
      <c r="R111" s="85"/>
      <c r="S111" s="85"/>
      <c r="T111" s="86"/>
      <c r="U111" s="39"/>
      <c r="V111" s="39"/>
      <c r="W111" s="39"/>
      <c r="X111" s="39"/>
      <c r="Y111" s="39"/>
      <c r="Z111" s="39"/>
      <c r="AA111" s="39"/>
      <c r="AB111" s="39"/>
      <c r="AC111" s="39"/>
      <c r="AD111" s="39"/>
      <c r="AE111" s="39"/>
      <c r="AT111" s="18" t="s">
        <v>135</v>
      </c>
      <c r="AU111" s="18" t="s">
        <v>83</v>
      </c>
    </row>
    <row r="112" spans="1:65" s="2" customFormat="1" ht="16.5" customHeight="1">
      <c r="A112" s="39"/>
      <c r="B112" s="40"/>
      <c r="C112" s="220" t="s">
        <v>202</v>
      </c>
      <c r="D112" s="220" t="s">
        <v>129</v>
      </c>
      <c r="E112" s="221" t="s">
        <v>441</v>
      </c>
      <c r="F112" s="222" t="s">
        <v>442</v>
      </c>
      <c r="G112" s="223" t="s">
        <v>412</v>
      </c>
      <c r="H112" s="224">
        <v>3</v>
      </c>
      <c r="I112" s="225"/>
      <c r="J112" s="226">
        <f>ROUND(I112*H112,2)</f>
        <v>0</v>
      </c>
      <c r="K112" s="227"/>
      <c r="L112" s="45"/>
      <c r="M112" s="228" t="s">
        <v>21</v>
      </c>
      <c r="N112" s="229" t="s">
        <v>44</v>
      </c>
      <c r="O112" s="85"/>
      <c r="P112" s="230">
        <f>O112*H112</f>
        <v>0</v>
      </c>
      <c r="Q112" s="230">
        <v>0</v>
      </c>
      <c r="R112" s="230">
        <f>Q112*H112</f>
        <v>0</v>
      </c>
      <c r="S112" s="230">
        <v>0</v>
      </c>
      <c r="T112" s="231">
        <f>S112*H112</f>
        <v>0</v>
      </c>
      <c r="U112" s="39"/>
      <c r="V112" s="39"/>
      <c r="W112" s="39"/>
      <c r="X112" s="39"/>
      <c r="Y112" s="39"/>
      <c r="Z112" s="39"/>
      <c r="AA112" s="39"/>
      <c r="AB112" s="39"/>
      <c r="AC112" s="39"/>
      <c r="AD112" s="39"/>
      <c r="AE112" s="39"/>
      <c r="AR112" s="232" t="s">
        <v>406</v>
      </c>
      <c r="AT112" s="232" t="s">
        <v>129</v>
      </c>
      <c r="AU112" s="232" t="s">
        <v>83</v>
      </c>
      <c r="AY112" s="18" t="s">
        <v>127</v>
      </c>
      <c r="BE112" s="233">
        <f>IF(N112="základní",J112,0)</f>
        <v>0</v>
      </c>
      <c r="BF112" s="233">
        <f>IF(N112="snížená",J112,0)</f>
        <v>0</v>
      </c>
      <c r="BG112" s="233">
        <f>IF(N112="zákl. přenesená",J112,0)</f>
        <v>0</v>
      </c>
      <c r="BH112" s="233">
        <f>IF(N112="sníž. přenesená",J112,0)</f>
        <v>0</v>
      </c>
      <c r="BI112" s="233">
        <f>IF(N112="nulová",J112,0)</f>
        <v>0</v>
      </c>
      <c r="BJ112" s="18" t="s">
        <v>81</v>
      </c>
      <c r="BK112" s="233">
        <f>ROUND(I112*H112,2)</f>
        <v>0</v>
      </c>
      <c r="BL112" s="18" t="s">
        <v>406</v>
      </c>
      <c r="BM112" s="232" t="s">
        <v>443</v>
      </c>
    </row>
    <row r="113" spans="1:47" s="2" customFormat="1" ht="12">
      <c r="A113" s="39"/>
      <c r="B113" s="40"/>
      <c r="C113" s="41"/>
      <c r="D113" s="234" t="s">
        <v>135</v>
      </c>
      <c r="E113" s="41"/>
      <c r="F113" s="235" t="s">
        <v>442</v>
      </c>
      <c r="G113" s="41"/>
      <c r="H113" s="41"/>
      <c r="I113" s="137"/>
      <c r="J113" s="41"/>
      <c r="K113" s="41"/>
      <c r="L113" s="45"/>
      <c r="M113" s="236"/>
      <c r="N113" s="237"/>
      <c r="O113" s="85"/>
      <c r="P113" s="85"/>
      <c r="Q113" s="85"/>
      <c r="R113" s="85"/>
      <c r="S113" s="85"/>
      <c r="T113" s="86"/>
      <c r="U113" s="39"/>
      <c r="V113" s="39"/>
      <c r="W113" s="39"/>
      <c r="X113" s="39"/>
      <c r="Y113" s="39"/>
      <c r="Z113" s="39"/>
      <c r="AA113" s="39"/>
      <c r="AB113" s="39"/>
      <c r="AC113" s="39"/>
      <c r="AD113" s="39"/>
      <c r="AE113" s="39"/>
      <c r="AT113" s="18" t="s">
        <v>135</v>
      </c>
      <c r="AU113" s="18" t="s">
        <v>83</v>
      </c>
    </row>
    <row r="114" spans="1:65" s="2" customFormat="1" ht="16.5" customHeight="1">
      <c r="A114" s="39"/>
      <c r="B114" s="40"/>
      <c r="C114" s="220" t="s">
        <v>254</v>
      </c>
      <c r="D114" s="220" t="s">
        <v>129</v>
      </c>
      <c r="E114" s="221" t="s">
        <v>444</v>
      </c>
      <c r="F114" s="222" t="s">
        <v>445</v>
      </c>
      <c r="G114" s="223" t="s">
        <v>412</v>
      </c>
      <c r="H114" s="224">
        <v>1</v>
      </c>
      <c r="I114" s="225"/>
      <c r="J114" s="226">
        <f>ROUND(I114*H114,2)</f>
        <v>0</v>
      </c>
      <c r="K114" s="227"/>
      <c r="L114" s="45"/>
      <c r="M114" s="228" t="s">
        <v>21</v>
      </c>
      <c r="N114" s="229" t="s">
        <v>44</v>
      </c>
      <c r="O114" s="85"/>
      <c r="P114" s="230">
        <f>O114*H114</f>
        <v>0</v>
      </c>
      <c r="Q114" s="230">
        <v>0</v>
      </c>
      <c r="R114" s="230">
        <f>Q114*H114</f>
        <v>0</v>
      </c>
      <c r="S114" s="230">
        <v>0</v>
      </c>
      <c r="T114" s="231">
        <f>S114*H114</f>
        <v>0</v>
      </c>
      <c r="U114" s="39"/>
      <c r="V114" s="39"/>
      <c r="W114" s="39"/>
      <c r="X114" s="39"/>
      <c r="Y114" s="39"/>
      <c r="Z114" s="39"/>
      <c r="AA114" s="39"/>
      <c r="AB114" s="39"/>
      <c r="AC114" s="39"/>
      <c r="AD114" s="39"/>
      <c r="AE114" s="39"/>
      <c r="AR114" s="232" t="s">
        <v>406</v>
      </c>
      <c r="AT114" s="232" t="s">
        <v>129</v>
      </c>
      <c r="AU114" s="232" t="s">
        <v>83</v>
      </c>
      <c r="AY114" s="18" t="s">
        <v>127</v>
      </c>
      <c r="BE114" s="233">
        <f>IF(N114="základní",J114,0)</f>
        <v>0</v>
      </c>
      <c r="BF114" s="233">
        <f>IF(N114="snížená",J114,0)</f>
        <v>0</v>
      </c>
      <c r="BG114" s="233">
        <f>IF(N114="zákl. přenesená",J114,0)</f>
        <v>0</v>
      </c>
      <c r="BH114" s="233">
        <f>IF(N114="sníž. přenesená",J114,0)</f>
        <v>0</v>
      </c>
      <c r="BI114" s="233">
        <f>IF(N114="nulová",J114,0)</f>
        <v>0</v>
      </c>
      <c r="BJ114" s="18" t="s">
        <v>81</v>
      </c>
      <c r="BK114" s="233">
        <f>ROUND(I114*H114,2)</f>
        <v>0</v>
      </c>
      <c r="BL114" s="18" t="s">
        <v>406</v>
      </c>
      <c r="BM114" s="232" t="s">
        <v>446</v>
      </c>
    </row>
    <row r="115" spans="1:47" s="2" customFormat="1" ht="12">
      <c r="A115" s="39"/>
      <c r="B115" s="40"/>
      <c r="C115" s="41"/>
      <c r="D115" s="234" t="s">
        <v>135</v>
      </c>
      <c r="E115" s="41"/>
      <c r="F115" s="235" t="s">
        <v>445</v>
      </c>
      <c r="G115" s="41"/>
      <c r="H115" s="41"/>
      <c r="I115" s="137"/>
      <c r="J115" s="41"/>
      <c r="K115" s="41"/>
      <c r="L115" s="45"/>
      <c r="M115" s="236"/>
      <c r="N115" s="237"/>
      <c r="O115" s="85"/>
      <c r="P115" s="85"/>
      <c r="Q115" s="85"/>
      <c r="R115" s="85"/>
      <c r="S115" s="85"/>
      <c r="T115" s="86"/>
      <c r="U115" s="39"/>
      <c r="V115" s="39"/>
      <c r="W115" s="39"/>
      <c r="X115" s="39"/>
      <c r="Y115" s="39"/>
      <c r="Z115" s="39"/>
      <c r="AA115" s="39"/>
      <c r="AB115" s="39"/>
      <c r="AC115" s="39"/>
      <c r="AD115" s="39"/>
      <c r="AE115" s="39"/>
      <c r="AT115" s="18" t="s">
        <v>135</v>
      </c>
      <c r="AU115" s="18" t="s">
        <v>83</v>
      </c>
    </row>
    <row r="116" spans="1:65" s="2" customFormat="1" ht="16.5" customHeight="1">
      <c r="A116" s="39"/>
      <c r="B116" s="40"/>
      <c r="C116" s="220" t="s">
        <v>258</v>
      </c>
      <c r="D116" s="220" t="s">
        <v>129</v>
      </c>
      <c r="E116" s="221" t="s">
        <v>447</v>
      </c>
      <c r="F116" s="222" t="s">
        <v>448</v>
      </c>
      <c r="G116" s="223" t="s">
        <v>412</v>
      </c>
      <c r="H116" s="224">
        <v>1</v>
      </c>
      <c r="I116" s="225"/>
      <c r="J116" s="226">
        <f>ROUND(I116*H116,2)</f>
        <v>0</v>
      </c>
      <c r="K116" s="227"/>
      <c r="L116" s="45"/>
      <c r="M116" s="228" t="s">
        <v>21</v>
      </c>
      <c r="N116" s="229" t="s">
        <v>44</v>
      </c>
      <c r="O116" s="85"/>
      <c r="P116" s="230">
        <f>O116*H116</f>
        <v>0</v>
      </c>
      <c r="Q116" s="230">
        <v>0</v>
      </c>
      <c r="R116" s="230">
        <f>Q116*H116</f>
        <v>0</v>
      </c>
      <c r="S116" s="230">
        <v>0</v>
      </c>
      <c r="T116" s="231">
        <f>S116*H116</f>
        <v>0</v>
      </c>
      <c r="U116" s="39"/>
      <c r="V116" s="39"/>
      <c r="W116" s="39"/>
      <c r="X116" s="39"/>
      <c r="Y116" s="39"/>
      <c r="Z116" s="39"/>
      <c r="AA116" s="39"/>
      <c r="AB116" s="39"/>
      <c r="AC116" s="39"/>
      <c r="AD116" s="39"/>
      <c r="AE116" s="39"/>
      <c r="AR116" s="232" t="s">
        <v>406</v>
      </c>
      <c r="AT116" s="232" t="s">
        <v>129</v>
      </c>
      <c r="AU116" s="232" t="s">
        <v>83</v>
      </c>
      <c r="AY116" s="18" t="s">
        <v>127</v>
      </c>
      <c r="BE116" s="233">
        <f>IF(N116="základní",J116,0)</f>
        <v>0</v>
      </c>
      <c r="BF116" s="233">
        <f>IF(N116="snížená",J116,0)</f>
        <v>0</v>
      </c>
      <c r="BG116" s="233">
        <f>IF(N116="zákl. přenesená",J116,0)</f>
        <v>0</v>
      </c>
      <c r="BH116" s="233">
        <f>IF(N116="sníž. přenesená",J116,0)</f>
        <v>0</v>
      </c>
      <c r="BI116" s="233">
        <f>IF(N116="nulová",J116,0)</f>
        <v>0</v>
      </c>
      <c r="BJ116" s="18" t="s">
        <v>81</v>
      </c>
      <c r="BK116" s="233">
        <f>ROUND(I116*H116,2)</f>
        <v>0</v>
      </c>
      <c r="BL116" s="18" t="s">
        <v>406</v>
      </c>
      <c r="BM116" s="232" t="s">
        <v>449</v>
      </c>
    </row>
    <row r="117" spans="1:47" s="2" customFormat="1" ht="12">
      <c r="A117" s="39"/>
      <c r="B117" s="40"/>
      <c r="C117" s="41"/>
      <c r="D117" s="234" t="s">
        <v>135</v>
      </c>
      <c r="E117" s="41"/>
      <c r="F117" s="235" t="s">
        <v>448</v>
      </c>
      <c r="G117" s="41"/>
      <c r="H117" s="41"/>
      <c r="I117" s="137"/>
      <c r="J117" s="41"/>
      <c r="K117" s="41"/>
      <c r="L117" s="45"/>
      <c r="M117" s="236"/>
      <c r="N117" s="237"/>
      <c r="O117" s="85"/>
      <c r="P117" s="85"/>
      <c r="Q117" s="85"/>
      <c r="R117" s="85"/>
      <c r="S117" s="85"/>
      <c r="T117" s="86"/>
      <c r="U117" s="39"/>
      <c r="V117" s="39"/>
      <c r="W117" s="39"/>
      <c r="X117" s="39"/>
      <c r="Y117" s="39"/>
      <c r="Z117" s="39"/>
      <c r="AA117" s="39"/>
      <c r="AB117" s="39"/>
      <c r="AC117" s="39"/>
      <c r="AD117" s="39"/>
      <c r="AE117" s="39"/>
      <c r="AT117" s="18" t="s">
        <v>135</v>
      </c>
      <c r="AU117" s="18" t="s">
        <v>83</v>
      </c>
    </row>
    <row r="118" spans="1:65" s="2" customFormat="1" ht="16.5" customHeight="1">
      <c r="A118" s="39"/>
      <c r="B118" s="40"/>
      <c r="C118" s="220" t="s">
        <v>265</v>
      </c>
      <c r="D118" s="220" t="s">
        <v>129</v>
      </c>
      <c r="E118" s="221" t="s">
        <v>450</v>
      </c>
      <c r="F118" s="222" t="s">
        <v>451</v>
      </c>
      <c r="G118" s="223" t="s">
        <v>412</v>
      </c>
      <c r="H118" s="224">
        <v>1</v>
      </c>
      <c r="I118" s="225"/>
      <c r="J118" s="226">
        <f>ROUND(I118*H118,2)</f>
        <v>0</v>
      </c>
      <c r="K118" s="227"/>
      <c r="L118" s="45"/>
      <c r="M118" s="228" t="s">
        <v>21</v>
      </c>
      <c r="N118" s="229" t="s">
        <v>44</v>
      </c>
      <c r="O118" s="85"/>
      <c r="P118" s="230">
        <f>O118*H118</f>
        <v>0</v>
      </c>
      <c r="Q118" s="230">
        <v>0</v>
      </c>
      <c r="R118" s="230">
        <f>Q118*H118</f>
        <v>0</v>
      </c>
      <c r="S118" s="230">
        <v>0</v>
      </c>
      <c r="T118" s="231">
        <f>S118*H118</f>
        <v>0</v>
      </c>
      <c r="U118" s="39"/>
      <c r="V118" s="39"/>
      <c r="W118" s="39"/>
      <c r="X118" s="39"/>
      <c r="Y118" s="39"/>
      <c r="Z118" s="39"/>
      <c r="AA118" s="39"/>
      <c r="AB118" s="39"/>
      <c r="AC118" s="39"/>
      <c r="AD118" s="39"/>
      <c r="AE118" s="39"/>
      <c r="AR118" s="232" t="s">
        <v>406</v>
      </c>
      <c r="AT118" s="232" t="s">
        <v>129</v>
      </c>
      <c r="AU118" s="232" t="s">
        <v>83</v>
      </c>
      <c r="AY118" s="18" t="s">
        <v>127</v>
      </c>
      <c r="BE118" s="233">
        <f>IF(N118="základní",J118,0)</f>
        <v>0</v>
      </c>
      <c r="BF118" s="233">
        <f>IF(N118="snížená",J118,0)</f>
        <v>0</v>
      </c>
      <c r="BG118" s="233">
        <f>IF(N118="zákl. přenesená",J118,0)</f>
        <v>0</v>
      </c>
      <c r="BH118" s="233">
        <f>IF(N118="sníž. přenesená",J118,0)</f>
        <v>0</v>
      </c>
      <c r="BI118" s="233">
        <f>IF(N118="nulová",J118,0)</f>
        <v>0</v>
      </c>
      <c r="BJ118" s="18" t="s">
        <v>81</v>
      </c>
      <c r="BK118" s="233">
        <f>ROUND(I118*H118,2)</f>
        <v>0</v>
      </c>
      <c r="BL118" s="18" t="s">
        <v>406</v>
      </c>
      <c r="BM118" s="232" t="s">
        <v>452</v>
      </c>
    </row>
    <row r="119" spans="1:47" s="2" customFormat="1" ht="12">
      <c r="A119" s="39"/>
      <c r="B119" s="40"/>
      <c r="C119" s="41"/>
      <c r="D119" s="234" t="s">
        <v>135</v>
      </c>
      <c r="E119" s="41"/>
      <c r="F119" s="235" t="s">
        <v>453</v>
      </c>
      <c r="G119" s="41"/>
      <c r="H119" s="41"/>
      <c r="I119" s="137"/>
      <c r="J119" s="41"/>
      <c r="K119" s="41"/>
      <c r="L119" s="45"/>
      <c r="M119" s="236"/>
      <c r="N119" s="237"/>
      <c r="O119" s="85"/>
      <c r="P119" s="85"/>
      <c r="Q119" s="85"/>
      <c r="R119" s="85"/>
      <c r="S119" s="85"/>
      <c r="T119" s="86"/>
      <c r="U119" s="39"/>
      <c r="V119" s="39"/>
      <c r="W119" s="39"/>
      <c r="X119" s="39"/>
      <c r="Y119" s="39"/>
      <c r="Z119" s="39"/>
      <c r="AA119" s="39"/>
      <c r="AB119" s="39"/>
      <c r="AC119" s="39"/>
      <c r="AD119" s="39"/>
      <c r="AE119" s="39"/>
      <c r="AT119" s="18" t="s">
        <v>135</v>
      </c>
      <c r="AU119" s="18" t="s">
        <v>83</v>
      </c>
    </row>
    <row r="120" spans="1:47" s="2" customFormat="1" ht="12">
      <c r="A120" s="39"/>
      <c r="B120" s="40"/>
      <c r="C120" s="41"/>
      <c r="D120" s="234" t="s">
        <v>136</v>
      </c>
      <c r="E120" s="41"/>
      <c r="F120" s="238" t="s">
        <v>454</v>
      </c>
      <c r="G120" s="41"/>
      <c r="H120" s="41"/>
      <c r="I120" s="137"/>
      <c r="J120" s="41"/>
      <c r="K120" s="41"/>
      <c r="L120" s="45"/>
      <c r="M120" s="236"/>
      <c r="N120" s="237"/>
      <c r="O120" s="85"/>
      <c r="P120" s="85"/>
      <c r="Q120" s="85"/>
      <c r="R120" s="85"/>
      <c r="S120" s="85"/>
      <c r="T120" s="86"/>
      <c r="U120" s="39"/>
      <c r="V120" s="39"/>
      <c r="W120" s="39"/>
      <c r="X120" s="39"/>
      <c r="Y120" s="39"/>
      <c r="Z120" s="39"/>
      <c r="AA120" s="39"/>
      <c r="AB120" s="39"/>
      <c r="AC120" s="39"/>
      <c r="AD120" s="39"/>
      <c r="AE120" s="39"/>
      <c r="AT120" s="18" t="s">
        <v>136</v>
      </c>
      <c r="AU120" s="18" t="s">
        <v>83</v>
      </c>
    </row>
    <row r="121" spans="1:65" s="2" customFormat="1" ht="16.5" customHeight="1">
      <c r="A121" s="39"/>
      <c r="B121" s="40"/>
      <c r="C121" s="220" t="s">
        <v>269</v>
      </c>
      <c r="D121" s="220" t="s">
        <v>129</v>
      </c>
      <c r="E121" s="221" t="s">
        <v>455</v>
      </c>
      <c r="F121" s="222" t="s">
        <v>456</v>
      </c>
      <c r="G121" s="223" t="s">
        <v>457</v>
      </c>
      <c r="H121" s="224">
        <v>1</v>
      </c>
      <c r="I121" s="225"/>
      <c r="J121" s="226">
        <f>ROUND(I121*H121,2)</f>
        <v>0</v>
      </c>
      <c r="K121" s="227"/>
      <c r="L121" s="45"/>
      <c r="M121" s="228" t="s">
        <v>21</v>
      </c>
      <c r="N121" s="229" t="s">
        <v>44</v>
      </c>
      <c r="O121" s="85"/>
      <c r="P121" s="230">
        <f>O121*H121</f>
        <v>0</v>
      </c>
      <c r="Q121" s="230">
        <v>0</v>
      </c>
      <c r="R121" s="230">
        <f>Q121*H121</f>
        <v>0</v>
      </c>
      <c r="S121" s="230">
        <v>0</v>
      </c>
      <c r="T121" s="231">
        <f>S121*H121</f>
        <v>0</v>
      </c>
      <c r="U121" s="39"/>
      <c r="V121" s="39"/>
      <c r="W121" s="39"/>
      <c r="X121" s="39"/>
      <c r="Y121" s="39"/>
      <c r="Z121" s="39"/>
      <c r="AA121" s="39"/>
      <c r="AB121" s="39"/>
      <c r="AC121" s="39"/>
      <c r="AD121" s="39"/>
      <c r="AE121" s="39"/>
      <c r="AR121" s="232" t="s">
        <v>406</v>
      </c>
      <c r="AT121" s="232" t="s">
        <v>129</v>
      </c>
      <c r="AU121" s="232" t="s">
        <v>83</v>
      </c>
      <c r="AY121" s="18" t="s">
        <v>127</v>
      </c>
      <c r="BE121" s="233">
        <f>IF(N121="základní",J121,0)</f>
        <v>0</v>
      </c>
      <c r="BF121" s="233">
        <f>IF(N121="snížená",J121,0)</f>
        <v>0</v>
      </c>
      <c r="BG121" s="233">
        <f>IF(N121="zákl. přenesená",J121,0)</f>
        <v>0</v>
      </c>
      <c r="BH121" s="233">
        <f>IF(N121="sníž. přenesená",J121,0)</f>
        <v>0</v>
      </c>
      <c r="BI121" s="233">
        <f>IF(N121="nulová",J121,0)</f>
        <v>0</v>
      </c>
      <c r="BJ121" s="18" t="s">
        <v>81</v>
      </c>
      <c r="BK121" s="233">
        <f>ROUND(I121*H121,2)</f>
        <v>0</v>
      </c>
      <c r="BL121" s="18" t="s">
        <v>406</v>
      </c>
      <c r="BM121" s="232" t="s">
        <v>458</v>
      </c>
    </row>
    <row r="122" spans="1:47" s="2" customFormat="1" ht="12">
      <c r="A122" s="39"/>
      <c r="B122" s="40"/>
      <c r="C122" s="41"/>
      <c r="D122" s="234" t="s">
        <v>135</v>
      </c>
      <c r="E122" s="41"/>
      <c r="F122" s="235" t="s">
        <v>456</v>
      </c>
      <c r="G122" s="41"/>
      <c r="H122" s="41"/>
      <c r="I122" s="137"/>
      <c r="J122" s="41"/>
      <c r="K122" s="41"/>
      <c r="L122" s="45"/>
      <c r="M122" s="236"/>
      <c r="N122" s="237"/>
      <c r="O122" s="85"/>
      <c r="P122" s="85"/>
      <c r="Q122" s="85"/>
      <c r="R122" s="85"/>
      <c r="S122" s="85"/>
      <c r="T122" s="86"/>
      <c r="U122" s="39"/>
      <c r="V122" s="39"/>
      <c r="W122" s="39"/>
      <c r="X122" s="39"/>
      <c r="Y122" s="39"/>
      <c r="Z122" s="39"/>
      <c r="AA122" s="39"/>
      <c r="AB122" s="39"/>
      <c r="AC122" s="39"/>
      <c r="AD122" s="39"/>
      <c r="AE122" s="39"/>
      <c r="AT122" s="18" t="s">
        <v>135</v>
      </c>
      <c r="AU122" s="18" t="s">
        <v>83</v>
      </c>
    </row>
    <row r="123" spans="1:65" s="2" customFormat="1" ht="16.5" customHeight="1">
      <c r="A123" s="39"/>
      <c r="B123" s="40"/>
      <c r="C123" s="220" t="s">
        <v>8</v>
      </c>
      <c r="D123" s="220" t="s">
        <v>129</v>
      </c>
      <c r="E123" s="221" t="s">
        <v>459</v>
      </c>
      <c r="F123" s="222" t="s">
        <v>460</v>
      </c>
      <c r="G123" s="223" t="s">
        <v>198</v>
      </c>
      <c r="H123" s="224">
        <v>2</v>
      </c>
      <c r="I123" s="225"/>
      <c r="J123" s="226">
        <f>ROUND(I123*H123,2)</f>
        <v>0</v>
      </c>
      <c r="K123" s="227"/>
      <c r="L123" s="45"/>
      <c r="M123" s="228" t="s">
        <v>21</v>
      </c>
      <c r="N123" s="229" t="s">
        <v>44</v>
      </c>
      <c r="O123" s="85"/>
      <c r="P123" s="230">
        <f>O123*H123</f>
        <v>0</v>
      </c>
      <c r="Q123" s="230">
        <v>0</v>
      </c>
      <c r="R123" s="230">
        <f>Q123*H123</f>
        <v>0</v>
      </c>
      <c r="S123" s="230">
        <v>0</v>
      </c>
      <c r="T123" s="231">
        <f>S123*H123</f>
        <v>0</v>
      </c>
      <c r="U123" s="39"/>
      <c r="V123" s="39"/>
      <c r="W123" s="39"/>
      <c r="X123" s="39"/>
      <c r="Y123" s="39"/>
      <c r="Z123" s="39"/>
      <c r="AA123" s="39"/>
      <c r="AB123" s="39"/>
      <c r="AC123" s="39"/>
      <c r="AD123" s="39"/>
      <c r="AE123" s="39"/>
      <c r="AR123" s="232" t="s">
        <v>406</v>
      </c>
      <c r="AT123" s="232" t="s">
        <v>129</v>
      </c>
      <c r="AU123" s="232" t="s">
        <v>83</v>
      </c>
      <c r="AY123" s="18" t="s">
        <v>127</v>
      </c>
      <c r="BE123" s="233">
        <f>IF(N123="základní",J123,0)</f>
        <v>0</v>
      </c>
      <c r="BF123" s="233">
        <f>IF(N123="snížená",J123,0)</f>
        <v>0</v>
      </c>
      <c r="BG123" s="233">
        <f>IF(N123="zákl. přenesená",J123,0)</f>
        <v>0</v>
      </c>
      <c r="BH123" s="233">
        <f>IF(N123="sníž. přenesená",J123,0)</f>
        <v>0</v>
      </c>
      <c r="BI123" s="233">
        <f>IF(N123="nulová",J123,0)</f>
        <v>0</v>
      </c>
      <c r="BJ123" s="18" t="s">
        <v>81</v>
      </c>
      <c r="BK123" s="233">
        <f>ROUND(I123*H123,2)</f>
        <v>0</v>
      </c>
      <c r="BL123" s="18" t="s">
        <v>406</v>
      </c>
      <c r="BM123" s="232" t="s">
        <v>461</v>
      </c>
    </row>
    <row r="124" spans="1:47" s="2" customFormat="1" ht="12">
      <c r="A124" s="39"/>
      <c r="B124" s="40"/>
      <c r="C124" s="41"/>
      <c r="D124" s="234" t="s">
        <v>135</v>
      </c>
      <c r="E124" s="41"/>
      <c r="F124" s="235" t="s">
        <v>460</v>
      </c>
      <c r="G124" s="41"/>
      <c r="H124" s="41"/>
      <c r="I124" s="137"/>
      <c r="J124" s="41"/>
      <c r="K124" s="41"/>
      <c r="L124" s="45"/>
      <c r="M124" s="236"/>
      <c r="N124" s="237"/>
      <c r="O124" s="85"/>
      <c r="P124" s="85"/>
      <c r="Q124" s="85"/>
      <c r="R124" s="85"/>
      <c r="S124" s="85"/>
      <c r="T124" s="86"/>
      <c r="U124" s="39"/>
      <c r="V124" s="39"/>
      <c r="W124" s="39"/>
      <c r="X124" s="39"/>
      <c r="Y124" s="39"/>
      <c r="Z124" s="39"/>
      <c r="AA124" s="39"/>
      <c r="AB124" s="39"/>
      <c r="AC124" s="39"/>
      <c r="AD124" s="39"/>
      <c r="AE124" s="39"/>
      <c r="AT124" s="18" t="s">
        <v>135</v>
      </c>
      <c r="AU124" s="18" t="s">
        <v>83</v>
      </c>
    </row>
    <row r="125" spans="1:65" s="2" customFormat="1" ht="16.5" customHeight="1">
      <c r="A125" s="39"/>
      <c r="B125" s="40"/>
      <c r="C125" s="220" t="s">
        <v>205</v>
      </c>
      <c r="D125" s="220" t="s">
        <v>129</v>
      </c>
      <c r="E125" s="221" t="s">
        <v>462</v>
      </c>
      <c r="F125" s="222" t="s">
        <v>463</v>
      </c>
      <c r="G125" s="223" t="s">
        <v>198</v>
      </c>
      <c r="H125" s="224">
        <v>1</v>
      </c>
      <c r="I125" s="225"/>
      <c r="J125" s="226">
        <f>ROUND(I125*H125,2)</f>
        <v>0</v>
      </c>
      <c r="K125" s="227"/>
      <c r="L125" s="45"/>
      <c r="M125" s="228" t="s">
        <v>21</v>
      </c>
      <c r="N125" s="229" t="s">
        <v>44</v>
      </c>
      <c r="O125" s="85"/>
      <c r="P125" s="230">
        <f>O125*H125</f>
        <v>0</v>
      </c>
      <c r="Q125" s="230">
        <v>0</v>
      </c>
      <c r="R125" s="230">
        <f>Q125*H125</f>
        <v>0</v>
      </c>
      <c r="S125" s="230">
        <v>0</v>
      </c>
      <c r="T125" s="231">
        <f>S125*H125</f>
        <v>0</v>
      </c>
      <c r="U125" s="39"/>
      <c r="V125" s="39"/>
      <c r="W125" s="39"/>
      <c r="X125" s="39"/>
      <c r="Y125" s="39"/>
      <c r="Z125" s="39"/>
      <c r="AA125" s="39"/>
      <c r="AB125" s="39"/>
      <c r="AC125" s="39"/>
      <c r="AD125" s="39"/>
      <c r="AE125" s="39"/>
      <c r="AR125" s="232" t="s">
        <v>406</v>
      </c>
      <c r="AT125" s="232" t="s">
        <v>129</v>
      </c>
      <c r="AU125" s="232" t="s">
        <v>83</v>
      </c>
      <c r="AY125" s="18" t="s">
        <v>127</v>
      </c>
      <c r="BE125" s="233">
        <f>IF(N125="základní",J125,0)</f>
        <v>0</v>
      </c>
      <c r="BF125" s="233">
        <f>IF(N125="snížená",J125,0)</f>
        <v>0</v>
      </c>
      <c r="BG125" s="233">
        <f>IF(N125="zákl. přenesená",J125,0)</f>
        <v>0</v>
      </c>
      <c r="BH125" s="233">
        <f>IF(N125="sníž. přenesená",J125,0)</f>
        <v>0</v>
      </c>
      <c r="BI125" s="233">
        <f>IF(N125="nulová",J125,0)</f>
        <v>0</v>
      </c>
      <c r="BJ125" s="18" t="s">
        <v>81</v>
      </c>
      <c r="BK125" s="233">
        <f>ROUND(I125*H125,2)</f>
        <v>0</v>
      </c>
      <c r="BL125" s="18" t="s">
        <v>406</v>
      </c>
      <c r="BM125" s="232" t="s">
        <v>464</v>
      </c>
    </row>
    <row r="126" spans="1:47" s="2" customFormat="1" ht="12">
      <c r="A126" s="39"/>
      <c r="B126" s="40"/>
      <c r="C126" s="41"/>
      <c r="D126" s="234" t="s">
        <v>135</v>
      </c>
      <c r="E126" s="41"/>
      <c r="F126" s="235" t="s">
        <v>463</v>
      </c>
      <c r="G126" s="41"/>
      <c r="H126" s="41"/>
      <c r="I126" s="137"/>
      <c r="J126" s="41"/>
      <c r="K126" s="41"/>
      <c r="L126" s="45"/>
      <c r="M126" s="236"/>
      <c r="N126" s="237"/>
      <c r="O126" s="85"/>
      <c r="P126" s="85"/>
      <c r="Q126" s="85"/>
      <c r="R126" s="85"/>
      <c r="S126" s="85"/>
      <c r="T126" s="86"/>
      <c r="U126" s="39"/>
      <c r="V126" s="39"/>
      <c r="W126" s="39"/>
      <c r="X126" s="39"/>
      <c r="Y126" s="39"/>
      <c r="Z126" s="39"/>
      <c r="AA126" s="39"/>
      <c r="AB126" s="39"/>
      <c r="AC126" s="39"/>
      <c r="AD126" s="39"/>
      <c r="AE126" s="39"/>
      <c r="AT126" s="18" t="s">
        <v>135</v>
      </c>
      <c r="AU126" s="18" t="s">
        <v>83</v>
      </c>
    </row>
    <row r="127" spans="1:65" s="2" customFormat="1" ht="16.5" customHeight="1">
      <c r="A127" s="39"/>
      <c r="B127" s="40"/>
      <c r="C127" s="220" t="s">
        <v>280</v>
      </c>
      <c r="D127" s="220" t="s">
        <v>129</v>
      </c>
      <c r="E127" s="221" t="s">
        <v>465</v>
      </c>
      <c r="F127" s="222" t="s">
        <v>466</v>
      </c>
      <c r="G127" s="223" t="s">
        <v>198</v>
      </c>
      <c r="H127" s="224">
        <v>1</v>
      </c>
      <c r="I127" s="225"/>
      <c r="J127" s="226">
        <f>ROUND(I127*H127,2)</f>
        <v>0</v>
      </c>
      <c r="K127" s="227"/>
      <c r="L127" s="45"/>
      <c r="M127" s="228" t="s">
        <v>21</v>
      </c>
      <c r="N127" s="229" t="s">
        <v>44</v>
      </c>
      <c r="O127" s="85"/>
      <c r="P127" s="230">
        <f>O127*H127</f>
        <v>0</v>
      </c>
      <c r="Q127" s="230">
        <v>0</v>
      </c>
      <c r="R127" s="230">
        <f>Q127*H127</f>
        <v>0</v>
      </c>
      <c r="S127" s="230">
        <v>0</v>
      </c>
      <c r="T127" s="231">
        <f>S127*H127</f>
        <v>0</v>
      </c>
      <c r="U127" s="39"/>
      <c r="V127" s="39"/>
      <c r="W127" s="39"/>
      <c r="X127" s="39"/>
      <c r="Y127" s="39"/>
      <c r="Z127" s="39"/>
      <c r="AA127" s="39"/>
      <c r="AB127" s="39"/>
      <c r="AC127" s="39"/>
      <c r="AD127" s="39"/>
      <c r="AE127" s="39"/>
      <c r="AR127" s="232" t="s">
        <v>406</v>
      </c>
      <c r="AT127" s="232" t="s">
        <v>129</v>
      </c>
      <c r="AU127" s="232" t="s">
        <v>83</v>
      </c>
      <c r="AY127" s="18" t="s">
        <v>127</v>
      </c>
      <c r="BE127" s="233">
        <f>IF(N127="základní",J127,0)</f>
        <v>0</v>
      </c>
      <c r="BF127" s="233">
        <f>IF(N127="snížená",J127,0)</f>
        <v>0</v>
      </c>
      <c r="BG127" s="233">
        <f>IF(N127="zákl. přenesená",J127,0)</f>
        <v>0</v>
      </c>
      <c r="BH127" s="233">
        <f>IF(N127="sníž. přenesená",J127,0)</f>
        <v>0</v>
      </c>
      <c r="BI127" s="233">
        <f>IF(N127="nulová",J127,0)</f>
        <v>0</v>
      </c>
      <c r="BJ127" s="18" t="s">
        <v>81</v>
      </c>
      <c r="BK127" s="233">
        <f>ROUND(I127*H127,2)</f>
        <v>0</v>
      </c>
      <c r="BL127" s="18" t="s">
        <v>406</v>
      </c>
      <c r="BM127" s="232" t="s">
        <v>467</v>
      </c>
    </row>
    <row r="128" spans="1:47" s="2" customFormat="1" ht="12">
      <c r="A128" s="39"/>
      <c r="B128" s="40"/>
      <c r="C128" s="41"/>
      <c r="D128" s="234" t="s">
        <v>135</v>
      </c>
      <c r="E128" s="41"/>
      <c r="F128" s="235" t="s">
        <v>466</v>
      </c>
      <c r="G128" s="41"/>
      <c r="H128" s="41"/>
      <c r="I128" s="137"/>
      <c r="J128" s="41"/>
      <c r="K128" s="41"/>
      <c r="L128" s="45"/>
      <c r="M128" s="236"/>
      <c r="N128" s="237"/>
      <c r="O128" s="85"/>
      <c r="P128" s="85"/>
      <c r="Q128" s="85"/>
      <c r="R128" s="85"/>
      <c r="S128" s="85"/>
      <c r="T128" s="86"/>
      <c r="U128" s="39"/>
      <c r="V128" s="39"/>
      <c r="W128" s="39"/>
      <c r="X128" s="39"/>
      <c r="Y128" s="39"/>
      <c r="Z128" s="39"/>
      <c r="AA128" s="39"/>
      <c r="AB128" s="39"/>
      <c r="AC128" s="39"/>
      <c r="AD128" s="39"/>
      <c r="AE128" s="39"/>
      <c r="AT128" s="18" t="s">
        <v>135</v>
      </c>
      <c r="AU128" s="18" t="s">
        <v>83</v>
      </c>
    </row>
    <row r="129" spans="1:65" s="2" customFormat="1" ht="16.5" customHeight="1">
      <c r="A129" s="39"/>
      <c r="B129" s="40"/>
      <c r="C129" s="220" t="s">
        <v>284</v>
      </c>
      <c r="D129" s="220" t="s">
        <v>129</v>
      </c>
      <c r="E129" s="221" t="s">
        <v>468</v>
      </c>
      <c r="F129" s="222" t="s">
        <v>469</v>
      </c>
      <c r="G129" s="223" t="s">
        <v>198</v>
      </c>
      <c r="H129" s="224">
        <v>5</v>
      </c>
      <c r="I129" s="225"/>
      <c r="J129" s="226">
        <f>ROUND(I129*H129,2)</f>
        <v>0</v>
      </c>
      <c r="K129" s="227"/>
      <c r="L129" s="45"/>
      <c r="M129" s="228" t="s">
        <v>21</v>
      </c>
      <c r="N129" s="229" t="s">
        <v>44</v>
      </c>
      <c r="O129" s="85"/>
      <c r="P129" s="230">
        <f>O129*H129</f>
        <v>0</v>
      </c>
      <c r="Q129" s="230">
        <v>0</v>
      </c>
      <c r="R129" s="230">
        <f>Q129*H129</f>
        <v>0</v>
      </c>
      <c r="S129" s="230">
        <v>0</v>
      </c>
      <c r="T129" s="231">
        <f>S129*H129</f>
        <v>0</v>
      </c>
      <c r="U129" s="39"/>
      <c r="V129" s="39"/>
      <c r="W129" s="39"/>
      <c r="X129" s="39"/>
      <c r="Y129" s="39"/>
      <c r="Z129" s="39"/>
      <c r="AA129" s="39"/>
      <c r="AB129" s="39"/>
      <c r="AC129" s="39"/>
      <c r="AD129" s="39"/>
      <c r="AE129" s="39"/>
      <c r="AR129" s="232" t="s">
        <v>406</v>
      </c>
      <c r="AT129" s="232" t="s">
        <v>129</v>
      </c>
      <c r="AU129" s="232" t="s">
        <v>83</v>
      </c>
      <c r="AY129" s="18" t="s">
        <v>127</v>
      </c>
      <c r="BE129" s="233">
        <f>IF(N129="základní",J129,0)</f>
        <v>0</v>
      </c>
      <c r="BF129" s="233">
        <f>IF(N129="snížená",J129,0)</f>
        <v>0</v>
      </c>
      <c r="BG129" s="233">
        <f>IF(N129="zákl. přenesená",J129,0)</f>
        <v>0</v>
      </c>
      <c r="BH129" s="233">
        <f>IF(N129="sníž. přenesená",J129,0)</f>
        <v>0</v>
      </c>
      <c r="BI129" s="233">
        <f>IF(N129="nulová",J129,0)</f>
        <v>0</v>
      </c>
      <c r="BJ129" s="18" t="s">
        <v>81</v>
      </c>
      <c r="BK129" s="233">
        <f>ROUND(I129*H129,2)</f>
        <v>0</v>
      </c>
      <c r="BL129" s="18" t="s">
        <v>406</v>
      </c>
      <c r="BM129" s="232" t="s">
        <v>470</v>
      </c>
    </row>
    <row r="130" spans="1:47" s="2" customFormat="1" ht="12">
      <c r="A130" s="39"/>
      <c r="B130" s="40"/>
      <c r="C130" s="41"/>
      <c r="D130" s="234" t="s">
        <v>135</v>
      </c>
      <c r="E130" s="41"/>
      <c r="F130" s="235" t="s">
        <v>469</v>
      </c>
      <c r="G130" s="41"/>
      <c r="H130" s="41"/>
      <c r="I130" s="137"/>
      <c r="J130" s="41"/>
      <c r="K130" s="41"/>
      <c r="L130" s="45"/>
      <c r="M130" s="236"/>
      <c r="N130" s="237"/>
      <c r="O130" s="85"/>
      <c r="P130" s="85"/>
      <c r="Q130" s="85"/>
      <c r="R130" s="85"/>
      <c r="S130" s="85"/>
      <c r="T130" s="86"/>
      <c r="U130" s="39"/>
      <c r="V130" s="39"/>
      <c r="W130" s="39"/>
      <c r="X130" s="39"/>
      <c r="Y130" s="39"/>
      <c r="Z130" s="39"/>
      <c r="AA130" s="39"/>
      <c r="AB130" s="39"/>
      <c r="AC130" s="39"/>
      <c r="AD130" s="39"/>
      <c r="AE130" s="39"/>
      <c r="AT130" s="18" t="s">
        <v>135</v>
      </c>
      <c r="AU130" s="18" t="s">
        <v>83</v>
      </c>
    </row>
    <row r="131" spans="1:65" s="2" customFormat="1" ht="16.5" customHeight="1">
      <c r="A131" s="39"/>
      <c r="B131" s="40"/>
      <c r="C131" s="220" t="s">
        <v>288</v>
      </c>
      <c r="D131" s="220" t="s">
        <v>129</v>
      </c>
      <c r="E131" s="221" t="s">
        <v>471</v>
      </c>
      <c r="F131" s="222" t="s">
        <v>472</v>
      </c>
      <c r="G131" s="223" t="s">
        <v>198</v>
      </c>
      <c r="H131" s="224">
        <v>1</v>
      </c>
      <c r="I131" s="225"/>
      <c r="J131" s="226">
        <f>ROUND(I131*H131,2)</f>
        <v>0</v>
      </c>
      <c r="K131" s="227"/>
      <c r="L131" s="45"/>
      <c r="M131" s="228" t="s">
        <v>21</v>
      </c>
      <c r="N131" s="229" t="s">
        <v>44</v>
      </c>
      <c r="O131" s="85"/>
      <c r="P131" s="230">
        <f>O131*H131</f>
        <v>0</v>
      </c>
      <c r="Q131" s="230">
        <v>0</v>
      </c>
      <c r="R131" s="230">
        <f>Q131*H131</f>
        <v>0</v>
      </c>
      <c r="S131" s="230">
        <v>0</v>
      </c>
      <c r="T131" s="231">
        <f>S131*H131</f>
        <v>0</v>
      </c>
      <c r="U131" s="39"/>
      <c r="V131" s="39"/>
      <c r="W131" s="39"/>
      <c r="X131" s="39"/>
      <c r="Y131" s="39"/>
      <c r="Z131" s="39"/>
      <c r="AA131" s="39"/>
      <c r="AB131" s="39"/>
      <c r="AC131" s="39"/>
      <c r="AD131" s="39"/>
      <c r="AE131" s="39"/>
      <c r="AR131" s="232" t="s">
        <v>406</v>
      </c>
      <c r="AT131" s="232" t="s">
        <v>129</v>
      </c>
      <c r="AU131" s="232" t="s">
        <v>83</v>
      </c>
      <c r="AY131" s="18" t="s">
        <v>127</v>
      </c>
      <c r="BE131" s="233">
        <f>IF(N131="základní",J131,0)</f>
        <v>0</v>
      </c>
      <c r="BF131" s="233">
        <f>IF(N131="snížená",J131,0)</f>
        <v>0</v>
      </c>
      <c r="BG131" s="233">
        <f>IF(N131="zákl. přenesená",J131,0)</f>
        <v>0</v>
      </c>
      <c r="BH131" s="233">
        <f>IF(N131="sníž. přenesená",J131,0)</f>
        <v>0</v>
      </c>
      <c r="BI131" s="233">
        <f>IF(N131="nulová",J131,0)</f>
        <v>0</v>
      </c>
      <c r="BJ131" s="18" t="s">
        <v>81</v>
      </c>
      <c r="BK131" s="233">
        <f>ROUND(I131*H131,2)</f>
        <v>0</v>
      </c>
      <c r="BL131" s="18" t="s">
        <v>406</v>
      </c>
      <c r="BM131" s="232" t="s">
        <v>473</v>
      </c>
    </row>
    <row r="132" spans="1:47" s="2" customFormat="1" ht="12">
      <c r="A132" s="39"/>
      <c r="B132" s="40"/>
      <c r="C132" s="41"/>
      <c r="D132" s="234" t="s">
        <v>135</v>
      </c>
      <c r="E132" s="41"/>
      <c r="F132" s="235" t="s">
        <v>474</v>
      </c>
      <c r="G132" s="41"/>
      <c r="H132" s="41"/>
      <c r="I132" s="137"/>
      <c r="J132" s="41"/>
      <c r="K132" s="41"/>
      <c r="L132" s="45"/>
      <c r="M132" s="236"/>
      <c r="N132" s="237"/>
      <c r="O132" s="85"/>
      <c r="P132" s="85"/>
      <c r="Q132" s="85"/>
      <c r="R132" s="85"/>
      <c r="S132" s="85"/>
      <c r="T132" s="86"/>
      <c r="U132" s="39"/>
      <c r="V132" s="39"/>
      <c r="W132" s="39"/>
      <c r="X132" s="39"/>
      <c r="Y132" s="39"/>
      <c r="Z132" s="39"/>
      <c r="AA132" s="39"/>
      <c r="AB132" s="39"/>
      <c r="AC132" s="39"/>
      <c r="AD132" s="39"/>
      <c r="AE132" s="39"/>
      <c r="AT132" s="18" t="s">
        <v>135</v>
      </c>
      <c r="AU132" s="18" t="s">
        <v>83</v>
      </c>
    </row>
    <row r="133" spans="1:65" s="2" customFormat="1" ht="16.5" customHeight="1">
      <c r="A133" s="39"/>
      <c r="B133" s="40"/>
      <c r="C133" s="220" t="s">
        <v>279</v>
      </c>
      <c r="D133" s="220" t="s">
        <v>129</v>
      </c>
      <c r="E133" s="221" t="s">
        <v>475</v>
      </c>
      <c r="F133" s="222" t="s">
        <v>476</v>
      </c>
      <c r="G133" s="223" t="s">
        <v>198</v>
      </c>
      <c r="H133" s="224">
        <v>13</v>
      </c>
      <c r="I133" s="225"/>
      <c r="J133" s="226">
        <f>ROUND(I133*H133,2)</f>
        <v>0</v>
      </c>
      <c r="K133" s="227"/>
      <c r="L133" s="45"/>
      <c r="M133" s="228" t="s">
        <v>21</v>
      </c>
      <c r="N133" s="229" t="s">
        <v>44</v>
      </c>
      <c r="O133" s="85"/>
      <c r="P133" s="230">
        <f>O133*H133</f>
        <v>0</v>
      </c>
      <c r="Q133" s="230">
        <v>0</v>
      </c>
      <c r="R133" s="230">
        <f>Q133*H133</f>
        <v>0</v>
      </c>
      <c r="S133" s="230">
        <v>0</v>
      </c>
      <c r="T133" s="231">
        <f>S133*H133</f>
        <v>0</v>
      </c>
      <c r="U133" s="39"/>
      <c r="V133" s="39"/>
      <c r="W133" s="39"/>
      <c r="X133" s="39"/>
      <c r="Y133" s="39"/>
      <c r="Z133" s="39"/>
      <c r="AA133" s="39"/>
      <c r="AB133" s="39"/>
      <c r="AC133" s="39"/>
      <c r="AD133" s="39"/>
      <c r="AE133" s="39"/>
      <c r="AR133" s="232" t="s">
        <v>406</v>
      </c>
      <c r="AT133" s="232" t="s">
        <v>129</v>
      </c>
      <c r="AU133" s="232" t="s">
        <v>83</v>
      </c>
      <c r="AY133" s="18" t="s">
        <v>127</v>
      </c>
      <c r="BE133" s="233">
        <f>IF(N133="základní",J133,0)</f>
        <v>0</v>
      </c>
      <c r="BF133" s="233">
        <f>IF(N133="snížená",J133,0)</f>
        <v>0</v>
      </c>
      <c r="BG133" s="233">
        <f>IF(N133="zákl. přenesená",J133,0)</f>
        <v>0</v>
      </c>
      <c r="BH133" s="233">
        <f>IF(N133="sníž. přenesená",J133,0)</f>
        <v>0</v>
      </c>
      <c r="BI133" s="233">
        <f>IF(N133="nulová",J133,0)</f>
        <v>0</v>
      </c>
      <c r="BJ133" s="18" t="s">
        <v>81</v>
      </c>
      <c r="BK133" s="233">
        <f>ROUND(I133*H133,2)</f>
        <v>0</v>
      </c>
      <c r="BL133" s="18" t="s">
        <v>406</v>
      </c>
      <c r="BM133" s="232" t="s">
        <v>477</v>
      </c>
    </row>
    <row r="134" spans="1:47" s="2" customFormat="1" ht="12">
      <c r="A134" s="39"/>
      <c r="B134" s="40"/>
      <c r="C134" s="41"/>
      <c r="D134" s="234" t="s">
        <v>135</v>
      </c>
      <c r="E134" s="41"/>
      <c r="F134" s="235" t="s">
        <v>476</v>
      </c>
      <c r="G134" s="41"/>
      <c r="H134" s="41"/>
      <c r="I134" s="137"/>
      <c r="J134" s="41"/>
      <c r="K134" s="41"/>
      <c r="L134" s="45"/>
      <c r="M134" s="236"/>
      <c r="N134" s="237"/>
      <c r="O134" s="85"/>
      <c r="P134" s="85"/>
      <c r="Q134" s="85"/>
      <c r="R134" s="85"/>
      <c r="S134" s="85"/>
      <c r="T134" s="86"/>
      <c r="U134" s="39"/>
      <c r="V134" s="39"/>
      <c r="W134" s="39"/>
      <c r="X134" s="39"/>
      <c r="Y134" s="39"/>
      <c r="Z134" s="39"/>
      <c r="AA134" s="39"/>
      <c r="AB134" s="39"/>
      <c r="AC134" s="39"/>
      <c r="AD134" s="39"/>
      <c r="AE134" s="39"/>
      <c r="AT134" s="18" t="s">
        <v>135</v>
      </c>
      <c r="AU134" s="18" t="s">
        <v>83</v>
      </c>
    </row>
    <row r="135" spans="1:65" s="2" customFormat="1" ht="33" customHeight="1">
      <c r="A135" s="39"/>
      <c r="B135" s="40"/>
      <c r="C135" s="220" t="s">
        <v>7</v>
      </c>
      <c r="D135" s="220" t="s">
        <v>129</v>
      </c>
      <c r="E135" s="221" t="s">
        <v>478</v>
      </c>
      <c r="F135" s="222" t="s">
        <v>479</v>
      </c>
      <c r="G135" s="223" t="s">
        <v>480</v>
      </c>
      <c r="H135" s="289"/>
      <c r="I135" s="225"/>
      <c r="J135" s="226">
        <f>ROUND(I135*H135,2)</f>
        <v>0</v>
      </c>
      <c r="K135" s="227"/>
      <c r="L135" s="45"/>
      <c r="M135" s="228" t="s">
        <v>21</v>
      </c>
      <c r="N135" s="229" t="s">
        <v>44</v>
      </c>
      <c r="O135" s="85"/>
      <c r="P135" s="230">
        <f>O135*H135</f>
        <v>0</v>
      </c>
      <c r="Q135" s="230">
        <v>0</v>
      </c>
      <c r="R135" s="230">
        <f>Q135*H135</f>
        <v>0</v>
      </c>
      <c r="S135" s="230">
        <v>0</v>
      </c>
      <c r="T135" s="231">
        <f>S135*H135</f>
        <v>0</v>
      </c>
      <c r="U135" s="39"/>
      <c r="V135" s="39"/>
      <c r="W135" s="39"/>
      <c r="X135" s="39"/>
      <c r="Y135" s="39"/>
      <c r="Z135" s="39"/>
      <c r="AA135" s="39"/>
      <c r="AB135" s="39"/>
      <c r="AC135" s="39"/>
      <c r="AD135" s="39"/>
      <c r="AE135" s="39"/>
      <c r="AR135" s="232" t="s">
        <v>406</v>
      </c>
      <c r="AT135" s="232" t="s">
        <v>129</v>
      </c>
      <c r="AU135" s="232" t="s">
        <v>83</v>
      </c>
      <c r="AY135" s="18" t="s">
        <v>127</v>
      </c>
      <c r="BE135" s="233">
        <f>IF(N135="základní",J135,0)</f>
        <v>0</v>
      </c>
      <c r="BF135" s="233">
        <f>IF(N135="snížená",J135,0)</f>
        <v>0</v>
      </c>
      <c r="BG135" s="233">
        <f>IF(N135="zákl. přenesená",J135,0)</f>
        <v>0</v>
      </c>
      <c r="BH135" s="233">
        <f>IF(N135="sníž. přenesená",J135,0)</f>
        <v>0</v>
      </c>
      <c r="BI135" s="233">
        <f>IF(N135="nulová",J135,0)</f>
        <v>0</v>
      </c>
      <c r="BJ135" s="18" t="s">
        <v>81</v>
      </c>
      <c r="BK135" s="233">
        <f>ROUND(I135*H135,2)</f>
        <v>0</v>
      </c>
      <c r="BL135" s="18" t="s">
        <v>406</v>
      </c>
      <c r="BM135" s="232" t="s">
        <v>481</v>
      </c>
    </row>
    <row r="136" spans="1:47" s="2" customFormat="1" ht="12">
      <c r="A136" s="39"/>
      <c r="B136" s="40"/>
      <c r="C136" s="41"/>
      <c r="D136" s="234" t="s">
        <v>135</v>
      </c>
      <c r="E136" s="41"/>
      <c r="F136" s="235" t="s">
        <v>479</v>
      </c>
      <c r="G136" s="41"/>
      <c r="H136" s="41"/>
      <c r="I136" s="137"/>
      <c r="J136" s="41"/>
      <c r="K136" s="41"/>
      <c r="L136" s="45"/>
      <c r="M136" s="236"/>
      <c r="N136" s="237"/>
      <c r="O136" s="85"/>
      <c r="P136" s="85"/>
      <c r="Q136" s="85"/>
      <c r="R136" s="85"/>
      <c r="S136" s="85"/>
      <c r="T136" s="86"/>
      <c r="U136" s="39"/>
      <c r="V136" s="39"/>
      <c r="W136" s="39"/>
      <c r="X136" s="39"/>
      <c r="Y136" s="39"/>
      <c r="Z136" s="39"/>
      <c r="AA136" s="39"/>
      <c r="AB136" s="39"/>
      <c r="AC136" s="39"/>
      <c r="AD136" s="39"/>
      <c r="AE136" s="39"/>
      <c r="AT136" s="18" t="s">
        <v>135</v>
      </c>
      <c r="AU136" s="18" t="s">
        <v>83</v>
      </c>
    </row>
    <row r="137" spans="1:47" s="2" customFormat="1" ht="12">
      <c r="A137" s="39"/>
      <c r="B137" s="40"/>
      <c r="C137" s="41"/>
      <c r="D137" s="234" t="s">
        <v>136</v>
      </c>
      <c r="E137" s="41"/>
      <c r="F137" s="238" t="s">
        <v>482</v>
      </c>
      <c r="G137" s="41"/>
      <c r="H137" s="41"/>
      <c r="I137" s="137"/>
      <c r="J137" s="41"/>
      <c r="K137" s="41"/>
      <c r="L137" s="45"/>
      <c r="M137" s="236"/>
      <c r="N137" s="237"/>
      <c r="O137" s="85"/>
      <c r="P137" s="85"/>
      <c r="Q137" s="85"/>
      <c r="R137" s="85"/>
      <c r="S137" s="85"/>
      <c r="T137" s="86"/>
      <c r="U137" s="39"/>
      <c r="V137" s="39"/>
      <c r="W137" s="39"/>
      <c r="X137" s="39"/>
      <c r="Y137" s="39"/>
      <c r="Z137" s="39"/>
      <c r="AA137" s="39"/>
      <c r="AB137" s="39"/>
      <c r="AC137" s="39"/>
      <c r="AD137" s="39"/>
      <c r="AE137" s="39"/>
      <c r="AT137" s="18" t="s">
        <v>136</v>
      </c>
      <c r="AU137" s="18" t="s">
        <v>83</v>
      </c>
    </row>
    <row r="138" spans="1:63" s="12" customFormat="1" ht="22.8" customHeight="1">
      <c r="A138" s="12"/>
      <c r="B138" s="204"/>
      <c r="C138" s="205"/>
      <c r="D138" s="206" t="s">
        <v>72</v>
      </c>
      <c r="E138" s="218" t="s">
        <v>483</v>
      </c>
      <c r="F138" s="218" t="s">
        <v>484</v>
      </c>
      <c r="G138" s="205"/>
      <c r="H138" s="205"/>
      <c r="I138" s="208"/>
      <c r="J138" s="219">
        <f>BK138</f>
        <v>0</v>
      </c>
      <c r="K138" s="205"/>
      <c r="L138" s="210"/>
      <c r="M138" s="211"/>
      <c r="N138" s="212"/>
      <c r="O138" s="212"/>
      <c r="P138" s="213">
        <f>SUM(P139:P169)</f>
        <v>0</v>
      </c>
      <c r="Q138" s="212"/>
      <c r="R138" s="213">
        <f>SUM(R139:R169)</f>
        <v>0</v>
      </c>
      <c r="S138" s="212"/>
      <c r="T138" s="214">
        <f>SUM(T139:T169)</f>
        <v>0</v>
      </c>
      <c r="U138" s="12"/>
      <c r="V138" s="12"/>
      <c r="W138" s="12"/>
      <c r="X138" s="12"/>
      <c r="Y138" s="12"/>
      <c r="Z138" s="12"/>
      <c r="AA138" s="12"/>
      <c r="AB138" s="12"/>
      <c r="AC138" s="12"/>
      <c r="AD138" s="12"/>
      <c r="AE138" s="12"/>
      <c r="AR138" s="215" t="s">
        <v>141</v>
      </c>
      <c r="AT138" s="216" t="s">
        <v>72</v>
      </c>
      <c r="AU138" s="216" t="s">
        <v>81</v>
      </c>
      <c r="AY138" s="215" t="s">
        <v>127</v>
      </c>
      <c r="BK138" s="217">
        <f>SUM(BK139:BK169)</f>
        <v>0</v>
      </c>
    </row>
    <row r="139" spans="1:65" s="2" customFormat="1" ht="16.5" customHeight="1">
      <c r="A139" s="39"/>
      <c r="B139" s="40"/>
      <c r="C139" s="220" t="s">
        <v>302</v>
      </c>
      <c r="D139" s="220" t="s">
        <v>129</v>
      </c>
      <c r="E139" s="221" t="s">
        <v>485</v>
      </c>
      <c r="F139" s="222" t="s">
        <v>486</v>
      </c>
      <c r="G139" s="223" t="s">
        <v>457</v>
      </c>
      <c r="H139" s="224">
        <v>1</v>
      </c>
      <c r="I139" s="225"/>
      <c r="J139" s="226">
        <f>ROUND(I139*H139,2)</f>
        <v>0</v>
      </c>
      <c r="K139" s="227"/>
      <c r="L139" s="45"/>
      <c r="M139" s="228" t="s">
        <v>21</v>
      </c>
      <c r="N139" s="229" t="s">
        <v>44</v>
      </c>
      <c r="O139" s="85"/>
      <c r="P139" s="230">
        <f>O139*H139</f>
        <v>0</v>
      </c>
      <c r="Q139" s="230">
        <v>0</v>
      </c>
      <c r="R139" s="230">
        <f>Q139*H139</f>
        <v>0</v>
      </c>
      <c r="S139" s="230">
        <v>0</v>
      </c>
      <c r="T139" s="231">
        <f>S139*H139</f>
        <v>0</v>
      </c>
      <c r="U139" s="39"/>
      <c r="V139" s="39"/>
      <c r="W139" s="39"/>
      <c r="X139" s="39"/>
      <c r="Y139" s="39"/>
      <c r="Z139" s="39"/>
      <c r="AA139" s="39"/>
      <c r="AB139" s="39"/>
      <c r="AC139" s="39"/>
      <c r="AD139" s="39"/>
      <c r="AE139" s="39"/>
      <c r="AR139" s="232" t="s">
        <v>406</v>
      </c>
      <c r="AT139" s="232" t="s">
        <v>129</v>
      </c>
      <c r="AU139" s="232" t="s">
        <v>83</v>
      </c>
      <c r="AY139" s="18" t="s">
        <v>127</v>
      </c>
      <c r="BE139" s="233">
        <f>IF(N139="základní",J139,0)</f>
        <v>0</v>
      </c>
      <c r="BF139" s="233">
        <f>IF(N139="snížená",J139,0)</f>
        <v>0</v>
      </c>
      <c r="BG139" s="233">
        <f>IF(N139="zákl. přenesená",J139,0)</f>
        <v>0</v>
      </c>
      <c r="BH139" s="233">
        <f>IF(N139="sníž. přenesená",J139,0)</f>
        <v>0</v>
      </c>
      <c r="BI139" s="233">
        <f>IF(N139="nulová",J139,0)</f>
        <v>0</v>
      </c>
      <c r="BJ139" s="18" t="s">
        <v>81</v>
      </c>
      <c r="BK139" s="233">
        <f>ROUND(I139*H139,2)</f>
        <v>0</v>
      </c>
      <c r="BL139" s="18" t="s">
        <v>406</v>
      </c>
      <c r="BM139" s="232" t="s">
        <v>487</v>
      </c>
    </row>
    <row r="140" spans="1:47" s="2" customFormat="1" ht="12">
      <c r="A140" s="39"/>
      <c r="B140" s="40"/>
      <c r="C140" s="41"/>
      <c r="D140" s="234" t="s">
        <v>135</v>
      </c>
      <c r="E140" s="41"/>
      <c r="F140" s="235" t="s">
        <v>488</v>
      </c>
      <c r="G140" s="41"/>
      <c r="H140" s="41"/>
      <c r="I140" s="137"/>
      <c r="J140" s="41"/>
      <c r="K140" s="41"/>
      <c r="L140" s="45"/>
      <c r="M140" s="236"/>
      <c r="N140" s="237"/>
      <c r="O140" s="85"/>
      <c r="P140" s="85"/>
      <c r="Q140" s="85"/>
      <c r="R140" s="85"/>
      <c r="S140" s="85"/>
      <c r="T140" s="86"/>
      <c r="U140" s="39"/>
      <c r="V140" s="39"/>
      <c r="W140" s="39"/>
      <c r="X140" s="39"/>
      <c r="Y140" s="39"/>
      <c r="Z140" s="39"/>
      <c r="AA140" s="39"/>
      <c r="AB140" s="39"/>
      <c r="AC140" s="39"/>
      <c r="AD140" s="39"/>
      <c r="AE140" s="39"/>
      <c r="AT140" s="18" t="s">
        <v>135</v>
      </c>
      <c r="AU140" s="18" t="s">
        <v>83</v>
      </c>
    </row>
    <row r="141" spans="1:47" s="2" customFormat="1" ht="12">
      <c r="A141" s="39"/>
      <c r="B141" s="40"/>
      <c r="C141" s="41"/>
      <c r="D141" s="234" t="s">
        <v>136</v>
      </c>
      <c r="E141" s="41"/>
      <c r="F141" s="238" t="s">
        <v>489</v>
      </c>
      <c r="G141" s="41"/>
      <c r="H141" s="41"/>
      <c r="I141" s="137"/>
      <c r="J141" s="41"/>
      <c r="K141" s="41"/>
      <c r="L141" s="45"/>
      <c r="M141" s="236"/>
      <c r="N141" s="237"/>
      <c r="O141" s="85"/>
      <c r="P141" s="85"/>
      <c r="Q141" s="85"/>
      <c r="R141" s="85"/>
      <c r="S141" s="85"/>
      <c r="T141" s="86"/>
      <c r="U141" s="39"/>
      <c r="V141" s="39"/>
      <c r="W141" s="39"/>
      <c r="X141" s="39"/>
      <c r="Y141" s="39"/>
      <c r="Z141" s="39"/>
      <c r="AA141" s="39"/>
      <c r="AB141" s="39"/>
      <c r="AC141" s="39"/>
      <c r="AD141" s="39"/>
      <c r="AE141" s="39"/>
      <c r="AT141" s="18" t="s">
        <v>136</v>
      </c>
      <c r="AU141" s="18" t="s">
        <v>83</v>
      </c>
    </row>
    <row r="142" spans="1:65" s="2" customFormat="1" ht="16.5" customHeight="1">
      <c r="A142" s="39"/>
      <c r="B142" s="40"/>
      <c r="C142" s="220" t="s">
        <v>306</v>
      </c>
      <c r="D142" s="220" t="s">
        <v>129</v>
      </c>
      <c r="E142" s="221" t="s">
        <v>490</v>
      </c>
      <c r="F142" s="222" t="s">
        <v>491</v>
      </c>
      <c r="G142" s="223" t="s">
        <v>387</v>
      </c>
      <c r="H142" s="224">
        <v>1</v>
      </c>
      <c r="I142" s="225"/>
      <c r="J142" s="226">
        <f>ROUND(I142*H142,2)</f>
        <v>0</v>
      </c>
      <c r="K142" s="227"/>
      <c r="L142" s="45"/>
      <c r="M142" s="228" t="s">
        <v>21</v>
      </c>
      <c r="N142" s="229" t="s">
        <v>44</v>
      </c>
      <c r="O142" s="85"/>
      <c r="P142" s="230">
        <f>O142*H142</f>
        <v>0</v>
      </c>
      <c r="Q142" s="230">
        <v>0</v>
      </c>
      <c r="R142" s="230">
        <f>Q142*H142</f>
        <v>0</v>
      </c>
      <c r="S142" s="230">
        <v>0</v>
      </c>
      <c r="T142" s="231">
        <f>S142*H142</f>
        <v>0</v>
      </c>
      <c r="U142" s="39"/>
      <c r="V142" s="39"/>
      <c r="W142" s="39"/>
      <c r="X142" s="39"/>
      <c r="Y142" s="39"/>
      <c r="Z142" s="39"/>
      <c r="AA142" s="39"/>
      <c r="AB142" s="39"/>
      <c r="AC142" s="39"/>
      <c r="AD142" s="39"/>
      <c r="AE142" s="39"/>
      <c r="AR142" s="232" t="s">
        <v>406</v>
      </c>
      <c r="AT142" s="232" t="s">
        <v>129</v>
      </c>
      <c r="AU142" s="232" t="s">
        <v>83</v>
      </c>
      <c r="AY142" s="18" t="s">
        <v>127</v>
      </c>
      <c r="BE142" s="233">
        <f>IF(N142="základní",J142,0)</f>
        <v>0</v>
      </c>
      <c r="BF142" s="233">
        <f>IF(N142="snížená",J142,0)</f>
        <v>0</v>
      </c>
      <c r="BG142" s="233">
        <f>IF(N142="zákl. přenesená",J142,0)</f>
        <v>0</v>
      </c>
      <c r="BH142" s="233">
        <f>IF(N142="sníž. přenesená",J142,0)</f>
        <v>0</v>
      </c>
      <c r="BI142" s="233">
        <f>IF(N142="nulová",J142,0)</f>
        <v>0</v>
      </c>
      <c r="BJ142" s="18" t="s">
        <v>81</v>
      </c>
      <c r="BK142" s="233">
        <f>ROUND(I142*H142,2)</f>
        <v>0</v>
      </c>
      <c r="BL142" s="18" t="s">
        <v>406</v>
      </c>
      <c r="BM142" s="232" t="s">
        <v>492</v>
      </c>
    </row>
    <row r="143" spans="1:47" s="2" customFormat="1" ht="12">
      <c r="A143" s="39"/>
      <c r="B143" s="40"/>
      <c r="C143" s="41"/>
      <c r="D143" s="234" t="s">
        <v>135</v>
      </c>
      <c r="E143" s="41"/>
      <c r="F143" s="235" t="s">
        <v>493</v>
      </c>
      <c r="G143" s="41"/>
      <c r="H143" s="41"/>
      <c r="I143" s="137"/>
      <c r="J143" s="41"/>
      <c r="K143" s="41"/>
      <c r="L143" s="45"/>
      <c r="M143" s="236"/>
      <c r="N143" s="237"/>
      <c r="O143" s="85"/>
      <c r="P143" s="85"/>
      <c r="Q143" s="85"/>
      <c r="R143" s="85"/>
      <c r="S143" s="85"/>
      <c r="T143" s="86"/>
      <c r="U143" s="39"/>
      <c r="V143" s="39"/>
      <c r="W143" s="39"/>
      <c r="X143" s="39"/>
      <c r="Y143" s="39"/>
      <c r="Z143" s="39"/>
      <c r="AA143" s="39"/>
      <c r="AB143" s="39"/>
      <c r="AC143" s="39"/>
      <c r="AD143" s="39"/>
      <c r="AE143" s="39"/>
      <c r="AT143" s="18" t="s">
        <v>135</v>
      </c>
      <c r="AU143" s="18" t="s">
        <v>83</v>
      </c>
    </row>
    <row r="144" spans="1:47" s="2" customFormat="1" ht="12">
      <c r="A144" s="39"/>
      <c r="B144" s="40"/>
      <c r="C144" s="41"/>
      <c r="D144" s="234" t="s">
        <v>136</v>
      </c>
      <c r="E144" s="41"/>
      <c r="F144" s="238" t="s">
        <v>494</v>
      </c>
      <c r="G144" s="41"/>
      <c r="H144" s="41"/>
      <c r="I144" s="137"/>
      <c r="J144" s="41"/>
      <c r="K144" s="41"/>
      <c r="L144" s="45"/>
      <c r="M144" s="236"/>
      <c r="N144" s="237"/>
      <c r="O144" s="85"/>
      <c r="P144" s="85"/>
      <c r="Q144" s="85"/>
      <c r="R144" s="85"/>
      <c r="S144" s="85"/>
      <c r="T144" s="86"/>
      <c r="U144" s="39"/>
      <c r="V144" s="39"/>
      <c r="W144" s="39"/>
      <c r="X144" s="39"/>
      <c r="Y144" s="39"/>
      <c r="Z144" s="39"/>
      <c r="AA144" s="39"/>
      <c r="AB144" s="39"/>
      <c r="AC144" s="39"/>
      <c r="AD144" s="39"/>
      <c r="AE144" s="39"/>
      <c r="AT144" s="18" t="s">
        <v>136</v>
      </c>
      <c r="AU144" s="18" t="s">
        <v>83</v>
      </c>
    </row>
    <row r="145" spans="1:65" s="2" customFormat="1" ht="16.5" customHeight="1">
      <c r="A145" s="39"/>
      <c r="B145" s="40"/>
      <c r="C145" s="220" t="s">
        <v>309</v>
      </c>
      <c r="D145" s="220" t="s">
        <v>129</v>
      </c>
      <c r="E145" s="221" t="s">
        <v>495</v>
      </c>
      <c r="F145" s="222" t="s">
        <v>496</v>
      </c>
      <c r="G145" s="223" t="s">
        <v>387</v>
      </c>
      <c r="H145" s="224">
        <v>1</v>
      </c>
      <c r="I145" s="225"/>
      <c r="J145" s="226">
        <f>ROUND(I145*H145,2)</f>
        <v>0</v>
      </c>
      <c r="K145" s="227"/>
      <c r="L145" s="45"/>
      <c r="M145" s="228" t="s">
        <v>21</v>
      </c>
      <c r="N145" s="229" t="s">
        <v>44</v>
      </c>
      <c r="O145" s="85"/>
      <c r="P145" s="230">
        <f>O145*H145</f>
        <v>0</v>
      </c>
      <c r="Q145" s="230">
        <v>0</v>
      </c>
      <c r="R145" s="230">
        <f>Q145*H145</f>
        <v>0</v>
      </c>
      <c r="S145" s="230">
        <v>0</v>
      </c>
      <c r="T145" s="231">
        <f>S145*H145</f>
        <v>0</v>
      </c>
      <c r="U145" s="39"/>
      <c r="V145" s="39"/>
      <c r="W145" s="39"/>
      <c r="X145" s="39"/>
      <c r="Y145" s="39"/>
      <c r="Z145" s="39"/>
      <c r="AA145" s="39"/>
      <c r="AB145" s="39"/>
      <c r="AC145" s="39"/>
      <c r="AD145" s="39"/>
      <c r="AE145" s="39"/>
      <c r="AR145" s="232" t="s">
        <v>406</v>
      </c>
      <c r="AT145" s="232" t="s">
        <v>129</v>
      </c>
      <c r="AU145" s="232" t="s">
        <v>83</v>
      </c>
      <c r="AY145" s="18" t="s">
        <v>127</v>
      </c>
      <c r="BE145" s="233">
        <f>IF(N145="základní",J145,0)</f>
        <v>0</v>
      </c>
      <c r="BF145" s="233">
        <f>IF(N145="snížená",J145,0)</f>
        <v>0</v>
      </c>
      <c r="BG145" s="233">
        <f>IF(N145="zákl. přenesená",J145,0)</f>
        <v>0</v>
      </c>
      <c r="BH145" s="233">
        <f>IF(N145="sníž. přenesená",J145,0)</f>
        <v>0</v>
      </c>
      <c r="BI145" s="233">
        <f>IF(N145="nulová",J145,0)</f>
        <v>0</v>
      </c>
      <c r="BJ145" s="18" t="s">
        <v>81</v>
      </c>
      <c r="BK145" s="233">
        <f>ROUND(I145*H145,2)</f>
        <v>0</v>
      </c>
      <c r="BL145" s="18" t="s">
        <v>406</v>
      </c>
      <c r="BM145" s="232" t="s">
        <v>497</v>
      </c>
    </row>
    <row r="146" spans="1:47" s="2" customFormat="1" ht="12">
      <c r="A146" s="39"/>
      <c r="B146" s="40"/>
      <c r="C146" s="41"/>
      <c r="D146" s="234" t="s">
        <v>135</v>
      </c>
      <c r="E146" s="41"/>
      <c r="F146" s="235" t="s">
        <v>498</v>
      </c>
      <c r="G146" s="41"/>
      <c r="H146" s="41"/>
      <c r="I146" s="137"/>
      <c r="J146" s="41"/>
      <c r="K146" s="41"/>
      <c r="L146" s="45"/>
      <c r="M146" s="236"/>
      <c r="N146" s="237"/>
      <c r="O146" s="85"/>
      <c r="P146" s="85"/>
      <c r="Q146" s="85"/>
      <c r="R146" s="85"/>
      <c r="S146" s="85"/>
      <c r="T146" s="86"/>
      <c r="U146" s="39"/>
      <c r="V146" s="39"/>
      <c r="W146" s="39"/>
      <c r="X146" s="39"/>
      <c r="Y146" s="39"/>
      <c r="Z146" s="39"/>
      <c r="AA146" s="39"/>
      <c r="AB146" s="39"/>
      <c r="AC146" s="39"/>
      <c r="AD146" s="39"/>
      <c r="AE146" s="39"/>
      <c r="AT146" s="18" t="s">
        <v>135</v>
      </c>
      <c r="AU146" s="18" t="s">
        <v>83</v>
      </c>
    </row>
    <row r="147" spans="1:47" s="2" customFormat="1" ht="12">
      <c r="A147" s="39"/>
      <c r="B147" s="40"/>
      <c r="C147" s="41"/>
      <c r="D147" s="234" t="s">
        <v>136</v>
      </c>
      <c r="E147" s="41"/>
      <c r="F147" s="238" t="s">
        <v>499</v>
      </c>
      <c r="G147" s="41"/>
      <c r="H147" s="41"/>
      <c r="I147" s="137"/>
      <c r="J147" s="41"/>
      <c r="K147" s="41"/>
      <c r="L147" s="45"/>
      <c r="M147" s="236"/>
      <c r="N147" s="237"/>
      <c r="O147" s="85"/>
      <c r="P147" s="85"/>
      <c r="Q147" s="85"/>
      <c r="R147" s="85"/>
      <c r="S147" s="85"/>
      <c r="T147" s="86"/>
      <c r="U147" s="39"/>
      <c r="V147" s="39"/>
      <c r="W147" s="39"/>
      <c r="X147" s="39"/>
      <c r="Y147" s="39"/>
      <c r="Z147" s="39"/>
      <c r="AA147" s="39"/>
      <c r="AB147" s="39"/>
      <c r="AC147" s="39"/>
      <c r="AD147" s="39"/>
      <c r="AE147" s="39"/>
      <c r="AT147" s="18" t="s">
        <v>136</v>
      </c>
      <c r="AU147" s="18" t="s">
        <v>83</v>
      </c>
    </row>
    <row r="148" spans="1:65" s="2" customFormat="1" ht="21.75" customHeight="1">
      <c r="A148" s="39"/>
      <c r="B148" s="40"/>
      <c r="C148" s="220" t="s">
        <v>315</v>
      </c>
      <c r="D148" s="220" t="s">
        <v>129</v>
      </c>
      <c r="E148" s="221" t="s">
        <v>500</v>
      </c>
      <c r="F148" s="222" t="s">
        <v>501</v>
      </c>
      <c r="G148" s="223" t="s">
        <v>457</v>
      </c>
      <c r="H148" s="224">
        <v>1</v>
      </c>
      <c r="I148" s="225"/>
      <c r="J148" s="226">
        <f>ROUND(I148*H148,2)</f>
        <v>0</v>
      </c>
      <c r="K148" s="227"/>
      <c r="L148" s="45"/>
      <c r="M148" s="228" t="s">
        <v>21</v>
      </c>
      <c r="N148" s="229" t="s">
        <v>44</v>
      </c>
      <c r="O148" s="85"/>
      <c r="P148" s="230">
        <f>O148*H148</f>
        <v>0</v>
      </c>
      <c r="Q148" s="230">
        <v>0</v>
      </c>
      <c r="R148" s="230">
        <f>Q148*H148</f>
        <v>0</v>
      </c>
      <c r="S148" s="230">
        <v>0</v>
      </c>
      <c r="T148" s="231">
        <f>S148*H148</f>
        <v>0</v>
      </c>
      <c r="U148" s="39"/>
      <c r="V148" s="39"/>
      <c r="W148" s="39"/>
      <c r="X148" s="39"/>
      <c r="Y148" s="39"/>
      <c r="Z148" s="39"/>
      <c r="AA148" s="39"/>
      <c r="AB148" s="39"/>
      <c r="AC148" s="39"/>
      <c r="AD148" s="39"/>
      <c r="AE148" s="39"/>
      <c r="AR148" s="232" t="s">
        <v>406</v>
      </c>
      <c r="AT148" s="232" t="s">
        <v>129</v>
      </c>
      <c r="AU148" s="232" t="s">
        <v>83</v>
      </c>
      <c r="AY148" s="18" t="s">
        <v>127</v>
      </c>
      <c r="BE148" s="233">
        <f>IF(N148="základní",J148,0)</f>
        <v>0</v>
      </c>
      <c r="BF148" s="233">
        <f>IF(N148="snížená",J148,0)</f>
        <v>0</v>
      </c>
      <c r="BG148" s="233">
        <f>IF(N148="zákl. přenesená",J148,0)</f>
        <v>0</v>
      </c>
      <c r="BH148" s="233">
        <f>IF(N148="sníž. přenesená",J148,0)</f>
        <v>0</v>
      </c>
      <c r="BI148" s="233">
        <f>IF(N148="nulová",J148,0)</f>
        <v>0</v>
      </c>
      <c r="BJ148" s="18" t="s">
        <v>81</v>
      </c>
      <c r="BK148" s="233">
        <f>ROUND(I148*H148,2)</f>
        <v>0</v>
      </c>
      <c r="BL148" s="18" t="s">
        <v>406</v>
      </c>
      <c r="BM148" s="232" t="s">
        <v>502</v>
      </c>
    </row>
    <row r="149" spans="1:47" s="2" customFormat="1" ht="12">
      <c r="A149" s="39"/>
      <c r="B149" s="40"/>
      <c r="C149" s="41"/>
      <c r="D149" s="234" t="s">
        <v>135</v>
      </c>
      <c r="E149" s="41"/>
      <c r="F149" s="235" t="s">
        <v>503</v>
      </c>
      <c r="G149" s="41"/>
      <c r="H149" s="41"/>
      <c r="I149" s="137"/>
      <c r="J149" s="41"/>
      <c r="K149" s="41"/>
      <c r="L149" s="45"/>
      <c r="M149" s="236"/>
      <c r="N149" s="237"/>
      <c r="O149" s="85"/>
      <c r="P149" s="85"/>
      <c r="Q149" s="85"/>
      <c r="R149" s="85"/>
      <c r="S149" s="85"/>
      <c r="T149" s="86"/>
      <c r="U149" s="39"/>
      <c r="V149" s="39"/>
      <c r="W149" s="39"/>
      <c r="X149" s="39"/>
      <c r="Y149" s="39"/>
      <c r="Z149" s="39"/>
      <c r="AA149" s="39"/>
      <c r="AB149" s="39"/>
      <c r="AC149" s="39"/>
      <c r="AD149" s="39"/>
      <c r="AE149" s="39"/>
      <c r="AT149" s="18" t="s">
        <v>135</v>
      </c>
      <c r="AU149" s="18" t="s">
        <v>83</v>
      </c>
    </row>
    <row r="150" spans="1:47" s="2" customFormat="1" ht="12">
      <c r="A150" s="39"/>
      <c r="B150" s="40"/>
      <c r="C150" s="41"/>
      <c r="D150" s="234" t="s">
        <v>136</v>
      </c>
      <c r="E150" s="41"/>
      <c r="F150" s="238" t="s">
        <v>504</v>
      </c>
      <c r="G150" s="41"/>
      <c r="H150" s="41"/>
      <c r="I150" s="137"/>
      <c r="J150" s="41"/>
      <c r="K150" s="41"/>
      <c r="L150" s="45"/>
      <c r="M150" s="236"/>
      <c r="N150" s="237"/>
      <c r="O150" s="85"/>
      <c r="P150" s="85"/>
      <c r="Q150" s="85"/>
      <c r="R150" s="85"/>
      <c r="S150" s="85"/>
      <c r="T150" s="86"/>
      <c r="U150" s="39"/>
      <c r="V150" s="39"/>
      <c r="W150" s="39"/>
      <c r="X150" s="39"/>
      <c r="Y150" s="39"/>
      <c r="Z150" s="39"/>
      <c r="AA150" s="39"/>
      <c r="AB150" s="39"/>
      <c r="AC150" s="39"/>
      <c r="AD150" s="39"/>
      <c r="AE150" s="39"/>
      <c r="AT150" s="18" t="s">
        <v>136</v>
      </c>
      <c r="AU150" s="18" t="s">
        <v>83</v>
      </c>
    </row>
    <row r="151" spans="1:65" s="2" customFormat="1" ht="16.5" customHeight="1">
      <c r="A151" s="39"/>
      <c r="B151" s="40"/>
      <c r="C151" s="220" t="s">
        <v>319</v>
      </c>
      <c r="D151" s="220" t="s">
        <v>129</v>
      </c>
      <c r="E151" s="221" t="s">
        <v>505</v>
      </c>
      <c r="F151" s="222" t="s">
        <v>506</v>
      </c>
      <c r="G151" s="223" t="s">
        <v>387</v>
      </c>
      <c r="H151" s="224">
        <v>1</v>
      </c>
      <c r="I151" s="225"/>
      <c r="J151" s="226">
        <f>ROUND(I151*H151,2)</f>
        <v>0</v>
      </c>
      <c r="K151" s="227"/>
      <c r="L151" s="45"/>
      <c r="M151" s="228" t="s">
        <v>21</v>
      </c>
      <c r="N151" s="229" t="s">
        <v>44</v>
      </c>
      <c r="O151" s="85"/>
      <c r="P151" s="230">
        <f>O151*H151</f>
        <v>0</v>
      </c>
      <c r="Q151" s="230">
        <v>0</v>
      </c>
      <c r="R151" s="230">
        <f>Q151*H151</f>
        <v>0</v>
      </c>
      <c r="S151" s="230">
        <v>0</v>
      </c>
      <c r="T151" s="231">
        <f>S151*H151</f>
        <v>0</v>
      </c>
      <c r="U151" s="39"/>
      <c r="V151" s="39"/>
      <c r="W151" s="39"/>
      <c r="X151" s="39"/>
      <c r="Y151" s="39"/>
      <c r="Z151" s="39"/>
      <c r="AA151" s="39"/>
      <c r="AB151" s="39"/>
      <c r="AC151" s="39"/>
      <c r="AD151" s="39"/>
      <c r="AE151" s="39"/>
      <c r="AR151" s="232" t="s">
        <v>406</v>
      </c>
      <c r="AT151" s="232" t="s">
        <v>129</v>
      </c>
      <c r="AU151" s="232" t="s">
        <v>83</v>
      </c>
      <c r="AY151" s="18" t="s">
        <v>127</v>
      </c>
      <c r="BE151" s="233">
        <f>IF(N151="základní",J151,0)</f>
        <v>0</v>
      </c>
      <c r="BF151" s="233">
        <f>IF(N151="snížená",J151,0)</f>
        <v>0</v>
      </c>
      <c r="BG151" s="233">
        <f>IF(N151="zákl. přenesená",J151,0)</f>
        <v>0</v>
      </c>
      <c r="BH151" s="233">
        <f>IF(N151="sníž. přenesená",J151,0)</f>
        <v>0</v>
      </c>
      <c r="BI151" s="233">
        <f>IF(N151="nulová",J151,0)</f>
        <v>0</v>
      </c>
      <c r="BJ151" s="18" t="s">
        <v>81</v>
      </c>
      <c r="BK151" s="233">
        <f>ROUND(I151*H151,2)</f>
        <v>0</v>
      </c>
      <c r="BL151" s="18" t="s">
        <v>406</v>
      </c>
      <c r="BM151" s="232" t="s">
        <v>507</v>
      </c>
    </row>
    <row r="152" spans="1:47" s="2" customFormat="1" ht="12">
      <c r="A152" s="39"/>
      <c r="B152" s="40"/>
      <c r="C152" s="41"/>
      <c r="D152" s="234" t="s">
        <v>135</v>
      </c>
      <c r="E152" s="41"/>
      <c r="F152" s="235" t="s">
        <v>508</v>
      </c>
      <c r="G152" s="41"/>
      <c r="H152" s="41"/>
      <c r="I152" s="137"/>
      <c r="J152" s="41"/>
      <c r="K152" s="41"/>
      <c r="L152" s="45"/>
      <c r="M152" s="236"/>
      <c r="N152" s="237"/>
      <c r="O152" s="85"/>
      <c r="P152" s="85"/>
      <c r="Q152" s="85"/>
      <c r="R152" s="85"/>
      <c r="S152" s="85"/>
      <c r="T152" s="86"/>
      <c r="U152" s="39"/>
      <c r="V152" s="39"/>
      <c r="W152" s="39"/>
      <c r="X152" s="39"/>
      <c r="Y152" s="39"/>
      <c r="Z152" s="39"/>
      <c r="AA152" s="39"/>
      <c r="AB152" s="39"/>
      <c r="AC152" s="39"/>
      <c r="AD152" s="39"/>
      <c r="AE152" s="39"/>
      <c r="AT152" s="18" t="s">
        <v>135</v>
      </c>
      <c r="AU152" s="18" t="s">
        <v>83</v>
      </c>
    </row>
    <row r="153" spans="1:47" s="2" customFormat="1" ht="12">
      <c r="A153" s="39"/>
      <c r="B153" s="40"/>
      <c r="C153" s="41"/>
      <c r="D153" s="234" t="s">
        <v>136</v>
      </c>
      <c r="E153" s="41"/>
      <c r="F153" s="238" t="s">
        <v>509</v>
      </c>
      <c r="G153" s="41"/>
      <c r="H153" s="41"/>
      <c r="I153" s="137"/>
      <c r="J153" s="41"/>
      <c r="K153" s="41"/>
      <c r="L153" s="45"/>
      <c r="M153" s="236"/>
      <c r="N153" s="237"/>
      <c r="O153" s="85"/>
      <c r="P153" s="85"/>
      <c r="Q153" s="85"/>
      <c r="R153" s="85"/>
      <c r="S153" s="85"/>
      <c r="T153" s="86"/>
      <c r="U153" s="39"/>
      <c r="V153" s="39"/>
      <c r="W153" s="39"/>
      <c r="X153" s="39"/>
      <c r="Y153" s="39"/>
      <c r="Z153" s="39"/>
      <c r="AA153" s="39"/>
      <c r="AB153" s="39"/>
      <c r="AC153" s="39"/>
      <c r="AD153" s="39"/>
      <c r="AE153" s="39"/>
      <c r="AT153" s="18" t="s">
        <v>136</v>
      </c>
      <c r="AU153" s="18" t="s">
        <v>83</v>
      </c>
    </row>
    <row r="154" spans="1:65" s="2" customFormat="1" ht="16.5" customHeight="1">
      <c r="A154" s="39"/>
      <c r="B154" s="40"/>
      <c r="C154" s="220" t="s">
        <v>324</v>
      </c>
      <c r="D154" s="220" t="s">
        <v>129</v>
      </c>
      <c r="E154" s="221" t="s">
        <v>510</v>
      </c>
      <c r="F154" s="222" t="s">
        <v>511</v>
      </c>
      <c r="G154" s="223" t="s">
        <v>387</v>
      </c>
      <c r="H154" s="224">
        <v>2</v>
      </c>
      <c r="I154" s="225"/>
      <c r="J154" s="226">
        <f>ROUND(I154*H154,2)</f>
        <v>0</v>
      </c>
      <c r="K154" s="227"/>
      <c r="L154" s="45"/>
      <c r="M154" s="228" t="s">
        <v>21</v>
      </c>
      <c r="N154" s="229" t="s">
        <v>44</v>
      </c>
      <c r="O154" s="85"/>
      <c r="P154" s="230">
        <f>O154*H154</f>
        <v>0</v>
      </c>
      <c r="Q154" s="230">
        <v>0</v>
      </c>
      <c r="R154" s="230">
        <f>Q154*H154</f>
        <v>0</v>
      </c>
      <c r="S154" s="230">
        <v>0</v>
      </c>
      <c r="T154" s="231">
        <f>S154*H154</f>
        <v>0</v>
      </c>
      <c r="U154" s="39"/>
      <c r="V154" s="39"/>
      <c r="W154" s="39"/>
      <c r="X154" s="39"/>
      <c r="Y154" s="39"/>
      <c r="Z154" s="39"/>
      <c r="AA154" s="39"/>
      <c r="AB154" s="39"/>
      <c r="AC154" s="39"/>
      <c r="AD154" s="39"/>
      <c r="AE154" s="39"/>
      <c r="AR154" s="232" t="s">
        <v>406</v>
      </c>
      <c r="AT154" s="232" t="s">
        <v>129</v>
      </c>
      <c r="AU154" s="232" t="s">
        <v>83</v>
      </c>
      <c r="AY154" s="18" t="s">
        <v>127</v>
      </c>
      <c r="BE154" s="233">
        <f>IF(N154="základní",J154,0)</f>
        <v>0</v>
      </c>
      <c r="BF154" s="233">
        <f>IF(N154="snížená",J154,0)</f>
        <v>0</v>
      </c>
      <c r="BG154" s="233">
        <f>IF(N154="zákl. přenesená",J154,0)</f>
        <v>0</v>
      </c>
      <c r="BH154" s="233">
        <f>IF(N154="sníž. přenesená",J154,0)</f>
        <v>0</v>
      </c>
      <c r="BI154" s="233">
        <f>IF(N154="nulová",J154,0)</f>
        <v>0</v>
      </c>
      <c r="BJ154" s="18" t="s">
        <v>81</v>
      </c>
      <c r="BK154" s="233">
        <f>ROUND(I154*H154,2)</f>
        <v>0</v>
      </c>
      <c r="BL154" s="18" t="s">
        <v>406</v>
      </c>
      <c r="BM154" s="232" t="s">
        <v>512</v>
      </c>
    </row>
    <row r="155" spans="1:47" s="2" customFormat="1" ht="12">
      <c r="A155" s="39"/>
      <c r="B155" s="40"/>
      <c r="C155" s="41"/>
      <c r="D155" s="234" t="s">
        <v>135</v>
      </c>
      <c r="E155" s="41"/>
      <c r="F155" s="235" t="s">
        <v>513</v>
      </c>
      <c r="G155" s="41"/>
      <c r="H155" s="41"/>
      <c r="I155" s="137"/>
      <c r="J155" s="41"/>
      <c r="K155" s="41"/>
      <c r="L155" s="45"/>
      <c r="M155" s="236"/>
      <c r="N155" s="237"/>
      <c r="O155" s="85"/>
      <c r="P155" s="85"/>
      <c r="Q155" s="85"/>
      <c r="R155" s="85"/>
      <c r="S155" s="85"/>
      <c r="T155" s="86"/>
      <c r="U155" s="39"/>
      <c r="V155" s="39"/>
      <c r="W155" s="39"/>
      <c r="X155" s="39"/>
      <c r="Y155" s="39"/>
      <c r="Z155" s="39"/>
      <c r="AA155" s="39"/>
      <c r="AB155" s="39"/>
      <c r="AC155" s="39"/>
      <c r="AD155" s="39"/>
      <c r="AE155" s="39"/>
      <c r="AT155" s="18" t="s">
        <v>135</v>
      </c>
      <c r="AU155" s="18" t="s">
        <v>83</v>
      </c>
    </row>
    <row r="156" spans="1:65" s="2" customFormat="1" ht="16.5" customHeight="1">
      <c r="A156" s="39"/>
      <c r="B156" s="40"/>
      <c r="C156" s="220" t="s">
        <v>328</v>
      </c>
      <c r="D156" s="220" t="s">
        <v>129</v>
      </c>
      <c r="E156" s="221" t="s">
        <v>514</v>
      </c>
      <c r="F156" s="222" t="s">
        <v>515</v>
      </c>
      <c r="G156" s="223" t="s">
        <v>387</v>
      </c>
      <c r="H156" s="224">
        <v>1</v>
      </c>
      <c r="I156" s="225"/>
      <c r="J156" s="226">
        <f>ROUND(I156*H156,2)</f>
        <v>0</v>
      </c>
      <c r="K156" s="227"/>
      <c r="L156" s="45"/>
      <c r="M156" s="228" t="s">
        <v>21</v>
      </c>
      <c r="N156" s="229" t="s">
        <v>44</v>
      </c>
      <c r="O156" s="85"/>
      <c r="P156" s="230">
        <f>O156*H156</f>
        <v>0</v>
      </c>
      <c r="Q156" s="230">
        <v>0</v>
      </c>
      <c r="R156" s="230">
        <f>Q156*H156</f>
        <v>0</v>
      </c>
      <c r="S156" s="230">
        <v>0</v>
      </c>
      <c r="T156" s="231">
        <f>S156*H156</f>
        <v>0</v>
      </c>
      <c r="U156" s="39"/>
      <c r="V156" s="39"/>
      <c r="W156" s="39"/>
      <c r="X156" s="39"/>
      <c r="Y156" s="39"/>
      <c r="Z156" s="39"/>
      <c r="AA156" s="39"/>
      <c r="AB156" s="39"/>
      <c r="AC156" s="39"/>
      <c r="AD156" s="39"/>
      <c r="AE156" s="39"/>
      <c r="AR156" s="232" t="s">
        <v>406</v>
      </c>
      <c r="AT156" s="232" t="s">
        <v>129</v>
      </c>
      <c r="AU156" s="232" t="s">
        <v>83</v>
      </c>
      <c r="AY156" s="18" t="s">
        <v>127</v>
      </c>
      <c r="BE156" s="233">
        <f>IF(N156="základní",J156,0)</f>
        <v>0</v>
      </c>
      <c r="BF156" s="233">
        <f>IF(N156="snížená",J156,0)</f>
        <v>0</v>
      </c>
      <c r="BG156" s="233">
        <f>IF(N156="zákl. přenesená",J156,0)</f>
        <v>0</v>
      </c>
      <c r="BH156" s="233">
        <f>IF(N156="sníž. přenesená",J156,0)</f>
        <v>0</v>
      </c>
      <c r="BI156" s="233">
        <f>IF(N156="nulová",J156,0)</f>
        <v>0</v>
      </c>
      <c r="BJ156" s="18" t="s">
        <v>81</v>
      </c>
      <c r="BK156" s="233">
        <f>ROUND(I156*H156,2)</f>
        <v>0</v>
      </c>
      <c r="BL156" s="18" t="s">
        <v>406</v>
      </c>
      <c r="BM156" s="232" t="s">
        <v>516</v>
      </c>
    </row>
    <row r="157" spans="1:47" s="2" customFormat="1" ht="12">
      <c r="A157" s="39"/>
      <c r="B157" s="40"/>
      <c r="C157" s="41"/>
      <c r="D157" s="234" t="s">
        <v>135</v>
      </c>
      <c r="E157" s="41"/>
      <c r="F157" s="235" t="s">
        <v>517</v>
      </c>
      <c r="G157" s="41"/>
      <c r="H157" s="41"/>
      <c r="I157" s="137"/>
      <c r="J157" s="41"/>
      <c r="K157" s="41"/>
      <c r="L157" s="45"/>
      <c r="M157" s="236"/>
      <c r="N157" s="237"/>
      <c r="O157" s="85"/>
      <c r="P157" s="85"/>
      <c r="Q157" s="85"/>
      <c r="R157" s="85"/>
      <c r="S157" s="85"/>
      <c r="T157" s="86"/>
      <c r="U157" s="39"/>
      <c r="V157" s="39"/>
      <c r="W157" s="39"/>
      <c r="X157" s="39"/>
      <c r="Y157" s="39"/>
      <c r="Z157" s="39"/>
      <c r="AA157" s="39"/>
      <c r="AB157" s="39"/>
      <c r="AC157" s="39"/>
      <c r="AD157" s="39"/>
      <c r="AE157" s="39"/>
      <c r="AT157" s="18" t="s">
        <v>135</v>
      </c>
      <c r="AU157" s="18" t="s">
        <v>83</v>
      </c>
    </row>
    <row r="158" spans="1:65" s="2" customFormat="1" ht="21.75" customHeight="1">
      <c r="A158" s="39"/>
      <c r="B158" s="40"/>
      <c r="C158" s="220" t="s">
        <v>332</v>
      </c>
      <c r="D158" s="220" t="s">
        <v>129</v>
      </c>
      <c r="E158" s="221" t="s">
        <v>518</v>
      </c>
      <c r="F158" s="222" t="s">
        <v>519</v>
      </c>
      <c r="G158" s="223" t="s">
        <v>457</v>
      </c>
      <c r="H158" s="224">
        <v>1</v>
      </c>
      <c r="I158" s="225"/>
      <c r="J158" s="226">
        <f>ROUND(I158*H158,2)</f>
        <v>0</v>
      </c>
      <c r="K158" s="227"/>
      <c r="L158" s="45"/>
      <c r="M158" s="228" t="s">
        <v>21</v>
      </c>
      <c r="N158" s="229" t="s">
        <v>44</v>
      </c>
      <c r="O158" s="85"/>
      <c r="P158" s="230">
        <f>O158*H158</f>
        <v>0</v>
      </c>
      <c r="Q158" s="230">
        <v>0</v>
      </c>
      <c r="R158" s="230">
        <f>Q158*H158</f>
        <v>0</v>
      </c>
      <c r="S158" s="230">
        <v>0</v>
      </c>
      <c r="T158" s="231">
        <f>S158*H158</f>
        <v>0</v>
      </c>
      <c r="U158" s="39"/>
      <c r="V158" s="39"/>
      <c r="W158" s="39"/>
      <c r="X158" s="39"/>
      <c r="Y158" s="39"/>
      <c r="Z158" s="39"/>
      <c r="AA158" s="39"/>
      <c r="AB158" s="39"/>
      <c r="AC158" s="39"/>
      <c r="AD158" s="39"/>
      <c r="AE158" s="39"/>
      <c r="AR158" s="232" t="s">
        <v>406</v>
      </c>
      <c r="AT158" s="232" t="s">
        <v>129</v>
      </c>
      <c r="AU158" s="232" t="s">
        <v>83</v>
      </c>
      <c r="AY158" s="18" t="s">
        <v>127</v>
      </c>
      <c r="BE158" s="233">
        <f>IF(N158="základní",J158,0)</f>
        <v>0</v>
      </c>
      <c r="BF158" s="233">
        <f>IF(N158="snížená",J158,0)</f>
        <v>0</v>
      </c>
      <c r="BG158" s="233">
        <f>IF(N158="zákl. přenesená",J158,0)</f>
        <v>0</v>
      </c>
      <c r="BH158" s="233">
        <f>IF(N158="sníž. přenesená",J158,0)</f>
        <v>0</v>
      </c>
      <c r="BI158" s="233">
        <f>IF(N158="nulová",J158,0)</f>
        <v>0</v>
      </c>
      <c r="BJ158" s="18" t="s">
        <v>81</v>
      </c>
      <c r="BK158" s="233">
        <f>ROUND(I158*H158,2)</f>
        <v>0</v>
      </c>
      <c r="BL158" s="18" t="s">
        <v>406</v>
      </c>
      <c r="BM158" s="232" t="s">
        <v>520</v>
      </c>
    </row>
    <row r="159" spans="1:47" s="2" customFormat="1" ht="12">
      <c r="A159" s="39"/>
      <c r="B159" s="40"/>
      <c r="C159" s="41"/>
      <c r="D159" s="234" t="s">
        <v>135</v>
      </c>
      <c r="E159" s="41"/>
      <c r="F159" s="235" t="s">
        <v>521</v>
      </c>
      <c r="G159" s="41"/>
      <c r="H159" s="41"/>
      <c r="I159" s="137"/>
      <c r="J159" s="41"/>
      <c r="K159" s="41"/>
      <c r="L159" s="45"/>
      <c r="M159" s="236"/>
      <c r="N159" s="237"/>
      <c r="O159" s="85"/>
      <c r="P159" s="85"/>
      <c r="Q159" s="85"/>
      <c r="R159" s="85"/>
      <c r="S159" s="85"/>
      <c r="T159" s="86"/>
      <c r="U159" s="39"/>
      <c r="V159" s="39"/>
      <c r="W159" s="39"/>
      <c r="X159" s="39"/>
      <c r="Y159" s="39"/>
      <c r="Z159" s="39"/>
      <c r="AA159" s="39"/>
      <c r="AB159" s="39"/>
      <c r="AC159" s="39"/>
      <c r="AD159" s="39"/>
      <c r="AE159" s="39"/>
      <c r="AT159" s="18" t="s">
        <v>135</v>
      </c>
      <c r="AU159" s="18" t="s">
        <v>83</v>
      </c>
    </row>
    <row r="160" spans="1:65" s="2" customFormat="1" ht="21.75" customHeight="1">
      <c r="A160" s="39"/>
      <c r="B160" s="40"/>
      <c r="C160" s="220" t="s">
        <v>336</v>
      </c>
      <c r="D160" s="220" t="s">
        <v>129</v>
      </c>
      <c r="E160" s="221" t="s">
        <v>522</v>
      </c>
      <c r="F160" s="222" t="s">
        <v>523</v>
      </c>
      <c r="G160" s="223" t="s">
        <v>457</v>
      </c>
      <c r="H160" s="224">
        <v>1</v>
      </c>
      <c r="I160" s="225"/>
      <c r="J160" s="226">
        <f>ROUND(I160*H160,2)</f>
        <v>0</v>
      </c>
      <c r="K160" s="227"/>
      <c r="L160" s="45"/>
      <c r="M160" s="228" t="s">
        <v>21</v>
      </c>
      <c r="N160" s="229" t="s">
        <v>44</v>
      </c>
      <c r="O160" s="85"/>
      <c r="P160" s="230">
        <f>O160*H160</f>
        <v>0</v>
      </c>
      <c r="Q160" s="230">
        <v>0</v>
      </c>
      <c r="R160" s="230">
        <f>Q160*H160</f>
        <v>0</v>
      </c>
      <c r="S160" s="230">
        <v>0</v>
      </c>
      <c r="T160" s="231">
        <f>S160*H160</f>
        <v>0</v>
      </c>
      <c r="U160" s="39"/>
      <c r="V160" s="39"/>
      <c r="W160" s="39"/>
      <c r="X160" s="39"/>
      <c r="Y160" s="39"/>
      <c r="Z160" s="39"/>
      <c r="AA160" s="39"/>
      <c r="AB160" s="39"/>
      <c r="AC160" s="39"/>
      <c r="AD160" s="39"/>
      <c r="AE160" s="39"/>
      <c r="AR160" s="232" t="s">
        <v>406</v>
      </c>
      <c r="AT160" s="232" t="s">
        <v>129</v>
      </c>
      <c r="AU160" s="232" t="s">
        <v>83</v>
      </c>
      <c r="AY160" s="18" t="s">
        <v>127</v>
      </c>
      <c r="BE160" s="233">
        <f>IF(N160="základní",J160,0)</f>
        <v>0</v>
      </c>
      <c r="BF160" s="233">
        <f>IF(N160="snížená",J160,0)</f>
        <v>0</v>
      </c>
      <c r="BG160" s="233">
        <f>IF(N160="zákl. přenesená",J160,0)</f>
        <v>0</v>
      </c>
      <c r="BH160" s="233">
        <f>IF(N160="sníž. přenesená",J160,0)</f>
        <v>0</v>
      </c>
      <c r="BI160" s="233">
        <f>IF(N160="nulová",J160,0)</f>
        <v>0</v>
      </c>
      <c r="BJ160" s="18" t="s">
        <v>81</v>
      </c>
      <c r="BK160" s="233">
        <f>ROUND(I160*H160,2)</f>
        <v>0</v>
      </c>
      <c r="BL160" s="18" t="s">
        <v>406</v>
      </c>
      <c r="BM160" s="232" t="s">
        <v>524</v>
      </c>
    </row>
    <row r="161" spans="1:47" s="2" customFormat="1" ht="12">
      <c r="A161" s="39"/>
      <c r="B161" s="40"/>
      <c r="C161" s="41"/>
      <c r="D161" s="234" t="s">
        <v>135</v>
      </c>
      <c r="E161" s="41"/>
      <c r="F161" s="235" t="s">
        <v>525</v>
      </c>
      <c r="G161" s="41"/>
      <c r="H161" s="41"/>
      <c r="I161" s="137"/>
      <c r="J161" s="41"/>
      <c r="K161" s="41"/>
      <c r="L161" s="45"/>
      <c r="M161" s="236"/>
      <c r="N161" s="237"/>
      <c r="O161" s="85"/>
      <c r="P161" s="85"/>
      <c r="Q161" s="85"/>
      <c r="R161" s="85"/>
      <c r="S161" s="85"/>
      <c r="T161" s="86"/>
      <c r="U161" s="39"/>
      <c r="V161" s="39"/>
      <c r="W161" s="39"/>
      <c r="X161" s="39"/>
      <c r="Y161" s="39"/>
      <c r="Z161" s="39"/>
      <c r="AA161" s="39"/>
      <c r="AB161" s="39"/>
      <c r="AC161" s="39"/>
      <c r="AD161" s="39"/>
      <c r="AE161" s="39"/>
      <c r="AT161" s="18" t="s">
        <v>135</v>
      </c>
      <c r="AU161" s="18" t="s">
        <v>83</v>
      </c>
    </row>
    <row r="162" spans="1:47" s="2" customFormat="1" ht="12">
      <c r="A162" s="39"/>
      <c r="B162" s="40"/>
      <c r="C162" s="41"/>
      <c r="D162" s="234" t="s">
        <v>136</v>
      </c>
      <c r="E162" s="41"/>
      <c r="F162" s="238" t="s">
        <v>526</v>
      </c>
      <c r="G162" s="41"/>
      <c r="H162" s="41"/>
      <c r="I162" s="137"/>
      <c r="J162" s="41"/>
      <c r="K162" s="41"/>
      <c r="L162" s="45"/>
      <c r="M162" s="236"/>
      <c r="N162" s="237"/>
      <c r="O162" s="85"/>
      <c r="P162" s="85"/>
      <c r="Q162" s="85"/>
      <c r="R162" s="85"/>
      <c r="S162" s="85"/>
      <c r="T162" s="86"/>
      <c r="U162" s="39"/>
      <c r="V162" s="39"/>
      <c r="W162" s="39"/>
      <c r="X162" s="39"/>
      <c r="Y162" s="39"/>
      <c r="Z162" s="39"/>
      <c r="AA162" s="39"/>
      <c r="AB162" s="39"/>
      <c r="AC162" s="39"/>
      <c r="AD162" s="39"/>
      <c r="AE162" s="39"/>
      <c r="AT162" s="18" t="s">
        <v>136</v>
      </c>
      <c r="AU162" s="18" t="s">
        <v>83</v>
      </c>
    </row>
    <row r="163" spans="1:65" s="2" customFormat="1" ht="21.75" customHeight="1">
      <c r="A163" s="39"/>
      <c r="B163" s="40"/>
      <c r="C163" s="220" t="s">
        <v>341</v>
      </c>
      <c r="D163" s="220" t="s">
        <v>129</v>
      </c>
      <c r="E163" s="221" t="s">
        <v>527</v>
      </c>
      <c r="F163" s="222" t="s">
        <v>528</v>
      </c>
      <c r="G163" s="223" t="s">
        <v>457</v>
      </c>
      <c r="H163" s="224">
        <v>1</v>
      </c>
      <c r="I163" s="225"/>
      <c r="J163" s="226">
        <f>ROUND(I163*H163,2)</f>
        <v>0</v>
      </c>
      <c r="K163" s="227"/>
      <c r="L163" s="45"/>
      <c r="M163" s="228" t="s">
        <v>21</v>
      </c>
      <c r="N163" s="229" t="s">
        <v>44</v>
      </c>
      <c r="O163" s="85"/>
      <c r="P163" s="230">
        <f>O163*H163</f>
        <v>0</v>
      </c>
      <c r="Q163" s="230">
        <v>0</v>
      </c>
      <c r="R163" s="230">
        <f>Q163*H163</f>
        <v>0</v>
      </c>
      <c r="S163" s="230">
        <v>0</v>
      </c>
      <c r="T163" s="231">
        <f>S163*H163</f>
        <v>0</v>
      </c>
      <c r="U163" s="39"/>
      <c r="V163" s="39"/>
      <c r="W163" s="39"/>
      <c r="X163" s="39"/>
      <c r="Y163" s="39"/>
      <c r="Z163" s="39"/>
      <c r="AA163" s="39"/>
      <c r="AB163" s="39"/>
      <c r="AC163" s="39"/>
      <c r="AD163" s="39"/>
      <c r="AE163" s="39"/>
      <c r="AR163" s="232" t="s">
        <v>406</v>
      </c>
      <c r="AT163" s="232" t="s">
        <v>129</v>
      </c>
      <c r="AU163" s="232" t="s">
        <v>83</v>
      </c>
      <c r="AY163" s="18" t="s">
        <v>127</v>
      </c>
      <c r="BE163" s="233">
        <f>IF(N163="základní",J163,0)</f>
        <v>0</v>
      </c>
      <c r="BF163" s="233">
        <f>IF(N163="snížená",J163,0)</f>
        <v>0</v>
      </c>
      <c r="BG163" s="233">
        <f>IF(N163="zákl. přenesená",J163,0)</f>
        <v>0</v>
      </c>
      <c r="BH163" s="233">
        <f>IF(N163="sníž. přenesená",J163,0)</f>
        <v>0</v>
      </c>
      <c r="BI163" s="233">
        <f>IF(N163="nulová",J163,0)</f>
        <v>0</v>
      </c>
      <c r="BJ163" s="18" t="s">
        <v>81</v>
      </c>
      <c r="BK163" s="233">
        <f>ROUND(I163*H163,2)</f>
        <v>0</v>
      </c>
      <c r="BL163" s="18" t="s">
        <v>406</v>
      </c>
      <c r="BM163" s="232" t="s">
        <v>529</v>
      </c>
    </row>
    <row r="164" spans="1:47" s="2" customFormat="1" ht="12">
      <c r="A164" s="39"/>
      <c r="B164" s="40"/>
      <c r="C164" s="41"/>
      <c r="D164" s="234" t="s">
        <v>135</v>
      </c>
      <c r="E164" s="41"/>
      <c r="F164" s="235" t="s">
        <v>530</v>
      </c>
      <c r="G164" s="41"/>
      <c r="H164" s="41"/>
      <c r="I164" s="137"/>
      <c r="J164" s="41"/>
      <c r="K164" s="41"/>
      <c r="L164" s="45"/>
      <c r="M164" s="236"/>
      <c r="N164" s="237"/>
      <c r="O164" s="85"/>
      <c r="P164" s="85"/>
      <c r="Q164" s="85"/>
      <c r="R164" s="85"/>
      <c r="S164" s="85"/>
      <c r="T164" s="86"/>
      <c r="U164" s="39"/>
      <c r="V164" s="39"/>
      <c r="W164" s="39"/>
      <c r="X164" s="39"/>
      <c r="Y164" s="39"/>
      <c r="Z164" s="39"/>
      <c r="AA164" s="39"/>
      <c r="AB164" s="39"/>
      <c r="AC164" s="39"/>
      <c r="AD164" s="39"/>
      <c r="AE164" s="39"/>
      <c r="AT164" s="18" t="s">
        <v>135</v>
      </c>
      <c r="AU164" s="18" t="s">
        <v>83</v>
      </c>
    </row>
    <row r="165" spans="1:65" s="2" customFormat="1" ht="21.75" customHeight="1">
      <c r="A165" s="39"/>
      <c r="B165" s="40"/>
      <c r="C165" s="220" t="s">
        <v>313</v>
      </c>
      <c r="D165" s="220" t="s">
        <v>129</v>
      </c>
      <c r="E165" s="221" t="s">
        <v>531</v>
      </c>
      <c r="F165" s="222" t="s">
        <v>532</v>
      </c>
      <c r="G165" s="223" t="s">
        <v>457</v>
      </c>
      <c r="H165" s="224">
        <v>1</v>
      </c>
      <c r="I165" s="225"/>
      <c r="J165" s="226">
        <f>ROUND(I165*H165,2)</f>
        <v>0</v>
      </c>
      <c r="K165" s="227"/>
      <c r="L165" s="45"/>
      <c r="M165" s="228" t="s">
        <v>21</v>
      </c>
      <c r="N165" s="229" t="s">
        <v>44</v>
      </c>
      <c r="O165" s="85"/>
      <c r="P165" s="230">
        <f>O165*H165</f>
        <v>0</v>
      </c>
      <c r="Q165" s="230">
        <v>0</v>
      </c>
      <c r="R165" s="230">
        <f>Q165*H165</f>
        <v>0</v>
      </c>
      <c r="S165" s="230">
        <v>0</v>
      </c>
      <c r="T165" s="231">
        <f>S165*H165</f>
        <v>0</v>
      </c>
      <c r="U165" s="39"/>
      <c r="V165" s="39"/>
      <c r="W165" s="39"/>
      <c r="X165" s="39"/>
      <c r="Y165" s="39"/>
      <c r="Z165" s="39"/>
      <c r="AA165" s="39"/>
      <c r="AB165" s="39"/>
      <c r="AC165" s="39"/>
      <c r="AD165" s="39"/>
      <c r="AE165" s="39"/>
      <c r="AR165" s="232" t="s">
        <v>406</v>
      </c>
      <c r="AT165" s="232" t="s">
        <v>129</v>
      </c>
      <c r="AU165" s="232" t="s">
        <v>83</v>
      </c>
      <c r="AY165" s="18" t="s">
        <v>127</v>
      </c>
      <c r="BE165" s="233">
        <f>IF(N165="základní",J165,0)</f>
        <v>0</v>
      </c>
      <c r="BF165" s="233">
        <f>IF(N165="snížená",J165,0)</f>
        <v>0</v>
      </c>
      <c r="BG165" s="233">
        <f>IF(N165="zákl. přenesená",J165,0)</f>
        <v>0</v>
      </c>
      <c r="BH165" s="233">
        <f>IF(N165="sníž. přenesená",J165,0)</f>
        <v>0</v>
      </c>
      <c r="BI165" s="233">
        <f>IF(N165="nulová",J165,0)</f>
        <v>0</v>
      </c>
      <c r="BJ165" s="18" t="s">
        <v>81</v>
      </c>
      <c r="BK165" s="233">
        <f>ROUND(I165*H165,2)</f>
        <v>0</v>
      </c>
      <c r="BL165" s="18" t="s">
        <v>406</v>
      </c>
      <c r="BM165" s="232" t="s">
        <v>533</v>
      </c>
    </row>
    <row r="166" spans="1:47" s="2" customFormat="1" ht="12">
      <c r="A166" s="39"/>
      <c r="B166" s="40"/>
      <c r="C166" s="41"/>
      <c r="D166" s="234" t="s">
        <v>135</v>
      </c>
      <c r="E166" s="41"/>
      <c r="F166" s="235" t="s">
        <v>534</v>
      </c>
      <c r="G166" s="41"/>
      <c r="H166" s="41"/>
      <c r="I166" s="137"/>
      <c r="J166" s="41"/>
      <c r="K166" s="41"/>
      <c r="L166" s="45"/>
      <c r="M166" s="236"/>
      <c r="N166" s="237"/>
      <c r="O166" s="85"/>
      <c r="P166" s="85"/>
      <c r="Q166" s="85"/>
      <c r="R166" s="85"/>
      <c r="S166" s="85"/>
      <c r="T166" s="86"/>
      <c r="U166" s="39"/>
      <c r="V166" s="39"/>
      <c r="W166" s="39"/>
      <c r="X166" s="39"/>
      <c r="Y166" s="39"/>
      <c r="Z166" s="39"/>
      <c r="AA166" s="39"/>
      <c r="AB166" s="39"/>
      <c r="AC166" s="39"/>
      <c r="AD166" s="39"/>
      <c r="AE166" s="39"/>
      <c r="AT166" s="18" t="s">
        <v>135</v>
      </c>
      <c r="AU166" s="18" t="s">
        <v>83</v>
      </c>
    </row>
    <row r="167" spans="1:65" s="2" customFormat="1" ht="33" customHeight="1">
      <c r="A167" s="39"/>
      <c r="B167" s="40"/>
      <c r="C167" s="220" t="s">
        <v>348</v>
      </c>
      <c r="D167" s="220" t="s">
        <v>129</v>
      </c>
      <c r="E167" s="221" t="s">
        <v>535</v>
      </c>
      <c r="F167" s="222" t="s">
        <v>536</v>
      </c>
      <c r="G167" s="223" t="s">
        <v>480</v>
      </c>
      <c r="H167" s="289"/>
      <c r="I167" s="225"/>
      <c r="J167" s="226">
        <f>ROUND(I167*H167,2)</f>
        <v>0</v>
      </c>
      <c r="K167" s="227"/>
      <c r="L167" s="45"/>
      <c r="M167" s="228" t="s">
        <v>21</v>
      </c>
      <c r="N167" s="229" t="s">
        <v>44</v>
      </c>
      <c r="O167" s="85"/>
      <c r="P167" s="230">
        <f>O167*H167</f>
        <v>0</v>
      </c>
      <c r="Q167" s="230">
        <v>0</v>
      </c>
      <c r="R167" s="230">
        <f>Q167*H167</f>
        <v>0</v>
      </c>
      <c r="S167" s="230">
        <v>0</v>
      </c>
      <c r="T167" s="231">
        <f>S167*H167</f>
        <v>0</v>
      </c>
      <c r="U167" s="39"/>
      <c r="V167" s="39"/>
      <c r="W167" s="39"/>
      <c r="X167" s="39"/>
      <c r="Y167" s="39"/>
      <c r="Z167" s="39"/>
      <c r="AA167" s="39"/>
      <c r="AB167" s="39"/>
      <c r="AC167" s="39"/>
      <c r="AD167" s="39"/>
      <c r="AE167" s="39"/>
      <c r="AR167" s="232" t="s">
        <v>406</v>
      </c>
      <c r="AT167" s="232" t="s">
        <v>129</v>
      </c>
      <c r="AU167" s="232" t="s">
        <v>83</v>
      </c>
      <c r="AY167" s="18" t="s">
        <v>127</v>
      </c>
      <c r="BE167" s="233">
        <f>IF(N167="základní",J167,0)</f>
        <v>0</v>
      </c>
      <c r="BF167" s="233">
        <f>IF(N167="snížená",J167,0)</f>
        <v>0</v>
      </c>
      <c r="BG167" s="233">
        <f>IF(N167="zákl. přenesená",J167,0)</f>
        <v>0</v>
      </c>
      <c r="BH167" s="233">
        <f>IF(N167="sníž. přenesená",J167,0)</f>
        <v>0</v>
      </c>
      <c r="BI167" s="233">
        <f>IF(N167="nulová",J167,0)</f>
        <v>0</v>
      </c>
      <c r="BJ167" s="18" t="s">
        <v>81</v>
      </c>
      <c r="BK167" s="233">
        <f>ROUND(I167*H167,2)</f>
        <v>0</v>
      </c>
      <c r="BL167" s="18" t="s">
        <v>406</v>
      </c>
      <c r="BM167" s="232" t="s">
        <v>537</v>
      </c>
    </row>
    <row r="168" spans="1:47" s="2" customFormat="1" ht="12">
      <c r="A168" s="39"/>
      <c r="B168" s="40"/>
      <c r="C168" s="41"/>
      <c r="D168" s="234" t="s">
        <v>135</v>
      </c>
      <c r="E168" s="41"/>
      <c r="F168" s="235" t="s">
        <v>536</v>
      </c>
      <c r="G168" s="41"/>
      <c r="H168" s="41"/>
      <c r="I168" s="137"/>
      <c r="J168" s="41"/>
      <c r="K168" s="41"/>
      <c r="L168" s="45"/>
      <c r="M168" s="236"/>
      <c r="N168" s="237"/>
      <c r="O168" s="85"/>
      <c r="P168" s="85"/>
      <c r="Q168" s="85"/>
      <c r="R168" s="85"/>
      <c r="S168" s="85"/>
      <c r="T168" s="86"/>
      <c r="U168" s="39"/>
      <c r="V168" s="39"/>
      <c r="W168" s="39"/>
      <c r="X168" s="39"/>
      <c r="Y168" s="39"/>
      <c r="Z168" s="39"/>
      <c r="AA168" s="39"/>
      <c r="AB168" s="39"/>
      <c r="AC168" s="39"/>
      <c r="AD168" s="39"/>
      <c r="AE168" s="39"/>
      <c r="AT168" s="18" t="s">
        <v>135</v>
      </c>
      <c r="AU168" s="18" t="s">
        <v>83</v>
      </c>
    </row>
    <row r="169" spans="1:47" s="2" customFormat="1" ht="12">
      <c r="A169" s="39"/>
      <c r="B169" s="40"/>
      <c r="C169" s="41"/>
      <c r="D169" s="234" t="s">
        <v>136</v>
      </c>
      <c r="E169" s="41"/>
      <c r="F169" s="238" t="s">
        <v>262</v>
      </c>
      <c r="G169" s="41"/>
      <c r="H169" s="41"/>
      <c r="I169" s="137"/>
      <c r="J169" s="41"/>
      <c r="K169" s="41"/>
      <c r="L169" s="45"/>
      <c r="M169" s="236"/>
      <c r="N169" s="237"/>
      <c r="O169" s="85"/>
      <c r="P169" s="85"/>
      <c r="Q169" s="85"/>
      <c r="R169" s="85"/>
      <c r="S169" s="85"/>
      <c r="T169" s="86"/>
      <c r="U169" s="39"/>
      <c r="V169" s="39"/>
      <c r="W169" s="39"/>
      <c r="X169" s="39"/>
      <c r="Y169" s="39"/>
      <c r="Z169" s="39"/>
      <c r="AA169" s="39"/>
      <c r="AB169" s="39"/>
      <c r="AC169" s="39"/>
      <c r="AD169" s="39"/>
      <c r="AE169" s="39"/>
      <c r="AT169" s="18" t="s">
        <v>136</v>
      </c>
      <c r="AU169" s="18" t="s">
        <v>83</v>
      </c>
    </row>
    <row r="170" spans="1:63" s="12" customFormat="1" ht="22.8" customHeight="1">
      <c r="A170" s="12"/>
      <c r="B170" s="204"/>
      <c r="C170" s="205"/>
      <c r="D170" s="206" t="s">
        <v>72</v>
      </c>
      <c r="E170" s="218" t="s">
        <v>538</v>
      </c>
      <c r="F170" s="218" t="s">
        <v>539</v>
      </c>
      <c r="G170" s="205"/>
      <c r="H170" s="205"/>
      <c r="I170" s="208"/>
      <c r="J170" s="219">
        <f>BK170</f>
        <v>0</v>
      </c>
      <c r="K170" s="205"/>
      <c r="L170" s="210"/>
      <c r="M170" s="211"/>
      <c r="N170" s="212"/>
      <c r="O170" s="212"/>
      <c r="P170" s="213">
        <f>SUM(P171:P203)</f>
        <v>0</v>
      </c>
      <c r="Q170" s="212"/>
      <c r="R170" s="213">
        <f>SUM(R171:R203)</f>
        <v>0</v>
      </c>
      <c r="S170" s="212"/>
      <c r="T170" s="214">
        <f>SUM(T171:T203)</f>
        <v>0</v>
      </c>
      <c r="U170" s="12"/>
      <c r="V170" s="12"/>
      <c r="W170" s="12"/>
      <c r="X170" s="12"/>
      <c r="Y170" s="12"/>
      <c r="Z170" s="12"/>
      <c r="AA170" s="12"/>
      <c r="AB170" s="12"/>
      <c r="AC170" s="12"/>
      <c r="AD170" s="12"/>
      <c r="AE170" s="12"/>
      <c r="AR170" s="215" t="s">
        <v>141</v>
      </c>
      <c r="AT170" s="216" t="s">
        <v>72</v>
      </c>
      <c r="AU170" s="216" t="s">
        <v>81</v>
      </c>
      <c r="AY170" s="215" t="s">
        <v>127</v>
      </c>
      <c r="BK170" s="217">
        <f>SUM(BK171:BK203)</f>
        <v>0</v>
      </c>
    </row>
    <row r="171" spans="1:65" s="2" customFormat="1" ht="16.5" customHeight="1">
      <c r="A171" s="39"/>
      <c r="B171" s="40"/>
      <c r="C171" s="220" t="s">
        <v>352</v>
      </c>
      <c r="D171" s="220" t="s">
        <v>129</v>
      </c>
      <c r="E171" s="221" t="s">
        <v>540</v>
      </c>
      <c r="F171" s="222" t="s">
        <v>541</v>
      </c>
      <c r="G171" s="223" t="s">
        <v>198</v>
      </c>
      <c r="H171" s="224">
        <v>1</v>
      </c>
      <c r="I171" s="225"/>
      <c r="J171" s="226">
        <f>ROUND(I171*H171,2)</f>
        <v>0</v>
      </c>
      <c r="K171" s="227"/>
      <c r="L171" s="45"/>
      <c r="M171" s="228" t="s">
        <v>21</v>
      </c>
      <c r="N171" s="229" t="s">
        <v>44</v>
      </c>
      <c r="O171" s="85"/>
      <c r="P171" s="230">
        <f>O171*H171</f>
        <v>0</v>
      </c>
      <c r="Q171" s="230">
        <v>0</v>
      </c>
      <c r="R171" s="230">
        <f>Q171*H171</f>
        <v>0</v>
      </c>
      <c r="S171" s="230">
        <v>0</v>
      </c>
      <c r="T171" s="231">
        <f>S171*H171</f>
        <v>0</v>
      </c>
      <c r="U171" s="39"/>
      <c r="V171" s="39"/>
      <c r="W171" s="39"/>
      <c r="X171" s="39"/>
      <c r="Y171" s="39"/>
      <c r="Z171" s="39"/>
      <c r="AA171" s="39"/>
      <c r="AB171" s="39"/>
      <c r="AC171" s="39"/>
      <c r="AD171" s="39"/>
      <c r="AE171" s="39"/>
      <c r="AR171" s="232" t="s">
        <v>406</v>
      </c>
      <c r="AT171" s="232" t="s">
        <v>129</v>
      </c>
      <c r="AU171" s="232" t="s">
        <v>83</v>
      </c>
      <c r="AY171" s="18" t="s">
        <v>127</v>
      </c>
      <c r="BE171" s="233">
        <f>IF(N171="základní",J171,0)</f>
        <v>0</v>
      </c>
      <c r="BF171" s="233">
        <f>IF(N171="snížená",J171,0)</f>
        <v>0</v>
      </c>
      <c r="BG171" s="233">
        <f>IF(N171="zákl. přenesená",J171,0)</f>
        <v>0</v>
      </c>
      <c r="BH171" s="233">
        <f>IF(N171="sníž. přenesená",J171,0)</f>
        <v>0</v>
      </c>
      <c r="BI171" s="233">
        <f>IF(N171="nulová",J171,0)</f>
        <v>0</v>
      </c>
      <c r="BJ171" s="18" t="s">
        <v>81</v>
      </c>
      <c r="BK171" s="233">
        <f>ROUND(I171*H171,2)</f>
        <v>0</v>
      </c>
      <c r="BL171" s="18" t="s">
        <v>406</v>
      </c>
      <c r="BM171" s="232" t="s">
        <v>542</v>
      </c>
    </row>
    <row r="172" spans="1:47" s="2" customFormat="1" ht="12">
      <c r="A172" s="39"/>
      <c r="B172" s="40"/>
      <c r="C172" s="41"/>
      <c r="D172" s="234" t="s">
        <v>135</v>
      </c>
      <c r="E172" s="41"/>
      <c r="F172" s="235" t="s">
        <v>543</v>
      </c>
      <c r="G172" s="41"/>
      <c r="H172" s="41"/>
      <c r="I172" s="137"/>
      <c r="J172" s="41"/>
      <c r="K172" s="41"/>
      <c r="L172" s="45"/>
      <c r="M172" s="236"/>
      <c r="N172" s="237"/>
      <c r="O172" s="85"/>
      <c r="P172" s="85"/>
      <c r="Q172" s="85"/>
      <c r="R172" s="85"/>
      <c r="S172" s="85"/>
      <c r="T172" s="86"/>
      <c r="U172" s="39"/>
      <c r="V172" s="39"/>
      <c r="W172" s="39"/>
      <c r="X172" s="39"/>
      <c r="Y172" s="39"/>
      <c r="Z172" s="39"/>
      <c r="AA172" s="39"/>
      <c r="AB172" s="39"/>
      <c r="AC172" s="39"/>
      <c r="AD172" s="39"/>
      <c r="AE172" s="39"/>
      <c r="AT172" s="18" t="s">
        <v>135</v>
      </c>
      <c r="AU172" s="18" t="s">
        <v>83</v>
      </c>
    </row>
    <row r="173" spans="1:47" s="2" customFormat="1" ht="12">
      <c r="A173" s="39"/>
      <c r="B173" s="40"/>
      <c r="C173" s="41"/>
      <c r="D173" s="234" t="s">
        <v>136</v>
      </c>
      <c r="E173" s="41"/>
      <c r="F173" s="238" t="s">
        <v>544</v>
      </c>
      <c r="G173" s="41"/>
      <c r="H173" s="41"/>
      <c r="I173" s="137"/>
      <c r="J173" s="41"/>
      <c r="K173" s="41"/>
      <c r="L173" s="45"/>
      <c r="M173" s="236"/>
      <c r="N173" s="237"/>
      <c r="O173" s="85"/>
      <c r="P173" s="85"/>
      <c r="Q173" s="85"/>
      <c r="R173" s="85"/>
      <c r="S173" s="85"/>
      <c r="T173" s="86"/>
      <c r="U173" s="39"/>
      <c r="V173" s="39"/>
      <c r="W173" s="39"/>
      <c r="X173" s="39"/>
      <c r="Y173" s="39"/>
      <c r="Z173" s="39"/>
      <c r="AA173" s="39"/>
      <c r="AB173" s="39"/>
      <c r="AC173" s="39"/>
      <c r="AD173" s="39"/>
      <c r="AE173" s="39"/>
      <c r="AT173" s="18" t="s">
        <v>136</v>
      </c>
      <c r="AU173" s="18" t="s">
        <v>83</v>
      </c>
    </row>
    <row r="174" spans="1:65" s="2" customFormat="1" ht="16.5" customHeight="1">
      <c r="A174" s="39"/>
      <c r="B174" s="40"/>
      <c r="C174" s="220" t="s">
        <v>359</v>
      </c>
      <c r="D174" s="220" t="s">
        <v>129</v>
      </c>
      <c r="E174" s="221" t="s">
        <v>545</v>
      </c>
      <c r="F174" s="222" t="s">
        <v>546</v>
      </c>
      <c r="G174" s="223" t="s">
        <v>198</v>
      </c>
      <c r="H174" s="224">
        <v>8</v>
      </c>
      <c r="I174" s="225"/>
      <c r="J174" s="226">
        <f>ROUND(I174*H174,2)</f>
        <v>0</v>
      </c>
      <c r="K174" s="227"/>
      <c r="L174" s="45"/>
      <c r="M174" s="228" t="s">
        <v>21</v>
      </c>
      <c r="N174" s="229" t="s">
        <v>44</v>
      </c>
      <c r="O174" s="85"/>
      <c r="P174" s="230">
        <f>O174*H174</f>
        <v>0</v>
      </c>
      <c r="Q174" s="230">
        <v>0</v>
      </c>
      <c r="R174" s="230">
        <f>Q174*H174</f>
        <v>0</v>
      </c>
      <c r="S174" s="230">
        <v>0</v>
      </c>
      <c r="T174" s="231">
        <f>S174*H174</f>
        <v>0</v>
      </c>
      <c r="U174" s="39"/>
      <c r="V174" s="39"/>
      <c r="W174" s="39"/>
      <c r="X174" s="39"/>
      <c r="Y174" s="39"/>
      <c r="Z174" s="39"/>
      <c r="AA174" s="39"/>
      <c r="AB174" s="39"/>
      <c r="AC174" s="39"/>
      <c r="AD174" s="39"/>
      <c r="AE174" s="39"/>
      <c r="AR174" s="232" t="s">
        <v>406</v>
      </c>
      <c r="AT174" s="232" t="s">
        <v>129</v>
      </c>
      <c r="AU174" s="232" t="s">
        <v>83</v>
      </c>
      <c r="AY174" s="18" t="s">
        <v>127</v>
      </c>
      <c r="BE174" s="233">
        <f>IF(N174="základní",J174,0)</f>
        <v>0</v>
      </c>
      <c r="BF174" s="233">
        <f>IF(N174="snížená",J174,0)</f>
        <v>0</v>
      </c>
      <c r="BG174" s="233">
        <f>IF(N174="zákl. přenesená",J174,0)</f>
        <v>0</v>
      </c>
      <c r="BH174" s="233">
        <f>IF(N174="sníž. přenesená",J174,0)</f>
        <v>0</v>
      </c>
      <c r="BI174" s="233">
        <f>IF(N174="nulová",J174,0)</f>
        <v>0</v>
      </c>
      <c r="BJ174" s="18" t="s">
        <v>81</v>
      </c>
      <c r="BK174" s="233">
        <f>ROUND(I174*H174,2)</f>
        <v>0</v>
      </c>
      <c r="BL174" s="18" t="s">
        <v>406</v>
      </c>
      <c r="BM174" s="232" t="s">
        <v>547</v>
      </c>
    </row>
    <row r="175" spans="1:47" s="2" customFormat="1" ht="12">
      <c r="A175" s="39"/>
      <c r="B175" s="40"/>
      <c r="C175" s="41"/>
      <c r="D175" s="234" t="s">
        <v>135</v>
      </c>
      <c r="E175" s="41"/>
      <c r="F175" s="235" t="s">
        <v>548</v>
      </c>
      <c r="G175" s="41"/>
      <c r="H175" s="41"/>
      <c r="I175" s="137"/>
      <c r="J175" s="41"/>
      <c r="K175" s="41"/>
      <c r="L175" s="45"/>
      <c r="M175" s="236"/>
      <c r="N175" s="237"/>
      <c r="O175" s="85"/>
      <c r="P175" s="85"/>
      <c r="Q175" s="85"/>
      <c r="R175" s="85"/>
      <c r="S175" s="85"/>
      <c r="T175" s="86"/>
      <c r="U175" s="39"/>
      <c r="V175" s="39"/>
      <c r="W175" s="39"/>
      <c r="X175" s="39"/>
      <c r="Y175" s="39"/>
      <c r="Z175" s="39"/>
      <c r="AA175" s="39"/>
      <c r="AB175" s="39"/>
      <c r="AC175" s="39"/>
      <c r="AD175" s="39"/>
      <c r="AE175" s="39"/>
      <c r="AT175" s="18" t="s">
        <v>135</v>
      </c>
      <c r="AU175" s="18" t="s">
        <v>83</v>
      </c>
    </row>
    <row r="176" spans="1:65" s="2" customFormat="1" ht="16.5" customHeight="1">
      <c r="A176" s="39"/>
      <c r="B176" s="40"/>
      <c r="C176" s="220" t="s">
        <v>363</v>
      </c>
      <c r="D176" s="220" t="s">
        <v>129</v>
      </c>
      <c r="E176" s="221" t="s">
        <v>549</v>
      </c>
      <c r="F176" s="222" t="s">
        <v>550</v>
      </c>
      <c r="G176" s="223" t="s">
        <v>198</v>
      </c>
      <c r="H176" s="224">
        <v>4</v>
      </c>
      <c r="I176" s="225"/>
      <c r="J176" s="226">
        <f>ROUND(I176*H176,2)</f>
        <v>0</v>
      </c>
      <c r="K176" s="227"/>
      <c r="L176" s="45"/>
      <c r="M176" s="228" t="s">
        <v>21</v>
      </c>
      <c r="N176" s="229" t="s">
        <v>44</v>
      </c>
      <c r="O176" s="85"/>
      <c r="P176" s="230">
        <f>O176*H176</f>
        <v>0</v>
      </c>
      <c r="Q176" s="230">
        <v>0</v>
      </c>
      <c r="R176" s="230">
        <f>Q176*H176</f>
        <v>0</v>
      </c>
      <c r="S176" s="230">
        <v>0</v>
      </c>
      <c r="T176" s="231">
        <f>S176*H176</f>
        <v>0</v>
      </c>
      <c r="U176" s="39"/>
      <c r="V176" s="39"/>
      <c r="W176" s="39"/>
      <c r="X176" s="39"/>
      <c r="Y176" s="39"/>
      <c r="Z176" s="39"/>
      <c r="AA176" s="39"/>
      <c r="AB176" s="39"/>
      <c r="AC176" s="39"/>
      <c r="AD176" s="39"/>
      <c r="AE176" s="39"/>
      <c r="AR176" s="232" t="s">
        <v>406</v>
      </c>
      <c r="AT176" s="232" t="s">
        <v>129</v>
      </c>
      <c r="AU176" s="232" t="s">
        <v>83</v>
      </c>
      <c r="AY176" s="18" t="s">
        <v>127</v>
      </c>
      <c r="BE176" s="233">
        <f>IF(N176="základní",J176,0)</f>
        <v>0</v>
      </c>
      <c r="BF176" s="233">
        <f>IF(N176="snížená",J176,0)</f>
        <v>0</v>
      </c>
      <c r="BG176" s="233">
        <f>IF(N176="zákl. přenesená",J176,0)</f>
        <v>0</v>
      </c>
      <c r="BH176" s="233">
        <f>IF(N176="sníž. přenesená",J176,0)</f>
        <v>0</v>
      </c>
      <c r="BI176" s="233">
        <f>IF(N176="nulová",J176,0)</f>
        <v>0</v>
      </c>
      <c r="BJ176" s="18" t="s">
        <v>81</v>
      </c>
      <c r="BK176" s="233">
        <f>ROUND(I176*H176,2)</f>
        <v>0</v>
      </c>
      <c r="BL176" s="18" t="s">
        <v>406</v>
      </c>
      <c r="BM176" s="232" t="s">
        <v>551</v>
      </c>
    </row>
    <row r="177" spans="1:47" s="2" customFormat="1" ht="12">
      <c r="A177" s="39"/>
      <c r="B177" s="40"/>
      <c r="C177" s="41"/>
      <c r="D177" s="234" t="s">
        <v>135</v>
      </c>
      <c r="E177" s="41"/>
      <c r="F177" s="235" t="s">
        <v>552</v>
      </c>
      <c r="G177" s="41"/>
      <c r="H177" s="41"/>
      <c r="I177" s="137"/>
      <c r="J177" s="41"/>
      <c r="K177" s="41"/>
      <c r="L177" s="45"/>
      <c r="M177" s="236"/>
      <c r="N177" s="237"/>
      <c r="O177" s="85"/>
      <c r="P177" s="85"/>
      <c r="Q177" s="85"/>
      <c r="R177" s="85"/>
      <c r="S177" s="85"/>
      <c r="T177" s="86"/>
      <c r="U177" s="39"/>
      <c r="V177" s="39"/>
      <c r="W177" s="39"/>
      <c r="X177" s="39"/>
      <c r="Y177" s="39"/>
      <c r="Z177" s="39"/>
      <c r="AA177" s="39"/>
      <c r="AB177" s="39"/>
      <c r="AC177" s="39"/>
      <c r="AD177" s="39"/>
      <c r="AE177" s="39"/>
      <c r="AT177" s="18" t="s">
        <v>135</v>
      </c>
      <c r="AU177" s="18" t="s">
        <v>83</v>
      </c>
    </row>
    <row r="178" spans="1:65" s="2" customFormat="1" ht="16.5" customHeight="1">
      <c r="A178" s="39"/>
      <c r="B178" s="40"/>
      <c r="C178" s="220" t="s">
        <v>367</v>
      </c>
      <c r="D178" s="220" t="s">
        <v>129</v>
      </c>
      <c r="E178" s="221" t="s">
        <v>553</v>
      </c>
      <c r="F178" s="222" t="s">
        <v>554</v>
      </c>
      <c r="G178" s="223" t="s">
        <v>198</v>
      </c>
      <c r="H178" s="224">
        <v>22</v>
      </c>
      <c r="I178" s="225"/>
      <c r="J178" s="226">
        <f>ROUND(I178*H178,2)</f>
        <v>0</v>
      </c>
      <c r="K178" s="227"/>
      <c r="L178" s="45"/>
      <c r="M178" s="228" t="s">
        <v>21</v>
      </c>
      <c r="N178" s="229" t="s">
        <v>44</v>
      </c>
      <c r="O178" s="85"/>
      <c r="P178" s="230">
        <f>O178*H178</f>
        <v>0</v>
      </c>
      <c r="Q178" s="230">
        <v>0</v>
      </c>
      <c r="R178" s="230">
        <f>Q178*H178</f>
        <v>0</v>
      </c>
      <c r="S178" s="230">
        <v>0</v>
      </c>
      <c r="T178" s="231">
        <f>S178*H178</f>
        <v>0</v>
      </c>
      <c r="U178" s="39"/>
      <c r="V178" s="39"/>
      <c r="W178" s="39"/>
      <c r="X178" s="39"/>
      <c r="Y178" s="39"/>
      <c r="Z178" s="39"/>
      <c r="AA178" s="39"/>
      <c r="AB178" s="39"/>
      <c r="AC178" s="39"/>
      <c r="AD178" s="39"/>
      <c r="AE178" s="39"/>
      <c r="AR178" s="232" t="s">
        <v>406</v>
      </c>
      <c r="AT178" s="232" t="s">
        <v>129</v>
      </c>
      <c r="AU178" s="232" t="s">
        <v>83</v>
      </c>
      <c r="AY178" s="18" t="s">
        <v>127</v>
      </c>
      <c r="BE178" s="233">
        <f>IF(N178="základní",J178,0)</f>
        <v>0</v>
      </c>
      <c r="BF178" s="233">
        <f>IF(N178="snížená",J178,0)</f>
        <v>0</v>
      </c>
      <c r="BG178" s="233">
        <f>IF(N178="zákl. přenesená",J178,0)</f>
        <v>0</v>
      </c>
      <c r="BH178" s="233">
        <f>IF(N178="sníž. přenesená",J178,0)</f>
        <v>0</v>
      </c>
      <c r="BI178" s="233">
        <f>IF(N178="nulová",J178,0)</f>
        <v>0</v>
      </c>
      <c r="BJ178" s="18" t="s">
        <v>81</v>
      </c>
      <c r="BK178" s="233">
        <f>ROUND(I178*H178,2)</f>
        <v>0</v>
      </c>
      <c r="BL178" s="18" t="s">
        <v>406</v>
      </c>
      <c r="BM178" s="232" t="s">
        <v>555</v>
      </c>
    </row>
    <row r="179" spans="1:47" s="2" customFormat="1" ht="12">
      <c r="A179" s="39"/>
      <c r="B179" s="40"/>
      <c r="C179" s="41"/>
      <c r="D179" s="234" t="s">
        <v>135</v>
      </c>
      <c r="E179" s="41"/>
      <c r="F179" s="235" t="s">
        <v>556</v>
      </c>
      <c r="G179" s="41"/>
      <c r="H179" s="41"/>
      <c r="I179" s="137"/>
      <c r="J179" s="41"/>
      <c r="K179" s="41"/>
      <c r="L179" s="45"/>
      <c r="M179" s="236"/>
      <c r="N179" s="237"/>
      <c r="O179" s="85"/>
      <c r="P179" s="85"/>
      <c r="Q179" s="85"/>
      <c r="R179" s="85"/>
      <c r="S179" s="85"/>
      <c r="T179" s="86"/>
      <c r="U179" s="39"/>
      <c r="V179" s="39"/>
      <c r="W179" s="39"/>
      <c r="X179" s="39"/>
      <c r="Y179" s="39"/>
      <c r="Z179" s="39"/>
      <c r="AA179" s="39"/>
      <c r="AB179" s="39"/>
      <c r="AC179" s="39"/>
      <c r="AD179" s="39"/>
      <c r="AE179" s="39"/>
      <c r="AT179" s="18" t="s">
        <v>135</v>
      </c>
      <c r="AU179" s="18" t="s">
        <v>83</v>
      </c>
    </row>
    <row r="180" spans="1:65" s="2" customFormat="1" ht="16.5" customHeight="1">
      <c r="A180" s="39"/>
      <c r="B180" s="40"/>
      <c r="C180" s="220" t="s">
        <v>374</v>
      </c>
      <c r="D180" s="220" t="s">
        <v>129</v>
      </c>
      <c r="E180" s="221" t="s">
        <v>557</v>
      </c>
      <c r="F180" s="222" t="s">
        <v>515</v>
      </c>
      <c r="G180" s="223" t="s">
        <v>198</v>
      </c>
      <c r="H180" s="224">
        <v>8</v>
      </c>
      <c r="I180" s="225"/>
      <c r="J180" s="226">
        <f>ROUND(I180*H180,2)</f>
        <v>0</v>
      </c>
      <c r="K180" s="227"/>
      <c r="L180" s="45"/>
      <c r="M180" s="228" t="s">
        <v>21</v>
      </c>
      <c r="N180" s="229" t="s">
        <v>44</v>
      </c>
      <c r="O180" s="85"/>
      <c r="P180" s="230">
        <f>O180*H180</f>
        <v>0</v>
      </c>
      <c r="Q180" s="230">
        <v>0</v>
      </c>
      <c r="R180" s="230">
        <f>Q180*H180</f>
        <v>0</v>
      </c>
      <c r="S180" s="230">
        <v>0</v>
      </c>
      <c r="T180" s="231">
        <f>S180*H180</f>
        <v>0</v>
      </c>
      <c r="U180" s="39"/>
      <c r="V180" s="39"/>
      <c r="W180" s="39"/>
      <c r="X180" s="39"/>
      <c r="Y180" s="39"/>
      <c r="Z180" s="39"/>
      <c r="AA180" s="39"/>
      <c r="AB180" s="39"/>
      <c r="AC180" s="39"/>
      <c r="AD180" s="39"/>
      <c r="AE180" s="39"/>
      <c r="AR180" s="232" t="s">
        <v>406</v>
      </c>
      <c r="AT180" s="232" t="s">
        <v>129</v>
      </c>
      <c r="AU180" s="232" t="s">
        <v>83</v>
      </c>
      <c r="AY180" s="18" t="s">
        <v>127</v>
      </c>
      <c r="BE180" s="233">
        <f>IF(N180="základní",J180,0)</f>
        <v>0</v>
      </c>
      <c r="BF180" s="233">
        <f>IF(N180="snížená",J180,0)</f>
        <v>0</v>
      </c>
      <c r="BG180" s="233">
        <f>IF(N180="zákl. přenesená",J180,0)</f>
        <v>0</v>
      </c>
      <c r="BH180" s="233">
        <f>IF(N180="sníž. přenesená",J180,0)</f>
        <v>0</v>
      </c>
      <c r="BI180" s="233">
        <f>IF(N180="nulová",J180,0)</f>
        <v>0</v>
      </c>
      <c r="BJ180" s="18" t="s">
        <v>81</v>
      </c>
      <c r="BK180" s="233">
        <f>ROUND(I180*H180,2)</f>
        <v>0</v>
      </c>
      <c r="BL180" s="18" t="s">
        <v>406</v>
      </c>
      <c r="BM180" s="232" t="s">
        <v>558</v>
      </c>
    </row>
    <row r="181" spans="1:47" s="2" customFormat="1" ht="12">
      <c r="A181" s="39"/>
      <c r="B181" s="40"/>
      <c r="C181" s="41"/>
      <c r="D181" s="234" t="s">
        <v>135</v>
      </c>
      <c r="E181" s="41"/>
      <c r="F181" s="235" t="s">
        <v>559</v>
      </c>
      <c r="G181" s="41"/>
      <c r="H181" s="41"/>
      <c r="I181" s="137"/>
      <c r="J181" s="41"/>
      <c r="K181" s="41"/>
      <c r="L181" s="45"/>
      <c r="M181" s="236"/>
      <c r="N181" s="237"/>
      <c r="O181" s="85"/>
      <c r="P181" s="85"/>
      <c r="Q181" s="85"/>
      <c r="R181" s="85"/>
      <c r="S181" s="85"/>
      <c r="T181" s="86"/>
      <c r="U181" s="39"/>
      <c r="V181" s="39"/>
      <c r="W181" s="39"/>
      <c r="X181" s="39"/>
      <c r="Y181" s="39"/>
      <c r="Z181" s="39"/>
      <c r="AA181" s="39"/>
      <c r="AB181" s="39"/>
      <c r="AC181" s="39"/>
      <c r="AD181" s="39"/>
      <c r="AE181" s="39"/>
      <c r="AT181" s="18" t="s">
        <v>135</v>
      </c>
      <c r="AU181" s="18" t="s">
        <v>83</v>
      </c>
    </row>
    <row r="182" spans="1:65" s="2" customFormat="1" ht="16.5" customHeight="1">
      <c r="A182" s="39"/>
      <c r="B182" s="40"/>
      <c r="C182" s="220" t="s">
        <v>379</v>
      </c>
      <c r="D182" s="220" t="s">
        <v>129</v>
      </c>
      <c r="E182" s="221" t="s">
        <v>560</v>
      </c>
      <c r="F182" s="222" t="s">
        <v>511</v>
      </c>
      <c r="G182" s="223" t="s">
        <v>198</v>
      </c>
      <c r="H182" s="224">
        <v>35</v>
      </c>
      <c r="I182" s="225"/>
      <c r="J182" s="226">
        <f>ROUND(I182*H182,2)</f>
        <v>0</v>
      </c>
      <c r="K182" s="227"/>
      <c r="L182" s="45"/>
      <c r="M182" s="228" t="s">
        <v>21</v>
      </c>
      <c r="N182" s="229" t="s">
        <v>44</v>
      </c>
      <c r="O182" s="85"/>
      <c r="P182" s="230">
        <f>O182*H182</f>
        <v>0</v>
      </c>
      <c r="Q182" s="230">
        <v>0</v>
      </c>
      <c r="R182" s="230">
        <f>Q182*H182</f>
        <v>0</v>
      </c>
      <c r="S182" s="230">
        <v>0</v>
      </c>
      <c r="T182" s="231">
        <f>S182*H182</f>
        <v>0</v>
      </c>
      <c r="U182" s="39"/>
      <c r="V182" s="39"/>
      <c r="W182" s="39"/>
      <c r="X182" s="39"/>
      <c r="Y182" s="39"/>
      <c r="Z182" s="39"/>
      <c r="AA182" s="39"/>
      <c r="AB182" s="39"/>
      <c r="AC182" s="39"/>
      <c r="AD182" s="39"/>
      <c r="AE182" s="39"/>
      <c r="AR182" s="232" t="s">
        <v>406</v>
      </c>
      <c r="AT182" s="232" t="s">
        <v>129</v>
      </c>
      <c r="AU182" s="232" t="s">
        <v>83</v>
      </c>
      <c r="AY182" s="18" t="s">
        <v>127</v>
      </c>
      <c r="BE182" s="233">
        <f>IF(N182="základní",J182,0)</f>
        <v>0</v>
      </c>
      <c r="BF182" s="233">
        <f>IF(N182="snížená",J182,0)</f>
        <v>0</v>
      </c>
      <c r="BG182" s="233">
        <f>IF(N182="zákl. přenesená",J182,0)</f>
        <v>0</v>
      </c>
      <c r="BH182" s="233">
        <f>IF(N182="sníž. přenesená",J182,0)</f>
        <v>0</v>
      </c>
      <c r="BI182" s="233">
        <f>IF(N182="nulová",J182,0)</f>
        <v>0</v>
      </c>
      <c r="BJ182" s="18" t="s">
        <v>81</v>
      </c>
      <c r="BK182" s="233">
        <f>ROUND(I182*H182,2)</f>
        <v>0</v>
      </c>
      <c r="BL182" s="18" t="s">
        <v>406</v>
      </c>
      <c r="BM182" s="232" t="s">
        <v>561</v>
      </c>
    </row>
    <row r="183" spans="1:47" s="2" customFormat="1" ht="12">
      <c r="A183" s="39"/>
      <c r="B183" s="40"/>
      <c r="C183" s="41"/>
      <c r="D183" s="234" t="s">
        <v>135</v>
      </c>
      <c r="E183" s="41"/>
      <c r="F183" s="235" t="s">
        <v>562</v>
      </c>
      <c r="G183" s="41"/>
      <c r="H183" s="41"/>
      <c r="I183" s="137"/>
      <c r="J183" s="41"/>
      <c r="K183" s="41"/>
      <c r="L183" s="45"/>
      <c r="M183" s="236"/>
      <c r="N183" s="237"/>
      <c r="O183" s="85"/>
      <c r="P183" s="85"/>
      <c r="Q183" s="85"/>
      <c r="R183" s="85"/>
      <c r="S183" s="85"/>
      <c r="T183" s="86"/>
      <c r="U183" s="39"/>
      <c r="V183" s="39"/>
      <c r="W183" s="39"/>
      <c r="X183" s="39"/>
      <c r="Y183" s="39"/>
      <c r="Z183" s="39"/>
      <c r="AA183" s="39"/>
      <c r="AB183" s="39"/>
      <c r="AC183" s="39"/>
      <c r="AD183" s="39"/>
      <c r="AE183" s="39"/>
      <c r="AT183" s="18" t="s">
        <v>135</v>
      </c>
      <c r="AU183" s="18" t="s">
        <v>83</v>
      </c>
    </row>
    <row r="184" spans="1:47" s="2" customFormat="1" ht="12">
      <c r="A184" s="39"/>
      <c r="B184" s="40"/>
      <c r="C184" s="41"/>
      <c r="D184" s="234" t="s">
        <v>136</v>
      </c>
      <c r="E184" s="41"/>
      <c r="F184" s="238" t="s">
        <v>563</v>
      </c>
      <c r="G184" s="41"/>
      <c r="H184" s="41"/>
      <c r="I184" s="137"/>
      <c r="J184" s="41"/>
      <c r="K184" s="41"/>
      <c r="L184" s="45"/>
      <c r="M184" s="236"/>
      <c r="N184" s="237"/>
      <c r="O184" s="85"/>
      <c r="P184" s="85"/>
      <c r="Q184" s="85"/>
      <c r="R184" s="85"/>
      <c r="S184" s="85"/>
      <c r="T184" s="86"/>
      <c r="U184" s="39"/>
      <c r="V184" s="39"/>
      <c r="W184" s="39"/>
      <c r="X184" s="39"/>
      <c r="Y184" s="39"/>
      <c r="Z184" s="39"/>
      <c r="AA184" s="39"/>
      <c r="AB184" s="39"/>
      <c r="AC184" s="39"/>
      <c r="AD184" s="39"/>
      <c r="AE184" s="39"/>
      <c r="AT184" s="18" t="s">
        <v>136</v>
      </c>
      <c r="AU184" s="18" t="s">
        <v>83</v>
      </c>
    </row>
    <row r="185" spans="1:65" s="2" customFormat="1" ht="16.5" customHeight="1">
      <c r="A185" s="39"/>
      <c r="B185" s="40"/>
      <c r="C185" s="220" t="s">
        <v>378</v>
      </c>
      <c r="D185" s="220" t="s">
        <v>129</v>
      </c>
      <c r="E185" s="221" t="s">
        <v>564</v>
      </c>
      <c r="F185" s="222" t="s">
        <v>565</v>
      </c>
      <c r="G185" s="223" t="s">
        <v>198</v>
      </c>
      <c r="H185" s="224">
        <v>8</v>
      </c>
      <c r="I185" s="225"/>
      <c r="J185" s="226">
        <f>ROUND(I185*H185,2)</f>
        <v>0</v>
      </c>
      <c r="K185" s="227"/>
      <c r="L185" s="45"/>
      <c r="M185" s="228" t="s">
        <v>21</v>
      </c>
      <c r="N185" s="229" t="s">
        <v>44</v>
      </c>
      <c r="O185" s="85"/>
      <c r="P185" s="230">
        <f>O185*H185</f>
        <v>0</v>
      </c>
      <c r="Q185" s="230">
        <v>0</v>
      </c>
      <c r="R185" s="230">
        <f>Q185*H185</f>
        <v>0</v>
      </c>
      <c r="S185" s="230">
        <v>0</v>
      </c>
      <c r="T185" s="231">
        <f>S185*H185</f>
        <v>0</v>
      </c>
      <c r="U185" s="39"/>
      <c r="V185" s="39"/>
      <c r="W185" s="39"/>
      <c r="X185" s="39"/>
      <c r="Y185" s="39"/>
      <c r="Z185" s="39"/>
      <c r="AA185" s="39"/>
      <c r="AB185" s="39"/>
      <c r="AC185" s="39"/>
      <c r="AD185" s="39"/>
      <c r="AE185" s="39"/>
      <c r="AR185" s="232" t="s">
        <v>406</v>
      </c>
      <c r="AT185" s="232" t="s">
        <v>129</v>
      </c>
      <c r="AU185" s="232" t="s">
        <v>83</v>
      </c>
      <c r="AY185" s="18" t="s">
        <v>127</v>
      </c>
      <c r="BE185" s="233">
        <f>IF(N185="základní",J185,0)</f>
        <v>0</v>
      </c>
      <c r="BF185" s="233">
        <f>IF(N185="snížená",J185,0)</f>
        <v>0</v>
      </c>
      <c r="BG185" s="233">
        <f>IF(N185="zákl. přenesená",J185,0)</f>
        <v>0</v>
      </c>
      <c r="BH185" s="233">
        <f>IF(N185="sníž. přenesená",J185,0)</f>
        <v>0</v>
      </c>
      <c r="BI185" s="233">
        <f>IF(N185="nulová",J185,0)</f>
        <v>0</v>
      </c>
      <c r="BJ185" s="18" t="s">
        <v>81</v>
      </c>
      <c r="BK185" s="233">
        <f>ROUND(I185*H185,2)</f>
        <v>0</v>
      </c>
      <c r="BL185" s="18" t="s">
        <v>406</v>
      </c>
      <c r="BM185" s="232" t="s">
        <v>566</v>
      </c>
    </row>
    <row r="186" spans="1:47" s="2" customFormat="1" ht="12">
      <c r="A186" s="39"/>
      <c r="B186" s="40"/>
      <c r="C186" s="41"/>
      <c r="D186" s="234" t="s">
        <v>135</v>
      </c>
      <c r="E186" s="41"/>
      <c r="F186" s="235" t="s">
        <v>567</v>
      </c>
      <c r="G186" s="41"/>
      <c r="H186" s="41"/>
      <c r="I186" s="137"/>
      <c r="J186" s="41"/>
      <c r="K186" s="41"/>
      <c r="L186" s="45"/>
      <c r="M186" s="236"/>
      <c r="N186" s="237"/>
      <c r="O186" s="85"/>
      <c r="P186" s="85"/>
      <c r="Q186" s="85"/>
      <c r="R186" s="85"/>
      <c r="S186" s="85"/>
      <c r="T186" s="86"/>
      <c r="U186" s="39"/>
      <c r="V186" s="39"/>
      <c r="W186" s="39"/>
      <c r="X186" s="39"/>
      <c r="Y186" s="39"/>
      <c r="Z186" s="39"/>
      <c r="AA186" s="39"/>
      <c r="AB186" s="39"/>
      <c r="AC186" s="39"/>
      <c r="AD186" s="39"/>
      <c r="AE186" s="39"/>
      <c r="AT186" s="18" t="s">
        <v>135</v>
      </c>
      <c r="AU186" s="18" t="s">
        <v>83</v>
      </c>
    </row>
    <row r="187" spans="1:65" s="2" customFormat="1" ht="16.5" customHeight="1">
      <c r="A187" s="39"/>
      <c r="B187" s="40"/>
      <c r="C187" s="220" t="s">
        <v>568</v>
      </c>
      <c r="D187" s="220" t="s">
        <v>129</v>
      </c>
      <c r="E187" s="221" t="s">
        <v>569</v>
      </c>
      <c r="F187" s="222" t="s">
        <v>570</v>
      </c>
      <c r="G187" s="223" t="s">
        <v>198</v>
      </c>
      <c r="H187" s="224">
        <v>14</v>
      </c>
      <c r="I187" s="225"/>
      <c r="J187" s="226">
        <f>ROUND(I187*H187,2)</f>
        <v>0</v>
      </c>
      <c r="K187" s="227"/>
      <c r="L187" s="45"/>
      <c r="M187" s="228" t="s">
        <v>21</v>
      </c>
      <c r="N187" s="229" t="s">
        <v>44</v>
      </c>
      <c r="O187" s="85"/>
      <c r="P187" s="230">
        <f>O187*H187</f>
        <v>0</v>
      </c>
      <c r="Q187" s="230">
        <v>0</v>
      </c>
      <c r="R187" s="230">
        <f>Q187*H187</f>
        <v>0</v>
      </c>
      <c r="S187" s="230">
        <v>0</v>
      </c>
      <c r="T187" s="231">
        <f>S187*H187</f>
        <v>0</v>
      </c>
      <c r="U187" s="39"/>
      <c r="V187" s="39"/>
      <c r="W187" s="39"/>
      <c r="X187" s="39"/>
      <c r="Y187" s="39"/>
      <c r="Z187" s="39"/>
      <c r="AA187" s="39"/>
      <c r="AB187" s="39"/>
      <c r="AC187" s="39"/>
      <c r="AD187" s="39"/>
      <c r="AE187" s="39"/>
      <c r="AR187" s="232" t="s">
        <v>406</v>
      </c>
      <c r="AT187" s="232" t="s">
        <v>129</v>
      </c>
      <c r="AU187" s="232" t="s">
        <v>83</v>
      </c>
      <c r="AY187" s="18" t="s">
        <v>127</v>
      </c>
      <c r="BE187" s="233">
        <f>IF(N187="základní",J187,0)</f>
        <v>0</v>
      </c>
      <c r="BF187" s="233">
        <f>IF(N187="snížená",J187,0)</f>
        <v>0</v>
      </c>
      <c r="BG187" s="233">
        <f>IF(N187="zákl. přenesená",J187,0)</f>
        <v>0</v>
      </c>
      <c r="BH187" s="233">
        <f>IF(N187="sníž. přenesená",J187,0)</f>
        <v>0</v>
      </c>
      <c r="BI187" s="233">
        <f>IF(N187="nulová",J187,0)</f>
        <v>0</v>
      </c>
      <c r="BJ187" s="18" t="s">
        <v>81</v>
      </c>
      <c r="BK187" s="233">
        <f>ROUND(I187*H187,2)</f>
        <v>0</v>
      </c>
      <c r="BL187" s="18" t="s">
        <v>406</v>
      </c>
      <c r="BM187" s="232" t="s">
        <v>571</v>
      </c>
    </row>
    <row r="188" spans="1:47" s="2" customFormat="1" ht="12">
      <c r="A188" s="39"/>
      <c r="B188" s="40"/>
      <c r="C188" s="41"/>
      <c r="D188" s="234" t="s">
        <v>135</v>
      </c>
      <c r="E188" s="41"/>
      <c r="F188" s="235" t="s">
        <v>572</v>
      </c>
      <c r="G188" s="41"/>
      <c r="H188" s="41"/>
      <c r="I188" s="137"/>
      <c r="J188" s="41"/>
      <c r="K188" s="41"/>
      <c r="L188" s="45"/>
      <c r="M188" s="236"/>
      <c r="N188" s="237"/>
      <c r="O188" s="85"/>
      <c r="P188" s="85"/>
      <c r="Q188" s="85"/>
      <c r="R188" s="85"/>
      <c r="S188" s="85"/>
      <c r="T188" s="86"/>
      <c r="U188" s="39"/>
      <c r="V188" s="39"/>
      <c r="W188" s="39"/>
      <c r="X188" s="39"/>
      <c r="Y188" s="39"/>
      <c r="Z188" s="39"/>
      <c r="AA188" s="39"/>
      <c r="AB188" s="39"/>
      <c r="AC188" s="39"/>
      <c r="AD188" s="39"/>
      <c r="AE188" s="39"/>
      <c r="AT188" s="18" t="s">
        <v>135</v>
      </c>
      <c r="AU188" s="18" t="s">
        <v>83</v>
      </c>
    </row>
    <row r="189" spans="1:47" s="2" customFormat="1" ht="12">
      <c r="A189" s="39"/>
      <c r="B189" s="40"/>
      <c r="C189" s="41"/>
      <c r="D189" s="234" t="s">
        <v>136</v>
      </c>
      <c r="E189" s="41"/>
      <c r="F189" s="238" t="s">
        <v>573</v>
      </c>
      <c r="G189" s="41"/>
      <c r="H189" s="41"/>
      <c r="I189" s="137"/>
      <c r="J189" s="41"/>
      <c r="K189" s="41"/>
      <c r="L189" s="45"/>
      <c r="M189" s="236"/>
      <c r="N189" s="237"/>
      <c r="O189" s="85"/>
      <c r="P189" s="85"/>
      <c r="Q189" s="85"/>
      <c r="R189" s="85"/>
      <c r="S189" s="85"/>
      <c r="T189" s="86"/>
      <c r="U189" s="39"/>
      <c r="V189" s="39"/>
      <c r="W189" s="39"/>
      <c r="X189" s="39"/>
      <c r="Y189" s="39"/>
      <c r="Z189" s="39"/>
      <c r="AA189" s="39"/>
      <c r="AB189" s="39"/>
      <c r="AC189" s="39"/>
      <c r="AD189" s="39"/>
      <c r="AE189" s="39"/>
      <c r="AT189" s="18" t="s">
        <v>136</v>
      </c>
      <c r="AU189" s="18" t="s">
        <v>83</v>
      </c>
    </row>
    <row r="190" spans="1:65" s="2" customFormat="1" ht="16.5" customHeight="1">
      <c r="A190" s="39"/>
      <c r="B190" s="40"/>
      <c r="C190" s="220" t="s">
        <v>574</v>
      </c>
      <c r="D190" s="220" t="s">
        <v>129</v>
      </c>
      <c r="E190" s="221" t="s">
        <v>575</v>
      </c>
      <c r="F190" s="222" t="s">
        <v>576</v>
      </c>
      <c r="G190" s="223" t="s">
        <v>198</v>
      </c>
      <c r="H190" s="224">
        <v>14</v>
      </c>
      <c r="I190" s="225"/>
      <c r="J190" s="226">
        <f>ROUND(I190*H190,2)</f>
        <v>0</v>
      </c>
      <c r="K190" s="227"/>
      <c r="L190" s="45"/>
      <c r="M190" s="228" t="s">
        <v>21</v>
      </c>
      <c r="N190" s="229" t="s">
        <v>44</v>
      </c>
      <c r="O190" s="85"/>
      <c r="P190" s="230">
        <f>O190*H190</f>
        <v>0</v>
      </c>
      <c r="Q190" s="230">
        <v>0</v>
      </c>
      <c r="R190" s="230">
        <f>Q190*H190</f>
        <v>0</v>
      </c>
      <c r="S190" s="230">
        <v>0</v>
      </c>
      <c r="T190" s="231">
        <f>S190*H190</f>
        <v>0</v>
      </c>
      <c r="U190" s="39"/>
      <c r="V190" s="39"/>
      <c r="W190" s="39"/>
      <c r="X190" s="39"/>
      <c r="Y190" s="39"/>
      <c r="Z190" s="39"/>
      <c r="AA190" s="39"/>
      <c r="AB190" s="39"/>
      <c r="AC190" s="39"/>
      <c r="AD190" s="39"/>
      <c r="AE190" s="39"/>
      <c r="AR190" s="232" t="s">
        <v>406</v>
      </c>
      <c r="AT190" s="232" t="s">
        <v>129</v>
      </c>
      <c r="AU190" s="232" t="s">
        <v>83</v>
      </c>
      <c r="AY190" s="18" t="s">
        <v>127</v>
      </c>
      <c r="BE190" s="233">
        <f>IF(N190="základní",J190,0)</f>
        <v>0</v>
      </c>
      <c r="BF190" s="233">
        <f>IF(N190="snížená",J190,0)</f>
        <v>0</v>
      </c>
      <c r="BG190" s="233">
        <f>IF(N190="zákl. přenesená",J190,0)</f>
        <v>0</v>
      </c>
      <c r="BH190" s="233">
        <f>IF(N190="sníž. přenesená",J190,0)</f>
        <v>0</v>
      </c>
      <c r="BI190" s="233">
        <f>IF(N190="nulová",J190,0)</f>
        <v>0</v>
      </c>
      <c r="BJ190" s="18" t="s">
        <v>81</v>
      </c>
      <c r="BK190" s="233">
        <f>ROUND(I190*H190,2)</f>
        <v>0</v>
      </c>
      <c r="BL190" s="18" t="s">
        <v>406</v>
      </c>
      <c r="BM190" s="232" t="s">
        <v>577</v>
      </c>
    </row>
    <row r="191" spans="1:47" s="2" customFormat="1" ht="12">
      <c r="A191" s="39"/>
      <c r="B191" s="40"/>
      <c r="C191" s="41"/>
      <c r="D191" s="234" t="s">
        <v>135</v>
      </c>
      <c r="E191" s="41"/>
      <c r="F191" s="235" t="s">
        <v>578</v>
      </c>
      <c r="G191" s="41"/>
      <c r="H191" s="41"/>
      <c r="I191" s="137"/>
      <c r="J191" s="41"/>
      <c r="K191" s="41"/>
      <c r="L191" s="45"/>
      <c r="M191" s="236"/>
      <c r="N191" s="237"/>
      <c r="O191" s="85"/>
      <c r="P191" s="85"/>
      <c r="Q191" s="85"/>
      <c r="R191" s="85"/>
      <c r="S191" s="85"/>
      <c r="T191" s="86"/>
      <c r="U191" s="39"/>
      <c r="V191" s="39"/>
      <c r="W191" s="39"/>
      <c r="X191" s="39"/>
      <c r="Y191" s="39"/>
      <c r="Z191" s="39"/>
      <c r="AA191" s="39"/>
      <c r="AB191" s="39"/>
      <c r="AC191" s="39"/>
      <c r="AD191" s="39"/>
      <c r="AE191" s="39"/>
      <c r="AT191" s="18" t="s">
        <v>135</v>
      </c>
      <c r="AU191" s="18" t="s">
        <v>83</v>
      </c>
    </row>
    <row r="192" spans="1:47" s="2" customFormat="1" ht="12">
      <c r="A192" s="39"/>
      <c r="B192" s="40"/>
      <c r="C192" s="41"/>
      <c r="D192" s="234" t="s">
        <v>136</v>
      </c>
      <c r="E192" s="41"/>
      <c r="F192" s="238" t="s">
        <v>579</v>
      </c>
      <c r="G192" s="41"/>
      <c r="H192" s="41"/>
      <c r="I192" s="137"/>
      <c r="J192" s="41"/>
      <c r="K192" s="41"/>
      <c r="L192" s="45"/>
      <c r="M192" s="236"/>
      <c r="N192" s="237"/>
      <c r="O192" s="85"/>
      <c r="P192" s="85"/>
      <c r="Q192" s="85"/>
      <c r="R192" s="85"/>
      <c r="S192" s="85"/>
      <c r="T192" s="86"/>
      <c r="U192" s="39"/>
      <c r="V192" s="39"/>
      <c r="W192" s="39"/>
      <c r="X192" s="39"/>
      <c r="Y192" s="39"/>
      <c r="Z192" s="39"/>
      <c r="AA192" s="39"/>
      <c r="AB192" s="39"/>
      <c r="AC192" s="39"/>
      <c r="AD192" s="39"/>
      <c r="AE192" s="39"/>
      <c r="AT192" s="18" t="s">
        <v>136</v>
      </c>
      <c r="AU192" s="18" t="s">
        <v>83</v>
      </c>
    </row>
    <row r="193" spans="1:65" s="2" customFormat="1" ht="16.5" customHeight="1">
      <c r="A193" s="39"/>
      <c r="B193" s="40"/>
      <c r="C193" s="220" t="s">
        <v>580</v>
      </c>
      <c r="D193" s="220" t="s">
        <v>129</v>
      </c>
      <c r="E193" s="221" t="s">
        <v>581</v>
      </c>
      <c r="F193" s="222" t="s">
        <v>582</v>
      </c>
      <c r="G193" s="223" t="s">
        <v>198</v>
      </c>
      <c r="H193" s="224">
        <v>6</v>
      </c>
      <c r="I193" s="225"/>
      <c r="J193" s="226">
        <f>ROUND(I193*H193,2)</f>
        <v>0</v>
      </c>
      <c r="K193" s="227"/>
      <c r="L193" s="45"/>
      <c r="M193" s="228" t="s">
        <v>21</v>
      </c>
      <c r="N193" s="229" t="s">
        <v>44</v>
      </c>
      <c r="O193" s="85"/>
      <c r="P193" s="230">
        <f>O193*H193</f>
        <v>0</v>
      </c>
      <c r="Q193" s="230">
        <v>0</v>
      </c>
      <c r="R193" s="230">
        <f>Q193*H193</f>
        <v>0</v>
      </c>
      <c r="S193" s="230">
        <v>0</v>
      </c>
      <c r="T193" s="231">
        <f>S193*H193</f>
        <v>0</v>
      </c>
      <c r="U193" s="39"/>
      <c r="V193" s="39"/>
      <c r="W193" s="39"/>
      <c r="X193" s="39"/>
      <c r="Y193" s="39"/>
      <c r="Z193" s="39"/>
      <c r="AA193" s="39"/>
      <c r="AB193" s="39"/>
      <c r="AC193" s="39"/>
      <c r="AD193" s="39"/>
      <c r="AE193" s="39"/>
      <c r="AR193" s="232" t="s">
        <v>406</v>
      </c>
      <c r="AT193" s="232" t="s">
        <v>129</v>
      </c>
      <c r="AU193" s="232" t="s">
        <v>83</v>
      </c>
      <c r="AY193" s="18" t="s">
        <v>127</v>
      </c>
      <c r="BE193" s="233">
        <f>IF(N193="základní",J193,0)</f>
        <v>0</v>
      </c>
      <c r="BF193" s="233">
        <f>IF(N193="snížená",J193,0)</f>
        <v>0</v>
      </c>
      <c r="BG193" s="233">
        <f>IF(N193="zákl. přenesená",J193,0)</f>
        <v>0</v>
      </c>
      <c r="BH193" s="233">
        <f>IF(N193="sníž. přenesená",J193,0)</f>
        <v>0</v>
      </c>
      <c r="BI193" s="233">
        <f>IF(N193="nulová",J193,0)</f>
        <v>0</v>
      </c>
      <c r="BJ193" s="18" t="s">
        <v>81</v>
      </c>
      <c r="BK193" s="233">
        <f>ROUND(I193*H193,2)</f>
        <v>0</v>
      </c>
      <c r="BL193" s="18" t="s">
        <v>406</v>
      </c>
      <c r="BM193" s="232" t="s">
        <v>583</v>
      </c>
    </row>
    <row r="194" spans="1:47" s="2" customFormat="1" ht="12">
      <c r="A194" s="39"/>
      <c r="B194" s="40"/>
      <c r="C194" s="41"/>
      <c r="D194" s="234" t="s">
        <v>135</v>
      </c>
      <c r="E194" s="41"/>
      <c r="F194" s="235" t="s">
        <v>584</v>
      </c>
      <c r="G194" s="41"/>
      <c r="H194" s="41"/>
      <c r="I194" s="137"/>
      <c r="J194" s="41"/>
      <c r="K194" s="41"/>
      <c r="L194" s="45"/>
      <c r="M194" s="236"/>
      <c r="N194" s="237"/>
      <c r="O194" s="85"/>
      <c r="P194" s="85"/>
      <c r="Q194" s="85"/>
      <c r="R194" s="85"/>
      <c r="S194" s="85"/>
      <c r="T194" s="86"/>
      <c r="U194" s="39"/>
      <c r="V194" s="39"/>
      <c r="W194" s="39"/>
      <c r="X194" s="39"/>
      <c r="Y194" s="39"/>
      <c r="Z194" s="39"/>
      <c r="AA194" s="39"/>
      <c r="AB194" s="39"/>
      <c r="AC194" s="39"/>
      <c r="AD194" s="39"/>
      <c r="AE194" s="39"/>
      <c r="AT194" s="18" t="s">
        <v>135</v>
      </c>
      <c r="AU194" s="18" t="s">
        <v>83</v>
      </c>
    </row>
    <row r="195" spans="1:47" s="2" customFormat="1" ht="12">
      <c r="A195" s="39"/>
      <c r="B195" s="40"/>
      <c r="C195" s="41"/>
      <c r="D195" s="234" t="s">
        <v>136</v>
      </c>
      <c r="E195" s="41"/>
      <c r="F195" s="238" t="s">
        <v>585</v>
      </c>
      <c r="G195" s="41"/>
      <c r="H195" s="41"/>
      <c r="I195" s="137"/>
      <c r="J195" s="41"/>
      <c r="K195" s="41"/>
      <c r="L195" s="45"/>
      <c r="M195" s="236"/>
      <c r="N195" s="237"/>
      <c r="O195" s="85"/>
      <c r="P195" s="85"/>
      <c r="Q195" s="85"/>
      <c r="R195" s="85"/>
      <c r="S195" s="85"/>
      <c r="T195" s="86"/>
      <c r="U195" s="39"/>
      <c r="V195" s="39"/>
      <c r="W195" s="39"/>
      <c r="X195" s="39"/>
      <c r="Y195" s="39"/>
      <c r="Z195" s="39"/>
      <c r="AA195" s="39"/>
      <c r="AB195" s="39"/>
      <c r="AC195" s="39"/>
      <c r="AD195" s="39"/>
      <c r="AE195" s="39"/>
      <c r="AT195" s="18" t="s">
        <v>136</v>
      </c>
      <c r="AU195" s="18" t="s">
        <v>83</v>
      </c>
    </row>
    <row r="196" spans="1:65" s="2" customFormat="1" ht="16.5" customHeight="1">
      <c r="A196" s="39"/>
      <c r="B196" s="40"/>
      <c r="C196" s="220" t="s">
        <v>586</v>
      </c>
      <c r="D196" s="220" t="s">
        <v>129</v>
      </c>
      <c r="E196" s="221" t="s">
        <v>587</v>
      </c>
      <c r="F196" s="222" t="s">
        <v>588</v>
      </c>
      <c r="G196" s="223" t="s">
        <v>198</v>
      </c>
      <c r="H196" s="224">
        <v>16</v>
      </c>
      <c r="I196" s="225"/>
      <c r="J196" s="226">
        <f>ROUND(I196*H196,2)</f>
        <v>0</v>
      </c>
      <c r="K196" s="227"/>
      <c r="L196" s="45"/>
      <c r="M196" s="228" t="s">
        <v>21</v>
      </c>
      <c r="N196" s="229" t="s">
        <v>44</v>
      </c>
      <c r="O196" s="85"/>
      <c r="P196" s="230">
        <f>O196*H196</f>
        <v>0</v>
      </c>
      <c r="Q196" s="230">
        <v>0</v>
      </c>
      <c r="R196" s="230">
        <f>Q196*H196</f>
        <v>0</v>
      </c>
      <c r="S196" s="230">
        <v>0</v>
      </c>
      <c r="T196" s="231">
        <f>S196*H196</f>
        <v>0</v>
      </c>
      <c r="U196" s="39"/>
      <c r="V196" s="39"/>
      <c r="W196" s="39"/>
      <c r="X196" s="39"/>
      <c r="Y196" s="39"/>
      <c r="Z196" s="39"/>
      <c r="AA196" s="39"/>
      <c r="AB196" s="39"/>
      <c r="AC196" s="39"/>
      <c r="AD196" s="39"/>
      <c r="AE196" s="39"/>
      <c r="AR196" s="232" t="s">
        <v>406</v>
      </c>
      <c r="AT196" s="232" t="s">
        <v>129</v>
      </c>
      <c r="AU196" s="232" t="s">
        <v>83</v>
      </c>
      <c r="AY196" s="18" t="s">
        <v>127</v>
      </c>
      <c r="BE196" s="233">
        <f>IF(N196="základní",J196,0)</f>
        <v>0</v>
      </c>
      <c r="BF196" s="233">
        <f>IF(N196="snížená",J196,0)</f>
        <v>0</v>
      </c>
      <c r="BG196" s="233">
        <f>IF(N196="zákl. přenesená",J196,0)</f>
        <v>0</v>
      </c>
      <c r="BH196" s="233">
        <f>IF(N196="sníž. přenesená",J196,0)</f>
        <v>0</v>
      </c>
      <c r="BI196" s="233">
        <f>IF(N196="nulová",J196,0)</f>
        <v>0</v>
      </c>
      <c r="BJ196" s="18" t="s">
        <v>81</v>
      </c>
      <c r="BK196" s="233">
        <f>ROUND(I196*H196,2)</f>
        <v>0</v>
      </c>
      <c r="BL196" s="18" t="s">
        <v>406</v>
      </c>
      <c r="BM196" s="232" t="s">
        <v>589</v>
      </c>
    </row>
    <row r="197" spans="1:47" s="2" customFormat="1" ht="12">
      <c r="A197" s="39"/>
      <c r="B197" s="40"/>
      <c r="C197" s="41"/>
      <c r="D197" s="234" t="s">
        <v>135</v>
      </c>
      <c r="E197" s="41"/>
      <c r="F197" s="235" t="s">
        <v>590</v>
      </c>
      <c r="G197" s="41"/>
      <c r="H197" s="41"/>
      <c r="I197" s="137"/>
      <c r="J197" s="41"/>
      <c r="K197" s="41"/>
      <c r="L197" s="45"/>
      <c r="M197" s="236"/>
      <c r="N197" s="237"/>
      <c r="O197" s="85"/>
      <c r="P197" s="85"/>
      <c r="Q197" s="85"/>
      <c r="R197" s="85"/>
      <c r="S197" s="85"/>
      <c r="T197" s="86"/>
      <c r="U197" s="39"/>
      <c r="V197" s="39"/>
      <c r="W197" s="39"/>
      <c r="X197" s="39"/>
      <c r="Y197" s="39"/>
      <c r="Z197" s="39"/>
      <c r="AA197" s="39"/>
      <c r="AB197" s="39"/>
      <c r="AC197" s="39"/>
      <c r="AD197" s="39"/>
      <c r="AE197" s="39"/>
      <c r="AT197" s="18" t="s">
        <v>135</v>
      </c>
      <c r="AU197" s="18" t="s">
        <v>83</v>
      </c>
    </row>
    <row r="198" spans="1:65" s="2" customFormat="1" ht="16.5" customHeight="1">
      <c r="A198" s="39"/>
      <c r="B198" s="40"/>
      <c r="C198" s="220" t="s">
        <v>591</v>
      </c>
      <c r="D198" s="220" t="s">
        <v>129</v>
      </c>
      <c r="E198" s="221" t="s">
        <v>592</v>
      </c>
      <c r="F198" s="222" t="s">
        <v>593</v>
      </c>
      <c r="G198" s="223" t="s">
        <v>198</v>
      </c>
      <c r="H198" s="224">
        <v>22</v>
      </c>
      <c r="I198" s="225"/>
      <c r="J198" s="226">
        <f>ROUND(I198*H198,2)</f>
        <v>0</v>
      </c>
      <c r="K198" s="227"/>
      <c r="L198" s="45"/>
      <c r="M198" s="228" t="s">
        <v>21</v>
      </c>
      <c r="N198" s="229" t="s">
        <v>44</v>
      </c>
      <c r="O198" s="85"/>
      <c r="P198" s="230">
        <f>O198*H198</f>
        <v>0</v>
      </c>
      <c r="Q198" s="230">
        <v>0</v>
      </c>
      <c r="R198" s="230">
        <f>Q198*H198</f>
        <v>0</v>
      </c>
      <c r="S198" s="230">
        <v>0</v>
      </c>
      <c r="T198" s="231">
        <f>S198*H198</f>
        <v>0</v>
      </c>
      <c r="U198" s="39"/>
      <c r="V198" s="39"/>
      <c r="W198" s="39"/>
      <c r="X198" s="39"/>
      <c r="Y198" s="39"/>
      <c r="Z198" s="39"/>
      <c r="AA198" s="39"/>
      <c r="AB198" s="39"/>
      <c r="AC198" s="39"/>
      <c r="AD198" s="39"/>
      <c r="AE198" s="39"/>
      <c r="AR198" s="232" t="s">
        <v>406</v>
      </c>
      <c r="AT198" s="232" t="s">
        <v>129</v>
      </c>
      <c r="AU198" s="232" t="s">
        <v>83</v>
      </c>
      <c r="AY198" s="18" t="s">
        <v>127</v>
      </c>
      <c r="BE198" s="233">
        <f>IF(N198="základní",J198,0)</f>
        <v>0</v>
      </c>
      <c r="BF198" s="233">
        <f>IF(N198="snížená",J198,0)</f>
        <v>0</v>
      </c>
      <c r="BG198" s="233">
        <f>IF(N198="zákl. přenesená",J198,0)</f>
        <v>0</v>
      </c>
      <c r="BH198" s="233">
        <f>IF(N198="sníž. přenesená",J198,0)</f>
        <v>0</v>
      </c>
      <c r="BI198" s="233">
        <f>IF(N198="nulová",J198,0)</f>
        <v>0</v>
      </c>
      <c r="BJ198" s="18" t="s">
        <v>81</v>
      </c>
      <c r="BK198" s="233">
        <f>ROUND(I198*H198,2)</f>
        <v>0</v>
      </c>
      <c r="BL198" s="18" t="s">
        <v>406</v>
      </c>
      <c r="BM198" s="232" t="s">
        <v>594</v>
      </c>
    </row>
    <row r="199" spans="1:47" s="2" customFormat="1" ht="12">
      <c r="A199" s="39"/>
      <c r="B199" s="40"/>
      <c r="C199" s="41"/>
      <c r="D199" s="234" t="s">
        <v>135</v>
      </c>
      <c r="E199" s="41"/>
      <c r="F199" s="235" t="s">
        <v>595</v>
      </c>
      <c r="G199" s="41"/>
      <c r="H199" s="41"/>
      <c r="I199" s="137"/>
      <c r="J199" s="41"/>
      <c r="K199" s="41"/>
      <c r="L199" s="45"/>
      <c r="M199" s="236"/>
      <c r="N199" s="237"/>
      <c r="O199" s="85"/>
      <c r="P199" s="85"/>
      <c r="Q199" s="85"/>
      <c r="R199" s="85"/>
      <c r="S199" s="85"/>
      <c r="T199" s="86"/>
      <c r="U199" s="39"/>
      <c r="V199" s="39"/>
      <c r="W199" s="39"/>
      <c r="X199" s="39"/>
      <c r="Y199" s="39"/>
      <c r="Z199" s="39"/>
      <c r="AA199" s="39"/>
      <c r="AB199" s="39"/>
      <c r="AC199" s="39"/>
      <c r="AD199" s="39"/>
      <c r="AE199" s="39"/>
      <c r="AT199" s="18" t="s">
        <v>135</v>
      </c>
      <c r="AU199" s="18" t="s">
        <v>83</v>
      </c>
    </row>
    <row r="200" spans="1:47" s="2" customFormat="1" ht="12">
      <c r="A200" s="39"/>
      <c r="B200" s="40"/>
      <c r="C200" s="41"/>
      <c r="D200" s="234" t="s">
        <v>136</v>
      </c>
      <c r="E200" s="41"/>
      <c r="F200" s="238" t="s">
        <v>596</v>
      </c>
      <c r="G200" s="41"/>
      <c r="H200" s="41"/>
      <c r="I200" s="137"/>
      <c r="J200" s="41"/>
      <c r="K200" s="41"/>
      <c r="L200" s="45"/>
      <c r="M200" s="236"/>
      <c r="N200" s="237"/>
      <c r="O200" s="85"/>
      <c r="P200" s="85"/>
      <c r="Q200" s="85"/>
      <c r="R200" s="85"/>
      <c r="S200" s="85"/>
      <c r="T200" s="86"/>
      <c r="U200" s="39"/>
      <c r="V200" s="39"/>
      <c r="W200" s="39"/>
      <c r="X200" s="39"/>
      <c r="Y200" s="39"/>
      <c r="Z200" s="39"/>
      <c r="AA200" s="39"/>
      <c r="AB200" s="39"/>
      <c r="AC200" s="39"/>
      <c r="AD200" s="39"/>
      <c r="AE200" s="39"/>
      <c r="AT200" s="18" t="s">
        <v>136</v>
      </c>
      <c r="AU200" s="18" t="s">
        <v>83</v>
      </c>
    </row>
    <row r="201" spans="1:65" s="2" customFormat="1" ht="33" customHeight="1">
      <c r="A201" s="39"/>
      <c r="B201" s="40"/>
      <c r="C201" s="220" t="s">
        <v>597</v>
      </c>
      <c r="D201" s="220" t="s">
        <v>129</v>
      </c>
      <c r="E201" s="221" t="s">
        <v>598</v>
      </c>
      <c r="F201" s="222" t="s">
        <v>599</v>
      </c>
      <c r="G201" s="223" t="s">
        <v>480</v>
      </c>
      <c r="H201" s="289"/>
      <c r="I201" s="225"/>
      <c r="J201" s="226">
        <f>ROUND(I201*H201,2)</f>
        <v>0</v>
      </c>
      <c r="K201" s="227"/>
      <c r="L201" s="45"/>
      <c r="M201" s="228" t="s">
        <v>21</v>
      </c>
      <c r="N201" s="229" t="s">
        <v>44</v>
      </c>
      <c r="O201" s="85"/>
      <c r="P201" s="230">
        <f>O201*H201</f>
        <v>0</v>
      </c>
      <c r="Q201" s="230">
        <v>0</v>
      </c>
      <c r="R201" s="230">
        <f>Q201*H201</f>
        <v>0</v>
      </c>
      <c r="S201" s="230">
        <v>0</v>
      </c>
      <c r="T201" s="231">
        <f>S201*H201</f>
        <v>0</v>
      </c>
      <c r="U201" s="39"/>
      <c r="V201" s="39"/>
      <c r="W201" s="39"/>
      <c r="X201" s="39"/>
      <c r="Y201" s="39"/>
      <c r="Z201" s="39"/>
      <c r="AA201" s="39"/>
      <c r="AB201" s="39"/>
      <c r="AC201" s="39"/>
      <c r="AD201" s="39"/>
      <c r="AE201" s="39"/>
      <c r="AR201" s="232" t="s">
        <v>205</v>
      </c>
      <c r="AT201" s="232" t="s">
        <v>129</v>
      </c>
      <c r="AU201" s="232" t="s">
        <v>83</v>
      </c>
      <c r="AY201" s="18" t="s">
        <v>127</v>
      </c>
      <c r="BE201" s="233">
        <f>IF(N201="základní",J201,0)</f>
        <v>0</v>
      </c>
      <c r="BF201" s="233">
        <f>IF(N201="snížená",J201,0)</f>
        <v>0</v>
      </c>
      <c r="BG201" s="233">
        <f>IF(N201="zákl. přenesená",J201,0)</f>
        <v>0</v>
      </c>
      <c r="BH201" s="233">
        <f>IF(N201="sníž. přenesená",J201,0)</f>
        <v>0</v>
      </c>
      <c r="BI201" s="233">
        <f>IF(N201="nulová",J201,0)</f>
        <v>0</v>
      </c>
      <c r="BJ201" s="18" t="s">
        <v>81</v>
      </c>
      <c r="BK201" s="233">
        <f>ROUND(I201*H201,2)</f>
        <v>0</v>
      </c>
      <c r="BL201" s="18" t="s">
        <v>205</v>
      </c>
      <c r="BM201" s="232" t="s">
        <v>600</v>
      </c>
    </row>
    <row r="202" spans="1:47" s="2" customFormat="1" ht="12">
      <c r="A202" s="39"/>
      <c r="B202" s="40"/>
      <c r="C202" s="41"/>
      <c r="D202" s="234" t="s">
        <v>135</v>
      </c>
      <c r="E202" s="41"/>
      <c r="F202" s="235" t="s">
        <v>599</v>
      </c>
      <c r="G202" s="41"/>
      <c r="H202" s="41"/>
      <c r="I202" s="137"/>
      <c r="J202" s="41"/>
      <c r="K202" s="41"/>
      <c r="L202" s="45"/>
      <c r="M202" s="236"/>
      <c r="N202" s="237"/>
      <c r="O202" s="85"/>
      <c r="P202" s="85"/>
      <c r="Q202" s="85"/>
      <c r="R202" s="85"/>
      <c r="S202" s="85"/>
      <c r="T202" s="86"/>
      <c r="U202" s="39"/>
      <c r="V202" s="39"/>
      <c r="W202" s="39"/>
      <c r="X202" s="39"/>
      <c r="Y202" s="39"/>
      <c r="Z202" s="39"/>
      <c r="AA202" s="39"/>
      <c r="AB202" s="39"/>
      <c r="AC202" s="39"/>
      <c r="AD202" s="39"/>
      <c r="AE202" s="39"/>
      <c r="AT202" s="18" t="s">
        <v>135</v>
      </c>
      <c r="AU202" s="18" t="s">
        <v>83</v>
      </c>
    </row>
    <row r="203" spans="1:47" s="2" customFormat="1" ht="12">
      <c r="A203" s="39"/>
      <c r="B203" s="40"/>
      <c r="C203" s="41"/>
      <c r="D203" s="234" t="s">
        <v>136</v>
      </c>
      <c r="E203" s="41"/>
      <c r="F203" s="238" t="s">
        <v>356</v>
      </c>
      <c r="G203" s="41"/>
      <c r="H203" s="41"/>
      <c r="I203" s="137"/>
      <c r="J203" s="41"/>
      <c r="K203" s="41"/>
      <c r="L203" s="45"/>
      <c r="M203" s="236"/>
      <c r="N203" s="237"/>
      <c r="O203" s="85"/>
      <c r="P203" s="85"/>
      <c r="Q203" s="85"/>
      <c r="R203" s="85"/>
      <c r="S203" s="85"/>
      <c r="T203" s="86"/>
      <c r="U203" s="39"/>
      <c r="V203" s="39"/>
      <c r="W203" s="39"/>
      <c r="X203" s="39"/>
      <c r="Y203" s="39"/>
      <c r="Z203" s="39"/>
      <c r="AA203" s="39"/>
      <c r="AB203" s="39"/>
      <c r="AC203" s="39"/>
      <c r="AD203" s="39"/>
      <c r="AE203" s="39"/>
      <c r="AT203" s="18" t="s">
        <v>136</v>
      </c>
      <c r="AU203" s="18" t="s">
        <v>83</v>
      </c>
    </row>
    <row r="204" spans="1:63" s="12" customFormat="1" ht="22.8" customHeight="1">
      <c r="A204" s="12"/>
      <c r="B204" s="204"/>
      <c r="C204" s="205"/>
      <c r="D204" s="206" t="s">
        <v>72</v>
      </c>
      <c r="E204" s="218" t="s">
        <v>601</v>
      </c>
      <c r="F204" s="218" t="s">
        <v>602</v>
      </c>
      <c r="G204" s="205"/>
      <c r="H204" s="205"/>
      <c r="I204" s="208"/>
      <c r="J204" s="219">
        <f>BK204</f>
        <v>0</v>
      </c>
      <c r="K204" s="205"/>
      <c r="L204" s="210"/>
      <c r="M204" s="211"/>
      <c r="N204" s="212"/>
      <c r="O204" s="212"/>
      <c r="P204" s="213">
        <f>SUM(P205:P269)</f>
        <v>0</v>
      </c>
      <c r="Q204" s="212"/>
      <c r="R204" s="213">
        <f>SUM(R205:R269)</f>
        <v>0</v>
      </c>
      <c r="S204" s="212"/>
      <c r="T204" s="214">
        <f>SUM(T205:T269)</f>
        <v>0</v>
      </c>
      <c r="U204" s="12"/>
      <c r="V204" s="12"/>
      <c r="W204" s="12"/>
      <c r="X204" s="12"/>
      <c r="Y204" s="12"/>
      <c r="Z204" s="12"/>
      <c r="AA204" s="12"/>
      <c r="AB204" s="12"/>
      <c r="AC204" s="12"/>
      <c r="AD204" s="12"/>
      <c r="AE204" s="12"/>
      <c r="AR204" s="215" t="s">
        <v>141</v>
      </c>
      <c r="AT204" s="216" t="s">
        <v>72</v>
      </c>
      <c r="AU204" s="216" t="s">
        <v>81</v>
      </c>
      <c r="AY204" s="215" t="s">
        <v>127</v>
      </c>
      <c r="BK204" s="217">
        <f>SUM(BK205:BK269)</f>
        <v>0</v>
      </c>
    </row>
    <row r="205" spans="1:65" s="2" customFormat="1" ht="16.5" customHeight="1">
      <c r="A205" s="39"/>
      <c r="B205" s="40"/>
      <c r="C205" s="220" t="s">
        <v>603</v>
      </c>
      <c r="D205" s="220" t="s">
        <v>129</v>
      </c>
      <c r="E205" s="221" t="s">
        <v>604</v>
      </c>
      <c r="F205" s="222" t="s">
        <v>605</v>
      </c>
      <c r="G205" s="223" t="s">
        <v>145</v>
      </c>
      <c r="H205" s="224">
        <v>23</v>
      </c>
      <c r="I205" s="225"/>
      <c r="J205" s="226">
        <f>ROUND(I205*H205,2)</f>
        <v>0</v>
      </c>
      <c r="K205" s="227"/>
      <c r="L205" s="45"/>
      <c r="M205" s="228" t="s">
        <v>21</v>
      </c>
      <c r="N205" s="229" t="s">
        <v>44</v>
      </c>
      <c r="O205" s="85"/>
      <c r="P205" s="230">
        <f>O205*H205</f>
        <v>0</v>
      </c>
      <c r="Q205" s="230">
        <v>0</v>
      </c>
      <c r="R205" s="230">
        <f>Q205*H205</f>
        <v>0</v>
      </c>
      <c r="S205" s="230">
        <v>0</v>
      </c>
      <c r="T205" s="231">
        <f>S205*H205</f>
        <v>0</v>
      </c>
      <c r="U205" s="39"/>
      <c r="V205" s="39"/>
      <c r="W205" s="39"/>
      <c r="X205" s="39"/>
      <c r="Y205" s="39"/>
      <c r="Z205" s="39"/>
      <c r="AA205" s="39"/>
      <c r="AB205" s="39"/>
      <c r="AC205" s="39"/>
      <c r="AD205" s="39"/>
      <c r="AE205" s="39"/>
      <c r="AR205" s="232" t="s">
        <v>406</v>
      </c>
      <c r="AT205" s="232" t="s">
        <v>129</v>
      </c>
      <c r="AU205" s="232" t="s">
        <v>83</v>
      </c>
      <c r="AY205" s="18" t="s">
        <v>127</v>
      </c>
      <c r="BE205" s="233">
        <f>IF(N205="základní",J205,0)</f>
        <v>0</v>
      </c>
      <c r="BF205" s="233">
        <f>IF(N205="snížená",J205,0)</f>
        <v>0</v>
      </c>
      <c r="BG205" s="233">
        <f>IF(N205="zákl. přenesená",J205,0)</f>
        <v>0</v>
      </c>
      <c r="BH205" s="233">
        <f>IF(N205="sníž. přenesená",J205,0)</f>
        <v>0</v>
      </c>
      <c r="BI205" s="233">
        <f>IF(N205="nulová",J205,0)</f>
        <v>0</v>
      </c>
      <c r="BJ205" s="18" t="s">
        <v>81</v>
      </c>
      <c r="BK205" s="233">
        <f>ROUND(I205*H205,2)</f>
        <v>0</v>
      </c>
      <c r="BL205" s="18" t="s">
        <v>406</v>
      </c>
      <c r="BM205" s="232" t="s">
        <v>606</v>
      </c>
    </row>
    <row r="206" spans="1:47" s="2" customFormat="1" ht="12">
      <c r="A206" s="39"/>
      <c r="B206" s="40"/>
      <c r="C206" s="41"/>
      <c r="D206" s="234" t="s">
        <v>135</v>
      </c>
      <c r="E206" s="41"/>
      <c r="F206" s="235" t="s">
        <v>607</v>
      </c>
      <c r="G206" s="41"/>
      <c r="H206" s="41"/>
      <c r="I206" s="137"/>
      <c r="J206" s="41"/>
      <c r="K206" s="41"/>
      <c r="L206" s="45"/>
      <c r="M206" s="236"/>
      <c r="N206" s="237"/>
      <c r="O206" s="85"/>
      <c r="P206" s="85"/>
      <c r="Q206" s="85"/>
      <c r="R206" s="85"/>
      <c r="S206" s="85"/>
      <c r="T206" s="86"/>
      <c r="U206" s="39"/>
      <c r="V206" s="39"/>
      <c r="W206" s="39"/>
      <c r="X206" s="39"/>
      <c r="Y206" s="39"/>
      <c r="Z206" s="39"/>
      <c r="AA206" s="39"/>
      <c r="AB206" s="39"/>
      <c r="AC206" s="39"/>
      <c r="AD206" s="39"/>
      <c r="AE206" s="39"/>
      <c r="AT206" s="18" t="s">
        <v>135</v>
      </c>
      <c r="AU206" s="18" t="s">
        <v>83</v>
      </c>
    </row>
    <row r="207" spans="1:47" s="2" customFormat="1" ht="12">
      <c r="A207" s="39"/>
      <c r="B207" s="40"/>
      <c r="C207" s="41"/>
      <c r="D207" s="234" t="s">
        <v>136</v>
      </c>
      <c r="E207" s="41"/>
      <c r="F207" s="238" t="s">
        <v>608</v>
      </c>
      <c r="G207" s="41"/>
      <c r="H207" s="41"/>
      <c r="I207" s="137"/>
      <c r="J207" s="41"/>
      <c r="K207" s="41"/>
      <c r="L207" s="45"/>
      <c r="M207" s="236"/>
      <c r="N207" s="237"/>
      <c r="O207" s="85"/>
      <c r="P207" s="85"/>
      <c r="Q207" s="85"/>
      <c r="R207" s="85"/>
      <c r="S207" s="85"/>
      <c r="T207" s="86"/>
      <c r="U207" s="39"/>
      <c r="V207" s="39"/>
      <c r="W207" s="39"/>
      <c r="X207" s="39"/>
      <c r="Y207" s="39"/>
      <c r="Z207" s="39"/>
      <c r="AA207" s="39"/>
      <c r="AB207" s="39"/>
      <c r="AC207" s="39"/>
      <c r="AD207" s="39"/>
      <c r="AE207" s="39"/>
      <c r="AT207" s="18" t="s">
        <v>136</v>
      </c>
      <c r="AU207" s="18" t="s">
        <v>83</v>
      </c>
    </row>
    <row r="208" spans="1:65" s="2" customFormat="1" ht="16.5" customHeight="1">
      <c r="A208" s="39"/>
      <c r="B208" s="40"/>
      <c r="C208" s="220" t="s">
        <v>609</v>
      </c>
      <c r="D208" s="220" t="s">
        <v>129</v>
      </c>
      <c r="E208" s="221" t="s">
        <v>610</v>
      </c>
      <c r="F208" s="222" t="s">
        <v>611</v>
      </c>
      <c r="G208" s="223" t="s">
        <v>145</v>
      </c>
      <c r="H208" s="224">
        <v>4</v>
      </c>
      <c r="I208" s="225"/>
      <c r="J208" s="226">
        <f>ROUND(I208*H208,2)</f>
        <v>0</v>
      </c>
      <c r="K208" s="227"/>
      <c r="L208" s="45"/>
      <c r="M208" s="228" t="s">
        <v>21</v>
      </c>
      <c r="N208" s="229" t="s">
        <v>44</v>
      </c>
      <c r="O208" s="85"/>
      <c r="P208" s="230">
        <f>O208*H208</f>
        <v>0</v>
      </c>
      <c r="Q208" s="230">
        <v>0</v>
      </c>
      <c r="R208" s="230">
        <f>Q208*H208</f>
        <v>0</v>
      </c>
      <c r="S208" s="230">
        <v>0</v>
      </c>
      <c r="T208" s="231">
        <f>S208*H208</f>
        <v>0</v>
      </c>
      <c r="U208" s="39"/>
      <c r="V208" s="39"/>
      <c r="W208" s="39"/>
      <c r="X208" s="39"/>
      <c r="Y208" s="39"/>
      <c r="Z208" s="39"/>
      <c r="AA208" s="39"/>
      <c r="AB208" s="39"/>
      <c r="AC208" s="39"/>
      <c r="AD208" s="39"/>
      <c r="AE208" s="39"/>
      <c r="AR208" s="232" t="s">
        <v>406</v>
      </c>
      <c r="AT208" s="232" t="s">
        <v>129</v>
      </c>
      <c r="AU208" s="232" t="s">
        <v>83</v>
      </c>
      <c r="AY208" s="18" t="s">
        <v>127</v>
      </c>
      <c r="BE208" s="233">
        <f>IF(N208="základní",J208,0)</f>
        <v>0</v>
      </c>
      <c r="BF208" s="233">
        <f>IF(N208="snížená",J208,0)</f>
        <v>0</v>
      </c>
      <c r="BG208" s="233">
        <f>IF(N208="zákl. přenesená",J208,0)</f>
        <v>0</v>
      </c>
      <c r="BH208" s="233">
        <f>IF(N208="sníž. přenesená",J208,0)</f>
        <v>0</v>
      </c>
      <c r="BI208" s="233">
        <f>IF(N208="nulová",J208,0)</f>
        <v>0</v>
      </c>
      <c r="BJ208" s="18" t="s">
        <v>81</v>
      </c>
      <c r="BK208" s="233">
        <f>ROUND(I208*H208,2)</f>
        <v>0</v>
      </c>
      <c r="BL208" s="18" t="s">
        <v>406</v>
      </c>
      <c r="BM208" s="232" t="s">
        <v>612</v>
      </c>
    </row>
    <row r="209" spans="1:47" s="2" customFormat="1" ht="12">
      <c r="A209" s="39"/>
      <c r="B209" s="40"/>
      <c r="C209" s="41"/>
      <c r="D209" s="234" t="s">
        <v>135</v>
      </c>
      <c r="E209" s="41"/>
      <c r="F209" s="235" t="s">
        <v>613</v>
      </c>
      <c r="G209" s="41"/>
      <c r="H209" s="41"/>
      <c r="I209" s="137"/>
      <c r="J209" s="41"/>
      <c r="K209" s="41"/>
      <c r="L209" s="45"/>
      <c r="M209" s="236"/>
      <c r="N209" s="237"/>
      <c r="O209" s="85"/>
      <c r="P209" s="85"/>
      <c r="Q209" s="85"/>
      <c r="R209" s="85"/>
      <c r="S209" s="85"/>
      <c r="T209" s="86"/>
      <c r="U209" s="39"/>
      <c r="V209" s="39"/>
      <c r="W209" s="39"/>
      <c r="X209" s="39"/>
      <c r="Y209" s="39"/>
      <c r="Z209" s="39"/>
      <c r="AA209" s="39"/>
      <c r="AB209" s="39"/>
      <c r="AC209" s="39"/>
      <c r="AD209" s="39"/>
      <c r="AE209" s="39"/>
      <c r="AT209" s="18" t="s">
        <v>135</v>
      </c>
      <c r="AU209" s="18" t="s">
        <v>83</v>
      </c>
    </row>
    <row r="210" spans="1:47" s="2" customFormat="1" ht="12">
      <c r="A210" s="39"/>
      <c r="B210" s="40"/>
      <c r="C210" s="41"/>
      <c r="D210" s="234" t="s">
        <v>136</v>
      </c>
      <c r="E210" s="41"/>
      <c r="F210" s="238" t="s">
        <v>614</v>
      </c>
      <c r="G210" s="41"/>
      <c r="H210" s="41"/>
      <c r="I210" s="137"/>
      <c r="J210" s="41"/>
      <c r="K210" s="41"/>
      <c r="L210" s="45"/>
      <c r="M210" s="236"/>
      <c r="N210" s="237"/>
      <c r="O210" s="85"/>
      <c r="P210" s="85"/>
      <c r="Q210" s="85"/>
      <c r="R210" s="85"/>
      <c r="S210" s="85"/>
      <c r="T210" s="86"/>
      <c r="U210" s="39"/>
      <c r="V210" s="39"/>
      <c r="W210" s="39"/>
      <c r="X210" s="39"/>
      <c r="Y210" s="39"/>
      <c r="Z210" s="39"/>
      <c r="AA210" s="39"/>
      <c r="AB210" s="39"/>
      <c r="AC210" s="39"/>
      <c r="AD210" s="39"/>
      <c r="AE210" s="39"/>
      <c r="AT210" s="18" t="s">
        <v>136</v>
      </c>
      <c r="AU210" s="18" t="s">
        <v>83</v>
      </c>
    </row>
    <row r="211" spans="1:65" s="2" customFormat="1" ht="16.5" customHeight="1">
      <c r="A211" s="39"/>
      <c r="B211" s="40"/>
      <c r="C211" s="220" t="s">
        <v>615</v>
      </c>
      <c r="D211" s="220" t="s">
        <v>129</v>
      </c>
      <c r="E211" s="221" t="s">
        <v>616</v>
      </c>
      <c r="F211" s="222" t="s">
        <v>617</v>
      </c>
      <c r="G211" s="223" t="s">
        <v>145</v>
      </c>
      <c r="H211" s="224">
        <v>11</v>
      </c>
      <c r="I211" s="225"/>
      <c r="J211" s="226">
        <f>ROUND(I211*H211,2)</f>
        <v>0</v>
      </c>
      <c r="K211" s="227"/>
      <c r="L211" s="45"/>
      <c r="M211" s="228" t="s">
        <v>21</v>
      </c>
      <c r="N211" s="229" t="s">
        <v>44</v>
      </c>
      <c r="O211" s="85"/>
      <c r="P211" s="230">
        <f>O211*H211</f>
        <v>0</v>
      </c>
      <c r="Q211" s="230">
        <v>0</v>
      </c>
      <c r="R211" s="230">
        <f>Q211*H211</f>
        <v>0</v>
      </c>
      <c r="S211" s="230">
        <v>0</v>
      </c>
      <c r="T211" s="231">
        <f>S211*H211</f>
        <v>0</v>
      </c>
      <c r="U211" s="39"/>
      <c r="V211" s="39"/>
      <c r="W211" s="39"/>
      <c r="X211" s="39"/>
      <c r="Y211" s="39"/>
      <c r="Z211" s="39"/>
      <c r="AA211" s="39"/>
      <c r="AB211" s="39"/>
      <c r="AC211" s="39"/>
      <c r="AD211" s="39"/>
      <c r="AE211" s="39"/>
      <c r="AR211" s="232" t="s">
        <v>406</v>
      </c>
      <c r="AT211" s="232" t="s">
        <v>129</v>
      </c>
      <c r="AU211" s="232" t="s">
        <v>83</v>
      </c>
      <c r="AY211" s="18" t="s">
        <v>127</v>
      </c>
      <c r="BE211" s="233">
        <f>IF(N211="základní",J211,0)</f>
        <v>0</v>
      </c>
      <c r="BF211" s="233">
        <f>IF(N211="snížená",J211,0)</f>
        <v>0</v>
      </c>
      <c r="BG211" s="233">
        <f>IF(N211="zákl. přenesená",J211,0)</f>
        <v>0</v>
      </c>
      <c r="BH211" s="233">
        <f>IF(N211="sníž. přenesená",J211,0)</f>
        <v>0</v>
      </c>
      <c r="BI211" s="233">
        <f>IF(N211="nulová",J211,0)</f>
        <v>0</v>
      </c>
      <c r="BJ211" s="18" t="s">
        <v>81</v>
      </c>
      <c r="BK211" s="233">
        <f>ROUND(I211*H211,2)</f>
        <v>0</v>
      </c>
      <c r="BL211" s="18" t="s">
        <v>406</v>
      </c>
      <c r="BM211" s="232" t="s">
        <v>618</v>
      </c>
    </row>
    <row r="212" spans="1:47" s="2" customFormat="1" ht="12">
      <c r="A212" s="39"/>
      <c r="B212" s="40"/>
      <c r="C212" s="41"/>
      <c r="D212" s="234" t="s">
        <v>135</v>
      </c>
      <c r="E212" s="41"/>
      <c r="F212" s="235" t="s">
        <v>619</v>
      </c>
      <c r="G212" s="41"/>
      <c r="H212" s="41"/>
      <c r="I212" s="137"/>
      <c r="J212" s="41"/>
      <c r="K212" s="41"/>
      <c r="L212" s="45"/>
      <c r="M212" s="236"/>
      <c r="N212" s="237"/>
      <c r="O212" s="85"/>
      <c r="P212" s="85"/>
      <c r="Q212" s="85"/>
      <c r="R212" s="85"/>
      <c r="S212" s="85"/>
      <c r="T212" s="86"/>
      <c r="U212" s="39"/>
      <c r="V212" s="39"/>
      <c r="W212" s="39"/>
      <c r="X212" s="39"/>
      <c r="Y212" s="39"/>
      <c r="Z212" s="39"/>
      <c r="AA212" s="39"/>
      <c r="AB212" s="39"/>
      <c r="AC212" s="39"/>
      <c r="AD212" s="39"/>
      <c r="AE212" s="39"/>
      <c r="AT212" s="18" t="s">
        <v>135</v>
      </c>
      <c r="AU212" s="18" t="s">
        <v>83</v>
      </c>
    </row>
    <row r="213" spans="1:65" s="2" customFormat="1" ht="16.5" customHeight="1">
      <c r="A213" s="39"/>
      <c r="B213" s="40"/>
      <c r="C213" s="220" t="s">
        <v>620</v>
      </c>
      <c r="D213" s="220" t="s">
        <v>129</v>
      </c>
      <c r="E213" s="221" t="s">
        <v>621</v>
      </c>
      <c r="F213" s="222" t="s">
        <v>622</v>
      </c>
      <c r="G213" s="223" t="s">
        <v>145</v>
      </c>
      <c r="H213" s="224">
        <v>5</v>
      </c>
      <c r="I213" s="225"/>
      <c r="J213" s="226">
        <f>ROUND(I213*H213,2)</f>
        <v>0</v>
      </c>
      <c r="K213" s="227"/>
      <c r="L213" s="45"/>
      <c r="M213" s="228" t="s">
        <v>21</v>
      </c>
      <c r="N213" s="229" t="s">
        <v>44</v>
      </c>
      <c r="O213" s="85"/>
      <c r="P213" s="230">
        <f>O213*H213</f>
        <v>0</v>
      </c>
      <c r="Q213" s="230">
        <v>0</v>
      </c>
      <c r="R213" s="230">
        <f>Q213*H213</f>
        <v>0</v>
      </c>
      <c r="S213" s="230">
        <v>0</v>
      </c>
      <c r="T213" s="231">
        <f>S213*H213</f>
        <v>0</v>
      </c>
      <c r="U213" s="39"/>
      <c r="V213" s="39"/>
      <c r="W213" s="39"/>
      <c r="X213" s="39"/>
      <c r="Y213" s="39"/>
      <c r="Z213" s="39"/>
      <c r="AA213" s="39"/>
      <c r="AB213" s="39"/>
      <c r="AC213" s="39"/>
      <c r="AD213" s="39"/>
      <c r="AE213" s="39"/>
      <c r="AR213" s="232" t="s">
        <v>406</v>
      </c>
      <c r="AT213" s="232" t="s">
        <v>129</v>
      </c>
      <c r="AU213" s="232" t="s">
        <v>83</v>
      </c>
      <c r="AY213" s="18" t="s">
        <v>127</v>
      </c>
      <c r="BE213" s="233">
        <f>IF(N213="základní",J213,0)</f>
        <v>0</v>
      </c>
      <c r="BF213" s="233">
        <f>IF(N213="snížená",J213,0)</f>
        <v>0</v>
      </c>
      <c r="BG213" s="233">
        <f>IF(N213="zákl. přenesená",J213,0)</f>
        <v>0</v>
      </c>
      <c r="BH213" s="233">
        <f>IF(N213="sníž. přenesená",J213,0)</f>
        <v>0</v>
      </c>
      <c r="BI213" s="233">
        <f>IF(N213="nulová",J213,0)</f>
        <v>0</v>
      </c>
      <c r="BJ213" s="18" t="s">
        <v>81</v>
      </c>
      <c r="BK213" s="233">
        <f>ROUND(I213*H213,2)</f>
        <v>0</v>
      </c>
      <c r="BL213" s="18" t="s">
        <v>406</v>
      </c>
      <c r="BM213" s="232" t="s">
        <v>623</v>
      </c>
    </row>
    <row r="214" spans="1:47" s="2" customFormat="1" ht="12">
      <c r="A214" s="39"/>
      <c r="B214" s="40"/>
      <c r="C214" s="41"/>
      <c r="D214" s="234" t="s">
        <v>135</v>
      </c>
      <c r="E214" s="41"/>
      <c r="F214" s="235" t="s">
        <v>624</v>
      </c>
      <c r="G214" s="41"/>
      <c r="H214" s="41"/>
      <c r="I214" s="137"/>
      <c r="J214" s="41"/>
      <c r="K214" s="41"/>
      <c r="L214" s="45"/>
      <c r="M214" s="236"/>
      <c r="N214" s="237"/>
      <c r="O214" s="85"/>
      <c r="P214" s="85"/>
      <c r="Q214" s="85"/>
      <c r="R214" s="85"/>
      <c r="S214" s="85"/>
      <c r="T214" s="86"/>
      <c r="U214" s="39"/>
      <c r="V214" s="39"/>
      <c r="W214" s="39"/>
      <c r="X214" s="39"/>
      <c r="Y214" s="39"/>
      <c r="Z214" s="39"/>
      <c r="AA214" s="39"/>
      <c r="AB214" s="39"/>
      <c r="AC214" s="39"/>
      <c r="AD214" s="39"/>
      <c r="AE214" s="39"/>
      <c r="AT214" s="18" t="s">
        <v>135</v>
      </c>
      <c r="AU214" s="18" t="s">
        <v>83</v>
      </c>
    </row>
    <row r="215" spans="1:65" s="2" customFormat="1" ht="16.5" customHeight="1">
      <c r="A215" s="39"/>
      <c r="B215" s="40"/>
      <c r="C215" s="220" t="s">
        <v>625</v>
      </c>
      <c r="D215" s="220" t="s">
        <v>129</v>
      </c>
      <c r="E215" s="221" t="s">
        <v>626</v>
      </c>
      <c r="F215" s="222" t="s">
        <v>627</v>
      </c>
      <c r="G215" s="223" t="s">
        <v>145</v>
      </c>
      <c r="H215" s="224">
        <v>1</v>
      </c>
      <c r="I215" s="225"/>
      <c r="J215" s="226">
        <f>ROUND(I215*H215,2)</f>
        <v>0</v>
      </c>
      <c r="K215" s="227"/>
      <c r="L215" s="45"/>
      <c r="M215" s="228" t="s">
        <v>21</v>
      </c>
      <c r="N215" s="229" t="s">
        <v>44</v>
      </c>
      <c r="O215" s="85"/>
      <c r="P215" s="230">
        <f>O215*H215</f>
        <v>0</v>
      </c>
      <c r="Q215" s="230">
        <v>0</v>
      </c>
      <c r="R215" s="230">
        <f>Q215*H215</f>
        <v>0</v>
      </c>
      <c r="S215" s="230">
        <v>0</v>
      </c>
      <c r="T215" s="231">
        <f>S215*H215</f>
        <v>0</v>
      </c>
      <c r="U215" s="39"/>
      <c r="V215" s="39"/>
      <c r="W215" s="39"/>
      <c r="X215" s="39"/>
      <c r="Y215" s="39"/>
      <c r="Z215" s="39"/>
      <c r="AA215" s="39"/>
      <c r="AB215" s="39"/>
      <c r="AC215" s="39"/>
      <c r="AD215" s="39"/>
      <c r="AE215" s="39"/>
      <c r="AR215" s="232" t="s">
        <v>406</v>
      </c>
      <c r="AT215" s="232" t="s">
        <v>129</v>
      </c>
      <c r="AU215" s="232" t="s">
        <v>83</v>
      </c>
      <c r="AY215" s="18" t="s">
        <v>127</v>
      </c>
      <c r="BE215" s="233">
        <f>IF(N215="základní",J215,0)</f>
        <v>0</v>
      </c>
      <c r="BF215" s="233">
        <f>IF(N215="snížená",J215,0)</f>
        <v>0</v>
      </c>
      <c r="BG215" s="233">
        <f>IF(N215="zákl. přenesená",J215,0)</f>
        <v>0</v>
      </c>
      <c r="BH215" s="233">
        <f>IF(N215="sníž. přenesená",J215,0)</f>
        <v>0</v>
      </c>
      <c r="BI215" s="233">
        <f>IF(N215="nulová",J215,0)</f>
        <v>0</v>
      </c>
      <c r="BJ215" s="18" t="s">
        <v>81</v>
      </c>
      <c r="BK215" s="233">
        <f>ROUND(I215*H215,2)</f>
        <v>0</v>
      </c>
      <c r="BL215" s="18" t="s">
        <v>406</v>
      </c>
      <c r="BM215" s="232" t="s">
        <v>628</v>
      </c>
    </row>
    <row r="216" spans="1:47" s="2" customFormat="1" ht="12">
      <c r="A216" s="39"/>
      <c r="B216" s="40"/>
      <c r="C216" s="41"/>
      <c r="D216" s="234" t="s">
        <v>135</v>
      </c>
      <c r="E216" s="41"/>
      <c r="F216" s="235" t="s">
        <v>629</v>
      </c>
      <c r="G216" s="41"/>
      <c r="H216" s="41"/>
      <c r="I216" s="137"/>
      <c r="J216" s="41"/>
      <c r="K216" s="41"/>
      <c r="L216" s="45"/>
      <c r="M216" s="236"/>
      <c r="N216" s="237"/>
      <c r="O216" s="85"/>
      <c r="P216" s="85"/>
      <c r="Q216" s="85"/>
      <c r="R216" s="85"/>
      <c r="S216" s="85"/>
      <c r="T216" s="86"/>
      <c r="U216" s="39"/>
      <c r="V216" s="39"/>
      <c r="W216" s="39"/>
      <c r="X216" s="39"/>
      <c r="Y216" s="39"/>
      <c r="Z216" s="39"/>
      <c r="AA216" s="39"/>
      <c r="AB216" s="39"/>
      <c r="AC216" s="39"/>
      <c r="AD216" s="39"/>
      <c r="AE216" s="39"/>
      <c r="AT216" s="18" t="s">
        <v>135</v>
      </c>
      <c r="AU216" s="18" t="s">
        <v>83</v>
      </c>
    </row>
    <row r="217" spans="1:47" s="2" customFormat="1" ht="12">
      <c r="A217" s="39"/>
      <c r="B217" s="40"/>
      <c r="C217" s="41"/>
      <c r="D217" s="234" t="s">
        <v>136</v>
      </c>
      <c r="E217" s="41"/>
      <c r="F217" s="238" t="s">
        <v>630</v>
      </c>
      <c r="G217" s="41"/>
      <c r="H217" s="41"/>
      <c r="I217" s="137"/>
      <c r="J217" s="41"/>
      <c r="K217" s="41"/>
      <c r="L217" s="45"/>
      <c r="M217" s="236"/>
      <c r="N217" s="237"/>
      <c r="O217" s="85"/>
      <c r="P217" s="85"/>
      <c r="Q217" s="85"/>
      <c r="R217" s="85"/>
      <c r="S217" s="85"/>
      <c r="T217" s="86"/>
      <c r="U217" s="39"/>
      <c r="V217" s="39"/>
      <c r="W217" s="39"/>
      <c r="X217" s="39"/>
      <c r="Y217" s="39"/>
      <c r="Z217" s="39"/>
      <c r="AA217" s="39"/>
      <c r="AB217" s="39"/>
      <c r="AC217" s="39"/>
      <c r="AD217" s="39"/>
      <c r="AE217" s="39"/>
      <c r="AT217" s="18" t="s">
        <v>136</v>
      </c>
      <c r="AU217" s="18" t="s">
        <v>83</v>
      </c>
    </row>
    <row r="218" spans="1:65" s="2" customFormat="1" ht="16.5" customHeight="1">
      <c r="A218" s="39"/>
      <c r="B218" s="40"/>
      <c r="C218" s="220" t="s">
        <v>631</v>
      </c>
      <c r="D218" s="220" t="s">
        <v>129</v>
      </c>
      <c r="E218" s="221" t="s">
        <v>632</v>
      </c>
      <c r="F218" s="222" t="s">
        <v>617</v>
      </c>
      <c r="G218" s="223" t="s">
        <v>145</v>
      </c>
      <c r="H218" s="224">
        <v>1</v>
      </c>
      <c r="I218" s="225"/>
      <c r="J218" s="226">
        <f>ROUND(I218*H218,2)</f>
        <v>0</v>
      </c>
      <c r="K218" s="227"/>
      <c r="L218" s="45"/>
      <c r="M218" s="228" t="s">
        <v>21</v>
      </c>
      <c r="N218" s="229" t="s">
        <v>44</v>
      </c>
      <c r="O218" s="85"/>
      <c r="P218" s="230">
        <f>O218*H218</f>
        <v>0</v>
      </c>
      <c r="Q218" s="230">
        <v>0</v>
      </c>
      <c r="R218" s="230">
        <f>Q218*H218</f>
        <v>0</v>
      </c>
      <c r="S218" s="230">
        <v>0</v>
      </c>
      <c r="T218" s="231">
        <f>S218*H218</f>
        <v>0</v>
      </c>
      <c r="U218" s="39"/>
      <c r="V218" s="39"/>
      <c r="W218" s="39"/>
      <c r="X218" s="39"/>
      <c r="Y218" s="39"/>
      <c r="Z218" s="39"/>
      <c r="AA218" s="39"/>
      <c r="AB218" s="39"/>
      <c r="AC218" s="39"/>
      <c r="AD218" s="39"/>
      <c r="AE218" s="39"/>
      <c r="AR218" s="232" t="s">
        <v>406</v>
      </c>
      <c r="AT218" s="232" t="s">
        <v>129</v>
      </c>
      <c r="AU218" s="232" t="s">
        <v>83</v>
      </c>
      <c r="AY218" s="18" t="s">
        <v>127</v>
      </c>
      <c r="BE218" s="233">
        <f>IF(N218="základní",J218,0)</f>
        <v>0</v>
      </c>
      <c r="BF218" s="233">
        <f>IF(N218="snížená",J218,0)</f>
        <v>0</v>
      </c>
      <c r="BG218" s="233">
        <f>IF(N218="zákl. přenesená",J218,0)</f>
        <v>0</v>
      </c>
      <c r="BH218" s="233">
        <f>IF(N218="sníž. přenesená",J218,0)</f>
        <v>0</v>
      </c>
      <c r="BI218" s="233">
        <f>IF(N218="nulová",J218,0)</f>
        <v>0</v>
      </c>
      <c r="BJ218" s="18" t="s">
        <v>81</v>
      </c>
      <c r="BK218" s="233">
        <f>ROUND(I218*H218,2)</f>
        <v>0</v>
      </c>
      <c r="BL218" s="18" t="s">
        <v>406</v>
      </c>
      <c r="BM218" s="232" t="s">
        <v>633</v>
      </c>
    </row>
    <row r="219" spans="1:47" s="2" customFormat="1" ht="12">
      <c r="A219" s="39"/>
      <c r="B219" s="40"/>
      <c r="C219" s="41"/>
      <c r="D219" s="234" t="s">
        <v>135</v>
      </c>
      <c r="E219" s="41"/>
      <c r="F219" s="235" t="s">
        <v>634</v>
      </c>
      <c r="G219" s="41"/>
      <c r="H219" s="41"/>
      <c r="I219" s="137"/>
      <c r="J219" s="41"/>
      <c r="K219" s="41"/>
      <c r="L219" s="45"/>
      <c r="M219" s="236"/>
      <c r="N219" s="237"/>
      <c r="O219" s="85"/>
      <c r="P219" s="85"/>
      <c r="Q219" s="85"/>
      <c r="R219" s="85"/>
      <c r="S219" s="85"/>
      <c r="T219" s="86"/>
      <c r="U219" s="39"/>
      <c r="V219" s="39"/>
      <c r="W219" s="39"/>
      <c r="X219" s="39"/>
      <c r="Y219" s="39"/>
      <c r="Z219" s="39"/>
      <c r="AA219" s="39"/>
      <c r="AB219" s="39"/>
      <c r="AC219" s="39"/>
      <c r="AD219" s="39"/>
      <c r="AE219" s="39"/>
      <c r="AT219" s="18" t="s">
        <v>135</v>
      </c>
      <c r="AU219" s="18" t="s">
        <v>83</v>
      </c>
    </row>
    <row r="220" spans="1:65" s="2" customFormat="1" ht="16.5" customHeight="1">
      <c r="A220" s="39"/>
      <c r="B220" s="40"/>
      <c r="C220" s="220" t="s">
        <v>635</v>
      </c>
      <c r="D220" s="220" t="s">
        <v>129</v>
      </c>
      <c r="E220" s="221" t="s">
        <v>636</v>
      </c>
      <c r="F220" s="222" t="s">
        <v>622</v>
      </c>
      <c r="G220" s="223" t="s">
        <v>145</v>
      </c>
      <c r="H220" s="224">
        <v>1</v>
      </c>
      <c r="I220" s="225"/>
      <c r="J220" s="226">
        <f>ROUND(I220*H220,2)</f>
        <v>0</v>
      </c>
      <c r="K220" s="227"/>
      <c r="L220" s="45"/>
      <c r="M220" s="228" t="s">
        <v>21</v>
      </c>
      <c r="N220" s="229" t="s">
        <v>44</v>
      </c>
      <c r="O220" s="85"/>
      <c r="P220" s="230">
        <f>O220*H220</f>
        <v>0</v>
      </c>
      <c r="Q220" s="230">
        <v>0</v>
      </c>
      <c r="R220" s="230">
        <f>Q220*H220</f>
        <v>0</v>
      </c>
      <c r="S220" s="230">
        <v>0</v>
      </c>
      <c r="T220" s="231">
        <f>S220*H220</f>
        <v>0</v>
      </c>
      <c r="U220" s="39"/>
      <c r="V220" s="39"/>
      <c r="W220" s="39"/>
      <c r="X220" s="39"/>
      <c r="Y220" s="39"/>
      <c r="Z220" s="39"/>
      <c r="AA220" s="39"/>
      <c r="AB220" s="39"/>
      <c r="AC220" s="39"/>
      <c r="AD220" s="39"/>
      <c r="AE220" s="39"/>
      <c r="AR220" s="232" t="s">
        <v>406</v>
      </c>
      <c r="AT220" s="232" t="s">
        <v>129</v>
      </c>
      <c r="AU220" s="232" t="s">
        <v>83</v>
      </c>
      <c r="AY220" s="18" t="s">
        <v>127</v>
      </c>
      <c r="BE220" s="233">
        <f>IF(N220="základní",J220,0)</f>
        <v>0</v>
      </c>
      <c r="BF220" s="233">
        <f>IF(N220="snížená",J220,0)</f>
        <v>0</v>
      </c>
      <c r="BG220" s="233">
        <f>IF(N220="zákl. přenesená",J220,0)</f>
        <v>0</v>
      </c>
      <c r="BH220" s="233">
        <f>IF(N220="sníž. přenesená",J220,0)</f>
        <v>0</v>
      </c>
      <c r="BI220" s="233">
        <f>IF(N220="nulová",J220,0)</f>
        <v>0</v>
      </c>
      <c r="BJ220" s="18" t="s">
        <v>81</v>
      </c>
      <c r="BK220" s="233">
        <f>ROUND(I220*H220,2)</f>
        <v>0</v>
      </c>
      <c r="BL220" s="18" t="s">
        <v>406</v>
      </c>
      <c r="BM220" s="232" t="s">
        <v>637</v>
      </c>
    </row>
    <row r="221" spans="1:47" s="2" customFormat="1" ht="12">
      <c r="A221" s="39"/>
      <c r="B221" s="40"/>
      <c r="C221" s="41"/>
      <c r="D221" s="234" t="s">
        <v>135</v>
      </c>
      <c r="E221" s="41"/>
      <c r="F221" s="235" t="s">
        <v>638</v>
      </c>
      <c r="G221" s="41"/>
      <c r="H221" s="41"/>
      <c r="I221" s="137"/>
      <c r="J221" s="41"/>
      <c r="K221" s="41"/>
      <c r="L221" s="45"/>
      <c r="M221" s="236"/>
      <c r="N221" s="237"/>
      <c r="O221" s="85"/>
      <c r="P221" s="85"/>
      <c r="Q221" s="85"/>
      <c r="R221" s="85"/>
      <c r="S221" s="85"/>
      <c r="T221" s="86"/>
      <c r="U221" s="39"/>
      <c r="V221" s="39"/>
      <c r="W221" s="39"/>
      <c r="X221" s="39"/>
      <c r="Y221" s="39"/>
      <c r="Z221" s="39"/>
      <c r="AA221" s="39"/>
      <c r="AB221" s="39"/>
      <c r="AC221" s="39"/>
      <c r="AD221" s="39"/>
      <c r="AE221" s="39"/>
      <c r="AT221" s="18" t="s">
        <v>135</v>
      </c>
      <c r="AU221" s="18" t="s">
        <v>83</v>
      </c>
    </row>
    <row r="222" spans="1:65" s="2" customFormat="1" ht="16.5" customHeight="1">
      <c r="A222" s="39"/>
      <c r="B222" s="40"/>
      <c r="C222" s="220" t="s">
        <v>639</v>
      </c>
      <c r="D222" s="220" t="s">
        <v>129</v>
      </c>
      <c r="E222" s="221" t="s">
        <v>640</v>
      </c>
      <c r="F222" s="222" t="s">
        <v>641</v>
      </c>
      <c r="G222" s="223" t="s">
        <v>387</v>
      </c>
      <c r="H222" s="224">
        <v>2</v>
      </c>
      <c r="I222" s="225"/>
      <c r="J222" s="226">
        <f>ROUND(I222*H222,2)</f>
        <v>0</v>
      </c>
      <c r="K222" s="227"/>
      <c r="L222" s="45"/>
      <c r="M222" s="228" t="s">
        <v>21</v>
      </c>
      <c r="N222" s="229" t="s">
        <v>44</v>
      </c>
      <c r="O222" s="85"/>
      <c r="P222" s="230">
        <f>O222*H222</f>
        <v>0</v>
      </c>
      <c r="Q222" s="230">
        <v>0</v>
      </c>
      <c r="R222" s="230">
        <f>Q222*H222</f>
        <v>0</v>
      </c>
      <c r="S222" s="230">
        <v>0</v>
      </c>
      <c r="T222" s="231">
        <f>S222*H222</f>
        <v>0</v>
      </c>
      <c r="U222" s="39"/>
      <c r="V222" s="39"/>
      <c r="W222" s="39"/>
      <c r="X222" s="39"/>
      <c r="Y222" s="39"/>
      <c r="Z222" s="39"/>
      <c r="AA222" s="39"/>
      <c r="AB222" s="39"/>
      <c r="AC222" s="39"/>
      <c r="AD222" s="39"/>
      <c r="AE222" s="39"/>
      <c r="AR222" s="232" t="s">
        <v>406</v>
      </c>
      <c r="AT222" s="232" t="s">
        <v>129</v>
      </c>
      <c r="AU222" s="232" t="s">
        <v>83</v>
      </c>
      <c r="AY222" s="18" t="s">
        <v>127</v>
      </c>
      <c r="BE222" s="233">
        <f>IF(N222="základní",J222,0)</f>
        <v>0</v>
      </c>
      <c r="BF222" s="233">
        <f>IF(N222="snížená",J222,0)</f>
        <v>0</v>
      </c>
      <c r="BG222" s="233">
        <f>IF(N222="zákl. přenesená",J222,0)</f>
        <v>0</v>
      </c>
      <c r="BH222" s="233">
        <f>IF(N222="sníž. přenesená",J222,0)</f>
        <v>0</v>
      </c>
      <c r="BI222" s="233">
        <f>IF(N222="nulová",J222,0)</f>
        <v>0</v>
      </c>
      <c r="BJ222" s="18" t="s">
        <v>81</v>
      </c>
      <c r="BK222" s="233">
        <f>ROUND(I222*H222,2)</f>
        <v>0</v>
      </c>
      <c r="BL222" s="18" t="s">
        <v>406</v>
      </c>
      <c r="BM222" s="232" t="s">
        <v>642</v>
      </c>
    </row>
    <row r="223" spans="1:47" s="2" customFormat="1" ht="12">
      <c r="A223" s="39"/>
      <c r="B223" s="40"/>
      <c r="C223" s="41"/>
      <c r="D223" s="234" t="s">
        <v>135</v>
      </c>
      <c r="E223" s="41"/>
      <c r="F223" s="235" t="s">
        <v>643</v>
      </c>
      <c r="G223" s="41"/>
      <c r="H223" s="41"/>
      <c r="I223" s="137"/>
      <c r="J223" s="41"/>
      <c r="K223" s="41"/>
      <c r="L223" s="45"/>
      <c r="M223" s="236"/>
      <c r="N223" s="237"/>
      <c r="O223" s="85"/>
      <c r="P223" s="85"/>
      <c r="Q223" s="85"/>
      <c r="R223" s="85"/>
      <c r="S223" s="85"/>
      <c r="T223" s="86"/>
      <c r="U223" s="39"/>
      <c r="V223" s="39"/>
      <c r="W223" s="39"/>
      <c r="X223" s="39"/>
      <c r="Y223" s="39"/>
      <c r="Z223" s="39"/>
      <c r="AA223" s="39"/>
      <c r="AB223" s="39"/>
      <c r="AC223" s="39"/>
      <c r="AD223" s="39"/>
      <c r="AE223" s="39"/>
      <c r="AT223" s="18" t="s">
        <v>135</v>
      </c>
      <c r="AU223" s="18" t="s">
        <v>83</v>
      </c>
    </row>
    <row r="224" spans="1:47" s="2" customFormat="1" ht="12">
      <c r="A224" s="39"/>
      <c r="B224" s="40"/>
      <c r="C224" s="41"/>
      <c r="D224" s="234" t="s">
        <v>136</v>
      </c>
      <c r="E224" s="41"/>
      <c r="F224" s="238" t="s">
        <v>644</v>
      </c>
      <c r="G224" s="41"/>
      <c r="H224" s="41"/>
      <c r="I224" s="137"/>
      <c r="J224" s="41"/>
      <c r="K224" s="41"/>
      <c r="L224" s="45"/>
      <c r="M224" s="236"/>
      <c r="N224" s="237"/>
      <c r="O224" s="85"/>
      <c r="P224" s="85"/>
      <c r="Q224" s="85"/>
      <c r="R224" s="85"/>
      <c r="S224" s="85"/>
      <c r="T224" s="86"/>
      <c r="U224" s="39"/>
      <c r="V224" s="39"/>
      <c r="W224" s="39"/>
      <c r="X224" s="39"/>
      <c r="Y224" s="39"/>
      <c r="Z224" s="39"/>
      <c r="AA224" s="39"/>
      <c r="AB224" s="39"/>
      <c r="AC224" s="39"/>
      <c r="AD224" s="39"/>
      <c r="AE224" s="39"/>
      <c r="AT224" s="18" t="s">
        <v>136</v>
      </c>
      <c r="AU224" s="18" t="s">
        <v>83</v>
      </c>
    </row>
    <row r="225" spans="1:65" s="2" customFormat="1" ht="16.5" customHeight="1">
      <c r="A225" s="39"/>
      <c r="B225" s="40"/>
      <c r="C225" s="220" t="s">
        <v>645</v>
      </c>
      <c r="D225" s="220" t="s">
        <v>129</v>
      </c>
      <c r="E225" s="221" t="s">
        <v>646</v>
      </c>
      <c r="F225" s="222" t="s">
        <v>647</v>
      </c>
      <c r="G225" s="223" t="s">
        <v>457</v>
      </c>
      <c r="H225" s="224">
        <v>3</v>
      </c>
      <c r="I225" s="225"/>
      <c r="J225" s="226">
        <f>ROUND(I225*H225,2)</f>
        <v>0</v>
      </c>
      <c r="K225" s="227"/>
      <c r="L225" s="45"/>
      <c r="M225" s="228" t="s">
        <v>21</v>
      </c>
      <c r="N225" s="229" t="s">
        <v>44</v>
      </c>
      <c r="O225" s="85"/>
      <c r="P225" s="230">
        <f>O225*H225</f>
        <v>0</v>
      </c>
      <c r="Q225" s="230">
        <v>0</v>
      </c>
      <c r="R225" s="230">
        <f>Q225*H225</f>
        <v>0</v>
      </c>
      <c r="S225" s="230">
        <v>0</v>
      </c>
      <c r="T225" s="231">
        <f>S225*H225</f>
        <v>0</v>
      </c>
      <c r="U225" s="39"/>
      <c r="V225" s="39"/>
      <c r="W225" s="39"/>
      <c r="X225" s="39"/>
      <c r="Y225" s="39"/>
      <c r="Z225" s="39"/>
      <c r="AA225" s="39"/>
      <c r="AB225" s="39"/>
      <c r="AC225" s="39"/>
      <c r="AD225" s="39"/>
      <c r="AE225" s="39"/>
      <c r="AR225" s="232" t="s">
        <v>406</v>
      </c>
      <c r="AT225" s="232" t="s">
        <v>129</v>
      </c>
      <c r="AU225" s="232" t="s">
        <v>83</v>
      </c>
      <c r="AY225" s="18" t="s">
        <v>127</v>
      </c>
      <c r="BE225" s="233">
        <f>IF(N225="základní",J225,0)</f>
        <v>0</v>
      </c>
      <c r="BF225" s="233">
        <f>IF(N225="snížená",J225,0)</f>
        <v>0</v>
      </c>
      <c r="BG225" s="233">
        <f>IF(N225="zákl. přenesená",J225,0)</f>
        <v>0</v>
      </c>
      <c r="BH225" s="233">
        <f>IF(N225="sníž. přenesená",J225,0)</f>
        <v>0</v>
      </c>
      <c r="BI225" s="233">
        <f>IF(N225="nulová",J225,0)</f>
        <v>0</v>
      </c>
      <c r="BJ225" s="18" t="s">
        <v>81</v>
      </c>
      <c r="BK225" s="233">
        <f>ROUND(I225*H225,2)</f>
        <v>0</v>
      </c>
      <c r="BL225" s="18" t="s">
        <v>406</v>
      </c>
      <c r="BM225" s="232" t="s">
        <v>648</v>
      </c>
    </row>
    <row r="226" spans="1:47" s="2" customFormat="1" ht="12">
      <c r="A226" s="39"/>
      <c r="B226" s="40"/>
      <c r="C226" s="41"/>
      <c r="D226" s="234" t="s">
        <v>135</v>
      </c>
      <c r="E226" s="41"/>
      <c r="F226" s="235" t="s">
        <v>649</v>
      </c>
      <c r="G226" s="41"/>
      <c r="H226" s="41"/>
      <c r="I226" s="137"/>
      <c r="J226" s="41"/>
      <c r="K226" s="41"/>
      <c r="L226" s="45"/>
      <c r="M226" s="236"/>
      <c r="N226" s="237"/>
      <c r="O226" s="85"/>
      <c r="P226" s="85"/>
      <c r="Q226" s="85"/>
      <c r="R226" s="85"/>
      <c r="S226" s="85"/>
      <c r="T226" s="86"/>
      <c r="U226" s="39"/>
      <c r="V226" s="39"/>
      <c r="W226" s="39"/>
      <c r="X226" s="39"/>
      <c r="Y226" s="39"/>
      <c r="Z226" s="39"/>
      <c r="AA226" s="39"/>
      <c r="AB226" s="39"/>
      <c r="AC226" s="39"/>
      <c r="AD226" s="39"/>
      <c r="AE226" s="39"/>
      <c r="AT226" s="18" t="s">
        <v>135</v>
      </c>
      <c r="AU226" s="18" t="s">
        <v>83</v>
      </c>
    </row>
    <row r="227" spans="1:47" s="2" customFormat="1" ht="12">
      <c r="A227" s="39"/>
      <c r="B227" s="40"/>
      <c r="C227" s="41"/>
      <c r="D227" s="234" t="s">
        <v>136</v>
      </c>
      <c r="E227" s="41"/>
      <c r="F227" s="238" t="s">
        <v>650</v>
      </c>
      <c r="G227" s="41"/>
      <c r="H227" s="41"/>
      <c r="I227" s="137"/>
      <c r="J227" s="41"/>
      <c r="K227" s="41"/>
      <c r="L227" s="45"/>
      <c r="M227" s="236"/>
      <c r="N227" s="237"/>
      <c r="O227" s="85"/>
      <c r="P227" s="85"/>
      <c r="Q227" s="85"/>
      <c r="R227" s="85"/>
      <c r="S227" s="85"/>
      <c r="T227" s="86"/>
      <c r="U227" s="39"/>
      <c r="V227" s="39"/>
      <c r="W227" s="39"/>
      <c r="X227" s="39"/>
      <c r="Y227" s="39"/>
      <c r="Z227" s="39"/>
      <c r="AA227" s="39"/>
      <c r="AB227" s="39"/>
      <c r="AC227" s="39"/>
      <c r="AD227" s="39"/>
      <c r="AE227" s="39"/>
      <c r="AT227" s="18" t="s">
        <v>136</v>
      </c>
      <c r="AU227" s="18" t="s">
        <v>83</v>
      </c>
    </row>
    <row r="228" spans="1:65" s="2" customFormat="1" ht="16.5" customHeight="1">
      <c r="A228" s="39"/>
      <c r="B228" s="40"/>
      <c r="C228" s="220" t="s">
        <v>651</v>
      </c>
      <c r="D228" s="220" t="s">
        <v>129</v>
      </c>
      <c r="E228" s="221" t="s">
        <v>652</v>
      </c>
      <c r="F228" s="222" t="s">
        <v>653</v>
      </c>
      <c r="G228" s="223" t="s">
        <v>457</v>
      </c>
      <c r="H228" s="224">
        <v>8</v>
      </c>
      <c r="I228" s="225"/>
      <c r="J228" s="226">
        <f>ROUND(I228*H228,2)</f>
        <v>0</v>
      </c>
      <c r="K228" s="227"/>
      <c r="L228" s="45"/>
      <c r="M228" s="228" t="s">
        <v>21</v>
      </c>
      <c r="N228" s="229" t="s">
        <v>44</v>
      </c>
      <c r="O228" s="85"/>
      <c r="P228" s="230">
        <f>O228*H228</f>
        <v>0</v>
      </c>
      <c r="Q228" s="230">
        <v>0</v>
      </c>
      <c r="R228" s="230">
        <f>Q228*H228</f>
        <v>0</v>
      </c>
      <c r="S228" s="230">
        <v>0</v>
      </c>
      <c r="T228" s="231">
        <f>S228*H228</f>
        <v>0</v>
      </c>
      <c r="U228" s="39"/>
      <c r="V228" s="39"/>
      <c r="W228" s="39"/>
      <c r="X228" s="39"/>
      <c r="Y228" s="39"/>
      <c r="Z228" s="39"/>
      <c r="AA228" s="39"/>
      <c r="AB228" s="39"/>
      <c r="AC228" s="39"/>
      <c r="AD228" s="39"/>
      <c r="AE228" s="39"/>
      <c r="AR228" s="232" t="s">
        <v>406</v>
      </c>
      <c r="AT228" s="232" t="s">
        <v>129</v>
      </c>
      <c r="AU228" s="232" t="s">
        <v>83</v>
      </c>
      <c r="AY228" s="18" t="s">
        <v>127</v>
      </c>
      <c r="BE228" s="233">
        <f>IF(N228="základní",J228,0)</f>
        <v>0</v>
      </c>
      <c r="BF228" s="233">
        <f>IF(N228="snížená",J228,0)</f>
        <v>0</v>
      </c>
      <c r="BG228" s="233">
        <f>IF(N228="zákl. přenesená",J228,0)</f>
        <v>0</v>
      </c>
      <c r="BH228" s="233">
        <f>IF(N228="sníž. přenesená",J228,0)</f>
        <v>0</v>
      </c>
      <c r="BI228" s="233">
        <f>IF(N228="nulová",J228,0)</f>
        <v>0</v>
      </c>
      <c r="BJ228" s="18" t="s">
        <v>81</v>
      </c>
      <c r="BK228" s="233">
        <f>ROUND(I228*H228,2)</f>
        <v>0</v>
      </c>
      <c r="BL228" s="18" t="s">
        <v>406</v>
      </c>
      <c r="BM228" s="232" t="s">
        <v>654</v>
      </c>
    </row>
    <row r="229" spans="1:47" s="2" customFormat="1" ht="12">
      <c r="A229" s="39"/>
      <c r="B229" s="40"/>
      <c r="C229" s="41"/>
      <c r="D229" s="234" t="s">
        <v>135</v>
      </c>
      <c r="E229" s="41"/>
      <c r="F229" s="235" t="s">
        <v>655</v>
      </c>
      <c r="G229" s="41"/>
      <c r="H229" s="41"/>
      <c r="I229" s="137"/>
      <c r="J229" s="41"/>
      <c r="K229" s="41"/>
      <c r="L229" s="45"/>
      <c r="M229" s="236"/>
      <c r="N229" s="237"/>
      <c r="O229" s="85"/>
      <c r="P229" s="85"/>
      <c r="Q229" s="85"/>
      <c r="R229" s="85"/>
      <c r="S229" s="85"/>
      <c r="T229" s="86"/>
      <c r="U229" s="39"/>
      <c r="V229" s="39"/>
      <c r="W229" s="39"/>
      <c r="X229" s="39"/>
      <c r="Y229" s="39"/>
      <c r="Z229" s="39"/>
      <c r="AA229" s="39"/>
      <c r="AB229" s="39"/>
      <c r="AC229" s="39"/>
      <c r="AD229" s="39"/>
      <c r="AE229" s="39"/>
      <c r="AT229" s="18" t="s">
        <v>135</v>
      </c>
      <c r="AU229" s="18" t="s">
        <v>83</v>
      </c>
    </row>
    <row r="230" spans="1:65" s="2" customFormat="1" ht="16.5" customHeight="1">
      <c r="A230" s="39"/>
      <c r="B230" s="40"/>
      <c r="C230" s="220" t="s">
        <v>656</v>
      </c>
      <c r="D230" s="220" t="s">
        <v>129</v>
      </c>
      <c r="E230" s="221" t="s">
        <v>657</v>
      </c>
      <c r="F230" s="222" t="s">
        <v>658</v>
      </c>
      <c r="G230" s="223" t="s">
        <v>457</v>
      </c>
      <c r="H230" s="224">
        <v>4</v>
      </c>
      <c r="I230" s="225"/>
      <c r="J230" s="226">
        <f>ROUND(I230*H230,2)</f>
        <v>0</v>
      </c>
      <c r="K230" s="227"/>
      <c r="L230" s="45"/>
      <c r="M230" s="228" t="s">
        <v>21</v>
      </c>
      <c r="N230" s="229" t="s">
        <v>44</v>
      </c>
      <c r="O230" s="85"/>
      <c r="P230" s="230">
        <f>O230*H230</f>
        <v>0</v>
      </c>
      <c r="Q230" s="230">
        <v>0</v>
      </c>
      <c r="R230" s="230">
        <f>Q230*H230</f>
        <v>0</v>
      </c>
      <c r="S230" s="230">
        <v>0</v>
      </c>
      <c r="T230" s="231">
        <f>S230*H230</f>
        <v>0</v>
      </c>
      <c r="U230" s="39"/>
      <c r="V230" s="39"/>
      <c r="W230" s="39"/>
      <c r="X230" s="39"/>
      <c r="Y230" s="39"/>
      <c r="Z230" s="39"/>
      <c r="AA230" s="39"/>
      <c r="AB230" s="39"/>
      <c r="AC230" s="39"/>
      <c r="AD230" s="39"/>
      <c r="AE230" s="39"/>
      <c r="AR230" s="232" t="s">
        <v>406</v>
      </c>
      <c r="AT230" s="232" t="s">
        <v>129</v>
      </c>
      <c r="AU230" s="232" t="s">
        <v>83</v>
      </c>
      <c r="AY230" s="18" t="s">
        <v>127</v>
      </c>
      <c r="BE230" s="233">
        <f>IF(N230="základní",J230,0)</f>
        <v>0</v>
      </c>
      <c r="BF230" s="233">
        <f>IF(N230="snížená",J230,0)</f>
        <v>0</v>
      </c>
      <c r="BG230" s="233">
        <f>IF(N230="zákl. přenesená",J230,0)</f>
        <v>0</v>
      </c>
      <c r="BH230" s="233">
        <f>IF(N230="sníž. přenesená",J230,0)</f>
        <v>0</v>
      </c>
      <c r="BI230" s="233">
        <f>IF(N230="nulová",J230,0)</f>
        <v>0</v>
      </c>
      <c r="BJ230" s="18" t="s">
        <v>81</v>
      </c>
      <c r="BK230" s="233">
        <f>ROUND(I230*H230,2)</f>
        <v>0</v>
      </c>
      <c r="BL230" s="18" t="s">
        <v>406</v>
      </c>
      <c r="BM230" s="232" t="s">
        <v>659</v>
      </c>
    </row>
    <row r="231" spans="1:47" s="2" customFormat="1" ht="12">
      <c r="A231" s="39"/>
      <c r="B231" s="40"/>
      <c r="C231" s="41"/>
      <c r="D231" s="234" t="s">
        <v>135</v>
      </c>
      <c r="E231" s="41"/>
      <c r="F231" s="235" t="s">
        <v>660</v>
      </c>
      <c r="G231" s="41"/>
      <c r="H231" s="41"/>
      <c r="I231" s="137"/>
      <c r="J231" s="41"/>
      <c r="K231" s="41"/>
      <c r="L231" s="45"/>
      <c r="M231" s="236"/>
      <c r="N231" s="237"/>
      <c r="O231" s="85"/>
      <c r="P231" s="85"/>
      <c r="Q231" s="85"/>
      <c r="R231" s="85"/>
      <c r="S231" s="85"/>
      <c r="T231" s="86"/>
      <c r="U231" s="39"/>
      <c r="V231" s="39"/>
      <c r="W231" s="39"/>
      <c r="X231" s="39"/>
      <c r="Y231" s="39"/>
      <c r="Z231" s="39"/>
      <c r="AA231" s="39"/>
      <c r="AB231" s="39"/>
      <c r="AC231" s="39"/>
      <c r="AD231" s="39"/>
      <c r="AE231" s="39"/>
      <c r="AT231" s="18" t="s">
        <v>135</v>
      </c>
      <c r="AU231" s="18" t="s">
        <v>83</v>
      </c>
    </row>
    <row r="232" spans="1:65" s="2" customFormat="1" ht="16.5" customHeight="1">
      <c r="A232" s="39"/>
      <c r="B232" s="40"/>
      <c r="C232" s="220" t="s">
        <v>661</v>
      </c>
      <c r="D232" s="220" t="s">
        <v>129</v>
      </c>
      <c r="E232" s="221" t="s">
        <v>662</v>
      </c>
      <c r="F232" s="222" t="s">
        <v>641</v>
      </c>
      <c r="G232" s="223" t="s">
        <v>457</v>
      </c>
      <c r="H232" s="224">
        <v>2</v>
      </c>
      <c r="I232" s="225"/>
      <c r="J232" s="226">
        <f>ROUND(I232*H232,2)</f>
        <v>0</v>
      </c>
      <c r="K232" s="227"/>
      <c r="L232" s="45"/>
      <c r="M232" s="228" t="s">
        <v>21</v>
      </c>
      <c r="N232" s="229" t="s">
        <v>44</v>
      </c>
      <c r="O232" s="85"/>
      <c r="P232" s="230">
        <f>O232*H232</f>
        <v>0</v>
      </c>
      <c r="Q232" s="230">
        <v>0</v>
      </c>
      <c r="R232" s="230">
        <f>Q232*H232</f>
        <v>0</v>
      </c>
      <c r="S232" s="230">
        <v>0</v>
      </c>
      <c r="T232" s="231">
        <f>S232*H232</f>
        <v>0</v>
      </c>
      <c r="U232" s="39"/>
      <c r="V232" s="39"/>
      <c r="W232" s="39"/>
      <c r="X232" s="39"/>
      <c r="Y232" s="39"/>
      <c r="Z232" s="39"/>
      <c r="AA232" s="39"/>
      <c r="AB232" s="39"/>
      <c r="AC232" s="39"/>
      <c r="AD232" s="39"/>
      <c r="AE232" s="39"/>
      <c r="AR232" s="232" t="s">
        <v>406</v>
      </c>
      <c r="AT232" s="232" t="s">
        <v>129</v>
      </c>
      <c r="AU232" s="232" t="s">
        <v>83</v>
      </c>
      <c r="AY232" s="18" t="s">
        <v>127</v>
      </c>
      <c r="BE232" s="233">
        <f>IF(N232="základní",J232,0)</f>
        <v>0</v>
      </c>
      <c r="BF232" s="233">
        <f>IF(N232="snížená",J232,0)</f>
        <v>0</v>
      </c>
      <c r="BG232" s="233">
        <f>IF(N232="zákl. přenesená",J232,0)</f>
        <v>0</v>
      </c>
      <c r="BH232" s="233">
        <f>IF(N232="sníž. přenesená",J232,0)</f>
        <v>0</v>
      </c>
      <c r="BI232" s="233">
        <f>IF(N232="nulová",J232,0)</f>
        <v>0</v>
      </c>
      <c r="BJ232" s="18" t="s">
        <v>81</v>
      </c>
      <c r="BK232" s="233">
        <f>ROUND(I232*H232,2)</f>
        <v>0</v>
      </c>
      <c r="BL232" s="18" t="s">
        <v>406</v>
      </c>
      <c r="BM232" s="232" t="s">
        <v>663</v>
      </c>
    </row>
    <row r="233" spans="1:47" s="2" customFormat="1" ht="12">
      <c r="A233" s="39"/>
      <c r="B233" s="40"/>
      <c r="C233" s="41"/>
      <c r="D233" s="234" t="s">
        <v>135</v>
      </c>
      <c r="E233" s="41"/>
      <c r="F233" s="235" t="s">
        <v>664</v>
      </c>
      <c r="G233" s="41"/>
      <c r="H233" s="41"/>
      <c r="I233" s="137"/>
      <c r="J233" s="41"/>
      <c r="K233" s="41"/>
      <c r="L233" s="45"/>
      <c r="M233" s="236"/>
      <c r="N233" s="237"/>
      <c r="O233" s="85"/>
      <c r="P233" s="85"/>
      <c r="Q233" s="85"/>
      <c r="R233" s="85"/>
      <c r="S233" s="85"/>
      <c r="T233" s="86"/>
      <c r="U233" s="39"/>
      <c r="V233" s="39"/>
      <c r="W233" s="39"/>
      <c r="X233" s="39"/>
      <c r="Y233" s="39"/>
      <c r="Z233" s="39"/>
      <c r="AA233" s="39"/>
      <c r="AB233" s="39"/>
      <c r="AC233" s="39"/>
      <c r="AD233" s="39"/>
      <c r="AE233" s="39"/>
      <c r="AT233" s="18" t="s">
        <v>135</v>
      </c>
      <c r="AU233" s="18" t="s">
        <v>83</v>
      </c>
    </row>
    <row r="234" spans="1:47" s="2" customFormat="1" ht="12">
      <c r="A234" s="39"/>
      <c r="B234" s="40"/>
      <c r="C234" s="41"/>
      <c r="D234" s="234" t="s">
        <v>136</v>
      </c>
      <c r="E234" s="41"/>
      <c r="F234" s="238" t="s">
        <v>665</v>
      </c>
      <c r="G234" s="41"/>
      <c r="H234" s="41"/>
      <c r="I234" s="137"/>
      <c r="J234" s="41"/>
      <c r="K234" s="41"/>
      <c r="L234" s="45"/>
      <c r="M234" s="236"/>
      <c r="N234" s="237"/>
      <c r="O234" s="85"/>
      <c r="P234" s="85"/>
      <c r="Q234" s="85"/>
      <c r="R234" s="85"/>
      <c r="S234" s="85"/>
      <c r="T234" s="86"/>
      <c r="U234" s="39"/>
      <c r="V234" s="39"/>
      <c r="W234" s="39"/>
      <c r="X234" s="39"/>
      <c r="Y234" s="39"/>
      <c r="Z234" s="39"/>
      <c r="AA234" s="39"/>
      <c r="AB234" s="39"/>
      <c r="AC234" s="39"/>
      <c r="AD234" s="39"/>
      <c r="AE234" s="39"/>
      <c r="AT234" s="18" t="s">
        <v>136</v>
      </c>
      <c r="AU234" s="18" t="s">
        <v>83</v>
      </c>
    </row>
    <row r="235" spans="1:65" s="2" customFormat="1" ht="16.5" customHeight="1">
      <c r="A235" s="39"/>
      <c r="B235" s="40"/>
      <c r="C235" s="220" t="s">
        <v>666</v>
      </c>
      <c r="D235" s="220" t="s">
        <v>129</v>
      </c>
      <c r="E235" s="221" t="s">
        <v>667</v>
      </c>
      <c r="F235" s="222" t="s">
        <v>647</v>
      </c>
      <c r="G235" s="223" t="s">
        <v>457</v>
      </c>
      <c r="H235" s="224">
        <v>1</v>
      </c>
      <c r="I235" s="225"/>
      <c r="J235" s="226">
        <f>ROUND(I235*H235,2)</f>
        <v>0</v>
      </c>
      <c r="K235" s="227"/>
      <c r="L235" s="45"/>
      <c r="M235" s="228" t="s">
        <v>21</v>
      </c>
      <c r="N235" s="229" t="s">
        <v>44</v>
      </c>
      <c r="O235" s="85"/>
      <c r="P235" s="230">
        <f>O235*H235</f>
        <v>0</v>
      </c>
      <c r="Q235" s="230">
        <v>0</v>
      </c>
      <c r="R235" s="230">
        <f>Q235*H235</f>
        <v>0</v>
      </c>
      <c r="S235" s="230">
        <v>0</v>
      </c>
      <c r="T235" s="231">
        <f>S235*H235</f>
        <v>0</v>
      </c>
      <c r="U235" s="39"/>
      <c r="V235" s="39"/>
      <c r="W235" s="39"/>
      <c r="X235" s="39"/>
      <c r="Y235" s="39"/>
      <c r="Z235" s="39"/>
      <c r="AA235" s="39"/>
      <c r="AB235" s="39"/>
      <c r="AC235" s="39"/>
      <c r="AD235" s="39"/>
      <c r="AE235" s="39"/>
      <c r="AR235" s="232" t="s">
        <v>406</v>
      </c>
      <c r="AT235" s="232" t="s">
        <v>129</v>
      </c>
      <c r="AU235" s="232" t="s">
        <v>83</v>
      </c>
      <c r="AY235" s="18" t="s">
        <v>127</v>
      </c>
      <c r="BE235" s="233">
        <f>IF(N235="základní",J235,0)</f>
        <v>0</v>
      </c>
      <c r="BF235" s="233">
        <f>IF(N235="snížená",J235,0)</f>
        <v>0</v>
      </c>
      <c r="BG235" s="233">
        <f>IF(N235="zákl. přenesená",J235,0)</f>
        <v>0</v>
      </c>
      <c r="BH235" s="233">
        <f>IF(N235="sníž. přenesená",J235,0)</f>
        <v>0</v>
      </c>
      <c r="BI235" s="233">
        <f>IF(N235="nulová",J235,0)</f>
        <v>0</v>
      </c>
      <c r="BJ235" s="18" t="s">
        <v>81</v>
      </c>
      <c r="BK235" s="233">
        <f>ROUND(I235*H235,2)</f>
        <v>0</v>
      </c>
      <c r="BL235" s="18" t="s">
        <v>406</v>
      </c>
      <c r="BM235" s="232" t="s">
        <v>668</v>
      </c>
    </row>
    <row r="236" spans="1:47" s="2" customFormat="1" ht="12">
      <c r="A236" s="39"/>
      <c r="B236" s="40"/>
      <c r="C236" s="41"/>
      <c r="D236" s="234" t="s">
        <v>135</v>
      </c>
      <c r="E236" s="41"/>
      <c r="F236" s="235" t="s">
        <v>669</v>
      </c>
      <c r="G236" s="41"/>
      <c r="H236" s="41"/>
      <c r="I236" s="137"/>
      <c r="J236" s="41"/>
      <c r="K236" s="41"/>
      <c r="L236" s="45"/>
      <c r="M236" s="236"/>
      <c r="N236" s="237"/>
      <c r="O236" s="85"/>
      <c r="P236" s="85"/>
      <c r="Q236" s="85"/>
      <c r="R236" s="85"/>
      <c r="S236" s="85"/>
      <c r="T236" s="86"/>
      <c r="U236" s="39"/>
      <c r="V236" s="39"/>
      <c r="W236" s="39"/>
      <c r="X236" s="39"/>
      <c r="Y236" s="39"/>
      <c r="Z236" s="39"/>
      <c r="AA236" s="39"/>
      <c r="AB236" s="39"/>
      <c r="AC236" s="39"/>
      <c r="AD236" s="39"/>
      <c r="AE236" s="39"/>
      <c r="AT236" s="18" t="s">
        <v>135</v>
      </c>
      <c r="AU236" s="18" t="s">
        <v>83</v>
      </c>
    </row>
    <row r="237" spans="1:47" s="2" customFormat="1" ht="12">
      <c r="A237" s="39"/>
      <c r="B237" s="40"/>
      <c r="C237" s="41"/>
      <c r="D237" s="234" t="s">
        <v>136</v>
      </c>
      <c r="E237" s="41"/>
      <c r="F237" s="238" t="s">
        <v>670</v>
      </c>
      <c r="G237" s="41"/>
      <c r="H237" s="41"/>
      <c r="I237" s="137"/>
      <c r="J237" s="41"/>
      <c r="K237" s="41"/>
      <c r="L237" s="45"/>
      <c r="M237" s="236"/>
      <c r="N237" s="237"/>
      <c r="O237" s="85"/>
      <c r="P237" s="85"/>
      <c r="Q237" s="85"/>
      <c r="R237" s="85"/>
      <c r="S237" s="85"/>
      <c r="T237" s="86"/>
      <c r="U237" s="39"/>
      <c r="V237" s="39"/>
      <c r="W237" s="39"/>
      <c r="X237" s="39"/>
      <c r="Y237" s="39"/>
      <c r="Z237" s="39"/>
      <c r="AA237" s="39"/>
      <c r="AB237" s="39"/>
      <c r="AC237" s="39"/>
      <c r="AD237" s="39"/>
      <c r="AE237" s="39"/>
      <c r="AT237" s="18" t="s">
        <v>136</v>
      </c>
      <c r="AU237" s="18" t="s">
        <v>83</v>
      </c>
    </row>
    <row r="238" spans="1:65" s="2" customFormat="1" ht="16.5" customHeight="1">
      <c r="A238" s="39"/>
      <c r="B238" s="40"/>
      <c r="C238" s="220" t="s">
        <v>671</v>
      </c>
      <c r="D238" s="220" t="s">
        <v>129</v>
      </c>
      <c r="E238" s="221" t="s">
        <v>672</v>
      </c>
      <c r="F238" s="222" t="s">
        <v>653</v>
      </c>
      <c r="G238" s="223" t="s">
        <v>457</v>
      </c>
      <c r="H238" s="224">
        <v>2</v>
      </c>
      <c r="I238" s="225"/>
      <c r="J238" s="226">
        <f>ROUND(I238*H238,2)</f>
        <v>0</v>
      </c>
      <c r="K238" s="227"/>
      <c r="L238" s="45"/>
      <c r="M238" s="228" t="s">
        <v>21</v>
      </c>
      <c r="N238" s="229" t="s">
        <v>44</v>
      </c>
      <c r="O238" s="85"/>
      <c r="P238" s="230">
        <f>O238*H238</f>
        <v>0</v>
      </c>
      <c r="Q238" s="230">
        <v>0</v>
      </c>
      <c r="R238" s="230">
        <f>Q238*H238</f>
        <v>0</v>
      </c>
      <c r="S238" s="230">
        <v>0</v>
      </c>
      <c r="T238" s="231">
        <f>S238*H238</f>
        <v>0</v>
      </c>
      <c r="U238" s="39"/>
      <c r="V238" s="39"/>
      <c r="W238" s="39"/>
      <c r="X238" s="39"/>
      <c r="Y238" s="39"/>
      <c r="Z238" s="39"/>
      <c r="AA238" s="39"/>
      <c r="AB238" s="39"/>
      <c r="AC238" s="39"/>
      <c r="AD238" s="39"/>
      <c r="AE238" s="39"/>
      <c r="AR238" s="232" t="s">
        <v>406</v>
      </c>
      <c r="AT238" s="232" t="s">
        <v>129</v>
      </c>
      <c r="AU238" s="232" t="s">
        <v>83</v>
      </c>
      <c r="AY238" s="18" t="s">
        <v>127</v>
      </c>
      <c r="BE238" s="233">
        <f>IF(N238="základní",J238,0)</f>
        <v>0</v>
      </c>
      <c r="BF238" s="233">
        <f>IF(N238="snížená",J238,0)</f>
        <v>0</v>
      </c>
      <c r="BG238" s="233">
        <f>IF(N238="zákl. přenesená",J238,0)</f>
        <v>0</v>
      </c>
      <c r="BH238" s="233">
        <f>IF(N238="sníž. přenesená",J238,0)</f>
        <v>0</v>
      </c>
      <c r="BI238" s="233">
        <f>IF(N238="nulová",J238,0)</f>
        <v>0</v>
      </c>
      <c r="BJ238" s="18" t="s">
        <v>81</v>
      </c>
      <c r="BK238" s="233">
        <f>ROUND(I238*H238,2)</f>
        <v>0</v>
      </c>
      <c r="BL238" s="18" t="s">
        <v>406</v>
      </c>
      <c r="BM238" s="232" t="s">
        <v>673</v>
      </c>
    </row>
    <row r="239" spans="1:47" s="2" customFormat="1" ht="12">
      <c r="A239" s="39"/>
      <c r="B239" s="40"/>
      <c r="C239" s="41"/>
      <c r="D239" s="234" t="s">
        <v>135</v>
      </c>
      <c r="E239" s="41"/>
      <c r="F239" s="235" t="s">
        <v>674</v>
      </c>
      <c r="G239" s="41"/>
      <c r="H239" s="41"/>
      <c r="I239" s="137"/>
      <c r="J239" s="41"/>
      <c r="K239" s="41"/>
      <c r="L239" s="45"/>
      <c r="M239" s="236"/>
      <c r="N239" s="237"/>
      <c r="O239" s="85"/>
      <c r="P239" s="85"/>
      <c r="Q239" s="85"/>
      <c r="R239" s="85"/>
      <c r="S239" s="85"/>
      <c r="T239" s="86"/>
      <c r="U239" s="39"/>
      <c r="V239" s="39"/>
      <c r="W239" s="39"/>
      <c r="X239" s="39"/>
      <c r="Y239" s="39"/>
      <c r="Z239" s="39"/>
      <c r="AA239" s="39"/>
      <c r="AB239" s="39"/>
      <c r="AC239" s="39"/>
      <c r="AD239" s="39"/>
      <c r="AE239" s="39"/>
      <c r="AT239" s="18" t="s">
        <v>135</v>
      </c>
      <c r="AU239" s="18" t="s">
        <v>83</v>
      </c>
    </row>
    <row r="240" spans="1:65" s="2" customFormat="1" ht="16.5" customHeight="1">
      <c r="A240" s="39"/>
      <c r="B240" s="40"/>
      <c r="C240" s="220" t="s">
        <v>675</v>
      </c>
      <c r="D240" s="220" t="s">
        <v>129</v>
      </c>
      <c r="E240" s="221" t="s">
        <v>676</v>
      </c>
      <c r="F240" s="222" t="s">
        <v>658</v>
      </c>
      <c r="G240" s="223" t="s">
        <v>457</v>
      </c>
      <c r="H240" s="224">
        <v>1</v>
      </c>
      <c r="I240" s="225"/>
      <c r="J240" s="226">
        <f>ROUND(I240*H240,2)</f>
        <v>0</v>
      </c>
      <c r="K240" s="227"/>
      <c r="L240" s="45"/>
      <c r="M240" s="228" t="s">
        <v>21</v>
      </c>
      <c r="N240" s="229" t="s">
        <v>44</v>
      </c>
      <c r="O240" s="85"/>
      <c r="P240" s="230">
        <f>O240*H240</f>
        <v>0</v>
      </c>
      <c r="Q240" s="230">
        <v>0</v>
      </c>
      <c r="R240" s="230">
        <f>Q240*H240</f>
        <v>0</v>
      </c>
      <c r="S240" s="230">
        <v>0</v>
      </c>
      <c r="T240" s="231">
        <f>S240*H240</f>
        <v>0</v>
      </c>
      <c r="U240" s="39"/>
      <c r="V240" s="39"/>
      <c r="W240" s="39"/>
      <c r="X240" s="39"/>
      <c r="Y240" s="39"/>
      <c r="Z240" s="39"/>
      <c r="AA240" s="39"/>
      <c r="AB240" s="39"/>
      <c r="AC240" s="39"/>
      <c r="AD240" s="39"/>
      <c r="AE240" s="39"/>
      <c r="AR240" s="232" t="s">
        <v>406</v>
      </c>
      <c r="AT240" s="232" t="s">
        <v>129</v>
      </c>
      <c r="AU240" s="232" t="s">
        <v>83</v>
      </c>
      <c r="AY240" s="18" t="s">
        <v>127</v>
      </c>
      <c r="BE240" s="233">
        <f>IF(N240="základní",J240,0)</f>
        <v>0</v>
      </c>
      <c r="BF240" s="233">
        <f>IF(N240="snížená",J240,0)</f>
        <v>0</v>
      </c>
      <c r="BG240" s="233">
        <f>IF(N240="zákl. přenesená",J240,0)</f>
        <v>0</v>
      </c>
      <c r="BH240" s="233">
        <f>IF(N240="sníž. přenesená",J240,0)</f>
        <v>0</v>
      </c>
      <c r="BI240" s="233">
        <f>IF(N240="nulová",J240,0)</f>
        <v>0</v>
      </c>
      <c r="BJ240" s="18" t="s">
        <v>81</v>
      </c>
      <c r="BK240" s="233">
        <f>ROUND(I240*H240,2)</f>
        <v>0</v>
      </c>
      <c r="BL240" s="18" t="s">
        <v>406</v>
      </c>
      <c r="BM240" s="232" t="s">
        <v>677</v>
      </c>
    </row>
    <row r="241" spans="1:47" s="2" customFormat="1" ht="12">
      <c r="A241" s="39"/>
      <c r="B241" s="40"/>
      <c r="C241" s="41"/>
      <c r="D241" s="234" t="s">
        <v>135</v>
      </c>
      <c r="E241" s="41"/>
      <c r="F241" s="235" t="s">
        <v>678</v>
      </c>
      <c r="G241" s="41"/>
      <c r="H241" s="41"/>
      <c r="I241" s="137"/>
      <c r="J241" s="41"/>
      <c r="K241" s="41"/>
      <c r="L241" s="45"/>
      <c r="M241" s="236"/>
      <c r="N241" s="237"/>
      <c r="O241" s="85"/>
      <c r="P241" s="85"/>
      <c r="Q241" s="85"/>
      <c r="R241" s="85"/>
      <c r="S241" s="85"/>
      <c r="T241" s="86"/>
      <c r="U241" s="39"/>
      <c r="V241" s="39"/>
      <c r="W241" s="39"/>
      <c r="X241" s="39"/>
      <c r="Y241" s="39"/>
      <c r="Z241" s="39"/>
      <c r="AA241" s="39"/>
      <c r="AB241" s="39"/>
      <c r="AC241" s="39"/>
      <c r="AD241" s="39"/>
      <c r="AE241" s="39"/>
      <c r="AT241" s="18" t="s">
        <v>135</v>
      </c>
      <c r="AU241" s="18" t="s">
        <v>83</v>
      </c>
    </row>
    <row r="242" spans="1:65" s="2" customFormat="1" ht="21.75" customHeight="1">
      <c r="A242" s="39"/>
      <c r="B242" s="40"/>
      <c r="C242" s="220" t="s">
        <v>679</v>
      </c>
      <c r="D242" s="220" t="s">
        <v>129</v>
      </c>
      <c r="E242" s="221" t="s">
        <v>680</v>
      </c>
      <c r="F242" s="222" t="s">
        <v>681</v>
      </c>
      <c r="G242" s="223" t="s">
        <v>457</v>
      </c>
      <c r="H242" s="224">
        <v>1</v>
      </c>
      <c r="I242" s="225"/>
      <c r="J242" s="226">
        <f>ROUND(I242*H242,2)</f>
        <v>0</v>
      </c>
      <c r="K242" s="227"/>
      <c r="L242" s="45"/>
      <c r="M242" s="228" t="s">
        <v>21</v>
      </c>
      <c r="N242" s="229" t="s">
        <v>44</v>
      </c>
      <c r="O242" s="85"/>
      <c r="P242" s="230">
        <f>O242*H242</f>
        <v>0</v>
      </c>
      <c r="Q242" s="230">
        <v>0</v>
      </c>
      <c r="R242" s="230">
        <f>Q242*H242</f>
        <v>0</v>
      </c>
      <c r="S242" s="230">
        <v>0</v>
      </c>
      <c r="T242" s="231">
        <f>S242*H242</f>
        <v>0</v>
      </c>
      <c r="U242" s="39"/>
      <c r="V242" s="39"/>
      <c r="W242" s="39"/>
      <c r="X242" s="39"/>
      <c r="Y242" s="39"/>
      <c r="Z242" s="39"/>
      <c r="AA242" s="39"/>
      <c r="AB242" s="39"/>
      <c r="AC242" s="39"/>
      <c r="AD242" s="39"/>
      <c r="AE242" s="39"/>
      <c r="AR242" s="232" t="s">
        <v>406</v>
      </c>
      <c r="AT242" s="232" t="s">
        <v>129</v>
      </c>
      <c r="AU242" s="232" t="s">
        <v>83</v>
      </c>
      <c r="AY242" s="18" t="s">
        <v>127</v>
      </c>
      <c r="BE242" s="233">
        <f>IF(N242="základní",J242,0)</f>
        <v>0</v>
      </c>
      <c r="BF242" s="233">
        <f>IF(N242="snížená",J242,0)</f>
        <v>0</v>
      </c>
      <c r="BG242" s="233">
        <f>IF(N242="zákl. přenesená",J242,0)</f>
        <v>0</v>
      </c>
      <c r="BH242" s="233">
        <f>IF(N242="sníž. přenesená",J242,0)</f>
        <v>0</v>
      </c>
      <c r="BI242" s="233">
        <f>IF(N242="nulová",J242,0)</f>
        <v>0</v>
      </c>
      <c r="BJ242" s="18" t="s">
        <v>81</v>
      </c>
      <c r="BK242" s="233">
        <f>ROUND(I242*H242,2)</f>
        <v>0</v>
      </c>
      <c r="BL242" s="18" t="s">
        <v>406</v>
      </c>
      <c r="BM242" s="232" t="s">
        <v>682</v>
      </c>
    </row>
    <row r="243" spans="1:47" s="2" customFormat="1" ht="12">
      <c r="A243" s="39"/>
      <c r="B243" s="40"/>
      <c r="C243" s="41"/>
      <c r="D243" s="234" t="s">
        <v>135</v>
      </c>
      <c r="E243" s="41"/>
      <c r="F243" s="235" t="s">
        <v>683</v>
      </c>
      <c r="G243" s="41"/>
      <c r="H243" s="41"/>
      <c r="I243" s="137"/>
      <c r="J243" s="41"/>
      <c r="K243" s="41"/>
      <c r="L243" s="45"/>
      <c r="M243" s="236"/>
      <c r="N243" s="237"/>
      <c r="O243" s="85"/>
      <c r="P243" s="85"/>
      <c r="Q243" s="85"/>
      <c r="R243" s="85"/>
      <c r="S243" s="85"/>
      <c r="T243" s="86"/>
      <c r="U243" s="39"/>
      <c r="V243" s="39"/>
      <c r="W243" s="39"/>
      <c r="X243" s="39"/>
      <c r="Y243" s="39"/>
      <c r="Z243" s="39"/>
      <c r="AA243" s="39"/>
      <c r="AB243" s="39"/>
      <c r="AC243" s="39"/>
      <c r="AD243" s="39"/>
      <c r="AE243" s="39"/>
      <c r="AT243" s="18" t="s">
        <v>135</v>
      </c>
      <c r="AU243" s="18" t="s">
        <v>83</v>
      </c>
    </row>
    <row r="244" spans="1:47" s="2" customFormat="1" ht="12">
      <c r="A244" s="39"/>
      <c r="B244" s="40"/>
      <c r="C244" s="41"/>
      <c r="D244" s="234" t="s">
        <v>136</v>
      </c>
      <c r="E244" s="41"/>
      <c r="F244" s="238" t="s">
        <v>684</v>
      </c>
      <c r="G244" s="41"/>
      <c r="H244" s="41"/>
      <c r="I244" s="137"/>
      <c r="J244" s="41"/>
      <c r="K244" s="41"/>
      <c r="L244" s="45"/>
      <c r="M244" s="236"/>
      <c r="N244" s="237"/>
      <c r="O244" s="85"/>
      <c r="P244" s="85"/>
      <c r="Q244" s="85"/>
      <c r="R244" s="85"/>
      <c r="S244" s="85"/>
      <c r="T244" s="86"/>
      <c r="U244" s="39"/>
      <c r="V244" s="39"/>
      <c r="W244" s="39"/>
      <c r="X244" s="39"/>
      <c r="Y244" s="39"/>
      <c r="Z244" s="39"/>
      <c r="AA244" s="39"/>
      <c r="AB244" s="39"/>
      <c r="AC244" s="39"/>
      <c r="AD244" s="39"/>
      <c r="AE244" s="39"/>
      <c r="AT244" s="18" t="s">
        <v>136</v>
      </c>
      <c r="AU244" s="18" t="s">
        <v>83</v>
      </c>
    </row>
    <row r="245" spans="1:65" s="2" customFormat="1" ht="21.75" customHeight="1">
      <c r="A245" s="39"/>
      <c r="B245" s="40"/>
      <c r="C245" s="220" t="s">
        <v>685</v>
      </c>
      <c r="D245" s="220" t="s">
        <v>129</v>
      </c>
      <c r="E245" s="221" t="s">
        <v>686</v>
      </c>
      <c r="F245" s="222" t="s">
        <v>687</v>
      </c>
      <c r="G245" s="223" t="s">
        <v>457</v>
      </c>
      <c r="H245" s="224">
        <v>1</v>
      </c>
      <c r="I245" s="225"/>
      <c r="J245" s="226">
        <f>ROUND(I245*H245,2)</f>
        <v>0</v>
      </c>
      <c r="K245" s="227"/>
      <c r="L245" s="45"/>
      <c r="M245" s="228" t="s">
        <v>21</v>
      </c>
      <c r="N245" s="229" t="s">
        <v>44</v>
      </c>
      <c r="O245" s="85"/>
      <c r="P245" s="230">
        <f>O245*H245</f>
        <v>0</v>
      </c>
      <c r="Q245" s="230">
        <v>0</v>
      </c>
      <c r="R245" s="230">
        <f>Q245*H245</f>
        <v>0</v>
      </c>
      <c r="S245" s="230">
        <v>0</v>
      </c>
      <c r="T245" s="231">
        <f>S245*H245</f>
        <v>0</v>
      </c>
      <c r="U245" s="39"/>
      <c r="V245" s="39"/>
      <c r="W245" s="39"/>
      <c r="X245" s="39"/>
      <c r="Y245" s="39"/>
      <c r="Z245" s="39"/>
      <c r="AA245" s="39"/>
      <c r="AB245" s="39"/>
      <c r="AC245" s="39"/>
      <c r="AD245" s="39"/>
      <c r="AE245" s="39"/>
      <c r="AR245" s="232" t="s">
        <v>406</v>
      </c>
      <c r="AT245" s="232" t="s">
        <v>129</v>
      </c>
      <c r="AU245" s="232" t="s">
        <v>83</v>
      </c>
      <c r="AY245" s="18" t="s">
        <v>127</v>
      </c>
      <c r="BE245" s="233">
        <f>IF(N245="základní",J245,0)</f>
        <v>0</v>
      </c>
      <c r="BF245" s="233">
        <f>IF(N245="snížená",J245,0)</f>
        <v>0</v>
      </c>
      <c r="BG245" s="233">
        <f>IF(N245="zákl. přenesená",J245,0)</f>
        <v>0</v>
      </c>
      <c r="BH245" s="233">
        <f>IF(N245="sníž. přenesená",J245,0)</f>
        <v>0</v>
      </c>
      <c r="BI245" s="233">
        <f>IF(N245="nulová",J245,0)</f>
        <v>0</v>
      </c>
      <c r="BJ245" s="18" t="s">
        <v>81</v>
      </c>
      <c r="BK245" s="233">
        <f>ROUND(I245*H245,2)</f>
        <v>0</v>
      </c>
      <c r="BL245" s="18" t="s">
        <v>406</v>
      </c>
      <c r="BM245" s="232" t="s">
        <v>688</v>
      </c>
    </row>
    <row r="246" spans="1:47" s="2" customFormat="1" ht="12">
      <c r="A246" s="39"/>
      <c r="B246" s="40"/>
      <c r="C246" s="41"/>
      <c r="D246" s="234" t="s">
        <v>135</v>
      </c>
      <c r="E246" s="41"/>
      <c r="F246" s="235" t="s">
        <v>689</v>
      </c>
      <c r="G246" s="41"/>
      <c r="H246" s="41"/>
      <c r="I246" s="137"/>
      <c r="J246" s="41"/>
      <c r="K246" s="41"/>
      <c r="L246" s="45"/>
      <c r="M246" s="236"/>
      <c r="N246" s="237"/>
      <c r="O246" s="85"/>
      <c r="P246" s="85"/>
      <c r="Q246" s="85"/>
      <c r="R246" s="85"/>
      <c r="S246" s="85"/>
      <c r="T246" s="86"/>
      <c r="U246" s="39"/>
      <c r="V246" s="39"/>
      <c r="W246" s="39"/>
      <c r="X246" s="39"/>
      <c r="Y246" s="39"/>
      <c r="Z246" s="39"/>
      <c r="AA246" s="39"/>
      <c r="AB246" s="39"/>
      <c r="AC246" s="39"/>
      <c r="AD246" s="39"/>
      <c r="AE246" s="39"/>
      <c r="AT246" s="18" t="s">
        <v>135</v>
      </c>
      <c r="AU246" s="18" t="s">
        <v>83</v>
      </c>
    </row>
    <row r="247" spans="1:65" s="2" customFormat="1" ht="21.75" customHeight="1">
      <c r="A247" s="39"/>
      <c r="B247" s="40"/>
      <c r="C247" s="220" t="s">
        <v>406</v>
      </c>
      <c r="D247" s="220" t="s">
        <v>129</v>
      </c>
      <c r="E247" s="221" t="s">
        <v>690</v>
      </c>
      <c r="F247" s="222" t="s">
        <v>691</v>
      </c>
      <c r="G247" s="223" t="s">
        <v>457</v>
      </c>
      <c r="H247" s="224">
        <v>1</v>
      </c>
      <c r="I247" s="225"/>
      <c r="J247" s="226">
        <f>ROUND(I247*H247,2)</f>
        <v>0</v>
      </c>
      <c r="K247" s="227"/>
      <c r="L247" s="45"/>
      <c r="M247" s="228" t="s">
        <v>21</v>
      </c>
      <c r="N247" s="229" t="s">
        <v>44</v>
      </c>
      <c r="O247" s="85"/>
      <c r="P247" s="230">
        <f>O247*H247</f>
        <v>0</v>
      </c>
      <c r="Q247" s="230">
        <v>0</v>
      </c>
      <c r="R247" s="230">
        <f>Q247*H247</f>
        <v>0</v>
      </c>
      <c r="S247" s="230">
        <v>0</v>
      </c>
      <c r="T247" s="231">
        <f>S247*H247</f>
        <v>0</v>
      </c>
      <c r="U247" s="39"/>
      <c r="V247" s="39"/>
      <c r="W247" s="39"/>
      <c r="X247" s="39"/>
      <c r="Y247" s="39"/>
      <c r="Z247" s="39"/>
      <c r="AA247" s="39"/>
      <c r="AB247" s="39"/>
      <c r="AC247" s="39"/>
      <c r="AD247" s="39"/>
      <c r="AE247" s="39"/>
      <c r="AR247" s="232" t="s">
        <v>406</v>
      </c>
      <c r="AT247" s="232" t="s">
        <v>129</v>
      </c>
      <c r="AU247" s="232" t="s">
        <v>83</v>
      </c>
      <c r="AY247" s="18" t="s">
        <v>127</v>
      </c>
      <c r="BE247" s="233">
        <f>IF(N247="základní",J247,0)</f>
        <v>0</v>
      </c>
      <c r="BF247" s="233">
        <f>IF(N247="snížená",J247,0)</f>
        <v>0</v>
      </c>
      <c r="BG247" s="233">
        <f>IF(N247="zákl. přenesená",J247,0)</f>
        <v>0</v>
      </c>
      <c r="BH247" s="233">
        <f>IF(N247="sníž. přenesená",J247,0)</f>
        <v>0</v>
      </c>
      <c r="BI247" s="233">
        <f>IF(N247="nulová",J247,0)</f>
        <v>0</v>
      </c>
      <c r="BJ247" s="18" t="s">
        <v>81</v>
      </c>
      <c r="BK247" s="233">
        <f>ROUND(I247*H247,2)</f>
        <v>0</v>
      </c>
      <c r="BL247" s="18" t="s">
        <v>406</v>
      </c>
      <c r="BM247" s="232" t="s">
        <v>692</v>
      </c>
    </row>
    <row r="248" spans="1:47" s="2" customFormat="1" ht="12">
      <c r="A248" s="39"/>
      <c r="B248" s="40"/>
      <c r="C248" s="41"/>
      <c r="D248" s="234" t="s">
        <v>135</v>
      </c>
      <c r="E248" s="41"/>
      <c r="F248" s="235" t="s">
        <v>693</v>
      </c>
      <c r="G248" s="41"/>
      <c r="H248" s="41"/>
      <c r="I248" s="137"/>
      <c r="J248" s="41"/>
      <c r="K248" s="41"/>
      <c r="L248" s="45"/>
      <c r="M248" s="236"/>
      <c r="N248" s="237"/>
      <c r="O248" s="85"/>
      <c r="P248" s="85"/>
      <c r="Q248" s="85"/>
      <c r="R248" s="85"/>
      <c r="S248" s="85"/>
      <c r="T248" s="86"/>
      <c r="U248" s="39"/>
      <c r="V248" s="39"/>
      <c r="W248" s="39"/>
      <c r="X248" s="39"/>
      <c r="Y248" s="39"/>
      <c r="Z248" s="39"/>
      <c r="AA248" s="39"/>
      <c r="AB248" s="39"/>
      <c r="AC248" s="39"/>
      <c r="AD248" s="39"/>
      <c r="AE248" s="39"/>
      <c r="AT248" s="18" t="s">
        <v>135</v>
      </c>
      <c r="AU248" s="18" t="s">
        <v>83</v>
      </c>
    </row>
    <row r="249" spans="1:65" s="2" customFormat="1" ht="16.5" customHeight="1">
      <c r="A249" s="39"/>
      <c r="B249" s="40"/>
      <c r="C249" s="220" t="s">
        <v>694</v>
      </c>
      <c r="D249" s="220" t="s">
        <v>129</v>
      </c>
      <c r="E249" s="221" t="s">
        <v>695</v>
      </c>
      <c r="F249" s="222" t="s">
        <v>696</v>
      </c>
      <c r="G249" s="223" t="s">
        <v>457</v>
      </c>
      <c r="H249" s="224">
        <v>13</v>
      </c>
      <c r="I249" s="225"/>
      <c r="J249" s="226">
        <f>ROUND(I249*H249,2)</f>
        <v>0</v>
      </c>
      <c r="K249" s="227"/>
      <c r="L249" s="45"/>
      <c r="M249" s="228" t="s">
        <v>21</v>
      </c>
      <c r="N249" s="229" t="s">
        <v>44</v>
      </c>
      <c r="O249" s="85"/>
      <c r="P249" s="230">
        <f>O249*H249</f>
        <v>0</v>
      </c>
      <c r="Q249" s="230">
        <v>0</v>
      </c>
      <c r="R249" s="230">
        <f>Q249*H249</f>
        <v>0</v>
      </c>
      <c r="S249" s="230">
        <v>0</v>
      </c>
      <c r="T249" s="231">
        <f>S249*H249</f>
        <v>0</v>
      </c>
      <c r="U249" s="39"/>
      <c r="V249" s="39"/>
      <c r="W249" s="39"/>
      <c r="X249" s="39"/>
      <c r="Y249" s="39"/>
      <c r="Z249" s="39"/>
      <c r="AA249" s="39"/>
      <c r="AB249" s="39"/>
      <c r="AC249" s="39"/>
      <c r="AD249" s="39"/>
      <c r="AE249" s="39"/>
      <c r="AR249" s="232" t="s">
        <v>406</v>
      </c>
      <c r="AT249" s="232" t="s">
        <v>129</v>
      </c>
      <c r="AU249" s="232" t="s">
        <v>83</v>
      </c>
      <c r="AY249" s="18" t="s">
        <v>127</v>
      </c>
      <c r="BE249" s="233">
        <f>IF(N249="základní",J249,0)</f>
        <v>0</v>
      </c>
      <c r="BF249" s="233">
        <f>IF(N249="snížená",J249,0)</f>
        <v>0</v>
      </c>
      <c r="BG249" s="233">
        <f>IF(N249="zákl. přenesená",J249,0)</f>
        <v>0</v>
      </c>
      <c r="BH249" s="233">
        <f>IF(N249="sníž. přenesená",J249,0)</f>
        <v>0</v>
      </c>
      <c r="BI249" s="233">
        <f>IF(N249="nulová",J249,0)</f>
        <v>0</v>
      </c>
      <c r="BJ249" s="18" t="s">
        <v>81</v>
      </c>
      <c r="BK249" s="233">
        <f>ROUND(I249*H249,2)</f>
        <v>0</v>
      </c>
      <c r="BL249" s="18" t="s">
        <v>406</v>
      </c>
      <c r="BM249" s="232" t="s">
        <v>697</v>
      </c>
    </row>
    <row r="250" spans="1:47" s="2" customFormat="1" ht="12">
      <c r="A250" s="39"/>
      <c r="B250" s="40"/>
      <c r="C250" s="41"/>
      <c r="D250" s="234" t="s">
        <v>135</v>
      </c>
      <c r="E250" s="41"/>
      <c r="F250" s="235" t="s">
        <v>698</v>
      </c>
      <c r="G250" s="41"/>
      <c r="H250" s="41"/>
      <c r="I250" s="137"/>
      <c r="J250" s="41"/>
      <c r="K250" s="41"/>
      <c r="L250" s="45"/>
      <c r="M250" s="236"/>
      <c r="N250" s="237"/>
      <c r="O250" s="85"/>
      <c r="P250" s="85"/>
      <c r="Q250" s="85"/>
      <c r="R250" s="85"/>
      <c r="S250" s="85"/>
      <c r="T250" s="86"/>
      <c r="U250" s="39"/>
      <c r="V250" s="39"/>
      <c r="W250" s="39"/>
      <c r="X250" s="39"/>
      <c r="Y250" s="39"/>
      <c r="Z250" s="39"/>
      <c r="AA250" s="39"/>
      <c r="AB250" s="39"/>
      <c r="AC250" s="39"/>
      <c r="AD250" s="39"/>
      <c r="AE250" s="39"/>
      <c r="AT250" s="18" t="s">
        <v>135</v>
      </c>
      <c r="AU250" s="18" t="s">
        <v>83</v>
      </c>
    </row>
    <row r="251" spans="1:47" s="2" customFormat="1" ht="12">
      <c r="A251" s="39"/>
      <c r="B251" s="40"/>
      <c r="C251" s="41"/>
      <c r="D251" s="234" t="s">
        <v>136</v>
      </c>
      <c r="E251" s="41"/>
      <c r="F251" s="238" t="s">
        <v>699</v>
      </c>
      <c r="G251" s="41"/>
      <c r="H251" s="41"/>
      <c r="I251" s="137"/>
      <c r="J251" s="41"/>
      <c r="K251" s="41"/>
      <c r="L251" s="45"/>
      <c r="M251" s="236"/>
      <c r="N251" s="237"/>
      <c r="O251" s="85"/>
      <c r="P251" s="85"/>
      <c r="Q251" s="85"/>
      <c r="R251" s="85"/>
      <c r="S251" s="85"/>
      <c r="T251" s="86"/>
      <c r="U251" s="39"/>
      <c r="V251" s="39"/>
      <c r="W251" s="39"/>
      <c r="X251" s="39"/>
      <c r="Y251" s="39"/>
      <c r="Z251" s="39"/>
      <c r="AA251" s="39"/>
      <c r="AB251" s="39"/>
      <c r="AC251" s="39"/>
      <c r="AD251" s="39"/>
      <c r="AE251" s="39"/>
      <c r="AT251" s="18" t="s">
        <v>136</v>
      </c>
      <c r="AU251" s="18" t="s">
        <v>83</v>
      </c>
    </row>
    <row r="252" spans="1:65" s="2" customFormat="1" ht="16.5" customHeight="1">
      <c r="A252" s="39"/>
      <c r="B252" s="40"/>
      <c r="C252" s="220" t="s">
        <v>700</v>
      </c>
      <c r="D252" s="220" t="s">
        <v>129</v>
      </c>
      <c r="E252" s="221" t="s">
        <v>701</v>
      </c>
      <c r="F252" s="222" t="s">
        <v>702</v>
      </c>
      <c r="G252" s="223" t="s">
        <v>457</v>
      </c>
      <c r="H252" s="224">
        <v>10</v>
      </c>
      <c r="I252" s="225"/>
      <c r="J252" s="226">
        <f>ROUND(I252*H252,2)</f>
        <v>0</v>
      </c>
      <c r="K252" s="227"/>
      <c r="L252" s="45"/>
      <c r="M252" s="228" t="s">
        <v>21</v>
      </c>
      <c r="N252" s="229" t="s">
        <v>44</v>
      </c>
      <c r="O252" s="85"/>
      <c r="P252" s="230">
        <f>O252*H252</f>
        <v>0</v>
      </c>
      <c r="Q252" s="230">
        <v>0</v>
      </c>
      <c r="R252" s="230">
        <f>Q252*H252</f>
        <v>0</v>
      </c>
      <c r="S252" s="230">
        <v>0</v>
      </c>
      <c r="T252" s="231">
        <f>S252*H252</f>
        <v>0</v>
      </c>
      <c r="U252" s="39"/>
      <c r="V252" s="39"/>
      <c r="W252" s="39"/>
      <c r="X252" s="39"/>
      <c r="Y252" s="39"/>
      <c r="Z252" s="39"/>
      <c r="AA252" s="39"/>
      <c r="AB252" s="39"/>
      <c r="AC252" s="39"/>
      <c r="AD252" s="39"/>
      <c r="AE252" s="39"/>
      <c r="AR252" s="232" t="s">
        <v>406</v>
      </c>
      <c r="AT252" s="232" t="s">
        <v>129</v>
      </c>
      <c r="AU252" s="232" t="s">
        <v>83</v>
      </c>
      <c r="AY252" s="18" t="s">
        <v>127</v>
      </c>
      <c r="BE252" s="233">
        <f>IF(N252="základní",J252,0)</f>
        <v>0</v>
      </c>
      <c r="BF252" s="233">
        <f>IF(N252="snížená",J252,0)</f>
        <v>0</v>
      </c>
      <c r="BG252" s="233">
        <f>IF(N252="zákl. přenesená",J252,0)</f>
        <v>0</v>
      </c>
      <c r="BH252" s="233">
        <f>IF(N252="sníž. přenesená",J252,0)</f>
        <v>0</v>
      </c>
      <c r="BI252" s="233">
        <f>IF(N252="nulová",J252,0)</f>
        <v>0</v>
      </c>
      <c r="BJ252" s="18" t="s">
        <v>81</v>
      </c>
      <c r="BK252" s="233">
        <f>ROUND(I252*H252,2)</f>
        <v>0</v>
      </c>
      <c r="BL252" s="18" t="s">
        <v>406</v>
      </c>
      <c r="BM252" s="232" t="s">
        <v>703</v>
      </c>
    </row>
    <row r="253" spans="1:47" s="2" customFormat="1" ht="12">
      <c r="A253" s="39"/>
      <c r="B253" s="40"/>
      <c r="C253" s="41"/>
      <c r="D253" s="234" t="s">
        <v>135</v>
      </c>
      <c r="E253" s="41"/>
      <c r="F253" s="235" t="s">
        <v>704</v>
      </c>
      <c r="G253" s="41"/>
      <c r="H253" s="41"/>
      <c r="I253" s="137"/>
      <c r="J253" s="41"/>
      <c r="K253" s="41"/>
      <c r="L253" s="45"/>
      <c r="M253" s="236"/>
      <c r="N253" s="237"/>
      <c r="O253" s="85"/>
      <c r="P253" s="85"/>
      <c r="Q253" s="85"/>
      <c r="R253" s="85"/>
      <c r="S253" s="85"/>
      <c r="T253" s="86"/>
      <c r="U253" s="39"/>
      <c r="V253" s="39"/>
      <c r="W253" s="39"/>
      <c r="X253" s="39"/>
      <c r="Y253" s="39"/>
      <c r="Z253" s="39"/>
      <c r="AA253" s="39"/>
      <c r="AB253" s="39"/>
      <c r="AC253" s="39"/>
      <c r="AD253" s="39"/>
      <c r="AE253" s="39"/>
      <c r="AT253" s="18" t="s">
        <v>135</v>
      </c>
      <c r="AU253" s="18" t="s">
        <v>83</v>
      </c>
    </row>
    <row r="254" spans="1:47" s="2" customFormat="1" ht="12">
      <c r="A254" s="39"/>
      <c r="B254" s="40"/>
      <c r="C254" s="41"/>
      <c r="D254" s="234" t="s">
        <v>136</v>
      </c>
      <c r="E254" s="41"/>
      <c r="F254" s="238" t="s">
        <v>705</v>
      </c>
      <c r="G254" s="41"/>
      <c r="H254" s="41"/>
      <c r="I254" s="137"/>
      <c r="J254" s="41"/>
      <c r="K254" s="41"/>
      <c r="L254" s="45"/>
      <c r="M254" s="236"/>
      <c r="N254" s="237"/>
      <c r="O254" s="85"/>
      <c r="P254" s="85"/>
      <c r="Q254" s="85"/>
      <c r="R254" s="85"/>
      <c r="S254" s="85"/>
      <c r="T254" s="86"/>
      <c r="U254" s="39"/>
      <c r="V254" s="39"/>
      <c r="W254" s="39"/>
      <c r="X254" s="39"/>
      <c r="Y254" s="39"/>
      <c r="Z254" s="39"/>
      <c r="AA254" s="39"/>
      <c r="AB254" s="39"/>
      <c r="AC254" s="39"/>
      <c r="AD254" s="39"/>
      <c r="AE254" s="39"/>
      <c r="AT254" s="18" t="s">
        <v>136</v>
      </c>
      <c r="AU254" s="18" t="s">
        <v>83</v>
      </c>
    </row>
    <row r="255" spans="1:65" s="2" customFormat="1" ht="16.5" customHeight="1">
      <c r="A255" s="39"/>
      <c r="B255" s="40"/>
      <c r="C255" s="220" t="s">
        <v>706</v>
      </c>
      <c r="D255" s="220" t="s">
        <v>129</v>
      </c>
      <c r="E255" s="221" t="s">
        <v>707</v>
      </c>
      <c r="F255" s="222" t="s">
        <v>708</v>
      </c>
      <c r="G255" s="223" t="s">
        <v>145</v>
      </c>
      <c r="H255" s="224">
        <v>10</v>
      </c>
      <c r="I255" s="225"/>
      <c r="J255" s="226">
        <f>ROUND(I255*H255,2)</f>
        <v>0</v>
      </c>
      <c r="K255" s="227"/>
      <c r="L255" s="45"/>
      <c r="M255" s="228" t="s">
        <v>21</v>
      </c>
      <c r="N255" s="229" t="s">
        <v>44</v>
      </c>
      <c r="O255" s="85"/>
      <c r="P255" s="230">
        <f>O255*H255</f>
        <v>0</v>
      </c>
      <c r="Q255" s="230">
        <v>0</v>
      </c>
      <c r="R255" s="230">
        <f>Q255*H255</f>
        <v>0</v>
      </c>
      <c r="S255" s="230">
        <v>0</v>
      </c>
      <c r="T255" s="231">
        <f>S255*H255</f>
        <v>0</v>
      </c>
      <c r="U255" s="39"/>
      <c r="V255" s="39"/>
      <c r="W255" s="39"/>
      <c r="X255" s="39"/>
      <c r="Y255" s="39"/>
      <c r="Z255" s="39"/>
      <c r="AA255" s="39"/>
      <c r="AB255" s="39"/>
      <c r="AC255" s="39"/>
      <c r="AD255" s="39"/>
      <c r="AE255" s="39"/>
      <c r="AR255" s="232" t="s">
        <v>406</v>
      </c>
      <c r="AT255" s="232" t="s">
        <v>129</v>
      </c>
      <c r="AU255" s="232" t="s">
        <v>83</v>
      </c>
      <c r="AY255" s="18" t="s">
        <v>127</v>
      </c>
      <c r="BE255" s="233">
        <f>IF(N255="základní",J255,0)</f>
        <v>0</v>
      </c>
      <c r="BF255" s="233">
        <f>IF(N255="snížená",J255,0)</f>
        <v>0</v>
      </c>
      <c r="BG255" s="233">
        <f>IF(N255="zákl. přenesená",J255,0)</f>
        <v>0</v>
      </c>
      <c r="BH255" s="233">
        <f>IF(N255="sníž. přenesená",J255,0)</f>
        <v>0</v>
      </c>
      <c r="BI255" s="233">
        <f>IF(N255="nulová",J255,0)</f>
        <v>0</v>
      </c>
      <c r="BJ255" s="18" t="s">
        <v>81</v>
      </c>
      <c r="BK255" s="233">
        <f>ROUND(I255*H255,2)</f>
        <v>0</v>
      </c>
      <c r="BL255" s="18" t="s">
        <v>406</v>
      </c>
      <c r="BM255" s="232" t="s">
        <v>709</v>
      </c>
    </row>
    <row r="256" spans="1:47" s="2" customFormat="1" ht="12">
      <c r="A256" s="39"/>
      <c r="B256" s="40"/>
      <c r="C256" s="41"/>
      <c r="D256" s="234" t="s">
        <v>135</v>
      </c>
      <c r="E256" s="41"/>
      <c r="F256" s="235" t="s">
        <v>710</v>
      </c>
      <c r="G256" s="41"/>
      <c r="H256" s="41"/>
      <c r="I256" s="137"/>
      <c r="J256" s="41"/>
      <c r="K256" s="41"/>
      <c r="L256" s="45"/>
      <c r="M256" s="236"/>
      <c r="N256" s="237"/>
      <c r="O256" s="85"/>
      <c r="P256" s="85"/>
      <c r="Q256" s="85"/>
      <c r="R256" s="85"/>
      <c r="S256" s="85"/>
      <c r="T256" s="86"/>
      <c r="U256" s="39"/>
      <c r="V256" s="39"/>
      <c r="W256" s="39"/>
      <c r="X256" s="39"/>
      <c r="Y256" s="39"/>
      <c r="Z256" s="39"/>
      <c r="AA256" s="39"/>
      <c r="AB256" s="39"/>
      <c r="AC256" s="39"/>
      <c r="AD256" s="39"/>
      <c r="AE256" s="39"/>
      <c r="AT256" s="18" t="s">
        <v>135</v>
      </c>
      <c r="AU256" s="18" t="s">
        <v>83</v>
      </c>
    </row>
    <row r="257" spans="1:47" s="2" customFormat="1" ht="12">
      <c r="A257" s="39"/>
      <c r="B257" s="40"/>
      <c r="C257" s="41"/>
      <c r="D257" s="234" t="s">
        <v>136</v>
      </c>
      <c r="E257" s="41"/>
      <c r="F257" s="238" t="s">
        <v>711</v>
      </c>
      <c r="G257" s="41"/>
      <c r="H257" s="41"/>
      <c r="I257" s="137"/>
      <c r="J257" s="41"/>
      <c r="K257" s="41"/>
      <c r="L257" s="45"/>
      <c r="M257" s="236"/>
      <c r="N257" s="237"/>
      <c r="O257" s="85"/>
      <c r="P257" s="85"/>
      <c r="Q257" s="85"/>
      <c r="R257" s="85"/>
      <c r="S257" s="85"/>
      <c r="T257" s="86"/>
      <c r="U257" s="39"/>
      <c r="V257" s="39"/>
      <c r="W257" s="39"/>
      <c r="X257" s="39"/>
      <c r="Y257" s="39"/>
      <c r="Z257" s="39"/>
      <c r="AA257" s="39"/>
      <c r="AB257" s="39"/>
      <c r="AC257" s="39"/>
      <c r="AD257" s="39"/>
      <c r="AE257" s="39"/>
      <c r="AT257" s="18" t="s">
        <v>136</v>
      </c>
      <c r="AU257" s="18" t="s">
        <v>83</v>
      </c>
    </row>
    <row r="258" spans="1:65" s="2" customFormat="1" ht="16.5" customHeight="1">
      <c r="A258" s="39"/>
      <c r="B258" s="40"/>
      <c r="C258" s="220" t="s">
        <v>712</v>
      </c>
      <c r="D258" s="220" t="s">
        <v>129</v>
      </c>
      <c r="E258" s="221" t="s">
        <v>713</v>
      </c>
      <c r="F258" s="222" t="s">
        <v>714</v>
      </c>
      <c r="G258" s="223" t="s">
        <v>145</v>
      </c>
      <c r="H258" s="224">
        <v>2</v>
      </c>
      <c r="I258" s="225"/>
      <c r="J258" s="226">
        <f>ROUND(I258*H258,2)</f>
        <v>0</v>
      </c>
      <c r="K258" s="227"/>
      <c r="L258" s="45"/>
      <c r="M258" s="228" t="s">
        <v>21</v>
      </c>
      <c r="N258" s="229" t="s">
        <v>44</v>
      </c>
      <c r="O258" s="85"/>
      <c r="P258" s="230">
        <f>O258*H258</f>
        <v>0</v>
      </c>
      <c r="Q258" s="230">
        <v>0</v>
      </c>
      <c r="R258" s="230">
        <f>Q258*H258</f>
        <v>0</v>
      </c>
      <c r="S258" s="230">
        <v>0</v>
      </c>
      <c r="T258" s="231">
        <f>S258*H258</f>
        <v>0</v>
      </c>
      <c r="U258" s="39"/>
      <c r="V258" s="39"/>
      <c r="W258" s="39"/>
      <c r="X258" s="39"/>
      <c r="Y258" s="39"/>
      <c r="Z258" s="39"/>
      <c r="AA258" s="39"/>
      <c r="AB258" s="39"/>
      <c r="AC258" s="39"/>
      <c r="AD258" s="39"/>
      <c r="AE258" s="39"/>
      <c r="AR258" s="232" t="s">
        <v>406</v>
      </c>
      <c r="AT258" s="232" t="s">
        <v>129</v>
      </c>
      <c r="AU258" s="232" t="s">
        <v>83</v>
      </c>
      <c r="AY258" s="18" t="s">
        <v>127</v>
      </c>
      <c r="BE258" s="233">
        <f>IF(N258="základní",J258,0)</f>
        <v>0</v>
      </c>
      <c r="BF258" s="233">
        <f>IF(N258="snížená",J258,0)</f>
        <v>0</v>
      </c>
      <c r="BG258" s="233">
        <f>IF(N258="zákl. přenesená",J258,0)</f>
        <v>0</v>
      </c>
      <c r="BH258" s="233">
        <f>IF(N258="sníž. přenesená",J258,0)</f>
        <v>0</v>
      </c>
      <c r="BI258" s="233">
        <f>IF(N258="nulová",J258,0)</f>
        <v>0</v>
      </c>
      <c r="BJ258" s="18" t="s">
        <v>81</v>
      </c>
      <c r="BK258" s="233">
        <f>ROUND(I258*H258,2)</f>
        <v>0</v>
      </c>
      <c r="BL258" s="18" t="s">
        <v>406</v>
      </c>
      <c r="BM258" s="232" t="s">
        <v>715</v>
      </c>
    </row>
    <row r="259" spans="1:47" s="2" customFormat="1" ht="12">
      <c r="A259" s="39"/>
      <c r="B259" s="40"/>
      <c r="C259" s="41"/>
      <c r="D259" s="234" t="s">
        <v>135</v>
      </c>
      <c r="E259" s="41"/>
      <c r="F259" s="235" t="s">
        <v>716</v>
      </c>
      <c r="G259" s="41"/>
      <c r="H259" s="41"/>
      <c r="I259" s="137"/>
      <c r="J259" s="41"/>
      <c r="K259" s="41"/>
      <c r="L259" s="45"/>
      <c r="M259" s="236"/>
      <c r="N259" s="237"/>
      <c r="O259" s="85"/>
      <c r="P259" s="85"/>
      <c r="Q259" s="85"/>
      <c r="R259" s="85"/>
      <c r="S259" s="85"/>
      <c r="T259" s="86"/>
      <c r="U259" s="39"/>
      <c r="V259" s="39"/>
      <c r="W259" s="39"/>
      <c r="X259" s="39"/>
      <c r="Y259" s="39"/>
      <c r="Z259" s="39"/>
      <c r="AA259" s="39"/>
      <c r="AB259" s="39"/>
      <c r="AC259" s="39"/>
      <c r="AD259" s="39"/>
      <c r="AE259" s="39"/>
      <c r="AT259" s="18" t="s">
        <v>135</v>
      </c>
      <c r="AU259" s="18" t="s">
        <v>83</v>
      </c>
    </row>
    <row r="260" spans="1:47" s="2" customFormat="1" ht="12">
      <c r="A260" s="39"/>
      <c r="B260" s="40"/>
      <c r="C260" s="41"/>
      <c r="D260" s="234" t="s">
        <v>136</v>
      </c>
      <c r="E260" s="41"/>
      <c r="F260" s="238" t="s">
        <v>717</v>
      </c>
      <c r="G260" s="41"/>
      <c r="H260" s="41"/>
      <c r="I260" s="137"/>
      <c r="J260" s="41"/>
      <c r="K260" s="41"/>
      <c r="L260" s="45"/>
      <c r="M260" s="236"/>
      <c r="N260" s="237"/>
      <c r="O260" s="85"/>
      <c r="P260" s="85"/>
      <c r="Q260" s="85"/>
      <c r="R260" s="85"/>
      <c r="S260" s="85"/>
      <c r="T260" s="86"/>
      <c r="U260" s="39"/>
      <c r="V260" s="39"/>
      <c r="W260" s="39"/>
      <c r="X260" s="39"/>
      <c r="Y260" s="39"/>
      <c r="Z260" s="39"/>
      <c r="AA260" s="39"/>
      <c r="AB260" s="39"/>
      <c r="AC260" s="39"/>
      <c r="AD260" s="39"/>
      <c r="AE260" s="39"/>
      <c r="AT260" s="18" t="s">
        <v>136</v>
      </c>
      <c r="AU260" s="18" t="s">
        <v>83</v>
      </c>
    </row>
    <row r="261" spans="1:65" s="2" customFormat="1" ht="16.5" customHeight="1">
      <c r="A261" s="39"/>
      <c r="B261" s="40"/>
      <c r="C261" s="220" t="s">
        <v>718</v>
      </c>
      <c r="D261" s="220" t="s">
        <v>129</v>
      </c>
      <c r="E261" s="221" t="s">
        <v>719</v>
      </c>
      <c r="F261" s="222" t="s">
        <v>720</v>
      </c>
      <c r="G261" s="223" t="s">
        <v>145</v>
      </c>
      <c r="H261" s="224">
        <v>4</v>
      </c>
      <c r="I261" s="225"/>
      <c r="J261" s="226">
        <f>ROUND(I261*H261,2)</f>
        <v>0</v>
      </c>
      <c r="K261" s="227"/>
      <c r="L261" s="45"/>
      <c r="M261" s="228" t="s">
        <v>21</v>
      </c>
      <c r="N261" s="229" t="s">
        <v>44</v>
      </c>
      <c r="O261" s="85"/>
      <c r="P261" s="230">
        <f>O261*H261</f>
        <v>0</v>
      </c>
      <c r="Q261" s="230">
        <v>0</v>
      </c>
      <c r="R261" s="230">
        <f>Q261*H261</f>
        <v>0</v>
      </c>
      <c r="S261" s="230">
        <v>0</v>
      </c>
      <c r="T261" s="231">
        <f>S261*H261</f>
        <v>0</v>
      </c>
      <c r="U261" s="39"/>
      <c r="V261" s="39"/>
      <c r="W261" s="39"/>
      <c r="X261" s="39"/>
      <c r="Y261" s="39"/>
      <c r="Z261" s="39"/>
      <c r="AA261" s="39"/>
      <c r="AB261" s="39"/>
      <c r="AC261" s="39"/>
      <c r="AD261" s="39"/>
      <c r="AE261" s="39"/>
      <c r="AR261" s="232" t="s">
        <v>406</v>
      </c>
      <c r="AT261" s="232" t="s">
        <v>129</v>
      </c>
      <c r="AU261" s="232" t="s">
        <v>83</v>
      </c>
      <c r="AY261" s="18" t="s">
        <v>127</v>
      </c>
      <c r="BE261" s="233">
        <f>IF(N261="základní",J261,0)</f>
        <v>0</v>
      </c>
      <c r="BF261" s="233">
        <f>IF(N261="snížená",J261,0)</f>
        <v>0</v>
      </c>
      <c r="BG261" s="233">
        <f>IF(N261="zákl. přenesená",J261,0)</f>
        <v>0</v>
      </c>
      <c r="BH261" s="233">
        <f>IF(N261="sníž. přenesená",J261,0)</f>
        <v>0</v>
      </c>
      <c r="BI261" s="233">
        <f>IF(N261="nulová",J261,0)</f>
        <v>0</v>
      </c>
      <c r="BJ261" s="18" t="s">
        <v>81</v>
      </c>
      <c r="BK261" s="233">
        <f>ROUND(I261*H261,2)</f>
        <v>0</v>
      </c>
      <c r="BL261" s="18" t="s">
        <v>406</v>
      </c>
      <c r="BM261" s="232" t="s">
        <v>721</v>
      </c>
    </row>
    <row r="262" spans="1:47" s="2" customFormat="1" ht="12">
      <c r="A262" s="39"/>
      <c r="B262" s="40"/>
      <c r="C262" s="41"/>
      <c r="D262" s="234" t="s">
        <v>135</v>
      </c>
      <c r="E262" s="41"/>
      <c r="F262" s="235" t="s">
        <v>722</v>
      </c>
      <c r="G262" s="41"/>
      <c r="H262" s="41"/>
      <c r="I262" s="137"/>
      <c r="J262" s="41"/>
      <c r="K262" s="41"/>
      <c r="L262" s="45"/>
      <c r="M262" s="236"/>
      <c r="N262" s="237"/>
      <c r="O262" s="85"/>
      <c r="P262" s="85"/>
      <c r="Q262" s="85"/>
      <c r="R262" s="85"/>
      <c r="S262" s="85"/>
      <c r="T262" s="86"/>
      <c r="U262" s="39"/>
      <c r="V262" s="39"/>
      <c r="W262" s="39"/>
      <c r="X262" s="39"/>
      <c r="Y262" s="39"/>
      <c r="Z262" s="39"/>
      <c r="AA262" s="39"/>
      <c r="AB262" s="39"/>
      <c r="AC262" s="39"/>
      <c r="AD262" s="39"/>
      <c r="AE262" s="39"/>
      <c r="AT262" s="18" t="s">
        <v>135</v>
      </c>
      <c r="AU262" s="18" t="s">
        <v>83</v>
      </c>
    </row>
    <row r="263" spans="1:47" s="2" customFormat="1" ht="12">
      <c r="A263" s="39"/>
      <c r="B263" s="40"/>
      <c r="C263" s="41"/>
      <c r="D263" s="234" t="s">
        <v>136</v>
      </c>
      <c r="E263" s="41"/>
      <c r="F263" s="238" t="s">
        <v>723</v>
      </c>
      <c r="G263" s="41"/>
      <c r="H263" s="41"/>
      <c r="I263" s="137"/>
      <c r="J263" s="41"/>
      <c r="K263" s="41"/>
      <c r="L263" s="45"/>
      <c r="M263" s="236"/>
      <c r="N263" s="237"/>
      <c r="O263" s="85"/>
      <c r="P263" s="85"/>
      <c r="Q263" s="85"/>
      <c r="R263" s="85"/>
      <c r="S263" s="85"/>
      <c r="T263" s="86"/>
      <c r="U263" s="39"/>
      <c r="V263" s="39"/>
      <c r="W263" s="39"/>
      <c r="X263" s="39"/>
      <c r="Y263" s="39"/>
      <c r="Z263" s="39"/>
      <c r="AA263" s="39"/>
      <c r="AB263" s="39"/>
      <c r="AC263" s="39"/>
      <c r="AD263" s="39"/>
      <c r="AE263" s="39"/>
      <c r="AT263" s="18" t="s">
        <v>136</v>
      </c>
      <c r="AU263" s="18" t="s">
        <v>83</v>
      </c>
    </row>
    <row r="264" spans="1:65" s="2" customFormat="1" ht="16.5" customHeight="1">
      <c r="A264" s="39"/>
      <c r="B264" s="40"/>
      <c r="C264" s="220" t="s">
        <v>724</v>
      </c>
      <c r="D264" s="220" t="s">
        <v>129</v>
      </c>
      <c r="E264" s="221" t="s">
        <v>725</v>
      </c>
      <c r="F264" s="222" t="s">
        <v>726</v>
      </c>
      <c r="G264" s="223" t="s">
        <v>145</v>
      </c>
      <c r="H264" s="224">
        <v>1</v>
      </c>
      <c r="I264" s="225"/>
      <c r="J264" s="226">
        <f>ROUND(I264*H264,2)</f>
        <v>0</v>
      </c>
      <c r="K264" s="227"/>
      <c r="L264" s="45"/>
      <c r="M264" s="228" t="s">
        <v>21</v>
      </c>
      <c r="N264" s="229" t="s">
        <v>44</v>
      </c>
      <c r="O264" s="85"/>
      <c r="P264" s="230">
        <f>O264*H264</f>
        <v>0</v>
      </c>
      <c r="Q264" s="230">
        <v>0</v>
      </c>
      <c r="R264" s="230">
        <f>Q264*H264</f>
        <v>0</v>
      </c>
      <c r="S264" s="230">
        <v>0</v>
      </c>
      <c r="T264" s="231">
        <f>S264*H264</f>
        <v>0</v>
      </c>
      <c r="U264" s="39"/>
      <c r="V264" s="39"/>
      <c r="W264" s="39"/>
      <c r="X264" s="39"/>
      <c r="Y264" s="39"/>
      <c r="Z264" s="39"/>
      <c r="AA264" s="39"/>
      <c r="AB264" s="39"/>
      <c r="AC264" s="39"/>
      <c r="AD264" s="39"/>
      <c r="AE264" s="39"/>
      <c r="AR264" s="232" t="s">
        <v>406</v>
      </c>
      <c r="AT264" s="232" t="s">
        <v>129</v>
      </c>
      <c r="AU264" s="232" t="s">
        <v>83</v>
      </c>
      <c r="AY264" s="18" t="s">
        <v>127</v>
      </c>
      <c r="BE264" s="233">
        <f>IF(N264="základní",J264,0)</f>
        <v>0</v>
      </c>
      <c r="BF264" s="233">
        <f>IF(N264="snížená",J264,0)</f>
        <v>0</v>
      </c>
      <c r="BG264" s="233">
        <f>IF(N264="zákl. přenesená",J264,0)</f>
        <v>0</v>
      </c>
      <c r="BH264" s="233">
        <f>IF(N264="sníž. přenesená",J264,0)</f>
        <v>0</v>
      </c>
      <c r="BI264" s="233">
        <f>IF(N264="nulová",J264,0)</f>
        <v>0</v>
      </c>
      <c r="BJ264" s="18" t="s">
        <v>81</v>
      </c>
      <c r="BK264" s="233">
        <f>ROUND(I264*H264,2)</f>
        <v>0</v>
      </c>
      <c r="BL264" s="18" t="s">
        <v>406</v>
      </c>
      <c r="BM264" s="232" t="s">
        <v>727</v>
      </c>
    </row>
    <row r="265" spans="1:47" s="2" customFormat="1" ht="12">
      <c r="A265" s="39"/>
      <c r="B265" s="40"/>
      <c r="C265" s="41"/>
      <c r="D265" s="234" t="s">
        <v>135</v>
      </c>
      <c r="E265" s="41"/>
      <c r="F265" s="235" t="s">
        <v>728</v>
      </c>
      <c r="G265" s="41"/>
      <c r="H265" s="41"/>
      <c r="I265" s="137"/>
      <c r="J265" s="41"/>
      <c r="K265" s="41"/>
      <c r="L265" s="45"/>
      <c r="M265" s="236"/>
      <c r="N265" s="237"/>
      <c r="O265" s="85"/>
      <c r="P265" s="85"/>
      <c r="Q265" s="85"/>
      <c r="R265" s="85"/>
      <c r="S265" s="85"/>
      <c r="T265" s="86"/>
      <c r="U265" s="39"/>
      <c r="V265" s="39"/>
      <c r="W265" s="39"/>
      <c r="X265" s="39"/>
      <c r="Y265" s="39"/>
      <c r="Z265" s="39"/>
      <c r="AA265" s="39"/>
      <c r="AB265" s="39"/>
      <c r="AC265" s="39"/>
      <c r="AD265" s="39"/>
      <c r="AE265" s="39"/>
      <c r="AT265" s="18" t="s">
        <v>135</v>
      </c>
      <c r="AU265" s="18" t="s">
        <v>83</v>
      </c>
    </row>
    <row r="266" spans="1:47" s="2" customFormat="1" ht="12">
      <c r="A266" s="39"/>
      <c r="B266" s="40"/>
      <c r="C266" s="41"/>
      <c r="D266" s="234" t="s">
        <v>136</v>
      </c>
      <c r="E266" s="41"/>
      <c r="F266" s="238" t="s">
        <v>729</v>
      </c>
      <c r="G266" s="41"/>
      <c r="H266" s="41"/>
      <c r="I266" s="137"/>
      <c r="J266" s="41"/>
      <c r="K266" s="41"/>
      <c r="L266" s="45"/>
      <c r="M266" s="236"/>
      <c r="N266" s="237"/>
      <c r="O266" s="85"/>
      <c r="P266" s="85"/>
      <c r="Q266" s="85"/>
      <c r="R266" s="85"/>
      <c r="S266" s="85"/>
      <c r="T266" s="86"/>
      <c r="U266" s="39"/>
      <c r="V266" s="39"/>
      <c r="W266" s="39"/>
      <c r="X266" s="39"/>
      <c r="Y266" s="39"/>
      <c r="Z266" s="39"/>
      <c r="AA266" s="39"/>
      <c r="AB266" s="39"/>
      <c r="AC266" s="39"/>
      <c r="AD266" s="39"/>
      <c r="AE266" s="39"/>
      <c r="AT266" s="18" t="s">
        <v>136</v>
      </c>
      <c r="AU266" s="18" t="s">
        <v>83</v>
      </c>
    </row>
    <row r="267" spans="1:65" s="2" customFormat="1" ht="33" customHeight="1">
      <c r="A267" s="39"/>
      <c r="B267" s="40"/>
      <c r="C267" s="220" t="s">
        <v>730</v>
      </c>
      <c r="D267" s="220" t="s">
        <v>129</v>
      </c>
      <c r="E267" s="221" t="s">
        <v>731</v>
      </c>
      <c r="F267" s="222" t="s">
        <v>732</v>
      </c>
      <c r="G267" s="223" t="s">
        <v>480</v>
      </c>
      <c r="H267" s="289"/>
      <c r="I267" s="225"/>
      <c r="J267" s="226">
        <f>ROUND(I267*H267,2)</f>
        <v>0</v>
      </c>
      <c r="K267" s="227"/>
      <c r="L267" s="45"/>
      <c r="M267" s="228" t="s">
        <v>21</v>
      </c>
      <c r="N267" s="229" t="s">
        <v>44</v>
      </c>
      <c r="O267" s="85"/>
      <c r="P267" s="230">
        <f>O267*H267</f>
        <v>0</v>
      </c>
      <c r="Q267" s="230">
        <v>0</v>
      </c>
      <c r="R267" s="230">
        <f>Q267*H267</f>
        <v>0</v>
      </c>
      <c r="S267" s="230">
        <v>0</v>
      </c>
      <c r="T267" s="231">
        <f>S267*H267</f>
        <v>0</v>
      </c>
      <c r="U267" s="39"/>
      <c r="V267" s="39"/>
      <c r="W267" s="39"/>
      <c r="X267" s="39"/>
      <c r="Y267" s="39"/>
      <c r="Z267" s="39"/>
      <c r="AA267" s="39"/>
      <c r="AB267" s="39"/>
      <c r="AC267" s="39"/>
      <c r="AD267" s="39"/>
      <c r="AE267" s="39"/>
      <c r="AR267" s="232" t="s">
        <v>406</v>
      </c>
      <c r="AT267" s="232" t="s">
        <v>129</v>
      </c>
      <c r="AU267" s="232" t="s">
        <v>83</v>
      </c>
      <c r="AY267" s="18" t="s">
        <v>127</v>
      </c>
      <c r="BE267" s="233">
        <f>IF(N267="základní",J267,0)</f>
        <v>0</v>
      </c>
      <c r="BF267" s="233">
        <f>IF(N267="snížená",J267,0)</f>
        <v>0</v>
      </c>
      <c r="BG267" s="233">
        <f>IF(N267="zákl. přenesená",J267,0)</f>
        <v>0</v>
      </c>
      <c r="BH267" s="233">
        <f>IF(N267="sníž. přenesená",J267,0)</f>
        <v>0</v>
      </c>
      <c r="BI267" s="233">
        <f>IF(N267="nulová",J267,0)</f>
        <v>0</v>
      </c>
      <c r="BJ267" s="18" t="s">
        <v>81</v>
      </c>
      <c r="BK267" s="233">
        <f>ROUND(I267*H267,2)</f>
        <v>0</v>
      </c>
      <c r="BL267" s="18" t="s">
        <v>406</v>
      </c>
      <c r="BM267" s="232" t="s">
        <v>733</v>
      </c>
    </row>
    <row r="268" spans="1:47" s="2" customFormat="1" ht="12">
      <c r="A268" s="39"/>
      <c r="B268" s="40"/>
      <c r="C268" s="41"/>
      <c r="D268" s="234" t="s">
        <v>135</v>
      </c>
      <c r="E268" s="41"/>
      <c r="F268" s="235" t="s">
        <v>732</v>
      </c>
      <c r="G268" s="41"/>
      <c r="H268" s="41"/>
      <c r="I268" s="137"/>
      <c r="J268" s="41"/>
      <c r="K268" s="41"/>
      <c r="L268" s="45"/>
      <c r="M268" s="236"/>
      <c r="N268" s="237"/>
      <c r="O268" s="85"/>
      <c r="P268" s="85"/>
      <c r="Q268" s="85"/>
      <c r="R268" s="85"/>
      <c r="S268" s="85"/>
      <c r="T268" s="86"/>
      <c r="U268" s="39"/>
      <c r="V268" s="39"/>
      <c r="W268" s="39"/>
      <c r="X268" s="39"/>
      <c r="Y268" s="39"/>
      <c r="Z268" s="39"/>
      <c r="AA268" s="39"/>
      <c r="AB268" s="39"/>
      <c r="AC268" s="39"/>
      <c r="AD268" s="39"/>
      <c r="AE268" s="39"/>
      <c r="AT268" s="18" t="s">
        <v>135</v>
      </c>
      <c r="AU268" s="18" t="s">
        <v>83</v>
      </c>
    </row>
    <row r="269" spans="1:47" s="2" customFormat="1" ht="12">
      <c r="A269" s="39"/>
      <c r="B269" s="40"/>
      <c r="C269" s="41"/>
      <c r="D269" s="234" t="s">
        <v>136</v>
      </c>
      <c r="E269" s="41"/>
      <c r="F269" s="238" t="s">
        <v>371</v>
      </c>
      <c r="G269" s="41"/>
      <c r="H269" s="41"/>
      <c r="I269" s="137"/>
      <c r="J269" s="41"/>
      <c r="K269" s="41"/>
      <c r="L269" s="45"/>
      <c r="M269" s="236"/>
      <c r="N269" s="237"/>
      <c r="O269" s="85"/>
      <c r="P269" s="85"/>
      <c r="Q269" s="85"/>
      <c r="R269" s="85"/>
      <c r="S269" s="85"/>
      <c r="T269" s="86"/>
      <c r="U269" s="39"/>
      <c r="V269" s="39"/>
      <c r="W269" s="39"/>
      <c r="X269" s="39"/>
      <c r="Y269" s="39"/>
      <c r="Z269" s="39"/>
      <c r="AA269" s="39"/>
      <c r="AB269" s="39"/>
      <c r="AC269" s="39"/>
      <c r="AD269" s="39"/>
      <c r="AE269" s="39"/>
      <c r="AT269" s="18" t="s">
        <v>136</v>
      </c>
      <c r="AU269" s="18" t="s">
        <v>83</v>
      </c>
    </row>
    <row r="270" spans="1:63" s="12" customFormat="1" ht="22.8" customHeight="1">
      <c r="A270" s="12"/>
      <c r="B270" s="204"/>
      <c r="C270" s="205"/>
      <c r="D270" s="206" t="s">
        <v>72</v>
      </c>
      <c r="E270" s="218" t="s">
        <v>734</v>
      </c>
      <c r="F270" s="218" t="s">
        <v>735</v>
      </c>
      <c r="G270" s="205"/>
      <c r="H270" s="205"/>
      <c r="I270" s="208"/>
      <c r="J270" s="219">
        <f>BK270</f>
        <v>0</v>
      </c>
      <c r="K270" s="205"/>
      <c r="L270" s="210"/>
      <c r="M270" s="211"/>
      <c r="N270" s="212"/>
      <c r="O270" s="212"/>
      <c r="P270" s="213">
        <f>SUM(P271:P290)</f>
        <v>0</v>
      </c>
      <c r="Q270" s="212"/>
      <c r="R270" s="213">
        <f>SUM(R271:R290)</f>
        <v>0</v>
      </c>
      <c r="S270" s="212"/>
      <c r="T270" s="214">
        <f>SUM(T271:T290)</f>
        <v>0</v>
      </c>
      <c r="U270" s="12"/>
      <c r="V270" s="12"/>
      <c r="W270" s="12"/>
      <c r="X270" s="12"/>
      <c r="Y270" s="12"/>
      <c r="Z270" s="12"/>
      <c r="AA270" s="12"/>
      <c r="AB270" s="12"/>
      <c r="AC270" s="12"/>
      <c r="AD270" s="12"/>
      <c r="AE270" s="12"/>
      <c r="AR270" s="215" t="s">
        <v>141</v>
      </c>
      <c r="AT270" s="216" t="s">
        <v>72</v>
      </c>
      <c r="AU270" s="216" t="s">
        <v>81</v>
      </c>
      <c r="AY270" s="215" t="s">
        <v>127</v>
      </c>
      <c r="BK270" s="217">
        <f>SUM(BK271:BK290)</f>
        <v>0</v>
      </c>
    </row>
    <row r="271" spans="1:65" s="2" customFormat="1" ht="16.5" customHeight="1">
      <c r="A271" s="39"/>
      <c r="B271" s="40"/>
      <c r="C271" s="220" t="s">
        <v>736</v>
      </c>
      <c r="D271" s="220" t="s">
        <v>129</v>
      </c>
      <c r="E271" s="221" t="s">
        <v>737</v>
      </c>
      <c r="F271" s="222" t="s">
        <v>738</v>
      </c>
      <c r="G271" s="223" t="s">
        <v>152</v>
      </c>
      <c r="H271" s="224">
        <v>31</v>
      </c>
      <c r="I271" s="225"/>
      <c r="J271" s="226">
        <f>ROUND(I271*H271,2)</f>
        <v>0</v>
      </c>
      <c r="K271" s="227"/>
      <c r="L271" s="45"/>
      <c r="M271" s="228" t="s">
        <v>21</v>
      </c>
      <c r="N271" s="229" t="s">
        <v>44</v>
      </c>
      <c r="O271" s="85"/>
      <c r="P271" s="230">
        <f>O271*H271</f>
        <v>0</v>
      </c>
      <c r="Q271" s="230">
        <v>0</v>
      </c>
      <c r="R271" s="230">
        <f>Q271*H271</f>
        <v>0</v>
      </c>
      <c r="S271" s="230">
        <v>0</v>
      </c>
      <c r="T271" s="231">
        <f>S271*H271</f>
        <v>0</v>
      </c>
      <c r="U271" s="39"/>
      <c r="V271" s="39"/>
      <c r="W271" s="39"/>
      <c r="X271" s="39"/>
      <c r="Y271" s="39"/>
      <c r="Z271" s="39"/>
      <c r="AA271" s="39"/>
      <c r="AB271" s="39"/>
      <c r="AC271" s="39"/>
      <c r="AD271" s="39"/>
      <c r="AE271" s="39"/>
      <c r="AR271" s="232" t="s">
        <v>406</v>
      </c>
      <c r="AT271" s="232" t="s">
        <v>129</v>
      </c>
      <c r="AU271" s="232" t="s">
        <v>83</v>
      </c>
      <c r="AY271" s="18" t="s">
        <v>127</v>
      </c>
      <c r="BE271" s="233">
        <f>IF(N271="základní",J271,0)</f>
        <v>0</v>
      </c>
      <c r="BF271" s="233">
        <f>IF(N271="snížená",J271,0)</f>
        <v>0</v>
      </c>
      <c r="BG271" s="233">
        <f>IF(N271="zákl. přenesená",J271,0)</f>
        <v>0</v>
      </c>
      <c r="BH271" s="233">
        <f>IF(N271="sníž. přenesená",J271,0)</f>
        <v>0</v>
      </c>
      <c r="BI271" s="233">
        <f>IF(N271="nulová",J271,0)</f>
        <v>0</v>
      </c>
      <c r="BJ271" s="18" t="s">
        <v>81</v>
      </c>
      <c r="BK271" s="233">
        <f>ROUND(I271*H271,2)</f>
        <v>0</v>
      </c>
      <c r="BL271" s="18" t="s">
        <v>406</v>
      </c>
      <c r="BM271" s="232" t="s">
        <v>739</v>
      </c>
    </row>
    <row r="272" spans="1:47" s="2" customFormat="1" ht="12">
      <c r="A272" s="39"/>
      <c r="B272" s="40"/>
      <c r="C272" s="41"/>
      <c r="D272" s="234" t="s">
        <v>135</v>
      </c>
      <c r="E272" s="41"/>
      <c r="F272" s="235" t="s">
        <v>740</v>
      </c>
      <c r="G272" s="41"/>
      <c r="H272" s="41"/>
      <c r="I272" s="137"/>
      <c r="J272" s="41"/>
      <c r="K272" s="41"/>
      <c r="L272" s="45"/>
      <c r="M272" s="236"/>
      <c r="N272" s="237"/>
      <c r="O272" s="85"/>
      <c r="P272" s="85"/>
      <c r="Q272" s="85"/>
      <c r="R272" s="85"/>
      <c r="S272" s="85"/>
      <c r="T272" s="86"/>
      <c r="U272" s="39"/>
      <c r="V272" s="39"/>
      <c r="W272" s="39"/>
      <c r="X272" s="39"/>
      <c r="Y272" s="39"/>
      <c r="Z272" s="39"/>
      <c r="AA272" s="39"/>
      <c r="AB272" s="39"/>
      <c r="AC272" s="39"/>
      <c r="AD272" s="39"/>
      <c r="AE272" s="39"/>
      <c r="AT272" s="18" t="s">
        <v>135</v>
      </c>
      <c r="AU272" s="18" t="s">
        <v>83</v>
      </c>
    </row>
    <row r="273" spans="1:47" s="2" customFormat="1" ht="12">
      <c r="A273" s="39"/>
      <c r="B273" s="40"/>
      <c r="C273" s="41"/>
      <c r="D273" s="234" t="s">
        <v>136</v>
      </c>
      <c r="E273" s="41"/>
      <c r="F273" s="238" t="s">
        <v>741</v>
      </c>
      <c r="G273" s="41"/>
      <c r="H273" s="41"/>
      <c r="I273" s="137"/>
      <c r="J273" s="41"/>
      <c r="K273" s="41"/>
      <c r="L273" s="45"/>
      <c r="M273" s="236"/>
      <c r="N273" s="237"/>
      <c r="O273" s="85"/>
      <c r="P273" s="85"/>
      <c r="Q273" s="85"/>
      <c r="R273" s="85"/>
      <c r="S273" s="85"/>
      <c r="T273" s="86"/>
      <c r="U273" s="39"/>
      <c r="V273" s="39"/>
      <c r="W273" s="39"/>
      <c r="X273" s="39"/>
      <c r="Y273" s="39"/>
      <c r="Z273" s="39"/>
      <c r="AA273" s="39"/>
      <c r="AB273" s="39"/>
      <c r="AC273" s="39"/>
      <c r="AD273" s="39"/>
      <c r="AE273" s="39"/>
      <c r="AT273" s="18" t="s">
        <v>136</v>
      </c>
      <c r="AU273" s="18" t="s">
        <v>83</v>
      </c>
    </row>
    <row r="274" spans="1:65" s="2" customFormat="1" ht="16.5" customHeight="1">
      <c r="A274" s="39"/>
      <c r="B274" s="40"/>
      <c r="C274" s="220" t="s">
        <v>742</v>
      </c>
      <c r="D274" s="220" t="s">
        <v>129</v>
      </c>
      <c r="E274" s="221" t="s">
        <v>743</v>
      </c>
      <c r="F274" s="222" t="s">
        <v>744</v>
      </c>
      <c r="G274" s="223" t="s">
        <v>152</v>
      </c>
      <c r="H274" s="224">
        <v>31</v>
      </c>
      <c r="I274" s="225"/>
      <c r="J274" s="226">
        <f>ROUND(I274*H274,2)</f>
        <v>0</v>
      </c>
      <c r="K274" s="227"/>
      <c r="L274" s="45"/>
      <c r="M274" s="228" t="s">
        <v>21</v>
      </c>
      <c r="N274" s="229" t="s">
        <v>44</v>
      </c>
      <c r="O274" s="85"/>
      <c r="P274" s="230">
        <f>O274*H274</f>
        <v>0</v>
      </c>
      <c r="Q274" s="230">
        <v>0</v>
      </c>
      <c r="R274" s="230">
        <f>Q274*H274</f>
        <v>0</v>
      </c>
      <c r="S274" s="230">
        <v>0</v>
      </c>
      <c r="T274" s="231">
        <f>S274*H274</f>
        <v>0</v>
      </c>
      <c r="U274" s="39"/>
      <c r="V274" s="39"/>
      <c r="W274" s="39"/>
      <c r="X274" s="39"/>
      <c r="Y274" s="39"/>
      <c r="Z274" s="39"/>
      <c r="AA274" s="39"/>
      <c r="AB274" s="39"/>
      <c r="AC274" s="39"/>
      <c r="AD274" s="39"/>
      <c r="AE274" s="39"/>
      <c r="AR274" s="232" t="s">
        <v>406</v>
      </c>
      <c r="AT274" s="232" t="s">
        <v>129</v>
      </c>
      <c r="AU274" s="232" t="s">
        <v>83</v>
      </c>
      <c r="AY274" s="18" t="s">
        <v>127</v>
      </c>
      <c r="BE274" s="233">
        <f>IF(N274="základní",J274,0)</f>
        <v>0</v>
      </c>
      <c r="BF274" s="233">
        <f>IF(N274="snížená",J274,0)</f>
        <v>0</v>
      </c>
      <c r="BG274" s="233">
        <f>IF(N274="zákl. přenesená",J274,0)</f>
        <v>0</v>
      </c>
      <c r="BH274" s="233">
        <f>IF(N274="sníž. přenesená",J274,0)</f>
        <v>0</v>
      </c>
      <c r="BI274" s="233">
        <f>IF(N274="nulová",J274,0)</f>
        <v>0</v>
      </c>
      <c r="BJ274" s="18" t="s">
        <v>81</v>
      </c>
      <c r="BK274" s="233">
        <f>ROUND(I274*H274,2)</f>
        <v>0</v>
      </c>
      <c r="BL274" s="18" t="s">
        <v>406</v>
      </c>
      <c r="BM274" s="232" t="s">
        <v>745</v>
      </c>
    </row>
    <row r="275" spans="1:47" s="2" customFormat="1" ht="12">
      <c r="A275" s="39"/>
      <c r="B275" s="40"/>
      <c r="C275" s="41"/>
      <c r="D275" s="234" t="s">
        <v>135</v>
      </c>
      <c r="E275" s="41"/>
      <c r="F275" s="235" t="s">
        <v>746</v>
      </c>
      <c r="G275" s="41"/>
      <c r="H275" s="41"/>
      <c r="I275" s="137"/>
      <c r="J275" s="41"/>
      <c r="K275" s="41"/>
      <c r="L275" s="45"/>
      <c r="M275" s="236"/>
      <c r="N275" s="237"/>
      <c r="O275" s="85"/>
      <c r="P275" s="85"/>
      <c r="Q275" s="85"/>
      <c r="R275" s="85"/>
      <c r="S275" s="85"/>
      <c r="T275" s="86"/>
      <c r="U275" s="39"/>
      <c r="V275" s="39"/>
      <c r="W275" s="39"/>
      <c r="X275" s="39"/>
      <c r="Y275" s="39"/>
      <c r="Z275" s="39"/>
      <c r="AA275" s="39"/>
      <c r="AB275" s="39"/>
      <c r="AC275" s="39"/>
      <c r="AD275" s="39"/>
      <c r="AE275" s="39"/>
      <c r="AT275" s="18" t="s">
        <v>135</v>
      </c>
      <c r="AU275" s="18" t="s">
        <v>83</v>
      </c>
    </row>
    <row r="276" spans="1:47" s="2" customFormat="1" ht="12">
      <c r="A276" s="39"/>
      <c r="B276" s="40"/>
      <c r="C276" s="41"/>
      <c r="D276" s="234" t="s">
        <v>136</v>
      </c>
      <c r="E276" s="41"/>
      <c r="F276" s="238" t="s">
        <v>747</v>
      </c>
      <c r="G276" s="41"/>
      <c r="H276" s="41"/>
      <c r="I276" s="137"/>
      <c r="J276" s="41"/>
      <c r="K276" s="41"/>
      <c r="L276" s="45"/>
      <c r="M276" s="236"/>
      <c r="N276" s="237"/>
      <c r="O276" s="85"/>
      <c r="P276" s="85"/>
      <c r="Q276" s="85"/>
      <c r="R276" s="85"/>
      <c r="S276" s="85"/>
      <c r="T276" s="86"/>
      <c r="U276" s="39"/>
      <c r="V276" s="39"/>
      <c r="W276" s="39"/>
      <c r="X276" s="39"/>
      <c r="Y276" s="39"/>
      <c r="Z276" s="39"/>
      <c r="AA276" s="39"/>
      <c r="AB276" s="39"/>
      <c r="AC276" s="39"/>
      <c r="AD276" s="39"/>
      <c r="AE276" s="39"/>
      <c r="AT276" s="18" t="s">
        <v>136</v>
      </c>
      <c r="AU276" s="18" t="s">
        <v>83</v>
      </c>
    </row>
    <row r="277" spans="1:65" s="2" customFormat="1" ht="16.5" customHeight="1">
      <c r="A277" s="39"/>
      <c r="B277" s="40"/>
      <c r="C277" s="220" t="s">
        <v>748</v>
      </c>
      <c r="D277" s="220" t="s">
        <v>129</v>
      </c>
      <c r="E277" s="221" t="s">
        <v>749</v>
      </c>
      <c r="F277" s="222" t="s">
        <v>750</v>
      </c>
      <c r="G277" s="223" t="s">
        <v>198</v>
      </c>
      <c r="H277" s="224">
        <v>8</v>
      </c>
      <c r="I277" s="225"/>
      <c r="J277" s="226">
        <f>ROUND(I277*H277,2)</f>
        <v>0</v>
      </c>
      <c r="K277" s="227"/>
      <c r="L277" s="45"/>
      <c r="M277" s="228" t="s">
        <v>21</v>
      </c>
      <c r="N277" s="229" t="s">
        <v>44</v>
      </c>
      <c r="O277" s="85"/>
      <c r="P277" s="230">
        <f>O277*H277</f>
        <v>0</v>
      </c>
      <c r="Q277" s="230">
        <v>0</v>
      </c>
      <c r="R277" s="230">
        <f>Q277*H277</f>
        <v>0</v>
      </c>
      <c r="S277" s="230">
        <v>0</v>
      </c>
      <c r="T277" s="231">
        <f>S277*H277</f>
        <v>0</v>
      </c>
      <c r="U277" s="39"/>
      <c r="V277" s="39"/>
      <c r="W277" s="39"/>
      <c r="X277" s="39"/>
      <c r="Y277" s="39"/>
      <c r="Z277" s="39"/>
      <c r="AA277" s="39"/>
      <c r="AB277" s="39"/>
      <c r="AC277" s="39"/>
      <c r="AD277" s="39"/>
      <c r="AE277" s="39"/>
      <c r="AR277" s="232" t="s">
        <v>406</v>
      </c>
      <c r="AT277" s="232" t="s">
        <v>129</v>
      </c>
      <c r="AU277" s="232" t="s">
        <v>83</v>
      </c>
      <c r="AY277" s="18" t="s">
        <v>127</v>
      </c>
      <c r="BE277" s="233">
        <f>IF(N277="základní",J277,0)</f>
        <v>0</v>
      </c>
      <c r="BF277" s="233">
        <f>IF(N277="snížená",J277,0)</f>
        <v>0</v>
      </c>
      <c r="BG277" s="233">
        <f>IF(N277="zákl. přenesená",J277,0)</f>
        <v>0</v>
      </c>
      <c r="BH277" s="233">
        <f>IF(N277="sníž. přenesená",J277,0)</f>
        <v>0</v>
      </c>
      <c r="BI277" s="233">
        <f>IF(N277="nulová",J277,0)</f>
        <v>0</v>
      </c>
      <c r="BJ277" s="18" t="s">
        <v>81</v>
      </c>
      <c r="BK277" s="233">
        <f>ROUND(I277*H277,2)</f>
        <v>0</v>
      </c>
      <c r="BL277" s="18" t="s">
        <v>406</v>
      </c>
      <c r="BM277" s="232" t="s">
        <v>751</v>
      </c>
    </row>
    <row r="278" spans="1:47" s="2" customFormat="1" ht="12">
      <c r="A278" s="39"/>
      <c r="B278" s="40"/>
      <c r="C278" s="41"/>
      <c r="D278" s="234" t="s">
        <v>135</v>
      </c>
      <c r="E278" s="41"/>
      <c r="F278" s="235" t="s">
        <v>752</v>
      </c>
      <c r="G278" s="41"/>
      <c r="H278" s="41"/>
      <c r="I278" s="137"/>
      <c r="J278" s="41"/>
      <c r="K278" s="41"/>
      <c r="L278" s="45"/>
      <c r="M278" s="236"/>
      <c r="N278" s="237"/>
      <c r="O278" s="85"/>
      <c r="P278" s="85"/>
      <c r="Q278" s="85"/>
      <c r="R278" s="85"/>
      <c r="S278" s="85"/>
      <c r="T278" s="86"/>
      <c r="U278" s="39"/>
      <c r="V278" s="39"/>
      <c r="W278" s="39"/>
      <c r="X278" s="39"/>
      <c r="Y278" s="39"/>
      <c r="Z278" s="39"/>
      <c r="AA278" s="39"/>
      <c r="AB278" s="39"/>
      <c r="AC278" s="39"/>
      <c r="AD278" s="39"/>
      <c r="AE278" s="39"/>
      <c r="AT278" s="18" t="s">
        <v>135</v>
      </c>
      <c r="AU278" s="18" t="s">
        <v>83</v>
      </c>
    </row>
    <row r="279" spans="1:47" s="2" customFormat="1" ht="12">
      <c r="A279" s="39"/>
      <c r="B279" s="40"/>
      <c r="C279" s="41"/>
      <c r="D279" s="234" t="s">
        <v>136</v>
      </c>
      <c r="E279" s="41"/>
      <c r="F279" s="238" t="s">
        <v>753</v>
      </c>
      <c r="G279" s="41"/>
      <c r="H279" s="41"/>
      <c r="I279" s="137"/>
      <c r="J279" s="41"/>
      <c r="K279" s="41"/>
      <c r="L279" s="45"/>
      <c r="M279" s="236"/>
      <c r="N279" s="237"/>
      <c r="O279" s="85"/>
      <c r="P279" s="85"/>
      <c r="Q279" s="85"/>
      <c r="R279" s="85"/>
      <c r="S279" s="85"/>
      <c r="T279" s="86"/>
      <c r="U279" s="39"/>
      <c r="V279" s="39"/>
      <c r="W279" s="39"/>
      <c r="X279" s="39"/>
      <c r="Y279" s="39"/>
      <c r="Z279" s="39"/>
      <c r="AA279" s="39"/>
      <c r="AB279" s="39"/>
      <c r="AC279" s="39"/>
      <c r="AD279" s="39"/>
      <c r="AE279" s="39"/>
      <c r="AT279" s="18" t="s">
        <v>136</v>
      </c>
      <c r="AU279" s="18" t="s">
        <v>83</v>
      </c>
    </row>
    <row r="280" spans="1:65" s="2" customFormat="1" ht="16.5" customHeight="1">
      <c r="A280" s="39"/>
      <c r="B280" s="40"/>
      <c r="C280" s="220" t="s">
        <v>754</v>
      </c>
      <c r="D280" s="220" t="s">
        <v>129</v>
      </c>
      <c r="E280" s="221" t="s">
        <v>755</v>
      </c>
      <c r="F280" s="222" t="s">
        <v>756</v>
      </c>
      <c r="G280" s="223" t="s">
        <v>198</v>
      </c>
      <c r="H280" s="224">
        <v>14</v>
      </c>
      <c r="I280" s="225"/>
      <c r="J280" s="226">
        <f>ROUND(I280*H280,2)</f>
        <v>0</v>
      </c>
      <c r="K280" s="227"/>
      <c r="L280" s="45"/>
      <c r="M280" s="228" t="s">
        <v>21</v>
      </c>
      <c r="N280" s="229" t="s">
        <v>44</v>
      </c>
      <c r="O280" s="85"/>
      <c r="P280" s="230">
        <f>O280*H280</f>
        <v>0</v>
      </c>
      <c r="Q280" s="230">
        <v>0</v>
      </c>
      <c r="R280" s="230">
        <f>Q280*H280</f>
        <v>0</v>
      </c>
      <c r="S280" s="230">
        <v>0</v>
      </c>
      <c r="T280" s="231">
        <f>S280*H280</f>
        <v>0</v>
      </c>
      <c r="U280" s="39"/>
      <c r="V280" s="39"/>
      <c r="W280" s="39"/>
      <c r="X280" s="39"/>
      <c r="Y280" s="39"/>
      <c r="Z280" s="39"/>
      <c r="AA280" s="39"/>
      <c r="AB280" s="39"/>
      <c r="AC280" s="39"/>
      <c r="AD280" s="39"/>
      <c r="AE280" s="39"/>
      <c r="AR280" s="232" t="s">
        <v>406</v>
      </c>
      <c r="AT280" s="232" t="s">
        <v>129</v>
      </c>
      <c r="AU280" s="232" t="s">
        <v>83</v>
      </c>
      <c r="AY280" s="18" t="s">
        <v>127</v>
      </c>
      <c r="BE280" s="233">
        <f>IF(N280="základní",J280,0)</f>
        <v>0</v>
      </c>
      <c r="BF280" s="233">
        <f>IF(N280="snížená",J280,0)</f>
        <v>0</v>
      </c>
      <c r="BG280" s="233">
        <f>IF(N280="zákl. přenesená",J280,0)</f>
        <v>0</v>
      </c>
      <c r="BH280" s="233">
        <f>IF(N280="sníž. přenesená",J280,0)</f>
        <v>0</v>
      </c>
      <c r="BI280" s="233">
        <f>IF(N280="nulová",J280,0)</f>
        <v>0</v>
      </c>
      <c r="BJ280" s="18" t="s">
        <v>81</v>
      </c>
      <c r="BK280" s="233">
        <f>ROUND(I280*H280,2)</f>
        <v>0</v>
      </c>
      <c r="BL280" s="18" t="s">
        <v>406</v>
      </c>
      <c r="BM280" s="232" t="s">
        <v>757</v>
      </c>
    </row>
    <row r="281" spans="1:47" s="2" customFormat="1" ht="12">
      <c r="A281" s="39"/>
      <c r="B281" s="40"/>
      <c r="C281" s="41"/>
      <c r="D281" s="234" t="s">
        <v>135</v>
      </c>
      <c r="E281" s="41"/>
      <c r="F281" s="235" t="s">
        <v>758</v>
      </c>
      <c r="G281" s="41"/>
      <c r="H281" s="41"/>
      <c r="I281" s="137"/>
      <c r="J281" s="41"/>
      <c r="K281" s="41"/>
      <c r="L281" s="45"/>
      <c r="M281" s="236"/>
      <c r="N281" s="237"/>
      <c r="O281" s="85"/>
      <c r="P281" s="85"/>
      <c r="Q281" s="85"/>
      <c r="R281" s="85"/>
      <c r="S281" s="85"/>
      <c r="T281" s="86"/>
      <c r="U281" s="39"/>
      <c r="V281" s="39"/>
      <c r="W281" s="39"/>
      <c r="X281" s="39"/>
      <c r="Y281" s="39"/>
      <c r="Z281" s="39"/>
      <c r="AA281" s="39"/>
      <c r="AB281" s="39"/>
      <c r="AC281" s="39"/>
      <c r="AD281" s="39"/>
      <c r="AE281" s="39"/>
      <c r="AT281" s="18" t="s">
        <v>135</v>
      </c>
      <c r="AU281" s="18" t="s">
        <v>83</v>
      </c>
    </row>
    <row r="282" spans="1:65" s="2" customFormat="1" ht="16.5" customHeight="1">
      <c r="A282" s="39"/>
      <c r="B282" s="40"/>
      <c r="C282" s="220" t="s">
        <v>759</v>
      </c>
      <c r="D282" s="220" t="s">
        <v>129</v>
      </c>
      <c r="E282" s="221" t="s">
        <v>760</v>
      </c>
      <c r="F282" s="222" t="s">
        <v>761</v>
      </c>
      <c r="G282" s="223" t="s">
        <v>198</v>
      </c>
      <c r="H282" s="224">
        <v>8</v>
      </c>
      <c r="I282" s="225"/>
      <c r="J282" s="226">
        <f>ROUND(I282*H282,2)</f>
        <v>0</v>
      </c>
      <c r="K282" s="227"/>
      <c r="L282" s="45"/>
      <c r="M282" s="228" t="s">
        <v>21</v>
      </c>
      <c r="N282" s="229" t="s">
        <v>44</v>
      </c>
      <c r="O282" s="85"/>
      <c r="P282" s="230">
        <f>O282*H282</f>
        <v>0</v>
      </c>
      <c r="Q282" s="230">
        <v>0</v>
      </c>
      <c r="R282" s="230">
        <f>Q282*H282</f>
        <v>0</v>
      </c>
      <c r="S282" s="230">
        <v>0</v>
      </c>
      <c r="T282" s="231">
        <f>S282*H282</f>
        <v>0</v>
      </c>
      <c r="U282" s="39"/>
      <c r="V282" s="39"/>
      <c r="W282" s="39"/>
      <c r="X282" s="39"/>
      <c r="Y282" s="39"/>
      <c r="Z282" s="39"/>
      <c r="AA282" s="39"/>
      <c r="AB282" s="39"/>
      <c r="AC282" s="39"/>
      <c r="AD282" s="39"/>
      <c r="AE282" s="39"/>
      <c r="AR282" s="232" t="s">
        <v>406</v>
      </c>
      <c r="AT282" s="232" t="s">
        <v>129</v>
      </c>
      <c r="AU282" s="232" t="s">
        <v>83</v>
      </c>
      <c r="AY282" s="18" t="s">
        <v>127</v>
      </c>
      <c r="BE282" s="233">
        <f>IF(N282="základní",J282,0)</f>
        <v>0</v>
      </c>
      <c r="BF282" s="233">
        <f>IF(N282="snížená",J282,0)</f>
        <v>0</v>
      </c>
      <c r="BG282" s="233">
        <f>IF(N282="zákl. přenesená",J282,0)</f>
        <v>0</v>
      </c>
      <c r="BH282" s="233">
        <f>IF(N282="sníž. přenesená",J282,0)</f>
        <v>0</v>
      </c>
      <c r="BI282" s="233">
        <f>IF(N282="nulová",J282,0)</f>
        <v>0</v>
      </c>
      <c r="BJ282" s="18" t="s">
        <v>81</v>
      </c>
      <c r="BK282" s="233">
        <f>ROUND(I282*H282,2)</f>
        <v>0</v>
      </c>
      <c r="BL282" s="18" t="s">
        <v>406</v>
      </c>
      <c r="BM282" s="232" t="s">
        <v>762</v>
      </c>
    </row>
    <row r="283" spans="1:47" s="2" customFormat="1" ht="12">
      <c r="A283" s="39"/>
      <c r="B283" s="40"/>
      <c r="C283" s="41"/>
      <c r="D283" s="234" t="s">
        <v>135</v>
      </c>
      <c r="E283" s="41"/>
      <c r="F283" s="235" t="s">
        <v>763</v>
      </c>
      <c r="G283" s="41"/>
      <c r="H283" s="41"/>
      <c r="I283" s="137"/>
      <c r="J283" s="41"/>
      <c r="K283" s="41"/>
      <c r="L283" s="45"/>
      <c r="M283" s="236"/>
      <c r="N283" s="237"/>
      <c r="O283" s="85"/>
      <c r="P283" s="85"/>
      <c r="Q283" s="85"/>
      <c r="R283" s="85"/>
      <c r="S283" s="85"/>
      <c r="T283" s="86"/>
      <c r="U283" s="39"/>
      <c r="V283" s="39"/>
      <c r="W283" s="39"/>
      <c r="X283" s="39"/>
      <c r="Y283" s="39"/>
      <c r="Z283" s="39"/>
      <c r="AA283" s="39"/>
      <c r="AB283" s="39"/>
      <c r="AC283" s="39"/>
      <c r="AD283" s="39"/>
      <c r="AE283" s="39"/>
      <c r="AT283" s="18" t="s">
        <v>135</v>
      </c>
      <c r="AU283" s="18" t="s">
        <v>83</v>
      </c>
    </row>
    <row r="284" spans="1:65" s="2" customFormat="1" ht="16.5" customHeight="1">
      <c r="A284" s="39"/>
      <c r="B284" s="40"/>
      <c r="C284" s="220" t="s">
        <v>764</v>
      </c>
      <c r="D284" s="220" t="s">
        <v>129</v>
      </c>
      <c r="E284" s="221" t="s">
        <v>765</v>
      </c>
      <c r="F284" s="222" t="s">
        <v>766</v>
      </c>
      <c r="G284" s="223" t="s">
        <v>198</v>
      </c>
      <c r="H284" s="224">
        <v>14</v>
      </c>
      <c r="I284" s="225"/>
      <c r="J284" s="226">
        <f>ROUND(I284*H284,2)</f>
        <v>0</v>
      </c>
      <c r="K284" s="227"/>
      <c r="L284" s="45"/>
      <c r="M284" s="228" t="s">
        <v>21</v>
      </c>
      <c r="N284" s="229" t="s">
        <v>44</v>
      </c>
      <c r="O284" s="85"/>
      <c r="P284" s="230">
        <f>O284*H284</f>
        <v>0</v>
      </c>
      <c r="Q284" s="230">
        <v>0</v>
      </c>
      <c r="R284" s="230">
        <f>Q284*H284</f>
        <v>0</v>
      </c>
      <c r="S284" s="230">
        <v>0</v>
      </c>
      <c r="T284" s="231">
        <f>S284*H284</f>
        <v>0</v>
      </c>
      <c r="U284" s="39"/>
      <c r="V284" s="39"/>
      <c r="W284" s="39"/>
      <c r="X284" s="39"/>
      <c r="Y284" s="39"/>
      <c r="Z284" s="39"/>
      <c r="AA284" s="39"/>
      <c r="AB284" s="39"/>
      <c r="AC284" s="39"/>
      <c r="AD284" s="39"/>
      <c r="AE284" s="39"/>
      <c r="AR284" s="232" t="s">
        <v>406</v>
      </c>
      <c r="AT284" s="232" t="s">
        <v>129</v>
      </c>
      <c r="AU284" s="232" t="s">
        <v>83</v>
      </c>
      <c r="AY284" s="18" t="s">
        <v>127</v>
      </c>
      <c r="BE284" s="233">
        <f>IF(N284="základní",J284,0)</f>
        <v>0</v>
      </c>
      <c r="BF284" s="233">
        <f>IF(N284="snížená",J284,0)</f>
        <v>0</v>
      </c>
      <c r="BG284" s="233">
        <f>IF(N284="zákl. přenesená",J284,0)</f>
        <v>0</v>
      </c>
      <c r="BH284" s="233">
        <f>IF(N284="sníž. přenesená",J284,0)</f>
        <v>0</v>
      </c>
      <c r="BI284" s="233">
        <f>IF(N284="nulová",J284,0)</f>
        <v>0</v>
      </c>
      <c r="BJ284" s="18" t="s">
        <v>81</v>
      </c>
      <c r="BK284" s="233">
        <f>ROUND(I284*H284,2)</f>
        <v>0</v>
      </c>
      <c r="BL284" s="18" t="s">
        <v>406</v>
      </c>
      <c r="BM284" s="232" t="s">
        <v>767</v>
      </c>
    </row>
    <row r="285" spans="1:47" s="2" customFormat="1" ht="12">
      <c r="A285" s="39"/>
      <c r="B285" s="40"/>
      <c r="C285" s="41"/>
      <c r="D285" s="234" t="s">
        <v>135</v>
      </c>
      <c r="E285" s="41"/>
      <c r="F285" s="235" t="s">
        <v>768</v>
      </c>
      <c r="G285" s="41"/>
      <c r="H285" s="41"/>
      <c r="I285" s="137"/>
      <c r="J285" s="41"/>
      <c r="K285" s="41"/>
      <c r="L285" s="45"/>
      <c r="M285" s="236"/>
      <c r="N285" s="237"/>
      <c r="O285" s="85"/>
      <c r="P285" s="85"/>
      <c r="Q285" s="85"/>
      <c r="R285" s="85"/>
      <c r="S285" s="85"/>
      <c r="T285" s="86"/>
      <c r="U285" s="39"/>
      <c r="V285" s="39"/>
      <c r="W285" s="39"/>
      <c r="X285" s="39"/>
      <c r="Y285" s="39"/>
      <c r="Z285" s="39"/>
      <c r="AA285" s="39"/>
      <c r="AB285" s="39"/>
      <c r="AC285" s="39"/>
      <c r="AD285" s="39"/>
      <c r="AE285" s="39"/>
      <c r="AT285" s="18" t="s">
        <v>135</v>
      </c>
      <c r="AU285" s="18" t="s">
        <v>83</v>
      </c>
    </row>
    <row r="286" spans="1:65" s="2" customFormat="1" ht="16.5" customHeight="1">
      <c r="A286" s="39"/>
      <c r="B286" s="40"/>
      <c r="C286" s="220" t="s">
        <v>769</v>
      </c>
      <c r="D286" s="220" t="s">
        <v>129</v>
      </c>
      <c r="E286" s="221" t="s">
        <v>770</v>
      </c>
      <c r="F286" s="222" t="s">
        <v>771</v>
      </c>
      <c r="G286" s="223" t="s">
        <v>198</v>
      </c>
      <c r="H286" s="224">
        <v>6</v>
      </c>
      <c r="I286" s="225"/>
      <c r="J286" s="226">
        <f>ROUND(I286*H286,2)</f>
        <v>0</v>
      </c>
      <c r="K286" s="227"/>
      <c r="L286" s="45"/>
      <c r="M286" s="228" t="s">
        <v>21</v>
      </c>
      <c r="N286" s="229" t="s">
        <v>44</v>
      </c>
      <c r="O286" s="85"/>
      <c r="P286" s="230">
        <f>O286*H286</f>
        <v>0</v>
      </c>
      <c r="Q286" s="230">
        <v>0</v>
      </c>
      <c r="R286" s="230">
        <f>Q286*H286</f>
        <v>0</v>
      </c>
      <c r="S286" s="230">
        <v>0</v>
      </c>
      <c r="T286" s="231">
        <f>S286*H286</f>
        <v>0</v>
      </c>
      <c r="U286" s="39"/>
      <c r="V286" s="39"/>
      <c r="W286" s="39"/>
      <c r="X286" s="39"/>
      <c r="Y286" s="39"/>
      <c r="Z286" s="39"/>
      <c r="AA286" s="39"/>
      <c r="AB286" s="39"/>
      <c r="AC286" s="39"/>
      <c r="AD286" s="39"/>
      <c r="AE286" s="39"/>
      <c r="AR286" s="232" t="s">
        <v>406</v>
      </c>
      <c r="AT286" s="232" t="s">
        <v>129</v>
      </c>
      <c r="AU286" s="232" t="s">
        <v>83</v>
      </c>
      <c r="AY286" s="18" t="s">
        <v>127</v>
      </c>
      <c r="BE286" s="233">
        <f>IF(N286="základní",J286,0)</f>
        <v>0</v>
      </c>
      <c r="BF286" s="233">
        <f>IF(N286="snížená",J286,0)</f>
        <v>0</v>
      </c>
      <c r="BG286" s="233">
        <f>IF(N286="zákl. přenesená",J286,0)</f>
        <v>0</v>
      </c>
      <c r="BH286" s="233">
        <f>IF(N286="sníž. přenesená",J286,0)</f>
        <v>0</v>
      </c>
      <c r="BI286" s="233">
        <f>IF(N286="nulová",J286,0)</f>
        <v>0</v>
      </c>
      <c r="BJ286" s="18" t="s">
        <v>81</v>
      </c>
      <c r="BK286" s="233">
        <f>ROUND(I286*H286,2)</f>
        <v>0</v>
      </c>
      <c r="BL286" s="18" t="s">
        <v>406</v>
      </c>
      <c r="BM286" s="232" t="s">
        <v>772</v>
      </c>
    </row>
    <row r="287" spans="1:47" s="2" customFormat="1" ht="12">
      <c r="A287" s="39"/>
      <c r="B287" s="40"/>
      <c r="C287" s="41"/>
      <c r="D287" s="234" t="s">
        <v>135</v>
      </c>
      <c r="E287" s="41"/>
      <c r="F287" s="235" t="s">
        <v>773</v>
      </c>
      <c r="G287" s="41"/>
      <c r="H287" s="41"/>
      <c r="I287" s="137"/>
      <c r="J287" s="41"/>
      <c r="K287" s="41"/>
      <c r="L287" s="45"/>
      <c r="M287" s="236"/>
      <c r="N287" s="237"/>
      <c r="O287" s="85"/>
      <c r="P287" s="85"/>
      <c r="Q287" s="85"/>
      <c r="R287" s="85"/>
      <c r="S287" s="85"/>
      <c r="T287" s="86"/>
      <c r="U287" s="39"/>
      <c r="V287" s="39"/>
      <c r="W287" s="39"/>
      <c r="X287" s="39"/>
      <c r="Y287" s="39"/>
      <c r="Z287" s="39"/>
      <c r="AA287" s="39"/>
      <c r="AB287" s="39"/>
      <c r="AC287" s="39"/>
      <c r="AD287" s="39"/>
      <c r="AE287" s="39"/>
      <c r="AT287" s="18" t="s">
        <v>135</v>
      </c>
      <c r="AU287" s="18" t="s">
        <v>83</v>
      </c>
    </row>
    <row r="288" spans="1:65" s="2" customFormat="1" ht="33" customHeight="1">
      <c r="A288" s="39"/>
      <c r="B288" s="40"/>
      <c r="C288" s="220" t="s">
        <v>774</v>
      </c>
      <c r="D288" s="220" t="s">
        <v>129</v>
      </c>
      <c r="E288" s="221" t="s">
        <v>775</v>
      </c>
      <c r="F288" s="222" t="s">
        <v>776</v>
      </c>
      <c r="G288" s="223" t="s">
        <v>480</v>
      </c>
      <c r="H288" s="289"/>
      <c r="I288" s="225"/>
      <c r="J288" s="226">
        <f>ROUND(I288*H288,2)</f>
        <v>0</v>
      </c>
      <c r="K288" s="227"/>
      <c r="L288" s="45"/>
      <c r="M288" s="228" t="s">
        <v>21</v>
      </c>
      <c r="N288" s="229" t="s">
        <v>44</v>
      </c>
      <c r="O288" s="85"/>
      <c r="P288" s="230">
        <f>O288*H288</f>
        <v>0</v>
      </c>
      <c r="Q288" s="230">
        <v>0</v>
      </c>
      <c r="R288" s="230">
        <f>Q288*H288</f>
        <v>0</v>
      </c>
      <c r="S288" s="230">
        <v>0</v>
      </c>
      <c r="T288" s="231">
        <f>S288*H288</f>
        <v>0</v>
      </c>
      <c r="U288" s="39"/>
      <c r="V288" s="39"/>
      <c r="W288" s="39"/>
      <c r="X288" s="39"/>
      <c r="Y288" s="39"/>
      <c r="Z288" s="39"/>
      <c r="AA288" s="39"/>
      <c r="AB288" s="39"/>
      <c r="AC288" s="39"/>
      <c r="AD288" s="39"/>
      <c r="AE288" s="39"/>
      <c r="AR288" s="232" t="s">
        <v>406</v>
      </c>
      <c r="AT288" s="232" t="s">
        <v>129</v>
      </c>
      <c r="AU288" s="232" t="s">
        <v>83</v>
      </c>
      <c r="AY288" s="18" t="s">
        <v>127</v>
      </c>
      <c r="BE288" s="233">
        <f>IF(N288="základní",J288,0)</f>
        <v>0</v>
      </c>
      <c r="BF288" s="233">
        <f>IF(N288="snížená",J288,0)</f>
        <v>0</v>
      </c>
      <c r="BG288" s="233">
        <f>IF(N288="zákl. přenesená",J288,0)</f>
        <v>0</v>
      </c>
      <c r="BH288" s="233">
        <f>IF(N288="sníž. přenesená",J288,0)</f>
        <v>0</v>
      </c>
      <c r="BI288" s="233">
        <f>IF(N288="nulová",J288,0)</f>
        <v>0</v>
      </c>
      <c r="BJ288" s="18" t="s">
        <v>81</v>
      </c>
      <c r="BK288" s="233">
        <f>ROUND(I288*H288,2)</f>
        <v>0</v>
      </c>
      <c r="BL288" s="18" t="s">
        <v>406</v>
      </c>
      <c r="BM288" s="232" t="s">
        <v>777</v>
      </c>
    </row>
    <row r="289" spans="1:47" s="2" customFormat="1" ht="12">
      <c r="A289" s="39"/>
      <c r="B289" s="40"/>
      <c r="C289" s="41"/>
      <c r="D289" s="234" t="s">
        <v>135</v>
      </c>
      <c r="E289" s="41"/>
      <c r="F289" s="235" t="s">
        <v>776</v>
      </c>
      <c r="G289" s="41"/>
      <c r="H289" s="41"/>
      <c r="I289" s="137"/>
      <c r="J289" s="41"/>
      <c r="K289" s="41"/>
      <c r="L289" s="45"/>
      <c r="M289" s="236"/>
      <c r="N289" s="237"/>
      <c r="O289" s="85"/>
      <c r="P289" s="85"/>
      <c r="Q289" s="85"/>
      <c r="R289" s="85"/>
      <c r="S289" s="85"/>
      <c r="T289" s="86"/>
      <c r="U289" s="39"/>
      <c r="V289" s="39"/>
      <c r="W289" s="39"/>
      <c r="X289" s="39"/>
      <c r="Y289" s="39"/>
      <c r="Z289" s="39"/>
      <c r="AA289" s="39"/>
      <c r="AB289" s="39"/>
      <c r="AC289" s="39"/>
      <c r="AD289" s="39"/>
      <c r="AE289" s="39"/>
      <c r="AT289" s="18" t="s">
        <v>135</v>
      </c>
      <c r="AU289" s="18" t="s">
        <v>83</v>
      </c>
    </row>
    <row r="290" spans="1:47" s="2" customFormat="1" ht="12">
      <c r="A290" s="39"/>
      <c r="B290" s="40"/>
      <c r="C290" s="41"/>
      <c r="D290" s="234" t="s">
        <v>136</v>
      </c>
      <c r="E290" s="41"/>
      <c r="F290" s="238" t="s">
        <v>356</v>
      </c>
      <c r="G290" s="41"/>
      <c r="H290" s="41"/>
      <c r="I290" s="137"/>
      <c r="J290" s="41"/>
      <c r="K290" s="41"/>
      <c r="L290" s="45"/>
      <c r="M290" s="236"/>
      <c r="N290" s="237"/>
      <c r="O290" s="85"/>
      <c r="P290" s="85"/>
      <c r="Q290" s="85"/>
      <c r="R290" s="85"/>
      <c r="S290" s="85"/>
      <c r="T290" s="86"/>
      <c r="U290" s="39"/>
      <c r="V290" s="39"/>
      <c r="W290" s="39"/>
      <c r="X290" s="39"/>
      <c r="Y290" s="39"/>
      <c r="Z290" s="39"/>
      <c r="AA290" s="39"/>
      <c r="AB290" s="39"/>
      <c r="AC290" s="39"/>
      <c r="AD290" s="39"/>
      <c r="AE290" s="39"/>
      <c r="AT290" s="18" t="s">
        <v>136</v>
      </c>
      <c r="AU290" s="18" t="s">
        <v>83</v>
      </c>
    </row>
    <row r="291" spans="1:63" s="12" customFormat="1" ht="22.8" customHeight="1">
      <c r="A291" s="12"/>
      <c r="B291" s="204"/>
      <c r="C291" s="205"/>
      <c r="D291" s="206" t="s">
        <v>72</v>
      </c>
      <c r="E291" s="218" t="s">
        <v>778</v>
      </c>
      <c r="F291" s="218" t="s">
        <v>779</v>
      </c>
      <c r="G291" s="205"/>
      <c r="H291" s="205"/>
      <c r="I291" s="208"/>
      <c r="J291" s="219">
        <f>BK291</f>
        <v>0</v>
      </c>
      <c r="K291" s="205"/>
      <c r="L291" s="210"/>
      <c r="M291" s="211"/>
      <c r="N291" s="212"/>
      <c r="O291" s="212"/>
      <c r="P291" s="213">
        <f>SUM(P292:P300)</f>
        <v>0</v>
      </c>
      <c r="Q291" s="212"/>
      <c r="R291" s="213">
        <f>SUM(R292:R300)</f>
        <v>0</v>
      </c>
      <c r="S291" s="212"/>
      <c r="T291" s="214">
        <f>SUM(T292:T300)</f>
        <v>0</v>
      </c>
      <c r="U291" s="12"/>
      <c r="V291" s="12"/>
      <c r="W291" s="12"/>
      <c r="X291" s="12"/>
      <c r="Y291" s="12"/>
      <c r="Z291" s="12"/>
      <c r="AA291" s="12"/>
      <c r="AB291" s="12"/>
      <c r="AC291" s="12"/>
      <c r="AD291" s="12"/>
      <c r="AE291" s="12"/>
      <c r="AR291" s="215" t="s">
        <v>141</v>
      </c>
      <c r="AT291" s="216" t="s">
        <v>72</v>
      </c>
      <c r="AU291" s="216" t="s">
        <v>81</v>
      </c>
      <c r="AY291" s="215" t="s">
        <v>127</v>
      </c>
      <c r="BK291" s="217">
        <f>SUM(BK292:BK300)</f>
        <v>0</v>
      </c>
    </row>
    <row r="292" spans="1:65" s="2" customFormat="1" ht="16.5" customHeight="1">
      <c r="A292" s="39"/>
      <c r="B292" s="40"/>
      <c r="C292" s="220" t="s">
        <v>780</v>
      </c>
      <c r="D292" s="220" t="s">
        <v>129</v>
      </c>
      <c r="E292" s="221" t="s">
        <v>781</v>
      </c>
      <c r="F292" s="222" t="s">
        <v>782</v>
      </c>
      <c r="G292" s="223" t="s">
        <v>152</v>
      </c>
      <c r="H292" s="224">
        <v>1</v>
      </c>
      <c r="I292" s="225"/>
      <c r="J292" s="226">
        <f>ROUND(I292*H292,2)</f>
        <v>0</v>
      </c>
      <c r="K292" s="227"/>
      <c r="L292" s="45"/>
      <c r="M292" s="228" t="s">
        <v>21</v>
      </c>
      <c r="N292" s="229" t="s">
        <v>44</v>
      </c>
      <c r="O292" s="85"/>
      <c r="P292" s="230">
        <f>O292*H292</f>
        <v>0</v>
      </c>
      <c r="Q292" s="230">
        <v>0</v>
      </c>
      <c r="R292" s="230">
        <f>Q292*H292</f>
        <v>0</v>
      </c>
      <c r="S292" s="230">
        <v>0</v>
      </c>
      <c r="T292" s="231">
        <f>S292*H292</f>
        <v>0</v>
      </c>
      <c r="U292" s="39"/>
      <c r="V292" s="39"/>
      <c r="W292" s="39"/>
      <c r="X292" s="39"/>
      <c r="Y292" s="39"/>
      <c r="Z292" s="39"/>
      <c r="AA292" s="39"/>
      <c r="AB292" s="39"/>
      <c r="AC292" s="39"/>
      <c r="AD292" s="39"/>
      <c r="AE292" s="39"/>
      <c r="AR292" s="232" t="s">
        <v>406</v>
      </c>
      <c r="AT292" s="232" t="s">
        <v>129</v>
      </c>
      <c r="AU292" s="232" t="s">
        <v>83</v>
      </c>
      <c r="AY292" s="18" t="s">
        <v>127</v>
      </c>
      <c r="BE292" s="233">
        <f>IF(N292="základní",J292,0)</f>
        <v>0</v>
      </c>
      <c r="BF292" s="233">
        <f>IF(N292="snížená",J292,0)</f>
        <v>0</v>
      </c>
      <c r="BG292" s="233">
        <f>IF(N292="zákl. přenesená",J292,0)</f>
        <v>0</v>
      </c>
      <c r="BH292" s="233">
        <f>IF(N292="sníž. přenesená",J292,0)</f>
        <v>0</v>
      </c>
      <c r="BI292" s="233">
        <f>IF(N292="nulová",J292,0)</f>
        <v>0</v>
      </c>
      <c r="BJ292" s="18" t="s">
        <v>81</v>
      </c>
      <c r="BK292" s="233">
        <f>ROUND(I292*H292,2)</f>
        <v>0</v>
      </c>
      <c r="BL292" s="18" t="s">
        <v>406</v>
      </c>
      <c r="BM292" s="232" t="s">
        <v>783</v>
      </c>
    </row>
    <row r="293" spans="1:47" s="2" customFormat="1" ht="12">
      <c r="A293" s="39"/>
      <c r="B293" s="40"/>
      <c r="C293" s="41"/>
      <c r="D293" s="234" t="s">
        <v>135</v>
      </c>
      <c r="E293" s="41"/>
      <c r="F293" s="235" t="s">
        <v>784</v>
      </c>
      <c r="G293" s="41"/>
      <c r="H293" s="41"/>
      <c r="I293" s="137"/>
      <c r="J293" s="41"/>
      <c r="K293" s="41"/>
      <c r="L293" s="45"/>
      <c r="M293" s="236"/>
      <c r="N293" s="237"/>
      <c r="O293" s="85"/>
      <c r="P293" s="85"/>
      <c r="Q293" s="85"/>
      <c r="R293" s="85"/>
      <c r="S293" s="85"/>
      <c r="T293" s="86"/>
      <c r="U293" s="39"/>
      <c r="V293" s="39"/>
      <c r="W293" s="39"/>
      <c r="X293" s="39"/>
      <c r="Y293" s="39"/>
      <c r="Z293" s="39"/>
      <c r="AA293" s="39"/>
      <c r="AB293" s="39"/>
      <c r="AC293" s="39"/>
      <c r="AD293" s="39"/>
      <c r="AE293" s="39"/>
      <c r="AT293" s="18" t="s">
        <v>135</v>
      </c>
      <c r="AU293" s="18" t="s">
        <v>83</v>
      </c>
    </row>
    <row r="294" spans="1:47" s="2" customFormat="1" ht="12">
      <c r="A294" s="39"/>
      <c r="B294" s="40"/>
      <c r="C294" s="41"/>
      <c r="D294" s="234" t="s">
        <v>136</v>
      </c>
      <c r="E294" s="41"/>
      <c r="F294" s="238" t="s">
        <v>785</v>
      </c>
      <c r="G294" s="41"/>
      <c r="H294" s="41"/>
      <c r="I294" s="137"/>
      <c r="J294" s="41"/>
      <c r="K294" s="41"/>
      <c r="L294" s="45"/>
      <c r="M294" s="236"/>
      <c r="N294" s="237"/>
      <c r="O294" s="85"/>
      <c r="P294" s="85"/>
      <c r="Q294" s="85"/>
      <c r="R294" s="85"/>
      <c r="S294" s="85"/>
      <c r="T294" s="86"/>
      <c r="U294" s="39"/>
      <c r="V294" s="39"/>
      <c r="W294" s="39"/>
      <c r="X294" s="39"/>
      <c r="Y294" s="39"/>
      <c r="Z294" s="39"/>
      <c r="AA294" s="39"/>
      <c r="AB294" s="39"/>
      <c r="AC294" s="39"/>
      <c r="AD294" s="39"/>
      <c r="AE294" s="39"/>
      <c r="AT294" s="18" t="s">
        <v>136</v>
      </c>
      <c r="AU294" s="18" t="s">
        <v>83</v>
      </c>
    </row>
    <row r="295" spans="1:65" s="2" customFormat="1" ht="16.5" customHeight="1">
      <c r="A295" s="39"/>
      <c r="B295" s="40"/>
      <c r="C295" s="220" t="s">
        <v>786</v>
      </c>
      <c r="D295" s="220" t="s">
        <v>129</v>
      </c>
      <c r="E295" s="221" t="s">
        <v>787</v>
      </c>
      <c r="F295" s="222" t="s">
        <v>788</v>
      </c>
      <c r="G295" s="223" t="s">
        <v>198</v>
      </c>
      <c r="H295" s="224">
        <v>42</v>
      </c>
      <c r="I295" s="225"/>
      <c r="J295" s="226">
        <f>ROUND(I295*H295,2)</f>
        <v>0</v>
      </c>
      <c r="K295" s="227"/>
      <c r="L295" s="45"/>
      <c r="M295" s="228" t="s">
        <v>21</v>
      </c>
      <c r="N295" s="229" t="s">
        <v>44</v>
      </c>
      <c r="O295" s="85"/>
      <c r="P295" s="230">
        <f>O295*H295</f>
        <v>0</v>
      </c>
      <c r="Q295" s="230">
        <v>0</v>
      </c>
      <c r="R295" s="230">
        <f>Q295*H295</f>
        <v>0</v>
      </c>
      <c r="S295" s="230">
        <v>0</v>
      </c>
      <c r="T295" s="231">
        <f>S295*H295</f>
        <v>0</v>
      </c>
      <c r="U295" s="39"/>
      <c r="V295" s="39"/>
      <c r="W295" s="39"/>
      <c r="X295" s="39"/>
      <c r="Y295" s="39"/>
      <c r="Z295" s="39"/>
      <c r="AA295" s="39"/>
      <c r="AB295" s="39"/>
      <c r="AC295" s="39"/>
      <c r="AD295" s="39"/>
      <c r="AE295" s="39"/>
      <c r="AR295" s="232" t="s">
        <v>406</v>
      </c>
      <c r="AT295" s="232" t="s">
        <v>129</v>
      </c>
      <c r="AU295" s="232" t="s">
        <v>83</v>
      </c>
      <c r="AY295" s="18" t="s">
        <v>127</v>
      </c>
      <c r="BE295" s="233">
        <f>IF(N295="základní",J295,0)</f>
        <v>0</v>
      </c>
      <c r="BF295" s="233">
        <f>IF(N295="snížená",J295,0)</f>
        <v>0</v>
      </c>
      <c r="BG295" s="233">
        <f>IF(N295="zákl. přenesená",J295,0)</f>
        <v>0</v>
      </c>
      <c r="BH295" s="233">
        <f>IF(N295="sníž. přenesená",J295,0)</f>
        <v>0</v>
      </c>
      <c r="BI295" s="233">
        <f>IF(N295="nulová",J295,0)</f>
        <v>0</v>
      </c>
      <c r="BJ295" s="18" t="s">
        <v>81</v>
      </c>
      <c r="BK295" s="233">
        <f>ROUND(I295*H295,2)</f>
        <v>0</v>
      </c>
      <c r="BL295" s="18" t="s">
        <v>406</v>
      </c>
      <c r="BM295" s="232" t="s">
        <v>789</v>
      </c>
    </row>
    <row r="296" spans="1:47" s="2" customFormat="1" ht="12">
      <c r="A296" s="39"/>
      <c r="B296" s="40"/>
      <c r="C296" s="41"/>
      <c r="D296" s="234" t="s">
        <v>135</v>
      </c>
      <c r="E296" s="41"/>
      <c r="F296" s="235" t="s">
        <v>790</v>
      </c>
      <c r="G296" s="41"/>
      <c r="H296" s="41"/>
      <c r="I296" s="137"/>
      <c r="J296" s="41"/>
      <c r="K296" s="41"/>
      <c r="L296" s="45"/>
      <c r="M296" s="236"/>
      <c r="N296" s="237"/>
      <c r="O296" s="85"/>
      <c r="P296" s="85"/>
      <c r="Q296" s="85"/>
      <c r="R296" s="85"/>
      <c r="S296" s="85"/>
      <c r="T296" s="86"/>
      <c r="U296" s="39"/>
      <c r="V296" s="39"/>
      <c r="W296" s="39"/>
      <c r="X296" s="39"/>
      <c r="Y296" s="39"/>
      <c r="Z296" s="39"/>
      <c r="AA296" s="39"/>
      <c r="AB296" s="39"/>
      <c r="AC296" s="39"/>
      <c r="AD296" s="39"/>
      <c r="AE296" s="39"/>
      <c r="AT296" s="18" t="s">
        <v>135</v>
      </c>
      <c r="AU296" s="18" t="s">
        <v>83</v>
      </c>
    </row>
    <row r="297" spans="1:47" s="2" customFormat="1" ht="12">
      <c r="A297" s="39"/>
      <c r="B297" s="40"/>
      <c r="C297" s="41"/>
      <c r="D297" s="234" t="s">
        <v>136</v>
      </c>
      <c r="E297" s="41"/>
      <c r="F297" s="238" t="s">
        <v>791</v>
      </c>
      <c r="G297" s="41"/>
      <c r="H297" s="41"/>
      <c r="I297" s="137"/>
      <c r="J297" s="41"/>
      <c r="K297" s="41"/>
      <c r="L297" s="45"/>
      <c r="M297" s="236"/>
      <c r="N297" s="237"/>
      <c r="O297" s="85"/>
      <c r="P297" s="85"/>
      <c r="Q297" s="85"/>
      <c r="R297" s="85"/>
      <c r="S297" s="85"/>
      <c r="T297" s="86"/>
      <c r="U297" s="39"/>
      <c r="V297" s="39"/>
      <c r="W297" s="39"/>
      <c r="X297" s="39"/>
      <c r="Y297" s="39"/>
      <c r="Z297" s="39"/>
      <c r="AA297" s="39"/>
      <c r="AB297" s="39"/>
      <c r="AC297" s="39"/>
      <c r="AD297" s="39"/>
      <c r="AE297" s="39"/>
      <c r="AT297" s="18" t="s">
        <v>136</v>
      </c>
      <c r="AU297" s="18" t="s">
        <v>83</v>
      </c>
    </row>
    <row r="298" spans="1:65" s="2" customFormat="1" ht="16.5" customHeight="1">
      <c r="A298" s="39"/>
      <c r="B298" s="40"/>
      <c r="C298" s="220" t="s">
        <v>792</v>
      </c>
      <c r="D298" s="220" t="s">
        <v>129</v>
      </c>
      <c r="E298" s="221" t="s">
        <v>793</v>
      </c>
      <c r="F298" s="222" t="s">
        <v>788</v>
      </c>
      <c r="G298" s="223" t="s">
        <v>198</v>
      </c>
      <c r="H298" s="224">
        <v>14</v>
      </c>
      <c r="I298" s="225"/>
      <c r="J298" s="226">
        <f>ROUND(I298*H298,2)</f>
        <v>0</v>
      </c>
      <c r="K298" s="227"/>
      <c r="L298" s="45"/>
      <c r="M298" s="228" t="s">
        <v>21</v>
      </c>
      <c r="N298" s="229" t="s">
        <v>44</v>
      </c>
      <c r="O298" s="85"/>
      <c r="P298" s="230">
        <f>O298*H298</f>
        <v>0</v>
      </c>
      <c r="Q298" s="230">
        <v>0</v>
      </c>
      <c r="R298" s="230">
        <f>Q298*H298</f>
        <v>0</v>
      </c>
      <c r="S298" s="230">
        <v>0</v>
      </c>
      <c r="T298" s="231">
        <f>S298*H298</f>
        <v>0</v>
      </c>
      <c r="U298" s="39"/>
      <c r="V298" s="39"/>
      <c r="W298" s="39"/>
      <c r="X298" s="39"/>
      <c r="Y298" s="39"/>
      <c r="Z298" s="39"/>
      <c r="AA298" s="39"/>
      <c r="AB298" s="39"/>
      <c r="AC298" s="39"/>
      <c r="AD298" s="39"/>
      <c r="AE298" s="39"/>
      <c r="AR298" s="232" t="s">
        <v>406</v>
      </c>
      <c r="AT298" s="232" t="s">
        <v>129</v>
      </c>
      <c r="AU298" s="232" t="s">
        <v>83</v>
      </c>
      <c r="AY298" s="18" t="s">
        <v>127</v>
      </c>
      <c r="BE298" s="233">
        <f>IF(N298="základní",J298,0)</f>
        <v>0</v>
      </c>
      <c r="BF298" s="233">
        <f>IF(N298="snížená",J298,0)</f>
        <v>0</v>
      </c>
      <c r="BG298" s="233">
        <f>IF(N298="zákl. přenesená",J298,0)</f>
        <v>0</v>
      </c>
      <c r="BH298" s="233">
        <f>IF(N298="sníž. přenesená",J298,0)</f>
        <v>0</v>
      </c>
      <c r="BI298" s="233">
        <f>IF(N298="nulová",J298,0)</f>
        <v>0</v>
      </c>
      <c r="BJ298" s="18" t="s">
        <v>81</v>
      </c>
      <c r="BK298" s="233">
        <f>ROUND(I298*H298,2)</f>
        <v>0</v>
      </c>
      <c r="BL298" s="18" t="s">
        <v>406</v>
      </c>
      <c r="BM298" s="232" t="s">
        <v>794</v>
      </c>
    </row>
    <row r="299" spans="1:47" s="2" customFormat="1" ht="12">
      <c r="A299" s="39"/>
      <c r="B299" s="40"/>
      <c r="C299" s="41"/>
      <c r="D299" s="234" t="s">
        <v>135</v>
      </c>
      <c r="E299" s="41"/>
      <c r="F299" s="235" t="s">
        <v>795</v>
      </c>
      <c r="G299" s="41"/>
      <c r="H299" s="41"/>
      <c r="I299" s="137"/>
      <c r="J299" s="41"/>
      <c r="K299" s="41"/>
      <c r="L299" s="45"/>
      <c r="M299" s="236"/>
      <c r="N299" s="237"/>
      <c r="O299" s="85"/>
      <c r="P299" s="85"/>
      <c r="Q299" s="85"/>
      <c r="R299" s="85"/>
      <c r="S299" s="85"/>
      <c r="T299" s="86"/>
      <c r="U299" s="39"/>
      <c r="V299" s="39"/>
      <c r="W299" s="39"/>
      <c r="X299" s="39"/>
      <c r="Y299" s="39"/>
      <c r="Z299" s="39"/>
      <c r="AA299" s="39"/>
      <c r="AB299" s="39"/>
      <c r="AC299" s="39"/>
      <c r="AD299" s="39"/>
      <c r="AE299" s="39"/>
      <c r="AT299" s="18" t="s">
        <v>135</v>
      </c>
      <c r="AU299" s="18" t="s">
        <v>83</v>
      </c>
    </row>
    <row r="300" spans="1:47" s="2" customFormat="1" ht="12">
      <c r="A300" s="39"/>
      <c r="B300" s="40"/>
      <c r="C300" s="41"/>
      <c r="D300" s="234" t="s">
        <v>136</v>
      </c>
      <c r="E300" s="41"/>
      <c r="F300" s="238" t="s">
        <v>796</v>
      </c>
      <c r="G300" s="41"/>
      <c r="H300" s="41"/>
      <c r="I300" s="137"/>
      <c r="J300" s="41"/>
      <c r="K300" s="41"/>
      <c r="L300" s="45"/>
      <c r="M300" s="236"/>
      <c r="N300" s="237"/>
      <c r="O300" s="85"/>
      <c r="P300" s="85"/>
      <c r="Q300" s="85"/>
      <c r="R300" s="85"/>
      <c r="S300" s="85"/>
      <c r="T300" s="86"/>
      <c r="U300" s="39"/>
      <c r="V300" s="39"/>
      <c r="W300" s="39"/>
      <c r="X300" s="39"/>
      <c r="Y300" s="39"/>
      <c r="Z300" s="39"/>
      <c r="AA300" s="39"/>
      <c r="AB300" s="39"/>
      <c r="AC300" s="39"/>
      <c r="AD300" s="39"/>
      <c r="AE300" s="39"/>
      <c r="AT300" s="18" t="s">
        <v>136</v>
      </c>
      <c r="AU300" s="18" t="s">
        <v>83</v>
      </c>
    </row>
    <row r="301" spans="1:63" s="12" customFormat="1" ht="22.8" customHeight="1">
      <c r="A301" s="12"/>
      <c r="B301" s="204"/>
      <c r="C301" s="205"/>
      <c r="D301" s="206" t="s">
        <v>72</v>
      </c>
      <c r="E301" s="218" t="s">
        <v>797</v>
      </c>
      <c r="F301" s="218" t="s">
        <v>798</v>
      </c>
      <c r="G301" s="205"/>
      <c r="H301" s="205"/>
      <c r="I301" s="208"/>
      <c r="J301" s="219">
        <f>BK301</f>
        <v>0</v>
      </c>
      <c r="K301" s="205"/>
      <c r="L301" s="210"/>
      <c r="M301" s="211"/>
      <c r="N301" s="212"/>
      <c r="O301" s="212"/>
      <c r="P301" s="213">
        <f>SUM(P302:P311)</f>
        <v>0</v>
      </c>
      <c r="Q301" s="212"/>
      <c r="R301" s="213">
        <f>SUM(R302:R311)</f>
        <v>0</v>
      </c>
      <c r="S301" s="212"/>
      <c r="T301" s="214">
        <f>SUM(T302:T311)</f>
        <v>0</v>
      </c>
      <c r="U301" s="12"/>
      <c r="V301" s="12"/>
      <c r="W301" s="12"/>
      <c r="X301" s="12"/>
      <c r="Y301" s="12"/>
      <c r="Z301" s="12"/>
      <c r="AA301" s="12"/>
      <c r="AB301" s="12"/>
      <c r="AC301" s="12"/>
      <c r="AD301" s="12"/>
      <c r="AE301" s="12"/>
      <c r="AR301" s="215" t="s">
        <v>141</v>
      </c>
      <c r="AT301" s="216" t="s">
        <v>72</v>
      </c>
      <c r="AU301" s="216" t="s">
        <v>81</v>
      </c>
      <c r="AY301" s="215" t="s">
        <v>127</v>
      </c>
      <c r="BK301" s="217">
        <f>SUM(BK302:BK311)</f>
        <v>0</v>
      </c>
    </row>
    <row r="302" spans="1:65" s="2" customFormat="1" ht="21.75" customHeight="1">
      <c r="A302" s="39"/>
      <c r="B302" s="40"/>
      <c r="C302" s="220" t="s">
        <v>799</v>
      </c>
      <c r="D302" s="220" t="s">
        <v>129</v>
      </c>
      <c r="E302" s="221" t="s">
        <v>800</v>
      </c>
      <c r="F302" s="222" t="s">
        <v>801</v>
      </c>
      <c r="G302" s="223" t="s">
        <v>412</v>
      </c>
      <c r="H302" s="224">
        <v>1</v>
      </c>
      <c r="I302" s="225"/>
      <c r="J302" s="226">
        <f>ROUND(I302*H302,2)</f>
        <v>0</v>
      </c>
      <c r="K302" s="227"/>
      <c r="L302" s="45"/>
      <c r="M302" s="228" t="s">
        <v>21</v>
      </c>
      <c r="N302" s="229" t="s">
        <v>44</v>
      </c>
      <c r="O302" s="85"/>
      <c r="P302" s="230">
        <f>O302*H302</f>
        <v>0</v>
      </c>
      <c r="Q302" s="230">
        <v>0</v>
      </c>
      <c r="R302" s="230">
        <f>Q302*H302</f>
        <v>0</v>
      </c>
      <c r="S302" s="230">
        <v>0</v>
      </c>
      <c r="T302" s="231">
        <f>S302*H302</f>
        <v>0</v>
      </c>
      <c r="U302" s="39"/>
      <c r="V302" s="39"/>
      <c r="W302" s="39"/>
      <c r="X302" s="39"/>
      <c r="Y302" s="39"/>
      <c r="Z302" s="39"/>
      <c r="AA302" s="39"/>
      <c r="AB302" s="39"/>
      <c r="AC302" s="39"/>
      <c r="AD302" s="39"/>
      <c r="AE302" s="39"/>
      <c r="AR302" s="232" t="s">
        <v>406</v>
      </c>
      <c r="AT302" s="232" t="s">
        <v>129</v>
      </c>
      <c r="AU302" s="232" t="s">
        <v>83</v>
      </c>
      <c r="AY302" s="18" t="s">
        <v>127</v>
      </c>
      <c r="BE302" s="233">
        <f>IF(N302="základní",J302,0)</f>
        <v>0</v>
      </c>
      <c r="BF302" s="233">
        <f>IF(N302="snížená",J302,0)</f>
        <v>0</v>
      </c>
      <c r="BG302" s="233">
        <f>IF(N302="zákl. přenesená",J302,0)</f>
        <v>0</v>
      </c>
      <c r="BH302" s="233">
        <f>IF(N302="sníž. přenesená",J302,0)</f>
        <v>0</v>
      </c>
      <c r="BI302" s="233">
        <f>IF(N302="nulová",J302,0)</f>
        <v>0</v>
      </c>
      <c r="BJ302" s="18" t="s">
        <v>81</v>
      </c>
      <c r="BK302" s="233">
        <f>ROUND(I302*H302,2)</f>
        <v>0</v>
      </c>
      <c r="BL302" s="18" t="s">
        <v>406</v>
      </c>
      <c r="BM302" s="232" t="s">
        <v>802</v>
      </c>
    </row>
    <row r="303" spans="1:47" s="2" customFormat="1" ht="12">
      <c r="A303" s="39"/>
      <c r="B303" s="40"/>
      <c r="C303" s="41"/>
      <c r="D303" s="234" t="s">
        <v>135</v>
      </c>
      <c r="E303" s="41"/>
      <c r="F303" s="235" t="s">
        <v>801</v>
      </c>
      <c r="G303" s="41"/>
      <c r="H303" s="41"/>
      <c r="I303" s="137"/>
      <c r="J303" s="41"/>
      <c r="K303" s="41"/>
      <c r="L303" s="45"/>
      <c r="M303" s="236"/>
      <c r="N303" s="237"/>
      <c r="O303" s="85"/>
      <c r="P303" s="85"/>
      <c r="Q303" s="85"/>
      <c r="R303" s="85"/>
      <c r="S303" s="85"/>
      <c r="T303" s="86"/>
      <c r="U303" s="39"/>
      <c r="V303" s="39"/>
      <c r="W303" s="39"/>
      <c r="X303" s="39"/>
      <c r="Y303" s="39"/>
      <c r="Z303" s="39"/>
      <c r="AA303" s="39"/>
      <c r="AB303" s="39"/>
      <c r="AC303" s="39"/>
      <c r="AD303" s="39"/>
      <c r="AE303" s="39"/>
      <c r="AT303" s="18" t="s">
        <v>135</v>
      </c>
      <c r="AU303" s="18" t="s">
        <v>83</v>
      </c>
    </row>
    <row r="304" spans="1:65" s="2" customFormat="1" ht="16.5" customHeight="1">
      <c r="A304" s="39"/>
      <c r="B304" s="40"/>
      <c r="C304" s="220" t="s">
        <v>803</v>
      </c>
      <c r="D304" s="220" t="s">
        <v>129</v>
      </c>
      <c r="E304" s="221" t="s">
        <v>804</v>
      </c>
      <c r="F304" s="222" t="s">
        <v>805</v>
      </c>
      <c r="G304" s="223" t="s">
        <v>387</v>
      </c>
      <c r="H304" s="224">
        <v>1</v>
      </c>
      <c r="I304" s="225"/>
      <c r="J304" s="226">
        <f>ROUND(I304*H304,2)</f>
        <v>0</v>
      </c>
      <c r="K304" s="227"/>
      <c r="L304" s="45"/>
      <c r="M304" s="228" t="s">
        <v>21</v>
      </c>
      <c r="N304" s="229" t="s">
        <v>44</v>
      </c>
      <c r="O304" s="85"/>
      <c r="P304" s="230">
        <f>O304*H304</f>
        <v>0</v>
      </c>
      <c r="Q304" s="230">
        <v>0</v>
      </c>
      <c r="R304" s="230">
        <f>Q304*H304</f>
        <v>0</v>
      </c>
      <c r="S304" s="230">
        <v>0</v>
      </c>
      <c r="T304" s="231">
        <f>S304*H304</f>
        <v>0</v>
      </c>
      <c r="U304" s="39"/>
      <c r="V304" s="39"/>
      <c r="W304" s="39"/>
      <c r="X304" s="39"/>
      <c r="Y304" s="39"/>
      <c r="Z304" s="39"/>
      <c r="AA304" s="39"/>
      <c r="AB304" s="39"/>
      <c r="AC304" s="39"/>
      <c r="AD304" s="39"/>
      <c r="AE304" s="39"/>
      <c r="AR304" s="232" t="s">
        <v>406</v>
      </c>
      <c r="AT304" s="232" t="s">
        <v>129</v>
      </c>
      <c r="AU304" s="232" t="s">
        <v>83</v>
      </c>
      <c r="AY304" s="18" t="s">
        <v>127</v>
      </c>
      <c r="BE304" s="233">
        <f>IF(N304="základní",J304,0)</f>
        <v>0</v>
      </c>
      <c r="BF304" s="233">
        <f>IF(N304="snížená",J304,0)</f>
        <v>0</v>
      </c>
      <c r="BG304" s="233">
        <f>IF(N304="zákl. přenesená",J304,0)</f>
        <v>0</v>
      </c>
      <c r="BH304" s="233">
        <f>IF(N304="sníž. přenesená",J304,0)</f>
        <v>0</v>
      </c>
      <c r="BI304" s="233">
        <f>IF(N304="nulová",J304,0)</f>
        <v>0</v>
      </c>
      <c r="BJ304" s="18" t="s">
        <v>81</v>
      </c>
      <c r="BK304" s="233">
        <f>ROUND(I304*H304,2)</f>
        <v>0</v>
      </c>
      <c r="BL304" s="18" t="s">
        <v>406</v>
      </c>
      <c r="BM304" s="232" t="s">
        <v>806</v>
      </c>
    </row>
    <row r="305" spans="1:47" s="2" customFormat="1" ht="12">
      <c r="A305" s="39"/>
      <c r="B305" s="40"/>
      <c r="C305" s="41"/>
      <c r="D305" s="234" t="s">
        <v>135</v>
      </c>
      <c r="E305" s="41"/>
      <c r="F305" s="235" t="s">
        <v>805</v>
      </c>
      <c r="G305" s="41"/>
      <c r="H305" s="41"/>
      <c r="I305" s="137"/>
      <c r="J305" s="41"/>
      <c r="K305" s="41"/>
      <c r="L305" s="45"/>
      <c r="M305" s="236"/>
      <c r="N305" s="237"/>
      <c r="O305" s="85"/>
      <c r="P305" s="85"/>
      <c r="Q305" s="85"/>
      <c r="R305" s="85"/>
      <c r="S305" s="85"/>
      <c r="T305" s="86"/>
      <c r="U305" s="39"/>
      <c r="V305" s="39"/>
      <c r="W305" s="39"/>
      <c r="X305" s="39"/>
      <c r="Y305" s="39"/>
      <c r="Z305" s="39"/>
      <c r="AA305" s="39"/>
      <c r="AB305" s="39"/>
      <c r="AC305" s="39"/>
      <c r="AD305" s="39"/>
      <c r="AE305" s="39"/>
      <c r="AT305" s="18" t="s">
        <v>135</v>
      </c>
      <c r="AU305" s="18" t="s">
        <v>83</v>
      </c>
    </row>
    <row r="306" spans="1:65" s="2" customFormat="1" ht="16.5" customHeight="1">
      <c r="A306" s="39"/>
      <c r="B306" s="40"/>
      <c r="C306" s="220" t="s">
        <v>807</v>
      </c>
      <c r="D306" s="220" t="s">
        <v>129</v>
      </c>
      <c r="E306" s="221" t="s">
        <v>808</v>
      </c>
      <c r="F306" s="222" t="s">
        <v>809</v>
      </c>
      <c r="G306" s="223" t="s">
        <v>387</v>
      </c>
      <c r="H306" s="224">
        <v>1</v>
      </c>
      <c r="I306" s="225"/>
      <c r="J306" s="226">
        <f>ROUND(I306*H306,2)</f>
        <v>0</v>
      </c>
      <c r="K306" s="227"/>
      <c r="L306" s="45"/>
      <c r="M306" s="228" t="s">
        <v>21</v>
      </c>
      <c r="N306" s="229" t="s">
        <v>44</v>
      </c>
      <c r="O306" s="85"/>
      <c r="P306" s="230">
        <f>O306*H306</f>
        <v>0</v>
      </c>
      <c r="Q306" s="230">
        <v>0</v>
      </c>
      <c r="R306" s="230">
        <f>Q306*H306</f>
        <v>0</v>
      </c>
      <c r="S306" s="230">
        <v>0</v>
      </c>
      <c r="T306" s="231">
        <f>S306*H306</f>
        <v>0</v>
      </c>
      <c r="U306" s="39"/>
      <c r="V306" s="39"/>
      <c r="W306" s="39"/>
      <c r="X306" s="39"/>
      <c r="Y306" s="39"/>
      <c r="Z306" s="39"/>
      <c r="AA306" s="39"/>
      <c r="AB306" s="39"/>
      <c r="AC306" s="39"/>
      <c r="AD306" s="39"/>
      <c r="AE306" s="39"/>
      <c r="AR306" s="232" t="s">
        <v>406</v>
      </c>
      <c r="AT306" s="232" t="s">
        <v>129</v>
      </c>
      <c r="AU306" s="232" t="s">
        <v>83</v>
      </c>
      <c r="AY306" s="18" t="s">
        <v>127</v>
      </c>
      <c r="BE306" s="233">
        <f>IF(N306="základní",J306,0)</f>
        <v>0</v>
      </c>
      <c r="BF306" s="233">
        <f>IF(N306="snížená",J306,0)</f>
        <v>0</v>
      </c>
      <c r="BG306" s="233">
        <f>IF(N306="zákl. přenesená",J306,0)</f>
        <v>0</v>
      </c>
      <c r="BH306" s="233">
        <f>IF(N306="sníž. přenesená",J306,0)</f>
        <v>0</v>
      </c>
      <c r="BI306" s="233">
        <f>IF(N306="nulová",J306,0)</f>
        <v>0</v>
      </c>
      <c r="BJ306" s="18" t="s">
        <v>81</v>
      </c>
      <c r="BK306" s="233">
        <f>ROUND(I306*H306,2)</f>
        <v>0</v>
      </c>
      <c r="BL306" s="18" t="s">
        <v>406</v>
      </c>
      <c r="BM306" s="232" t="s">
        <v>810</v>
      </c>
    </row>
    <row r="307" spans="1:47" s="2" customFormat="1" ht="12">
      <c r="A307" s="39"/>
      <c r="B307" s="40"/>
      <c r="C307" s="41"/>
      <c r="D307" s="234" t="s">
        <v>135</v>
      </c>
      <c r="E307" s="41"/>
      <c r="F307" s="235" t="s">
        <v>809</v>
      </c>
      <c r="G307" s="41"/>
      <c r="H307" s="41"/>
      <c r="I307" s="137"/>
      <c r="J307" s="41"/>
      <c r="K307" s="41"/>
      <c r="L307" s="45"/>
      <c r="M307" s="236"/>
      <c r="N307" s="237"/>
      <c r="O307" s="85"/>
      <c r="P307" s="85"/>
      <c r="Q307" s="85"/>
      <c r="R307" s="85"/>
      <c r="S307" s="85"/>
      <c r="T307" s="86"/>
      <c r="U307" s="39"/>
      <c r="V307" s="39"/>
      <c r="W307" s="39"/>
      <c r="X307" s="39"/>
      <c r="Y307" s="39"/>
      <c r="Z307" s="39"/>
      <c r="AA307" s="39"/>
      <c r="AB307" s="39"/>
      <c r="AC307" s="39"/>
      <c r="AD307" s="39"/>
      <c r="AE307" s="39"/>
      <c r="AT307" s="18" t="s">
        <v>135</v>
      </c>
      <c r="AU307" s="18" t="s">
        <v>83</v>
      </c>
    </row>
    <row r="308" spans="1:65" s="2" customFormat="1" ht="16.5" customHeight="1">
      <c r="A308" s="39"/>
      <c r="B308" s="40"/>
      <c r="C308" s="220" t="s">
        <v>811</v>
      </c>
      <c r="D308" s="220" t="s">
        <v>129</v>
      </c>
      <c r="E308" s="221" t="s">
        <v>812</v>
      </c>
      <c r="F308" s="222" t="s">
        <v>813</v>
      </c>
      <c r="G308" s="223" t="s">
        <v>387</v>
      </c>
      <c r="H308" s="224">
        <v>1</v>
      </c>
      <c r="I308" s="225"/>
      <c r="J308" s="226">
        <f>ROUND(I308*H308,2)</f>
        <v>0</v>
      </c>
      <c r="K308" s="227"/>
      <c r="L308" s="45"/>
      <c r="M308" s="228" t="s">
        <v>21</v>
      </c>
      <c r="N308" s="229" t="s">
        <v>44</v>
      </c>
      <c r="O308" s="85"/>
      <c r="P308" s="230">
        <f>O308*H308</f>
        <v>0</v>
      </c>
      <c r="Q308" s="230">
        <v>0</v>
      </c>
      <c r="R308" s="230">
        <f>Q308*H308</f>
        <v>0</v>
      </c>
      <c r="S308" s="230">
        <v>0</v>
      </c>
      <c r="T308" s="231">
        <f>S308*H308</f>
        <v>0</v>
      </c>
      <c r="U308" s="39"/>
      <c r="V308" s="39"/>
      <c r="W308" s="39"/>
      <c r="X308" s="39"/>
      <c r="Y308" s="39"/>
      <c r="Z308" s="39"/>
      <c r="AA308" s="39"/>
      <c r="AB308" s="39"/>
      <c r="AC308" s="39"/>
      <c r="AD308" s="39"/>
      <c r="AE308" s="39"/>
      <c r="AR308" s="232" t="s">
        <v>406</v>
      </c>
      <c r="AT308" s="232" t="s">
        <v>129</v>
      </c>
      <c r="AU308" s="232" t="s">
        <v>83</v>
      </c>
      <c r="AY308" s="18" t="s">
        <v>127</v>
      </c>
      <c r="BE308" s="233">
        <f>IF(N308="základní",J308,0)</f>
        <v>0</v>
      </c>
      <c r="BF308" s="233">
        <f>IF(N308="snížená",J308,0)</f>
        <v>0</v>
      </c>
      <c r="BG308" s="233">
        <f>IF(N308="zákl. přenesená",J308,0)</f>
        <v>0</v>
      </c>
      <c r="BH308" s="233">
        <f>IF(N308="sníž. přenesená",J308,0)</f>
        <v>0</v>
      </c>
      <c r="BI308" s="233">
        <f>IF(N308="nulová",J308,0)</f>
        <v>0</v>
      </c>
      <c r="BJ308" s="18" t="s">
        <v>81</v>
      </c>
      <c r="BK308" s="233">
        <f>ROUND(I308*H308,2)</f>
        <v>0</v>
      </c>
      <c r="BL308" s="18" t="s">
        <v>406</v>
      </c>
      <c r="BM308" s="232" t="s">
        <v>814</v>
      </c>
    </row>
    <row r="309" spans="1:47" s="2" customFormat="1" ht="12">
      <c r="A309" s="39"/>
      <c r="B309" s="40"/>
      <c r="C309" s="41"/>
      <c r="D309" s="234" t="s">
        <v>135</v>
      </c>
      <c r="E309" s="41"/>
      <c r="F309" s="235" t="s">
        <v>813</v>
      </c>
      <c r="G309" s="41"/>
      <c r="H309" s="41"/>
      <c r="I309" s="137"/>
      <c r="J309" s="41"/>
      <c r="K309" s="41"/>
      <c r="L309" s="45"/>
      <c r="M309" s="236"/>
      <c r="N309" s="237"/>
      <c r="O309" s="85"/>
      <c r="P309" s="85"/>
      <c r="Q309" s="85"/>
      <c r="R309" s="85"/>
      <c r="S309" s="85"/>
      <c r="T309" s="86"/>
      <c r="U309" s="39"/>
      <c r="V309" s="39"/>
      <c r="W309" s="39"/>
      <c r="X309" s="39"/>
      <c r="Y309" s="39"/>
      <c r="Z309" s="39"/>
      <c r="AA309" s="39"/>
      <c r="AB309" s="39"/>
      <c r="AC309" s="39"/>
      <c r="AD309" s="39"/>
      <c r="AE309" s="39"/>
      <c r="AT309" s="18" t="s">
        <v>135</v>
      </c>
      <c r="AU309" s="18" t="s">
        <v>83</v>
      </c>
    </row>
    <row r="310" spans="1:65" s="2" customFormat="1" ht="16.5" customHeight="1">
      <c r="A310" s="39"/>
      <c r="B310" s="40"/>
      <c r="C310" s="220" t="s">
        <v>815</v>
      </c>
      <c r="D310" s="220" t="s">
        <v>129</v>
      </c>
      <c r="E310" s="221" t="s">
        <v>816</v>
      </c>
      <c r="F310" s="222" t="s">
        <v>817</v>
      </c>
      <c r="G310" s="223" t="s">
        <v>387</v>
      </c>
      <c r="H310" s="224">
        <v>1</v>
      </c>
      <c r="I310" s="225"/>
      <c r="J310" s="226">
        <f>ROUND(I310*H310,2)</f>
        <v>0</v>
      </c>
      <c r="K310" s="227"/>
      <c r="L310" s="45"/>
      <c r="M310" s="228" t="s">
        <v>21</v>
      </c>
      <c r="N310" s="229" t="s">
        <v>44</v>
      </c>
      <c r="O310" s="85"/>
      <c r="P310" s="230">
        <f>O310*H310</f>
        <v>0</v>
      </c>
      <c r="Q310" s="230">
        <v>0</v>
      </c>
      <c r="R310" s="230">
        <f>Q310*H310</f>
        <v>0</v>
      </c>
      <c r="S310" s="230">
        <v>0</v>
      </c>
      <c r="T310" s="231">
        <f>S310*H310</f>
        <v>0</v>
      </c>
      <c r="U310" s="39"/>
      <c r="V310" s="39"/>
      <c r="W310" s="39"/>
      <c r="X310" s="39"/>
      <c r="Y310" s="39"/>
      <c r="Z310" s="39"/>
      <c r="AA310" s="39"/>
      <c r="AB310" s="39"/>
      <c r="AC310" s="39"/>
      <c r="AD310" s="39"/>
      <c r="AE310" s="39"/>
      <c r="AR310" s="232" t="s">
        <v>406</v>
      </c>
      <c r="AT310" s="232" t="s">
        <v>129</v>
      </c>
      <c r="AU310" s="232" t="s">
        <v>83</v>
      </c>
      <c r="AY310" s="18" t="s">
        <v>127</v>
      </c>
      <c r="BE310" s="233">
        <f>IF(N310="základní",J310,0)</f>
        <v>0</v>
      </c>
      <c r="BF310" s="233">
        <f>IF(N310="snížená",J310,0)</f>
        <v>0</v>
      </c>
      <c r="BG310" s="233">
        <f>IF(N310="zákl. přenesená",J310,0)</f>
        <v>0</v>
      </c>
      <c r="BH310" s="233">
        <f>IF(N310="sníž. přenesená",J310,0)</f>
        <v>0</v>
      </c>
      <c r="BI310" s="233">
        <f>IF(N310="nulová",J310,0)</f>
        <v>0</v>
      </c>
      <c r="BJ310" s="18" t="s">
        <v>81</v>
      </c>
      <c r="BK310" s="233">
        <f>ROUND(I310*H310,2)</f>
        <v>0</v>
      </c>
      <c r="BL310" s="18" t="s">
        <v>406</v>
      </c>
      <c r="BM310" s="232" t="s">
        <v>818</v>
      </c>
    </row>
    <row r="311" spans="1:47" s="2" customFormat="1" ht="12">
      <c r="A311" s="39"/>
      <c r="B311" s="40"/>
      <c r="C311" s="41"/>
      <c r="D311" s="234" t="s">
        <v>135</v>
      </c>
      <c r="E311" s="41"/>
      <c r="F311" s="235" t="s">
        <v>817</v>
      </c>
      <c r="G311" s="41"/>
      <c r="H311" s="41"/>
      <c r="I311" s="137"/>
      <c r="J311" s="41"/>
      <c r="K311" s="41"/>
      <c r="L311" s="45"/>
      <c r="M311" s="285"/>
      <c r="N311" s="286"/>
      <c r="O311" s="287"/>
      <c r="P311" s="287"/>
      <c r="Q311" s="287"/>
      <c r="R311" s="287"/>
      <c r="S311" s="287"/>
      <c r="T311" s="288"/>
      <c r="U311" s="39"/>
      <c r="V311" s="39"/>
      <c r="W311" s="39"/>
      <c r="X311" s="39"/>
      <c r="Y311" s="39"/>
      <c r="Z311" s="39"/>
      <c r="AA311" s="39"/>
      <c r="AB311" s="39"/>
      <c r="AC311" s="39"/>
      <c r="AD311" s="39"/>
      <c r="AE311" s="39"/>
      <c r="AT311" s="18" t="s">
        <v>135</v>
      </c>
      <c r="AU311" s="18" t="s">
        <v>83</v>
      </c>
    </row>
    <row r="312" spans="1:31" s="2" customFormat="1" ht="6.95" customHeight="1">
      <c r="A312" s="39"/>
      <c r="B312" s="60"/>
      <c r="C312" s="61"/>
      <c r="D312" s="61"/>
      <c r="E312" s="61"/>
      <c r="F312" s="61"/>
      <c r="G312" s="61"/>
      <c r="H312" s="61"/>
      <c r="I312" s="167"/>
      <c r="J312" s="61"/>
      <c r="K312" s="61"/>
      <c r="L312" s="45"/>
      <c r="M312" s="39"/>
      <c r="O312" s="39"/>
      <c r="P312" s="39"/>
      <c r="Q312" s="39"/>
      <c r="R312" s="39"/>
      <c r="S312" s="39"/>
      <c r="T312" s="39"/>
      <c r="U312" s="39"/>
      <c r="V312" s="39"/>
      <c r="W312" s="39"/>
      <c r="X312" s="39"/>
      <c r="Y312" s="39"/>
      <c r="Z312" s="39"/>
      <c r="AA312" s="39"/>
      <c r="AB312" s="39"/>
      <c r="AC312" s="39"/>
      <c r="AD312" s="39"/>
      <c r="AE312" s="39"/>
    </row>
  </sheetData>
  <sheetProtection password="CC4E" sheet="1" objects="1" scenarios="1" formatColumns="0" formatRows="0" autoFilter="0"/>
  <autoFilter ref="C86:K311"/>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2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92</v>
      </c>
    </row>
    <row r="3" spans="2:46" s="1" customFormat="1" ht="6.95" customHeight="1">
      <c r="B3" s="130"/>
      <c r="C3" s="131"/>
      <c r="D3" s="131"/>
      <c r="E3" s="131"/>
      <c r="F3" s="131"/>
      <c r="G3" s="131"/>
      <c r="H3" s="131"/>
      <c r="I3" s="132"/>
      <c r="J3" s="131"/>
      <c r="K3" s="131"/>
      <c r="L3" s="21"/>
      <c r="AT3" s="18" t="s">
        <v>83</v>
      </c>
    </row>
    <row r="4" spans="2:46" s="1" customFormat="1" ht="24.95" customHeight="1">
      <c r="B4" s="21"/>
      <c r="D4" s="133" t="s">
        <v>96</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Rekonstrukce kotelny MŠ Bratrská, Dačice</v>
      </c>
      <c r="F7" s="135"/>
      <c r="G7" s="135"/>
      <c r="H7" s="135"/>
      <c r="I7" s="129"/>
      <c r="L7" s="21"/>
    </row>
    <row r="8" spans="1:31" s="2" customFormat="1" ht="12" customHeight="1">
      <c r="A8" s="39"/>
      <c r="B8" s="45"/>
      <c r="C8" s="39"/>
      <c r="D8" s="135" t="s">
        <v>97</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819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21</v>
      </c>
      <c r="G11" s="39"/>
      <c r="H11" s="39"/>
      <c r="I11" s="141" t="s">
        <v>20</v>
      </c>
      <c r="J11" s="140" t="s">
        <v>21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27. 2. 2017</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26</v>
      </c>
      <c r="E14" s="39"/>
      <c r="F14" s="39"/>
      <c r="G14" s="39"/>
      <c r="H14" s="39"/>
      <c r="I14" s="141" t="s">
        <v>27</v>
      </c>
      <c r="J14" s="140" t="s">
        <v>21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28</v>
      </c>
      <c r="F15" s="39"/>
      <c r="G15" s="39"/>
      <c r="H15" s="39"/>
      <c r="I15" s="141" t="s">
        <v>29</v>
      </c>
      <c r="J15" s="140" t="s">
        <v>21</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27</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29</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27</v>
      </c>
      <c r="J20" s="140" t="s">
        <v>21</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820</v>
      </c>
      <c r="F21" s="39"/>
      <c r="G21" s="39"/>
      <c r="H21" s="39"/>
      <c r="I21" s="141" t="s">
        <v>29</v>
      </c>
      <c r="J21" s="140" t="s">
        <v>21</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35</v>
      </c>
      <c r="E23" s="39"/>
      <c r="F23" s="39"/>
      <c r="G23" s="39"/>
      <c r="H23" s="39"/>
      <c r="I23" s="141" t="s">
        <v>27</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 xml:space="preserve"> </v>
      </c>
      <c r="F24" s="39"/>
      <c r="G24" s="39"/>
      <c r="H24" s="39"/>
      <c r="I24" s="141" t="s">
        <v>29</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37</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21</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39</v>
      </c>
      <c r="E30" s="39"/>
      <c r="F30" s="39"/>
      <c r="G30" s="39"/>
      <c r="H30" s="39"/>
      <c r="I30" s="137"/>
      <c r="J30" s="151">
        <f>ROUND(J85,2)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41</v>
      </c>
      <c r="G32" s="39"/>
      <c r="H32" s="39"/>
      <c r="I32" s="153" t="s">
        <v>40</v>
      </c>
      <c r="J32" s="152" t="s">
        <v>42</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43</v>
      </c>
      <c r="E33" s="135" t="s">
        <v>44</v>
      </c>
      <c r="F33" s="155">
        <f>ROUND((SUM(BE85:BE224)),2)</f>
        <v>0</v>
      </c>
      <c r="G33" s="39"/>
      <c r="H33" s="39"/>
      <c r="I33" s="156">
        <v>0.21</v>
      </c>
      <c r="J33" s="155">
        <f>ROUND(((SUM(BE85:BE224))*I33),2)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45</v>
      </c>
      <c r="F34" s="155">
        <f>ROUND((SUM(BF85:BF224)),2)</f>
        <v>0</v>
      </c>
      <c r="G34" s="39"/>
      <c r="H34" s="39"/>
      <c r="I34" s="156">
        <v>0.15</v>
      </c>
      <c r="J34" s="155">
        <f>ROUND(((SUM(BF85:BF224))*I34),2)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46</v>
      </c>
      <c r="F35" s="155">
        <f>ROUND((SUM(BG85:BG224)),2)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47</v>
      </c>
      <c r="F36" s="155">
        <f>ROUND((SUM(BH85:BH224)),2)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48</v>
      </c>
      <c r="F37" s="155">
        <f>ROUND((SUM(BI85:BI224)),2)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49</v>
      </c>
      <c r="E39" s="159"/>
      <c r="F39" s="159"/>
      <c r="G39" s="160" t="s">
        <v>50</v>
      </c>
      <c r="H39" s="161" t="s">
        <v>51</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99</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kotelny MŠ Bratrská, Dačice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97</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04 - Měření a regulace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Dačice</v>
      </c>
      <c r="G52" s="41"/>
      <c r="H52" s="41"/>
      <c r="I52" s="141" t="s">
        <v>24</v>
      </c>
      <c r="J52" s="73" t="str">
        <f>IF(J12="","",J12)</f>
        <v>27. 2. 2017</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3" t="s">
        <v>26</v>
      </c>
      <c r="D54" s="41"/>
      <c r="E54" s="41"/>
      <c r="F54" s="28" t="str">
        <f>E15</f>
        <v>Město Dačice</v>
      </c>
      <c r="G54" s="41"/>
      <c r="H54" s="41"/>
      <c r="I54" s="141" t="s">
        <v>32</v>
      </c>
      <c r="J54" s="37" t="str">
        <f>E21</f>
        <v>Bohumír Holec, Havlíčkova 44, Jihlava</v>
      </c>
      <c r="K54" s="41"/>
      <c r="L54" s="138"/>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141" t="s">
        <v>35</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100</v>
      </c>
      <c r="D57" s="173"/>
      <c r="E57" s="173"/>
      <c r="F57" s="173"/>
      <c r="G57" s="173"/>
      <c r="H57" s="173"/>
      <c r="I57" s="174"/>
      <c r="J57" s="175" t="s">
        <v>101</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71</v>
      </c>
      <c r="D59" s="41"/>
      <c r="E59" s="41"/>
      <c r="F59" s="41"/>
      <c r="G59" s="41"/>
      <c r="H59" s="41"/>
      <c r="I59" s="137"/>
      <c r="J59" s="103">
        <f>J85</f>
        <v>0</v>
      </c>
      <c r="K59" s="41"/>
      <c r="L59" s="138"/>
      <c r="S59" s="39"/>
      <c r="T59" s="39"/>
      <c r="U59" s="39"/>
      <c r="V59" s="39"/>
      <c r="W59" s="39"/>
      <c r="X59" s="39"/>
      <c r="Y59" s="39"/>
      <c r="Z59" s="39"/>
      <c r="AA59" s="39"/>
      <c r="AB59" s="39"/>
      <c r="AC59" s="39"/>
      <c r="AD59" s="39"/>
      <c r="AE59" s="39"/>
      <c r="AU59" s="18" t="s">
        <v>102</v>
      </c>
    </row>
    <row r="60" spans="1:31" s="9" customFormat="1" ht="24.95" customHeight="1">
      <c r="A60" s="9"/>
      <c r="B60" s="177"/>
      <c r="C60" s="178"/>
      <c r="D60" s="179" t="s">
        <v>821</v>
      </c>
      <c r="E60" s="180"/>
      <c r="F60" s="180"/>
      <c r="G60" s="180"/>
      <c r="H60" s="180"/>
      <c r="I60" s="181"/>
      <c r="J60" s="182">
        <f>J86</f>
        <v>0</v>
      </c>
      <c r="K60" s="178"/>
      <c r="L60" s="183"/>
      <c r="S60" s="9"/>
      <c r="T60" s="9"/>
      <c r="U60" s="9"/>
      <c r="V60" s="9"/>
      <c r="W60" s="9"/>
      <c r="X60" s="9"/>
      <c r="Y60" s="9"/>
      <c r="Z60" s="9"/>
      <c r="AA60" s="9"/>
      <c r="AB60" s="9"/>
      <c r="AC60" s="9"/>
      <c r="AD60" s="9"/>
      <c r="AE60" s="9"/>
    </row>
    <row r="61" spans="1:31" s="10" customFormat="1" ht="19.9" customHeight="1">
      <c r="A61" s="10"/>
      <c r="B61" s="184"/>
      <c r="C61" s="185"/>
      <c r="D61" s="186" t="s">
        <v>822</v>
      </c>
      <c r="E61" s="187"/>
      <c r="F61" s="187"/>
      <c r="G61" s="187"/>
      <c r="H61" s="187"/>
      <c r="I61" s="188"/>
      <c r="J61" s="189">
        <f>J87</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823</v>
      </c>
      <c r="E62" s="187"/>
      <c r="F62" s="187"/>
      <c r="G62" s="187"/>
      <c r="H62" s="187"/>
      <c r="I62" s="188"/>
      <c r="J62" s="189">
        <f>J98</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824</v>
      </c>
      <c r="E63" s="187"/>
      <c r="F63" s="187"/>
      <c r="G63" s="187"/>
      <c r="H63" s="187"/>
      <c r="I63" s="188"/>
      <c r="J63" s="189">
        <f>J107</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825</v>
      </c>
      <c r="E64" s="187"/>
      <c r="F64" s="187"/>
      <c r="G64" s="187"/>
      <c r="H64" s="187"/>
      <c r="I64" s="188"/>
      <c r="J64" s="189">
        <f>J148</f>
        <v>0</v>
      </c>
      <c r="K64" s="185"/>
      <c r="L64" s="190"/>
      <c r="S64" s="10"/>
      <c r="T64" s="10"/>
      <c r="U64" s="10"/>
      <c r="V64" s="10"/>
      <c r="W64" s="10"/>
      <c r="X64" s="10"/>
      <c r="Y64" s="10"/>
      <c r="Z64" s="10"/>
      <c r="AA64" s="10"/>
      <c r="AB64" s="10"/>
      <c r="AC64" s="10"/>
      <c r="AD64" s="10"/>
      <c r="AE64" s="10"/>
    </row>
    <row r="65" spans="1:31" s="10" customFormat="1" ht="14.85" customHeight="1">
      <c r="A65" s="10"/>
      <c r="B65" s="184"/>
      <c r="C65" s="185"/>
      <c r="D65" s="186" t="s">
        <v>826</v>
      </c>
      <c r="E65" s="187"/>
      <c r="F65" s="187"/>
      <c r="G65" s="187"/>
      <c r="H65" s="187"/>
      <c r="I65" s="188"/>
      <c r="J65" s="189">
        <f>J205</f>
        <v>0</v>
      </c>
      <c r="K65" s="185"/>
      <c r="L65" s="190"/>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7"/>
      <c r="J66" s="41"/>
      <c r="K66" s="41"/>
      <c r="L66" s="138"/>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167"/>
      <c r="J67" s="61"/>
      <c r="K67" s="61"/>
      <c r="L67" s="138"/>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170"/>
      <c r="J71" s="63"/>
      <c r="K71" s="63"/>
      <c r="L71" s="138"/>
      <c r="S71" s="39"/>
      <c r="T71" s="39"/>
      <c r="U71" s="39"/>
      <c r="V71" s="39"/>
      <c r="W71" s="39"/>
      <c r="X71" s="39"/>
      <c r="Y71" s="39"/>
      <c r="Z71" s="39"/>
      <c r="AA71" s="39"/>
      <c r="AB71" s="39"/>
      <c r="AC71" s="39"/>
      <c r="AD71" s="39"/>
      <c r="AE71" s="39"/>
    </row>
    <row r="72" spans="1:31" s="2" customFormat="1" ht="24.95" customHeight="1">
      <c r="A72" s="39"/>
      <c r="B72" s="40"/>
      <c r="C72" s="24" t="s">
        <v>112</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171" t="str">
        <f>E7</f>
        <v>Rekonstrukce kotelny MŠ Bratrská, Dačice</v>
      </c>
      <c r="F75" s="33"/>
      <c r="G75" s="33"/>
      <c r="H75" s="33"/>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97</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70" t="str">
        <f>E9</f>
        <v>04 - Měření a regulace</v>
      </c>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3" t="s">
        <v>22</v>
      </c>
      <c r="D79" s="41"/>
      <c r="E79" s="41"/>
      <c r="F79" s="28" t="str">
        <f>F12</f>
        <v>Dačice</v>
      </c>
      <c r="G79" s="41"/>
      <c r="H79" s="41"/>
      <c r="I79" s="141" t="s">
        <v>24</v>
      </c>
      <c r="J79" s="73" t="str">
        <f>IF(J12="","",J12)</f>
        <v>27. 2. 2017</v>
      </c>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40.05" customHeight="1">
      <c r="A81" s="39"/>
      <c r="B81" s="40"/>
      <c r="C81" s="33" t="s">
        <v>26</v>
      </c>
      <c r="D81" s="41"/>
      <c r="E81" s="41"/>
      <c r="F81" s="28" t="str">
        <f>E15</f>
        <v>Město Dačice</v>
      </c>
      <c r="G81" s="41"/>
      <c r="H81" s="41"/>
      <c r="I81" s="141" t="s">
        <v>32</v>
      </c>
      <c r="J81" s="37" t="str">
        <f>E21</f>
        <v>Bohumír Holec, Havlíčkova 44, Jihlava</v>
      </c>
      <c r="K81" s="41"/>
      <c r="L81" s="138"/>
      <c r="S81" s="39"/>
      <c r="T81" s="39"/>
      <c r="U81" s="39"/>
      <c r="V81" s="39"/>
      <c r="W81" s="39"/>
      <c r="X81" s="39"/>
      <c r="Y81" s="39"/>
      <c r="Z81" s="39"/>
      <c r="AA81" s="39"/>
      <c r="AB81" s="39"/>
      <c r="AC81" s="39"/>
      <c r="AD81" s="39"/>
      <c r="AE81" s="39"/>
    </row>
    <row r="82" spans="1:31" s="2" customFormat="1" ht="15.15" customHeight="1">
      <c r="A82" s="39"/>
      <c r="B82" s="40"/>
      <c r="C82" s="33" t="s">
        <v>30</v>
      </c>
      <c r="D82" s="41"/>
      <c r="E82" s="41"/>
      <c r="F82" s="28" t="str">
        <f>IF(E18="","",E18)</f>
        <v>Vyplň údaj</v>
      </c>
      <c r="G82" s="41"/>
      <c r="H82" s="41"/>
      <c r="I82" s="141" t="s">
        <v>35</v>
      </c>
      <c r="J82" s="37" t="str">
        <f>E24</f>
        <v xml:space="preserve"> </v>
      </c>
      <c r="K82" s="41"/>
      <c r="L82" s="138"/>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11" customFormat="1" ht="29.25" customHeight="1">
      <c r="A84" s="191"/>
      <c r="B84" s="192"/>
      <c r="C84" s="193" t="s">
        <v>113</v>
      </c>
      <c r="D84" s="194" t="s">
        <v>58</v>
      </c>
      <c r="E84" s="194" t="s">
        <v>54</v>
      </c>
      <c r="F84" s="194" t="s">
        <v>55</v>
      </c>
      <c r="G84" s="194" t="s">
        <v>114</v>
      </c>
      <c r="H84" s="194" t="s">
        <v>115</v>
      </c>
      <c r="I84" s="195" t="s">
        <v>116</v>
      </c>
      <c r="J84" s="196" t="s">
        <v>101</v>
      </c>
      <c r="K84" s="197" t="s">
        <v>117</v>
      </c>
      <c r="L84" s="198"/>
      <c r="M84" s="93" t="s">
        <v>21</v>
      </c>
      <c r="N84" s="94" t="s">
        <v>43</v>
      </c>
      <c r="O84" s="94" t="s">
        <v>118</v>
      </c>
      <c r="P84" s="94" t="s">
        <v>119</v>
      </c>
      <c r="Q84" s="94" t="s">
        <v>120</v>
      </c>
      <c r="R84" s="94" t="s">
        <v>121</v>
      </c>
      <c r="S84" s="94" t="s">
        <v>122</v>
      </c>
      <c r="T84" s="95" t="s">
        <v>123</v>
      </c>
      <c r="U84" s="191"/>
      <c r="V84" s="191"/>
      <c r="W84" s="191"/>
      <c r="X84" s="191"/>
      <c r="Y84" s="191"/>
      <c r="Z84" s="191"/>
      <c r="AA84" s="191"/>
      <c r="AB84" s="191"/>
      <c r="AC84" s="191"/>
      <c r="AD84" s="191"/>
      <c r="AE84" s="191"/>
    </row>
    <row r="85" spans="1:63" s="2" customFormat="1" ht="22.8" customHeight="1">
      <c r="A85" s="39"/>
      <c r="B85" s="40"/>
      <c r="C85" s="100" t="s">
        <v>124</v>
      </c>
      <c r="D85" s="41"/>
      <c r="E85" s="41"/>
      <c r="F85" s="41"/>
      <c r="G85" s="41"/>
      <c r="H85" s="41"/>
      <c r="I85" s="137"/>
      <c r="J85" s="199">
        <f>BK85</f>
        <v>0</v>
      </c>
      <c r="K85" s="41"/>
      <c r="L85" s="45"/>
      <c r="M85" s="96"/>
      <c r="N85" s="200"/>
      <c r="O85" s="97"/>
      <c r="P85" s="201">
        <f>P86</f>
        <v>0</v>
      </c>
      <c r="Q85" s="97"/>
      <c r="R85" s="201">
        <f>R86</f>
        <v>0</v>
      </c>
      <c r="S85" s="97"/>
      <c r="T85" s="202">
        <f>T86</f>
        <v>0</v>
      </c>
      <c r="U85" s="39"/>
      <c r="V85" s="39"/>
      <c r="W85" s="39"/>
      <c r="X85" s="39"/>
      <c r="Y85" s="39"/>
      <c r="Z85" s="39"/>
      <c r="AA85" s="39"/>
      <c r="AB85" s="39"/>
      <c r="AC85" s="39"/>
      <c r="AD85" s="39"/>
      <c r="AE85" s="39"/>
      <c r="AT85" s="18" t="s">
        <v>72</v>
      </c>
      <c r="AU85" s="18" t="s">
        <v>102</v>
      </c>
      <c r="BK85" s="203">
        <f>BK86</f>
        <v>0</v>
      </c>
    </row>
    <row r="86" spans="1:63" s="12" customFormat="1" ht="25.9" customHeight="1">
      <c r="A86" s="12"/>
      <c r="B86" s="204"/>
      <c r="C86" s="205"/>
      <c r="D86" s="206" t="s">
        <v>72</v>
      </c>
      <c r="E86" s="207" t="s">
        <v>400</v>
      </c>
      <c r="F86" s="207" t="s">
        <v>827</v>
      </c>
      <c r="G86" s="205"/>
      <c r="H86" s="205"/>
      <c r="I86" s="208"/>
      <c r="J86" s="209">
        <f>BK86</f>
        <v>0</v>
      </c>
      <c r="K86" s="205"/>
      <c r="L86" s="210"/>
      <c r="M86" s="211"/>
      <c r="N86" s="212"/>
      <c r="O86" s="212"/>
      <c r="P86" s="213">
        <f>P87+P98+P107+P148</f>
        <v>0</v>
      </c>
      <c r="Q86" s="212"/>
      <c r="R86" s="213">
        <f>R87+R98+R107+R148</f>
        <v>0</v>
      </c>
      <c r="S86" s="212"/>
      <c r="T86" s="214">
        <f>T87+T98+T107+T148</f>
        <v>0</v>
      </c>
      <c r="U86" s="12"/>
      <c r="V86" s="12"/>
      <c r="W86" s="12"/>
      <c r="X86" s="12"/>
      <c r="Y86" s="12"/>
      <c r="Z86" s="12"/>
      <c r="AA86" s="12"/>
      <c r="AB86" s="12"/>
      <c r="AC86" s="12"/>
      <c r="AD86" s="12"/>
      <c r="AE86" s="12"/>
      <c r="AR86" s="215" t="s">
        <v>141</v>
      </c>
      <c r="AT86" s="216" t="s">
        <v>72</v>
      </c>
      <c r="AU86" s="216" t="s">
        <v>73</v>
      </c>
      <c r="AY86" s="215" t="s">
        <v>127</v>
      </c>
      <c r="BK86" s="217">
        <f>BK87+BK98+BK107+BK148</f>
        <v>0</v>
      </c>
    </row>
    <row r="87" spans="1:63" s="12" customFormat="1" ht="22.8" customHeight="1">
      <c r="A87" s="12"/>
      <c r="B87" s="204"/>
      <c r="C87" s="205"/>
      <c r="D87" s="206" t="s">
        <v>72</v>
      </c>
      <c r="E87" s="218" t="s">
        <v>828</v>
      </c>
      <c r="F87" s="218" t="s">
        <v>384</v>
      </c>
      <c r="G87" s="205"/>
      <c r="H87" s="205"/>
      <c r="I87" s="208"/>
      <c r="J87" s="219">
        <f>BK87</f>
        <v>0</v>
      </c>
      <c r="K87" s="205"/>
      <c r="L87" s="210"/>
      <c r="M87" s="211"/>
      <c r="N87" s="212"/>
      <c r="O87" s="212"/>
      <c r="P87" s="213">
        <f>SUM(P88:P97)</f>
        <v>0</v>
      </c>
      <c r="Q87" s="212"/>
      <c r="R87" s="213">
        <f>SUM(R88:R97)</f>
        <v>0</v>
      </c>
      <c r="S87" s="212"/>
      <c r="T87" s="214">
        <f>SUM(T88:T97)</f>
        <v>0</v>
      </c>
      <c r="U87" s="12"/>
      <c r="V87" s="12"/>
      <c r="W87" s="12"/>
      <c r="X87" s="12"/>
      <c r="Y87" s="12"/>
      <c r="Z87" s="12"/>
      <c r="AA87" s="12"/>
      <c r="AB87" s="12"/>
      <c r="AC87" s="12"/>
      <c r="AD87" s="12"/>
      <c r="AE87" s="12"/>
      <c r="AR87" s="215" t="s">
        <v>133</v>
      </c>
      <c r="AT87" s="216" t="s">
        <v>72</v>
      </c>
      <c r="AU87" s="216" t="s">
        <v>81</v>
      </c>
      <c r="AY87" s="215" t="s">
        <v>127</v>
      </c>
      <c r="BK87" s="217">
        <f>SUM(BK88:BK97)</f>
        <v>0</v>
      </c>
    </row>
    <row r="88" spans="1:65" s="2" customFormat="1" ht="16.5" customHeight="1">
      <c r="A88" s="39"/>
      <c r="B88" s="40"/>
      <c r="C88" s="220" t="s">
        <v>81</v>
      </c>
      <c r="D88" s="220" t="s">
        <v>129</v>
      </c>
      <c r="E88" s="221" t="s">
        <v>829</v>
      </c>
      <c r="F88" s="222" t="s">
        <v>830</v>
      </c>
      <c r="G88" s="223" t="s">
        <v>387</v>
      </c>
      <c r="H88" s="224">
        <v>1</v>
      </c>
      <c r="I88" s="225"/>
      <c r="J88" s="226">
        <f>ROUND(I88*H88,2)</f>
        <v>0</v>
      </c>
      <c r="K88" s="227"/>
      <c r="L88" s="45"/>
      <c r="M88" s="228" t="s">
        <v>21</v>
      </c>
      <c r="N88" s="229" t="s">
        <v>44</v>
      </c>
      <c r="O88" s="85"/>
      <c r="P88" s="230">
        <f>O88*H88</f>
        <v>0</v>
      </c>
      <c r="Q88" s="230">
        <v>0</v>
      </c>
      <c r="R88" s="230">
        <f>Q88*H88</f>
        <v>0</v>
      </c>
      <c r="S88" s="230">
        <v>0</v>
      </c>
      <c r="T88" s="231">
        <f>S88*H88</f>
        <v>0</v>
      </c>
      <c r="U88" s="39"/>
      <c r="V88" s="39"/>
      <c r="W88" s="39"/>
      <c r="X88" s="39"/>
      <c r="Y88" s="39"/>
      <c r="Z88" s="39"/>
      <c r="AA88" s="39"/>
      <c r="AB88" s="39"/>
      <c r="AC88" s="39"/>
      <c r="AD88" s="39"/>
      <c r="AE88" s="39"/>
      <c r="AR88" s="232" t="s">
        <v>406</v>
      </c>
      <c r="AT88" s="232" t="s">
        <v>129</v>
      </c>
      <c r="AU88" s="232" t="s">
        <v>83</v>
      </c>
      <c r="AY88" s="18" t="s">
        <v>127</v>
      </c>
      <c r="BE88" s="233">
        <f>IF(N88="základní",J88,0)</f>
        <v>0</v>
      </c>
      <c r="BF88" s="233">
        <f>IF(N88="snížená",J88,0)</f>
        <v>0</v>
      </c>
      <c r="BG88" s="233">
        <f>IF(N88="zákl. přenesená",J88,0)</f>
        <v>0</v>
      </c>
      <c r="BH88" s="233">
        <f>IF(N88="sníž. přenesená",J88,0)</f>
        <v>0</v>
      </c>
      <c r="BI88" s="233">
        <f>IF(N88="nulová",J88,0)</f>
        <v>0</v>
      </c>
      <c r="BJ88" s="18" t="s">
        <v>81</v>
      </c>
      <c r="BK88" s="233">
        <f>ROUND(I88*H88,2)</f>
        <v>0</v>
      </c>
      <c r="BL88" s="18" t="s">
        <v>406</v>
      </c>
      <c r="BM88" s="232" t="s">
        <v>831</v>
      </c>
    </row>
    <row r="89" spans="1:47" s="2" customFormat="1" ht="12">
      <c r="A89" s="39"/>
      <c r="B89" s="40"/>
      <c r="C89" s="41"/>
      <c r="D89" s="234" t="s">
        <v>135</v>
      </c>
      <c r="E89" s="41"/>
      <c r="F89" s="235" t="s">
        <v>830</v>
      </c>
      <c r="G89" s="41"/>
      <c r="H89" s="41"/>
      <c r="I89" s="137"/>
      <c r="J89" s="41"/>
      <c r="K89" s="41"/>
      <c r="L89" s="45"/>
      <c r="M89" s="236"/>
      <c r="N89" s="237"/>
      <c r="O89" s="85"/>
      <c r="P89" s="85"/>
      <c r="Q89" s="85"/>
      <c r="R89" s="85"/>
      <c r="S89" s="85"/>
      <c r="T89" s="86"/>
      <c r="U89" s="39"/>
      <c r="V89" s="39"/>
      <c r="W89" s="39"/>
      <c r="X89" s="39"/>
      <c r="Y89" s="39"/>
      <c r="Z89" s="39"/>
      <c r="AA89" s="39"/>
      <c r="AB89" s="39"/>
      <c r="AC89" s="39"/>
      <c r="AD89" s="39"/>
      <c r="AE89" s="39"/>
      <c r="AT89" s="18" t="s">
        <v>135</v>
      </c>
      <c r="AU89" s="18" t="s">
        <v>83</v>
      </c>
    </row>
    <row r="90" spans="1:65" s="2" customFormat="1" ht="16.5" customHeight="1">
      <c r="A90" s="39"/>
      <c r="B90" s="40"/>
      <c r="C90" s="220" t="s">
        <v>83</v>
      </c>
      <c r="D90" s="220" t="s">
        <v>129</v>
      </c>
      <c r="E90" s="221" t="s">
        <v>832</v>
      </c>
      <c r="F90" s="222" t="s">
        <v>833</v>
      </c>
      <c r="G90" s="223" t="s">
        <v>834</v>
      </c>
      <c r="H90" s="224">
        <v>4</v>
      </c>
      <c r="I90" s="225"/>
      <c r="J90" s="226">
        <f>ROUND(I90*H90,2)</f>
        <v>0</v>
      </c>
      <c r="K90" s="227"/>
      <c r="L90" s="45"/>
      <c r="M90" s="228" t="s">
        <v>21</v>
      </c>
      <c r="N90" s="229" t="s">
        <v>44</v>
      </c>
      <c r="O90" s="85"/>
      <c r="P90" s="230">
        <f>O90*H90</f>
        <v>0</v>
      </c>
      <c r="Q90" s="230">
        <v>0</v>
      </c>
      <c r="R90" s="230">
        <f>Q90*H90</f>
        <v>0</v>
      </c>
      <c r="S90" s="230">
        <v>0</v>
      </c>
      <c r="T90" s="231">
        <f>S90*H90</f>
        <v>0</v>
      </c>
      <c r="U90" s="39"/>
      <c r="V90" s="39"/>
      <c r="W90" s="39"/>
      <c r="X90" s="39"/>
      <c r="Y90" s="39"/>
      <c r="Z90" s="39"/>
      <c r="AA90" s="39"/>
      <c r="AB90" s="39"/>
      <c r="AC90" s="39"/>
      <c r="AD90" s="39"/>
      <c r="AE90" s="39"/>
      <c r="AR90" s="232" t="s">
        <v>406</v>
      </c>
      <c r="AT90" s="232" t="s">
        <v>129</v>
      </c>
      <c r="AU90" s="232" t="s">
        <v>83</v>
      </c>
      <c r="AY90" s="18" t="s">
        <v>127</v>
      </c>
      <c r="BE90" s="233">
        <f>IF(N90="základní",J90,0)</f>
        <v>0</v>
      </c>
      <c r="BF90" s="233">
        <f>IF(N90="snížená",J90,0)</f>
        <v>0</v>
      </c>
      <c r="BG90" s="233">
        <f>IF(N90="zákl. přenesená",J90,0)</f>
        <v>0</v>
      </c>
      <c r="BH90" s="233">
        <f>IF(N90="sníž. přenesená",J90,0)</f>
        <v>0</v>
      </c>
      <c r="BI90" s="233">
        <f>IF(N90="nulová",J90,0)</f>
        <v>0</v>
      </c>
      <c r="BJ90" s="18" t="s">
        <v>81</v>
      </c>
      <c r="BK90" s="233">
        <f>ROUND(I90*H90,2)</f>
        <v>0</v>
      </c>
      <c r="BL90" s="18" t="s">
        <v>406</v>
      </c>
      <c r="BM90" s="232" t="s">
        <v>835</v>
      </c>
    </row>
    <row r="91" spans="1:47" s="2" customFormat="1" ht="12">
      <c r="A91" s="39"/>
      <c r="B91" s="40"/>
      <c r="C91" s="41"/>
      <c r="D91" s="234" t="s">
        <v>135</v>
      </c>
      <c r="E91" s="41"/>
      <c r="F91" s="235" t="s">
        <v>833</v>
      </c>
      <c r="G91" s="41"/>
      <c r="H91" s="41"/>
      <c r="I91" s="137"/>
      <c r="J91" s="41"/>
      <c r="K91" s="41"/>
      <c r="L91" s="45"/>
      <c r="M91" s="236"/>
      <c r="N91" s="237"/>
      <c r="O91" s="85"/>
      <c r="P91" s="85"/>
      <c r="Q91" s="85"/>
      <c r="R91" s="85"/>
      <c r="S91" s="85"/>
      <c r="T91" s="86"/>
      <c r="U91" s="39"/>
      <c r="V91" s="39"/>
      <c r="W91" s="39"/>
      <c r="X91" s="39"/>
      <c r="Y91" s="39"/>
      <c r="Z91" s="39"/>
      <c r="AA91" s="39"/>
      <c r="AB91" s="39"/>
      <c r="AC91" s="39"/>
      <c r="AD91" s="39"/>
      <c r="AE91" s="39"/>
      <c r="AT91" s="18" t="s">
        <v>135</v>
      </c>
      <c r="AU91" s="18" t="s">
        <v>83</v>
      </c>
    </row>
    <row r="92" spans="1:65" s="2" customFormat="1" ht="16.5" customHeight="1">
      <c r="A92" s="39"/>
      <c r="B92" s="40"/>
      <c r="C92" s="220" t="s">
        <v>141</v>
      </c>
      <c r="D92" s="220" t="s">
        <v>129</v>
      </c>
      <c r="E92" s="221" t="s">
        <v>836</v>
      </c>
      <c r="F92" s="222" t="s">
        <v>837</v>
      </c>
      <c r="G92" s="223" t="s">
        <v>387</v>
      </c>
      <c r="H92" s="224">
        <v>1</v>
      </c>
      <c r="I92" s="225"/>
      <c r="J92" s="226">
        <f>ROUND(I92*H92,2)</f>
        <v>0</v>
      </c>
      <c r="K92" s="227"/>
      <c r="L92" s="45"/>
      <c r="M92" s="228" t="s">
        <v>21</v>
      </c>
      <c r="N92" s="229" t="s">
        <v>44</v>
      </c>
      <c r="O92" s="85"/>
      <c r="P92" s="230">
        <f>O92*H92</f>
        <v>0</v>
      </c>
      <c r="Q92" s="230">
        <v>0</v>
      </c>
      <c r="R92" s="230">
        <f>Q92*H92</f>
        <v>0</v>
      </c>
      <c r="S92" s="230">
        <v>0</v>
      </c>
      <c r="T92" s="231">
        <f>S92*H92</f>
        <v>0</v>
      </c>
      <c r="U92" s="39"/>
      <c r="V92" s="39"/>
      <c r="W92" s="39"/>
      <c r="X92" s="39"/>
      <c r="Y92" s="39"/>
      <c r="Z92" s="39"/>
      <c r="AA92" s="39"/>
      <c r="AB92" s="39"/>
      <c r="AC92" s="39"/>
      <c r="AD92" s="39"/>
      <c r="AE92" s="39"/>
      <c r="AR92" s="232" t="s">
        <v>406</v>
      </c>
      <c r="AT92" s="232" t="s">
        <v>129</v>
      </c>
      <c r="AU92" s="232" t="s">
        <v>83</v>
      </c>
      <c r="AY92" s="18" t="s">
        <v>127</v>
      </c>
      <c r="BE92" s="233">
        <f>IF(N92="základní",J92,0)</f>
        <v>0</v>
      </c>
      <c r="BF92" s="233">
        <f>IF(N92="snížená",J92,0)</f>
        <v>0</v>
      </c>
      <c r="BG92" s="233">
        <f>IF(N92="zákl. přenesená",J92,0)</f>
        <v>0</v>
      </c>
      <c r="BH92" s="233">
        <f>IF(N92="sníž. přenesená",J92,0)</f>
        <v>0</v>
      </c>
      <c r="BI92" s="233">
        <f>IF(N92="nulová",J92,0)</f>
        <v>0</v>
      </c>
      <c r="BJ92" s="18" t="s">
        <v>81</v>
      </c>
      <c r="BK92" s="233">
        <f>ROUND(I92*H92,2)</f>
        <v>0</v>
      </c>
      <c r="BL92" s="18" t="s">
        <v>406</v>
      </c>
      <c r="BM92" s="232" t="s">
        <v>838</v>
      </c>
    </row>
    <row r="93" spans="1:47" s="2" customFormat="1" ht="12">
      <c r="A93" s="39"/>
      <c r="B93" s="40"/>
      <c r="C93" s="41"/>
      <c r="D93" s="234" t="s">
        <v>135</v>
      </c>
      <c r="E93" s="41"/>
      <c r="F93" s="235" t="s">
        <v>837</v>
      </c>
      <c r="G93" s="41"/>
      <c r="H93" s="41"/>
      <c r="I93" s="137"/>
      <c r="J93" s="41"/>
      <c r="K93" s="41"/>
      <c r="L93" s="45"/>
      <c r="M93" s="236"/>
      <c r="N93" s="237"/>
      <c r="O93" s="85"/>
      <c r="P93" s="85"/>
      <c r="Q93" s="85"/>
      <c r="R93" s="85"/>
      <c r="S93" s="85"/>
      <c r="T93" s="86"/>
      <c r="U93" s="39"/>
      <c r="V93" s="39"/>
      <c r="W93" s="39"/>
      <c r="X93" s="39"/>
      <c r="Y93" s="39"/>
      <c r="Z93" s="39"/>
      <c r="AA93" s="39"/>
      <c r="AB93" s="39"/>
      <c r="AC93" s="39"/>
      <c r="AD93" s="39"/>
      <c r="AE93" s="39"/>
      <c r="AT93" s="18" t="s">
        <v>135</v>
      </c>
      <c r="AU93" s="18" t="s">
        <v>83</v>
      </c>
    </row>
    <row r="94" spans="1:65" s="2" customFormat="1" ht="16.5" customHeight="1">
      <c r="A94" s="39"/>
      <c r="B94" s="40"/>
      <c r="C94" s="220" t="s">
        <v>133</v>
      </c>
      <c r="D94" s="220" t="s">
        <v>129</v>
      </c>
      <c r="E94" s="221" t="s">
        <v>839</v>
      </c>
      <c r="F94" s="222" t="s">
        <v>840</v>
      </c>
      <c r="G94" s="223" t="s">
        <v>834</v>
      </c>
      <c r="H94" s="224">
        <v>3</v>
      </c>
      <c r="I94" s="225"/>
      <c r="J94" s="226">
        <f>ROUND(I94*H94,2)</f>
        <v>0</v>
      </c>
      <c r="K94" s="227"/>
      <c r="L94" s="45"/>
      <c r="M94" s="228" t="s">
        <v>21</v>
      </c>
      <c r="N94" s="229" t="s">
        <v>44</v>
      </c>
      <c r="O94" s="85"/>
      <c r="P94" s="230">
        <f>O94*H94</f>
        <v>0</v>
      </c>
      <c r="Q94" s="230">
        <v>0</v>
      </c>
      <c r="R94" s="230">
        <f>Q94*H94</f>
        <v>0</v>
      </c>
      <c r="S94" s="230">
        <v>0</v>
      </c>
      <c r="T94" s="231">
        <f>S94*H94</f>
        <v>0</v>
      </c>
      <c r="U94" s="39"/>
      <c r="V94" s="39"/>
      <c r="W94" s="39"/>
      <c r="X94" s="39"/>
      <c r="Y94" s="39"/>
      <c r="Z94" s="39"/>
      <c r="AA94" s="39"/>
      <c r="AB94" s="39"/>
      <c r="AC94" s="39"/>
      <c r="AD94" s="39"/>
      <c r="AE94" s="39"/>
      <c r="AR94" s="232" t="s">
        <v>406</v>
      </c>
      <c r="AT94" s="232" t="s">
        <v>129</v>
      </c>
      <c r="AU94" s="232" t="s">
        <v>83</v>
      </c>
      <c r="AY94" s="18" t="s">
        <v>127</v>
      </c>
      <c r="BE94" s="233">
        <f>IF(N94="základní",J94,0)</f>
        <v>0</v>
      </c>
      <c r="BF94" s="233">
        <f>IF(N94="snížená",J94,0)</f>
        <v>0</v>
      </c>
      <c r="BG94" s="233">
        <f>IF(N94="zákl. přenesená",J94,0)</f>
        <v>0</v>
      </c>
      <c r="BH94" s="233">
        <f>IF(N94="sníž. přenesená",J94,0)</f>
        <v>0</v>
      </c>
      <c r="BI94" s="233">
        <f>IF(N94="nulová",J94,0)</f>
        <v>0</v>
      </c>
      <c r="BJ94" s="18" t="s">
        <v>81</v>
      </c>
      <c r="BK94" s="233">
        <f>ROUND(I94*H94,2)</f>
        <v>0</v>
      </c>
      <c r="BL94" s="18" t="s">
        <v>406</v>
      </c>
      <c r="BM94" s="232" t="s">
        <v>841</v>
      </c>
    </row>
    <row r="95" spans="1:47" s="2" customFormat="1" ht="12">
      <c r="A95" s="39"/>
      <c r="B95" s="40"/>
      <c r="C95" s="41"/>
      <c r="D95" s="234" t="s">
        <v>135</v>
      </c>
      <c r="E95" s="41"/>
      <c r="F95" s="235" t="s">
        <v>842</v>
      </c>
      <c r="G95" s="41"/>
      <c r="H95" s="41"/>
      <c r="I95" s="137"/>
      <c r="J95" s="41"/>
      <c r="K95" s="41"/>
      <c r="L95" s="45"/>
      <c r="M95" s="236"/>
      <c r="N95" s="237"/>
      <c r="O95" s="85"/>
      <c r="P95" s="85"/>
      <c r="Q95" s="85"/>
      <c r="R95" s="85"/>
      <c r="S95" s="85"/>
      <c r="T95" s="86"/>
      <c r="U95" s="39"/>
      <c r="V95" s="39"/>
      <c r="W95" s="39"/>
      <c r="X95" s="39"/>
      <c r="Y95" s="39"/>
      <c r="Z95" s="39"/>
      <c r="AA95" s="39"/>
      <c r="AB95" s="39"/>
      <c r="AC95" s="39"/>
      <c r="AD95" s="39"/>
      <c r="AE95" s="39"/>
      <c r="AT95" s="18" t="s">
        <v>135</v>
      </c>
      <c r="AU95" s="18" t="s">
        <v>83</v>
      </c>
    </row>
    <row r="96" spans="1:65" s="2" customFormat="1" ht="16.5" customHeight="1">
      <c r="A96" s="39"/>
      <c r="B96" s="40"/>
      <c r="C96" s="220" t="s">
        <v>162</v>
      </c>
      <c r="D96" s="220" t="s">
        <v>129</v>
      </c>
      <c r="E96" s="221" t="s">
        <v>843</v>
      </c>
      <c r="F96" s="222" t="s">
        <v>844</v>
      </c>
      <c r="G96" s="223" t="s">
        <v>387</v>
      </c>
      <c r="H96" s="224">
        <v>1</v>
      </c>
      <c r="I96" s="225"/>
      <c r="J96" s="226">
        <f>ROUND(I96*H96,2)</f>
        <v>0</v>
      </c>
      <c r="K96" s="227"/>
      <c r="L96" s="45"/>
      <c r="M96" s="228" t="s">
        <v>21</v>
      </c>
      <c r="N96" s="229" t="s">
        <v>44</v>
      </c>
      <c r="O96" s="85"/>
      <c r="P96" s="230">
        <f>O96*H96</f>
        <v>0</v>
      </c>
      <c r="Q96" s="230">
        <v>0</v>
      </c>
      <c r="R96" s="230">
        <f>Q96*H96</f>
        <v>0</v>
      </c>
      <c r="S96" s="230">
        <v>0</v>
      </c>
      <c r="T96" s="231">
        <f>S96*H96</f>
        <v>0</v>
      </c>
      <c r="U96" s="39"/>
      <c r="V96" s="39"/>
      <c r="W96" s="39"/>
      <c r="X96" s="39"/>
      <c r="Y96" s="39"/>
      <c r="Z96" s="39"/>
      <c r="AA96" s="39"/>
      <c r="AB96" s="39"/>
      <c r="AC96" s="39"/>
      <c r="AD96" s="39"/>
      <c r="AE96" s="39"/>
      <c r="AR96" s="232" t="s">
        <v>406</v>
      </c>
      <c r="AT96" s="232" t="s">
        <v>129</v>
      </c>
      <c r="AU96" s="232" t="s">
        <v>83</v>
      </c>
      <c r="AY96" s="18" t="s">
        <v>127</v>
      </c>
      <c r="BE96" s="233">
        <f>IF(N96="základní",J96,0)</f>
        <v>0</v>
      </c>
      <c r="BF96" s="233">
        <f>IF(N96="snížená",J96,0)</f>
        <v>0</v>
      </c>
      <c r="BG96" s="233">
        <f>IF(N96="zákl. přenesená",J96,0)</f>
        <v>0</v>
      </c>
      <c r="BH96" s="233">
        <f>IF(N96="sníž. přenesená",J96,0)</f>
        <v>0</v>
      </c>
      <c r="BI96" s="233">
        <f>IF(N96="nulová",J96,0)</f>
        <v>0</v>
      </c>
      <c r="BJ96" s="18" t="s">
        <v>81</v>
      </c>
      <c r="BK96" s="233">
        <f>ROUND(I96*H96,2)</f>
        <v>0</v>
      </c>
      <c r="BL96" s="18" t="s">
        <v>406</v>
      </c>
      <c r="BM96" s="232" t="s">
        <v>845</v>
      </c>
    </row>
    <row r="97" spans="1:47" s="2" customFormat="1" ht="12">
      <c r="A97" s="39"/>
      <c r="B97" s="40"/>
      <c r="C97" s="41"/>
      <c r="D97" s="234" t="s">
        <v>135</v>
      </c>
      <c r="E97" s="41"/>
      <c r="F97" s="235" t="s">
        <v>846</v>
      </c>
      <c r="G97" s="41"/>
      <c r="H97" s="41"/>
      <c r="I97" s="137"/>
      <c r="J97" s="41"/>
      <c r="K97" s="41"/>
      <c r="L97" s="45"/>
      <c r="M97" s="236"/>
      <c r="N97" s="237"/>
      <c r="O97" s="85"/>
      <c r="P97" s="85"/>
      <c r="Q97" s="85"/>
      <c r="R97" s="85"/>
      <c r="S97" s="85"/>
      <c r="T97" s="86"/>
      <c r="U97" s="39"/>
      <c r="V97" s="39"/>
      <c r="W97" s="39"/>
      <c r="X97" s="39"/>
      <c r="Y97" s="39"/>
      <c r="Z97" s="39"/>
      <c r="AA97" s="39"/>
      <c r="AB97" s="39"/>
      <c r="AC97" s="39"/>
      <c r="AD97" s="39"/>
      <c r="AE97" s="39"/>
      <c r="AT97" s="18" t="s">
        <v>135</v>
      </c>
      <c r="AU97" s="18" t="s">
        <v>83</v>
      </c>
    </row>
    <row r="98" spans="1:63" s="12" customFormat="1" ht="22.8" customHeight="1">
      <c r="A98" s="12"/>
      <c r="B98" s="204"/>
      <c r="C98" s="205"/>
      <c r="D98" s="206" t="s">
        <v>72</v>
      </c>
      <c r="E98" s="218" t="s">
        <v>847</v>
      </c>
      <c r="F98" s="218" t="s">
        <v>848</v>
      </c>
      <c r="G98" s="205"/>
      <c r="H98" s="205"/>
      <c r="I98" s="208"/>
      <c r="J98" s="219">
        <f>BK98</f>
        <v>0</v>
      </c>
      <c r="K98" s="205"/>
      <c r="L98" s="210"/>
      <c r="M98" s="211"/>
      <c r="N98" s="212"/>
      <c r="O98" s="212"/>
      <c r="P98" s="213">
        <f>SUM(P99:P106)</f>
        <v>0</v>
      </c>
      <c r="Q98" s="212"/>
      <c r="R98" s="213">
        <f>SUM(R99:R106)</f>
        <v>0</v>
      </c>
      <c r="S98" s="212"/>
      <c r="T98" s="214">
        <f>SUM(T99:T106)</f>
        <v>0</v>
      </c>
      <c r="U98" s="12"/>
      <c r="V98" s="12"/>
      <c r="W98" s="12"/>
      <c r="X98" s="12"/>
      <c r="Y98" s="12"/>
      <c r="Z98" s="12"/>
      <c r="AA98" s="12"/>
      <c r="AB98" s="12"/>
      <c r="AC98" s="12"/>
      <c r="AD98" s="12"/>
      <c r="AE98" s="12"/>
      <c r="AR98" s="215" t="s">
        <v>133</v>
      </c>
      <c r="AT98" s="216" t="s">
        <v>72</v>
      </c>
      <c r="AU98" s="216" t="s">
        <v>81</v>
      </c>
      <c r="AY98" s="215" t="s">
        <v>127</v>
      </c>
      <c r="BK98" s="217">
        <f>SUM(BK99:BK106)</f>
        <v>0</v>
      </c>
    </row>
    <row r="99" spans="1:65" s="2" customFormat="1" ht="16.5" customHeight="1">
      <c r="A99" s="39"/>
      <c r="B99" s="40"/>
      <c r="C99" s="220" t="s">
        <v>148</v>
      </c>
      <c r="D99" s="220" t="s">
        <v>129</v>
      </c>
      <c r="E99" s="221" t="s">
        <v>849</v>
      </c>
      <c r="F99" s="222" t="s">
        <v>850</v>
      </c>
      <c r="G99" s="223" t="s">
        <v>457</v>
      </c>
      <c r="H99" s="224">
        <v>1</v>
      </c>
      <c r="I99" s="225"/>
      <c r="J99" s="226">
        <f>ROUND(I99*H99,2)</f>
        <v>0</v>
      </c>
      <c r="K99" s="227"/>
      <c r="L99" s="45"/>
      <c r="M99" s="228" t="s">
        <v>21</v>
      </c>
      <c r="N99" s="229" t="s">
        <v>44</v>
      </c>
      <c r="O99" s="85"/>
      <c r="P99" s="230">
        <f>O99*H99</f>
        <v>0</v>
      </c>
      <c r="Q99" s="230">
        <v>0</v>
      </c>
      <c r="R99" s="230">
        <f>Q99*H99</f>
        <v>0</v>
      </c>
      <c r="S99" s="230">
        <v>0</v>
      </c>
      <c r="T99" s="231">
        <f>S99*H99</f>
        <v>0</v>
      </c>
      <c r="U99" s="39"/>
      <c r="V99" s="39"/>
      <c r="W99" s="39"/>
      <c r="X99" s="39"/>
      <c r="Y99" s="39"/>
      <c r="Z99" s="39"/>
      <c r="AA99" s="39"/>
      <c r="AB99" s="39"/>
      <c r="AC99" s="39"/>
      <c r="AD99" s="39"/>
      <c r="AE99" s="39"/>
      <c r="AR99" s="232" t="s">
        <v>406</v>
      </c>
      <c r="AT99" s="232" t="s">
        <v>129</v>
      </c>
      <c r="AU99" s="232" t="s">
        <v>83</v>
      </c>
      <c r="AY99" s="18" t="s">
        <v>127</v>
      </c>
      <c r="BE99" s="233">
        <f>IF(N99="základní",J99,0)</f>
        <v>0</v>
      </c>
      <c r="BF99" s="233">
        <f>IF(N99="snížená",J99,0)</f>
        <v>0</v>
      </c>
      <c r="BG99" s="233">
        <f>IF(N99="zákl. přenesená",J99,0)</f>
        <v>0</v>
      </c>
      <c r="BH99" s="233">
        <f>IF(N99="sníž. přenesená",J99,0)</f>
        <v>0</v>
      </c>
      <c r="BI99" s="233">
        <f>IF(N99="nulová",J99,0)</f>
        <v>0</v>
      </c>
      <c r="BJ99" s="18" t="s">
        <v>81</v>
      </c>
      <c r="BK99" s="233">
        <f>ROUND(I99*H99,2)</f>
        <v>0</v>
      </c>
      <c r="BL99" s="18" t="s">
        <v>406</v>
      </c>
      <c r="BM99" s="232" t="s">
        <v>851</v>
      </c>
    </row>
    <row r="100" spans="1:47" s="2" customFormat="1" ht="12">
      <c r="A100" s="39"/>
      <c r="B100" s="40"/>
      <c r="C100" s="41"/>
      <c r="D100" s="234" t="s">
        <v>135</v>
      </c>
      <c r="E100" s="41"/>
      <c r="F100" s="235" t="s">
        <v>850</v>
      </c>
      <c r="G100" s="41"/>
      <c r="H100" s="41"/>
      <c r="I100" s="137"/>
      <c r="J100" s="41"/>
      <c r="K100" s="41"/>
      <c r="L100" s="45"/>
      <c r="M100" s="236"/>
      <c r="N100" s="237"/>
      <c r="O100" s="85"/>
      <c r="P100" s="85"/>
      <c r="Q100" s="85"/>
      <c r="R100" s="85"/>
      <c r="S100" s="85"/>
      <c r="T100" s="86"/>
      <c r="U100" s="39"/>
      <c r="V100" s="39"/>
      <c r="W100" s="39"/>
      <c r="X100" s="39"/>
      <c r="Y100" s="39"/>
      <c r="Z100" s="39"/>
      <c r="AA100" s="39"/>
      <c r="AB100" s="39"/>
      <c r="AC100" s="39"/>
      <c r="AD100" s="39"/>
      <c r="AE100" s="39"/>
      <c r="AT100" s="18" t="s">
        <v>135</v>
      </c>
      <c r="AU100" s="18" t="s">
        <v>83</v>
      </c>
    </row>
    <row r="101" spans="1:65" s="2" customFormat="1" ht="16.5" customHeight="1">
      <c r="A101" s="39"/>
      <c r="B101" s="40"/>
      <c r="C101" s="220" t="s">
        <v>179</v>
      </c>
      <c r="D101" s="220" t="s">
        <v>129</v>
      </c>
      <c r="E101" s="221" t="s">
        <v>852</v>
      </c>
      <c r="F101" s="222" t="s">
        <v>853</v>
      </c>
      <c r="G101" s="223" t="s">
        <v>854</v>
      </c>
      <c r="H101" s="224">
        <v>1</v>
      </c>
      <c r="I101" s="225"/>
      <c r="J101" s="226">
        <f>ROUND(I101*H101,2)</f>
        <v>0</v>
      </c>
      <c r="K101" s="227"/>
      <c r="L101" s="45"/>
      <c r="M101" s="228" t="s">
        <v>21</v>
      </c>
      <c r="N101" s="229" t="s">
        <v>44</v>
      </c>
      <c r="O101" s="85"/>
      <c r="P101" s="230">
        <f>O101*H101</f>
        <v>0</v>
      </c>
      <c r="Q101" s="230">
        <v>0</v>
      </c>
      <c r="R101" s="230">
        <f>Q101*H101</f>
        <v>0</v>
      </c>
      <c r="S101" s="230">
        <v>0</v>
      </c>
      <c r="T101" s="231">
        <f>S101*H101</f>
        <v>0</v>
      </c>
      <c r="U101" s="39"/>
      <c r="V101" s="39"/>
      <c r="W101" s="39"/>
      <c r="X101" s="39"/>
      <c r="Y101" s="39"/>
      <c r="Z101" s="39"/>
      <c r="AA101" s="39"/>
      <c r="AB101" s="39"/>
      <c r="AC101" s="39"/>
      <c r="AD101" s="39"/>
      <c r="AE101" s="39"/>
      <c r="AR101" s="232" t="s">
        <v>406</v>
      </c>
      <c r="AT101" s="232" t="s">
        <v>129</v>
      </c>
      <c r="AU101" s="232" t="s">
        <v>83</v>
      </c>
      <c r="AY101" s="18" t="s">
        <v>127</v>
      </c>
      <c r="BE101" s="233">
        <f>IF(N101="základní",J101,0)</f>
        <v>0</v>
      </c>
      <c r="BF101" s="233">
        <f>IF(N101="snížená",J101,0)</f>
        <v>0</v>
      </c>
      <c r="BG101" s="233">
        <f>IF(N101="zákl. přenesená",J101,0)</f>
        <v>0</v>
      </c>
      <c r="BH101" s="233">
        <f>IF(N101="sníž. přenesená",J101,0)</f>
        <v>0</v>
      </c>
      <c r="BI101" s="233">
        <f>IF(N101="nulová",J101,0)</f>
        <v>0</v>
      </c>
      <c r="BJ101" s="18" t="s">
        <v>81</v>
      </c>
      <c r="BK101" s="233">
        <f>ROUND(I101*H101,2)</f>
        <v>0</v>
      </c>
      <c r="BL101" s="18" t="s">
        <v>406</v>
      </c>
      <c r="BM101" s="232" t="s">
        <v>855</v>
      </c>
    </row>
    <row r="102" spans="1:47" s="2" customFormat="1" ht="12">
      <c r="A102" s="39"/>
      <c r="B102" s="40"/>
      <c r="C102" s="41"/>
      <c r="D102" s="234" t="s">
        <v>135</v>
      </c>
      <c r="E102" s="41"/>
      <c r="F102" s="235" t="s">
        <v>853</v>
      </c>
      <c r="G102" s="41"/>
      <c r="H102" s="41"/>
      <c r="I102" s="137"/>
      <c r="J102" s="41"/>
      <c r="K102" s="41"/>
      <c r="L102" s="45"/>
      <c r="M102" s="236"/>
      <c r="N102" s="237"/>
      <c r="O102" s="85"/>
      <c r="P102" s="85"/>
      <c r="Q102" s="85"/>
      <c r="R102" s="85"/>
      <c r="S102" s="85"/>
      <c r="T102" s="86"/>
      <c r="U102" s="39"/>
      <c r="V102" s="39"/>
      <c r="W102" s="39"/>
      <c r="X102" s="39"/>
      <c r="Y102" s="39"/>
      <c r="Z102" s="39"/>
      <c r="AA102" s="39"/>
      <c r="AB102" s="39"/>
      <c r="AC102" s="39"/>
      <c r="AD102" s="39"/>
      <c r="AE102" s="39"/>
      <c r="AT102" s="18" t="s">
        <v>135</v>
      </c>
      <c r="AU102" s="18" t="s">
        <v>83</v>
      </c>
    </row>
    <row r="103" spans="1:65" s="2" customFormat="1" ht="16.5" customHeight="1">
      <c r="A103" s="39"/>
      <c r="B103" s="40"/>
      <c r="C103" s="220" t="s">
        <v>189</v>
      </c>
      <c r="D103" s="220" t="s">
        <v>129</v>
      </c>
      <c r="E103" s="221" t="s">
        <v>856</v>
      </c>
      <c r="F103" s="222" t="s">
        <v>857</v>
      </c>
      <c r="G103" s="223" t="s">
        <v>854</v>
      </c>
      <c r="H103" s="224">
        <v>1</v>
      </c>
      <c r="I103" s="225"/>
      <c r="J103" s="226">
        <f>ROUND(I103*H103,2)</f>
        <v>0</v>
      </c>
      <c r="K103" s="227"/>
      <c r="L103" s="45"/>
      <c r="M103" s="228" t="s">
        <v>21</v>
      </c>
      <c r="N103" s="229" t="s">
        <v>44</v>
      </c>
      <c r="O103" s="85"/>
      <c r="P103" s="230">
        <f>O103*H103</f>
        <v>0</v>
      </c>
      <c r="Q103" s="230">
        <v>0</v>
      </c>
      <c r="R103" s="230">
        <f>Q103*H103</f>
        <v>0</v>
      </c>
      <c r="S103" s="230">
        <v>0</v>
      </c>
      <c r="T103" s="231">
        <f>S103*H103</f>
        <v>0</v>
      </c>
      <c r="U103" s="39"/>
      <c r="V103" s="39"/>
      <c r="W103" s="39"/>
      <c r="X103" s="39"/>
      <c r="Y103" s="39"/>
      <c r="Z103" s="39"/>
      <c r="AA103" s="39"/>
      <c r="AB103" s="39"/>
      <c r="AC103" s="39"/>
      <c r="AD103" s="39"/>
      <c r="AE103" s="39"/>
      <c r="AR103" s="232" t="s">
        <v>406</v>
      </c>
      <c r="AT103" s="232" t="s">
        <v>129</v>
      </c>
      <c r="AU103" s="232" t="s">
        <v>83</v>
      </c>
      <c r="AY103" s="18" t="s">
        <v>127</v>
      </c>
      <c r="BE103" s="233">
        <f>IF(N103="základní",J103,0)</f>
        <v>0</v>
      </c>
      <c r="BF103" s="233">
        <f>IF(N103="snížená",J103,0)</f>
        <v>0</v>
      </c>
      <c r="BG103" s="233">
        <f>IF(N103="zákl. přenesená",J103,0)</f>
        <v>0</v>
      </c>
      <c r="BH103" s="233">
        <f>IF(N103="sníž. přenesená",J103,0)</f>
        <v>0</v>
      </c>
      <c r="BI103" s="233">
        <f>IF(N103="nulová",J103,0)</f>
        <v>0</v>
      </c>
      <c r="BJ103" s="18" t="s">
        <v>81</v>
      </c>
      <c r="BK103" s="233">
        <f>ROUND(I103*H103,2)</f>
        <v>0</v>
      </c>
      <c r="BL103" s="18" t="s">
        <v>406</v>
      </c>
      <c r="BM103" s="232" t="s">
        <v>858</v>
      </c>
    </row>
    <row r="104" spans="1:47" s="2" customFormat="1" ht="12">
      <c r="A104" s="39"/>
      <c r="B104" s="40"/>
      <c r="C104" s="41"/>
      <c r="D104" s="234" t="s">
        <v>135</v>
      </c>
      <c r="E104" s="41"/>
      <c r="F104" s="235" t="s">
        <v>857</v>
      </c>
      <c r="G104" s="41"/>
      <c r="H104" s="41"/>
      <c r="I104" s="137"/>
      <c r="J104" s="41"/>
      <c r="K104" s="41"/>
      <c r="L104" s="45"/>
      <c r="M104" s="236"/>
      <c r="N104" s="237"/>
      <c r="O104" s="85"/>
      <c r="P104" s="85"/>
      <c r="Q104" s="85"/>
      <c r="R104" s="85"/>
      <c r="S104" s="85"/>
      <c r="T104" s="86"/>
      <c r="U104" s="39"/>
      <c r="V104" s="39"/>
      <c r="W104" s="39"/>
      <c r="X104" s="39"/>
      <c r="Y104" s="39"/>
      <c r="Z104" s="39"/>
      <c r="AA104" s="39"/>
      <c r="AB104" s="39"/>
      <c r="AC104" s="39"/>
      <c r="AD104" s="39"/>
      <c r="AE104" s="39"/>
      <c r="AT104" s="18" t="s">
        <v>135</v>
      </c>
      <c r="AU104" s="18" t="s">
        <v>83</v>
      </c>
    </row>
    <row r="105" spans="1:65" s="2" customFormat="1" ht="16.5" customHeight="1">
      <c r="A105" s="39"/>
      <c r="B105" s="40"/>
      <c r="C105" s="220" t="s">
        <v>195</v>
      </c>
      <c r="D105" s="220" t="s">
        <v>129</v>
      </c>
      <c r="E105" s="221" t="s">
        <v>859</v>
      </c>
      <c r="F105" s="222" t="s">
        <v>860</v>
      </c>
      <c r="G105" s="223" t="s">
        <v>854</v>
      </c>
      <c r="H105" s="224">
        <v>1</v>
      </c>
      <c r="I105" s="225"/>
      <c r="J105" s="226">
        <f>ROUND(I105*H105,2)</f>
        <v>0</v>
      </c>
      <c r="K105" s="227"/>
      <c r="L105" s="45"/>
      <c r="M105" s="228" t="s">
        <v>21</v>
      </c>
      <c r="N105" s="229" t="s">
        <v>44</v>
      </c>
      <c r="O105" s="85"/>
      <c r="P105" s="230">
        <f>O105*H105</f>
        <v>0</v>
      </c>
      <c r="Q105" s="230">
        <v>0</v>
      </c>
      <c r="R105" s="230">
        <f>Q105*H105</f>
        <v>0</v>
      </c>
      <c r="S105" s="230">
        <v>0</v>
      </c>
      <c r="T105" s="231">
        <f>S105*H105</f>
        <v>0</v>
      </c>
      <c r="U105" s="39"/>
      <c r="V105" s="39"/>
      <c r="W105" s="39"/>
      <c r="X105" s="39"/>
      <c r="Y105" s="39"/>
      <c r="Z105" s="39"/>
      <c r="AA105" s="39"/>
      <c r="AB105" s="39"/>
      <c r="AC105" s="39"/>
      <c r="AD105" s="39"/>
      <c r="AE105" s="39"/>
      <c r="AR105" s="232" t="s">
        <v>406</v>
      </c>
      <c r="AT105" s="232" t="s">
        <v>129</v>
      </c>
      <c r="AU105" s="232" t="s">
        <v>83</v>
      </c>
      <c r="AY105" s="18" t="s">
        <v>127</v>
      </c>
      <c r="BE105" s="233">
        <f>IF(N105="základní",J105,0)</f>
        <v>0</v>
      </c>
      <c r="BF105" s="233">
        <f>IF(N105="snížená",J105,0)</f>
        <v>0</v>
      </c>
      <c r="BG105" s="233">
        <f>IF(N105="zákl. přenesená",J105,0)</f>
        <v>0</v>
      </c>
      <c r="BH105" s="233">
        <f>IF(N105="sníž. přenesená",J105,0)</f>
        <v>0</v>
      </c>
      <c r="BI105" s="233">
        <f>IF(N105="nulová",J105,0)</f>
        <v>0</v>
      </c>
      <c r="BJ105" s="18" t="s">
        <v>81</v>
      </c>
      <c r="BK105" s="233">
        <f>ROUND(I105*H105,2)</f>
        <v>0</v>
      </c>
      <c r="BL105" s="18" t="s">
        <v>406</v>
      </c>
      <c r="BM105" s="232" t="s">
        <v>861</v>
      </c>
    </row>
    <row r="106" spans="1:47" s="2" customFormat="1" ht="12">
      <c r="A106" s="39"/>
      <c r="B106" s="40"/>
      <c r="C106" s="41"/>
      <c r="D106" s="234" t="s">
        <v>135</v>
      </c>
      <c r="E106" s="41"/>
      <c r="F106" s="235" t="s">
        <v>860</v>
      </c>
      <c r="G106" s="41"/>
      <c r="H106" s="41"/>
      <c r="I106" s="137"/>
      <c r="J106" s="41"/>
      <c r="K106" s="41"/>
      <c r="L106" s="45"/>
      <c r="M106" s="236"/>
      <c r="N106" s="237"/>
      <c r="O106" s="85"/>
      <c r="P106" s="85"/>
      <c r="Q106" s="85"/>
      <c r="R106" s="85"/>
      <c r="S106" s="85"/>
      <c r="T106" s="86"/>
      <c r="U106" s="39"/>
      <c r="V106" s="39"/>
      <c r="W106" s="39"/>
      <c r="X106" s="39"/>
      <c r="Y106" s="39"/>
      <c r="Z106" s="39"/>
      <c r="AA106" s="39"/>
      <c r="AB106" s="39"/>
      <c r="AC106" s="39"/>
      <c r="AD106" s="39"/>
      <c r="AE106" s="39"/>
      <c r="AT106" s="18" t="s">
        <v>135</v>
      </c>
      <c r="AU106" s="18" t="s">
        <v>83</v>
      </c>
    </row>
    <row r="107" spans="1:63" s="12" customFormat="1" ht="22.8" customHeight="1">
      <c r="A107" s="12"/>
      <c r="B107" s="204"/>
      <c r="C107" s="205"/>
      <c r="D107" s="206" t="s">
        <v>72</v>
      </c>
      <c r="E107" s="218" t="s">
        <v>402</v>
      </c>
      <c r="F107" s="218" t="s">
        <v>862</v>
      </c>
      <c r="G107" s="205"/>
      <c r="H107" s="205"/>
      <c r="I107" s="208"/>
      <c r="J107" s="219">
        <f>BK107</f>
        <v>0</v>
      </c>
      <c r="K107" s="205"/>
      <c r="L107" s="210"/>
      <c r="M107" s="211"/>
      <c r="N107" s="212"/>
      <c r="O107" s="212"/>
      <c r="P107" s="213">
        <f>SUM(P108:P147)</f>
        <v>0</v>
      </c>
      <c r="Q107" s="212"/>
      <c r="R107" s="213">
        <f>SUM(R108:R147)</f>
        <v>0</v>
      </c>
      <c r="S107" s="212"/>
      <c r="T107" s="214">
        <f>SUM(T108:T147)</f>
        <v>0</v>
      </c>
      <c r="U107" s="12"/>
      <c r="V107" s="12"/>
      <c r="W107" s="12"/>
      <c r="X107" s="12"/>
      <c r="Y107" s="12"/>
      <c r="Z107" s="12"/>
      <c r="AA107" s="12"/>
      <c r="AB107" s="12"/>
      <c r="AC107" s="12"/>
      <c r="AD107" s="12"/>
      <c r="AE107" s="12"/>
      <c r="AR107" s="215" t="s">
        <v>141</v>
      </c>
      <c r="AT107" s="216" t="s">
        <v>72</v>
      </c>
      <c r="AU107" s="216" t="s">
        <v>81</v>
      </c>
      <c r="AY107" s="215" t="s">
        <v>127</v>
      </c>
      <c r="BK107" s="217">
        <f>SUM(BK108:BK147)</f>
        <v>0</v>
      </c>
    </row>
    <row r="108" spans="1:65" s="2" customFormat="1" ht="16.5" customHeight="1">
      <c r="A108" s="39"/>
      <c r="B108" s="40"/>
      <c r="C108" s="220" t="s">
        <v>202</v>
      </c>
      <c r="D108" s="220" t="s">
        <v>129</v>
      </c>
      <c r="E108" s="221" t="s">
        <v>863</v>
      </c>
      <c r="F108" s="222" t="s">
        <v>864</v>
      </c>
      <c r="G108" s="223" t="s">
        <v>457</v>
      </c>
      <c r="H108" s="224">
        <v>1</v>
      </c>
      <c r="I108" s="225"/>
      <c r="J108" s="226">
        <f>ROUND(I108*H108,2)</f>
        <v>0</v>
      </c>
      <c r="K108" s="227"/>
      <c r="L108" s="45"/>
      <c r="M108" s="228" t="s">
        <v>21</v>
      </c>
      <c r="N108" s="229" t="s">
        <v>44</v>
      </c>
      <c r="O108" s="85"/>
      <c r="P108" s="230">
        <f>O108*H108</f>
        <v>0</v>
      </c>
      <c r="Q108" s="230">
        <v>0</v>
      </c>
      <c r="R108" s="230">
        <f>Q108*H108</f>
        <v>0</v>
      </c>
      <c r="S108" s="230">
        <v>0</v>
      </c>
      <c r="T108" s="231">
        <f>S108*H108</f>
        <v>0</v>
      </c>
      <c r="U108" s="39"/>
      <c r="V108" s="39"/>
      <c r="W108" s="39"/>
      <c r="X108" s="39"/>
      <c r="Y108" s="39"/>
      <c r="Z108" s="39"/>
      <c r="AA108" s="39"/>
      <c r="AB108" s="39"/>
      <c r="AC108" s="39"/>
      <c r="AD108" s="39"/>
      <c r="AE108" s="39"/>
      <c r="AR108" s="232" t="s">
        <v>406</v>
      </c>
      <c r="AT108" s="232" t="s">
        <v>129</v>
      </c>
      <c r="AU108" s="232" t="s">
        <v>83</v>
      </c>
      <c r="AY108" s="18" t="s">
        <v>127</v>
      </c>
      <c r="BE108" s="233">
        <f>IF(N108="základní",J108,0)</f>
        <v>0</v>
      </c>
      <c r="BF108" s="233">
        <f>IF(N108="snížená",J108,0)</f>
        <v>0</v>
      </c>
      <c r="BG108" s="233">
        <f>IF(N108="zákl. přenesená",J108,0)</f>
        <v>0</v>
      </c>
      <c r="BH108" s="233">
        <f>IF(N108="sníž. přenesená",J108,0)</f>
        <v>0</v>
      </c>
      <c r="BI108" s="233">
        <f>IF(N108="nulová",J108,0)</f>
        <v>0</v>
      </c>
      <c r="BJ108" s="18" t="s">
        <v>81</v>
      </c>
      <c r="BK108" s="233">
        <f>ROUND(I108*H108,2)</f>
        <v>0</v>
      </c>
      <c r="BL108" s="18" t="s">
        <v>406</v>
      </c>
      <c r="BM108" s="232" t="s">
        <v>865</v>
      </c>
    </row>
    <row r="109" spans="1:47" s="2" customFormat="1" ht="12">
      <c r="A109" s="39"/>
      <c r="B109" s="40"/>
      <c r="C109" s="41"/>
      <c r="D109" s="234" t="s">
        <v>135</v>
      </c>
      <c r="E109" s="41"/>
      <c r="F109" s="235" t="s">
        <v>864</v>
      </c>
      <c r="G109" s="41"/>
      <c r="H109" s="41"/>
      <c r="I109" s="137"/>
      <c r="J109" s="41"/>
      <c r="K109" s="41"/>
      <c r="L109" s="45"/>
      <c r="M109" s="236"/>
      <c r="N109" s="237"/>
      <c r="O109" s="85"/>
      <c r="P109" s="85"/>
      <c r="Q109" s="85"/>
      <c r="R109" s="85"/>
      <c r="S109" s="85"/>
      <c r="T109" s="86"/>
      <c r="U109" s="39"/>
      <c r="V109" s="39"/>
      <c r="W109" s="39"/>
      <c r="X109" s="39"/>
      <c r="Y109" s="39"/>
      <c r="Z109" s="39"/>
      <c r="AA109" s="39"/>
      <c r="AB109" s="39"/>
      <c r="AC109" s="39"/>
      <c r="AD109" s="39"/>
      <c r="AE109" s="39"/>
      <c r="AT109" s="18" t="s">
        <v>135</v>
      </c>
      <c r="AU109" s="18" t="s">
        <v>83</v>
      </c>
    </row>
    <row r="110" spans="1:65" s="2" customFormat="1" ht="16.5" customHeight="1">
      <c r="A110" s="39"/>
      <c r="B110" s="40"/>
      <c r="C110" s="220" t="s">
        <v>254</v>
      </c>
      <c r="D110" s="220" t="s">
        <v>129</v>
      </c>
      <c r="E110" s="221" t="s">
        <v>866</v>
      </c>
      <c r="F110" s="222" t="s">
        <v>867</v>
      </c>
      <c r="G110" s="223" t="s">
        <v>457</v>
      </c>
      <c r="H110" s="224">
        <v>1</v>
      </c>
      <c r="I110" s="225"/>
      <c r="J110" s="226">
        <f>ROUND(I110*H110,2)</f>
        <v>0</v>
      </c>
      <c r="K110" s="227"/>
      <c r="L110" s="45"/>
      <c r="M110" s="228" t="s">
        <v>21</v>
      </c>
      <c r="N110" s="229" t="s">
        <v>44</v>
      </c>
      <c r="O110" s="85"/>
      <c r="P110" s="230">
        <f>O110*H110</f>
        <v>0</v>
      </c>
      <c r="Q110" s="230">
        <v>0</v>
      </c>
      <c r="R110" s="230">
        <f>Q110*H110</f>
        <v>0</v>
      </c>
      <c r="S110" s="230">
        <v>0</v>
      </c>
      <c r="T110" s="231">
        <f>S110*H110</f>
        <v>0</v>
      </c>
      <c r="U110" s="39"/>
      <c r="V110" s="39"/>
      <c r="W110" s="39"/>
      <c r="X110" s="39"/>
      <c r="Y110" s="39"/>
      <c r="Z110" s="39"/>
      <c r="AA110" s="39"/>
      <c r="AB110" s="39"/>
      <c r="AC110" s="39"/>
      <c r="AD110" s="39"/>
      <c r="AE110" s="39"/>
      <c r="AR110" s="232" t="s">
        <v>406</v>
      </c>
      <c r="AT110" s="232" t="s">
        <v>129</v>
      </c>
      <c r="AU110" s="232" t="s">
        <v>83</v>
      </c>
      <c r="AY110" s="18" t="s">
        <v>127</v>
      </c>
      <c r="BE110" s="233">
        <f>IF(N110="základní",J110,0)</f>
        <v>0</v>
      </c>
      <c r="BF110" s="233">
        <f>IF(N110="snížená",J110,0)</f>
        <v>0</v>
      </c>
      <c r="BG110" s="233">
        <f>IF(N110="zákl. přenesená",J110,0)</f>
        <v>0</v>
      </c>
      <c r="BH110" s="233">
        <f>IF(N110="sníž. přenesená",J110,0)</f>
        <v>0</v>
      </c>
      <c r="BI110" s="233">
        <f>IF(N110="nulová",J110,0)</f>
        <v>0</v>
      </c>
      <c r="BJ110" s="18" t="s">
        <v>81</v>
      </c>
      <c r="BK110" s="233">
        <f>ROUND(I110*H110,2)</f>
        <v>0</v>
      </c>
      <c r="BL110" s="18" t="s">
        <v>406</v>
      </c>
      <c r="BM110" s="232" t="s">
        <v>868</v>
      </c>
    </row>
    <row r="111" spans="1:47" s="2" customFormat="1" ht="12">
      <c r="A111" s="39"/>
      <c r="B111" s="40"/>
      <c r="C111" s="41"/>
      <c r="D111" s="234" t="s">
        <v>135</v>
      </c>
      <c r="E111" s="41"/>
      <c r="F111" s="235" t="s">
        <v>867</v>
      </c>
      <c r="G111" s="41"/>
      <c r="H111" s="41"/>
      <c r="I111" s="137"/>
      <c r="J111" s="41"/>
      <c r="K111" s="41"/>
      <c r="L111" s="45"/>
      <c r="M111" s="236"/>
      <c r="N111" s="237"/>
      <c r="O111" s="85"/>
      <c r="P111" s="85"/>
      <c r="Q111" s="85"/>
      <c r="R111" s="85"/>
      <c r="S111" s="85"/>
      <c r="T111" s="86"/>
      <c r="U111" s="39"/>
      <c r="V111" s="39"/>
      <c r="W111" s="39"/>
      <c r="X111" s="39"/>
      <c r="Y111" s="39"/>
      <c r="Z111" s="39"/>
      <c r="AA111" s="39"/>
      <c r="AB111" s="39"/>
      <c r="AC111" s="39"/>
      <c r="AD111" s="39"/>
      <c r="AE111" s="39"/>
      <c r="AT111" s="18" t="s">
        <v>135</v>
      </c>
      <c r="AU111" s="18" t="s">
        <v>83</v>
      </c>
    </row>
    <row r="112" spans="1:65" s="2" customFormat="1" ht="16.5" customHeight="1">
      <c r="A112" s="39"/>
      <c r="B112" s="40"/>
      <c r="C112" s="220" t="s">
        <v>258</v>
      </c>
      <c r="D112" s="220" t="s">
        <v>129</v>
      </c>
      <c r="E112" s="221" t="s">
        <v>869</v>
      </c>
      <c r="F112" s="222" t="s">
        <v>870</v>
      </c>
      <c r="G112" s="223" t="s">
        <v>457</v>
      </c>
      <c r="H112" s="224">
        <v>1</v>
      </c>
      <c r="I112" s="225"/>
      <c r="J112" s="226">
        <f>ROUND(I112*H112,2)</f>
        <v>0</v>
      </c>
      <c r="K112" s="227"/>
      <c r="L112" s="45"/>
      <c r="M112" s="228" t="s">
        <v>21</v>
      </c>
      <c r="N112" s="229" t="s">
        <v>44</v>
      </c>
      <c r="O112" s="85"/>
      <c r="P112" s="230">
        <f>O112*H112</f>
        <v>0</v>
      </c>
      <c r="Q112" s="230">
        <v>0</v>
      </c>
      <c r="R112" s="230">
        <f>Q112*H112</f>
        <v>0</v>
      </c>
      <c r="S112" s="230">
        <v>0</v>
      </c>
      <c r="T112" s="231">
        <f>S112*H112</f>
        <v>0</v>
      </c>
      <c r="U112" s="39"/>
      <c r="V112" s="39"/>
      <c r="W112" s="39"/>
      <c r="X112" s="39"/>
      <c r="Y112" s="39"/>
      <c r="Z112" s="39"/>
      <c r="AA112" s="39"/>
      <c r="AB112" s="39"/>
      <c r="AC112" s="39"/>
      <c r="AD112" s="39"/>
      <c r="AE112" s="39"/>
      <c r="AR112" s="232" t="s">
        <v>406</v>
      </c>
      <c r="AT112" s="232" t="s">
        <v>129</v>
      </c>
      <c r="AU112" s="232" t="s">
        <v>83</v>
      </c>
      <c r="AY112" s="18" t="s">
        <v>127</v>
      </c>
      <c r="BE112" s="233">
        <f>IF(N112="základní",J112,0)</f>
        <v>0</v>
      </c>
      <c r="BF112" s="233">
        <f>IF(N112="snížená",J112,0)</f>
        <v>0</v>
      </c>
      <c r="BG112" s="233">
        <f>IF(N112="zákl. přenesená",J112,0)</f>
        <v>0</v>
      </c>
      <c r="BH112" s="233">
        <f>IF(N112="sníž. přenesená",J112,0)</f>
        <v>0</v>
      </c>
      <c r="BI112" s="233">
        <f>IF(N112="nulová",J112,0)</f>
        <v>0</v>
      </c>
      <c r="BJ112" s="18" t="s">
        <v>81</v>
      </c>
      <c r="BK112" s="233">
        <f>ROUND(I112*H112,2)</f>
        <v>0</v>
      </c>
      <c r="BL112" s="18" t="s">
        <v>406</v>
      </c>
      <c r="BM112" s="232" t="s">
        <v>871</v>
      </c>
    </row>
    <row r="113" spans="1:47" s="2" customFormat="1" ht="12">
      <c r="A113" s="39"/>
      <c r="B113" s="40"/>
      <c r="C113" s="41"/>
      <c r="D113" s="234" t="s">
        <v>135</v>
      </c>
      <c r="E113" s="41"/>
      <c r="F113" s="235" t="s">
        <v>870</v>
      </c>
      <c r="G113" s="41"/>
      <c r="H113" s="41"/>
      <c r="I113" s="137"/>
      <c r="J113" s="41"/>
      <c r="K113" s="41"/>
      <c r="L113" s="45"/>
      <c r="M113" s="236"/>
      <c r="N113" s="237"/>
      <c r="O113" s="85"/>
      <c r="P113" s="85"/>
      <c r="Q113" s="85"/>
      <c r="R113" s="85"/>
      <c r="S113" s="85"/>
      <c r="T113" s="86"/>
      <c r="U113" s="39"/>
      <c r="V113" s="39"/>
      <c r="W113" s="39"/>
      <c r="X113" s="39"/>
      <c r="Y113" s="39"/>
      <c r="Z113" s="39"/>
      <c r="AA113" s="39"/>
      <c r="AB113" s="39"/>
      <c r="AC113" s="39"/>
      <c r="AD113" s="39"/>
      <c r="AE113" s="39"/>
      <c r="AT113" s="18" t="s">
        <v>135</v>
      </c>
      <c r="AU113" s="18" t="s">
        <v>83</v>
      </c>
    </row>
    <row r="114" spans="1:65" s="2" customFormat="1" ht="16.5" customHeight="1">
      <c r="A114" s="39"/>
      <c r="B114" s="40"/>
      <c r="C114" s="220" t="s">
        <v>265</v>
      </c>
      <c r="D114" s="220" t="s">
        <v>129</v>
      </c>
      <c r="E114" s="221" t="s">
        <v>872</v>
      </c>
      <c r="F114" s="222" t="s">
        <v>873</v>
      </c>
      <c r="G114" s="223" t="s">
        <v>457</v>
      </c>
      <c r="H114" s="224">
        <v>45</v>
      </c>
      <c r="I114" s="225"/>
      <c r="J114" s="226">
        <f>ROUND(I114*H114,2)</f>
        <v>0</v>
      </c>
      <c r="K114" s="227"/>
      <c r="L114" s="45"/>
      <c r="M114" s="228" t="s">
        <v>21</v>
      </c>
      <c r="N114" s="229" t="s">
        <v>44</v>
      </c>
      <c r="O114" s="85"/>
      <c r="P114" s="230">
        <f>O114*H114</f>
        <v>0</v>
      </c>
      <c r="Q114" s="230">
        <v>0</v>
      </c>
      <c r="R114" s="230">
        <f>Q114*H114</f>
        <v>0</v>
      </c>
      <c r="S114" s="230">
        <v>0</v>
      </c>
      <c r="T114" s="231">
        <f>S114*H114</f>
        <v>0</v>
      </c>
      <c r="U114" s="39"/>
      <c r="V114" s="39"/>
      <c r="W114" s="39"/>
      <c r="X114" s="39"/>
      <c r="Y114" s="39"/>
      <c r="Z114" s="39"/>
      <c r="AA114" s="39"/>
      <c r="AB114" s="39"/>
      <c r="AC114" s="39"/>
      <c r="AD114" s="39"/>
      <c r="AE114" s="39"/>
      <c r="AR114" s="232" t="s">
        <v>406</v>
      </c>
      <c r="AT114" s="232" t="s">
        <v>129</v>
      </c>
      <c r="AU114" s="232" t="s">
        <v>83</v>
      </c>
      <c r="AY114" s="18" t="s">
        <v>127</v>
      </c>
      <c r="BE114" s="233">
        <f>IF(N114="základní",J114,0)</f>
        <v>0</v>
      </c>
      <c r="BF114" s="233">
        <f>IF(N114="snížená",J114,0)</f>
        <v>0</v>
      </c>
      <c r="BG114" s="233">
        <f>IF(N114="zákl. přenesená",J114,0)</f>
        <v>0</v>
      </c>
      <c r="BH114" s="233">
        <f>IF(N114="sníž. přenesená",J114,0)</f>
        <v>0</v>
      </c>
      <c r="BI114" s="233">
        <f>IF(N114="nulová",J114,0)</f>
        <v>0</v>
      </c>
      <c r="BJ114" s="18" t="s">
        <v>81</v>
      </c>
      <c r="BK114" s="233">
        <f>ROUND(I114*H114,2)</f>
        <v>0</v>
      </c>
      <c r="BL114" s="18" t="s">
        <v>406</v>
      </c>
      <c r="BM114" s="232" t="s">
        <v>874</v>
      </c>
    </row>
    <row r="115" spans="1:47" s="2" customFormat="1" ht="12">
      <c r="A115" s="39"/>
      <c r="B115" s="40"/>
      <c r="C115" s="41"/>
      <c r="D115" s="234" t="s">
        <v>135</v>
      </c>
      <c r="E115" s="41"/>
      <c r="F115" s="235" t="s">
        <v>873</v>
      </c>
      <c r="G115" s="41"/>
      <c r="H115" s="41"/>
      <c r="I115" s="137"/>
      <c r="J115" s="41"/>
      <c r="K115" s="41"/>
      <c r="L115" s="45"/>
      <c r="M115" s="236"/>
      <c r="N115" s="237"/>
      <c r="O115" s="85"/>
      <c r="P115" s="85"/>
      <c r="Q115" s="85"/>
      <c r="R115" s="85"/>
      <c r="S115" s="85"/>
      <c r="T115" s="86"/>
      <c r="U115" s="39"/>
      <c r="V115" s="39"/>
      <c r="W115" s="39"/>
      <c r="X115" s="39"/>
      <c r="Y115" s="39"/>
      <c r="Z115" s="39"/>
      <c r="AA115" s="39"/>
      <c r="AB115" s="39"/>
      <c r="AC115" s="39"/>
      <c r="AD115" s="39"/>
      <c r="AE115" s="39"/>
      <c r="AT115" s="18" t="s">
        <v>135</v>
      </c>
      <c r="AU115" s="18" t="s">
        <v>83</v>
      </c>
    </row>
    <row r="116" spans="1:65" s="2" customFormat="1" ht="16.5" customHeight="1">
      <c r="A116" s="39"/>
      <c r="B116" s="40"/>
      <c r="C116" s="220" t="s">
        <v>269</v>
      </c>
      <c r="D116" s="220" t="s">
        <v>129</v>
      </c>
      <c r="E116" s="221" t="s">
        <v>875</v>
      </c>
      <c r="F116" s="222" t="s">
        <v>876</v>
      </c>
      <c r="G116" s="223" t="s">
        <v>457</v>
      </c>
      <c r="H116" s="224">
        <v>1</v>
      </c>
      <c r="I116" s="225"/>
      <c r="J116" s="226">
        <f>ROUND(I116*H116,2)</f>
        <v>0</v>
      </c>
      <c r="K116" s="227"/>
      <c r="L116" s="45"/>
      <c r="M116" s="228" t="s">
        <v>21</v>
      </c>
      <c r="N116" s="229" t="s">
        <v>44</v>
      </c>
      <c r="O116" s="85"/>
      <c r="P116" s="230">
        <f>O116*H116</f>
        <v>0</v>
      </c>
      <c r="Q116" s="230">
        <v>0</v>
      </c>
      <c r="R116" s="230">
        <f>Q116*H116</f>
        <v>0</v>
      </c>
      <c r="S116" s="230">
        <v>0</v>
      </c>
      <c r="T116" s="231">
        <f>S116*H116</f>
        <v>0</v>
      </c>
      <c r="U116" s="39"/>
      <c r="V116" s="39"/>
      <c r="W116" s="39"/>
      <c r="X116" s="39"/>
      <c r="Y116" s="39"/>
      <c r="Z116" s="39"/>
      <c r="AA116" s="39"/>
      <c r="AB116" s="39"/>
      <c r="AC116" s="39"/>
      <c r="AD116" s="39"/>
      <c r="AE116" s="39"/>
      <c r="AR116" s="232" t="s">
        <v>406</v>
      </c>
      <c r="AT116" s="232" t="s">
        <v>129</v>
      </c>
      <c r="AU116" s="232" t="s">
        <v>83</v>
      </c>
      <c r="AY116" s="18" t="s">
        <v>127</v>
      </c>
      <c r="BE116" s="233">
        <f>IF(N116="základní",J116,0)</f>
        <v>0</v>
      </c>
      <c r="BF116" s="233">
        <f>IF(N116="snížená",J116,0)</f>
        <v>0</v>
      </c>
      <c r="BG116" s="233">
        <f>IF(N116="zákl. přenesená",J116,0)</f>
        <v>0</v>
      </c>
      <c r="BH116" s="233">
        <f>IF(N116="sníž. přenesená",J116,0)</f>
        <v>0</v>
      </c>
      <c r="BI116" s="233">
        <f>IF(N116="nulová",J116,0)</f>
        <v>0</v>
      </c>
      <c r="BJ116" s="18" t="s">
        <v>81</v>
      </c>
      <c r="BK116" s="233">
        <f>ROUND(I116*H116,2)</f>
        <v>0</v>
      </c>
      <c r="BL116" s="18" t="s">
        <v>406</v>
      </c>
      <c r="BM116" s="232" t="s">
        <v>877</v>
      </c>
    </row>
    <row r="117" spans="1:47" s="2" customFormat="1" ht="12">
      <c r="A117" s="39"/>
      <c r="B117" s="40"/>
      <c r="C117" s="41"/>
      <c r="D117" s="234" t="s">
        <v>135</v>
      </c>
      <c r="E117" s="41"/>
      <c r="F117" s="235" t="s">
        <v>876</v>
      </c>
      <c r="G117" s="41"/>
      <c r="H117" s="41"/>
      <c r="I117" s="137"/>
      <c r="J117" s="41"/>
      <c r="K117" s="41"/>
      <c r="L117" s="45"/>
      <c r="M117" s="236"/>
      <c r="N117" s="237"/>
      <c r="O117" s="85"/>
      <c r="P117" s="85"/>
      <c r="Q117" s="85"/>
      <c r="R117" s="85"/>
      <c r="S117" s="85"/>
      <c r="T117" s="86"/>
      <c r="U117" s="39"/>
      <c r="V117" s="39"/>
      <c r="W117" s="39"/>
      <c r="X117" s="39"/>
      <c r="Y117" s="39"/>
      <c r="Z117" s="39"/>
      <c r="AA117" s="39"/>
      <c r="AB117" s="39"/>
      <c r="AC117" s="39"/>
      <c r="AD117" s="39"/>
      <c r="AE117" s="39"/>
      <c r="AT117" s="18" t="s">
        <v>135</v>
      </c>
      <c r="AU117" s="18" t="s">
        <v>83</v>
      </c>
    </row>
    <row r="118" spans="1:65" s="2" customFormat="1" ht="16.5" customHeight="1">
      <c r="A118" s="39"/>
      <c r="B118" s="40"/>
      <c r="C118" s="220" t="s">
        <v>8</v>
      </c>
      <c r="D118" s="220" t="s">
        <v>129</v>
      </c>
      <c r="E118" s="221" t="s">
        <v>878</v>
      </c>
      <c r="F118" s="222" t="s">
        <v>879</v>
      </c>
      <c r="G118" s="223" t="s">
        <v>457</v>
      </c>
      <c r="H118" s="224">
        <v>2</v>
      </c>
      <c r="I118" s="225"/>
      <c r="J118" s="226">
        <f>ROUND(I118*H118,2)</f>
        <v>0</v>
      </c>
      <c r="K118" s="227"/>
      <c r="L118" s="45"/>
      <c r="M118" s="228" t="s">
        <v>21</v>
      </c>
      <c r="N118" s="229" t="s">
        <v>44</v>
      </c>
      <c r="O118" s="85"/>
      <c r="P118" s="230">
        <f>O118*H118</f>
        <v>0</v>
      </c>
      <c r="Q118" s="230">
        <v>0</v>
      </c>
      <c r="R118" s="230">
        <f>Q118*H118</f>
        <v>0</v>
      </c>
      <c r="S118" s="230">
        <v>0</v>
      </c>
      <c r="T118" s="231">
        <f>S118*H118</f>
        <v>0</v>
      </c>
      <c r="U118" s="39"/>
      <c r="V118" s="39"/>
      <c r="W118" s="39"/>
      <c r="X118" s="39"/>
      <c r="Y118" s="39"/>
      <c r="Z118" s="39"/>
      <c r="AA118" s="39"/>
      <c r="AB118" s="39"/>
      <c r="AC118" s="39"/>
      <c r="AD118" s="39"/>
      <c r="AE118" s="39"/>
      <c r="AR118" s="232" t="s">
        <v>406</v>
      </c>
      <c r="AT118" s="232" t="s">
        <v>129</v>
      </c>
      <c r="AU118" s="232" t="s">
        <v>83</v>
      </c>
      <c r="AY118" s="18" t="s">
        <v>127</v>
      </c>
      <c r="BE118" s="233">
        <f>IF(N118="základní",J118,0)</f>
        <v>0</v>
      </c>
      <c r="BF118" s="233">
        <f>IF(N118="snížená",J118,0)</f>
        <v>0</v>
      </c>
      <c r="BG118" s="233">
        <f>IF(N118="zákl. přenesená",J118,0)</f>
        <v>0</v>
      </c>
      <c r="BH118" s="233">
        <f>IF(N118="sníž. přenesená",J118,0)</f>
        <v>0</v>
      </c>
      <c r="BI118" s="233">
        <f>IF(N118="nulová",J118,0)</f>
        <v>0</v>
      </c>
      <c r="BJ118" s="18" t="s">
        <v>81</v>
      </c>
      <c r="BK118" s="233">
        <f>ROUND(I118*H118,2)</f>
        <v>0</v>
      </c>
      <c r="BL118" s="18" t="s">
        <v>406</v>
      </c>
      <c r="BM118" s="232" t="s">
        <v>880</v>
      </c>
    </row>
    <row r="119" spans="1:47" s="2" customFormat="1" ht="12">
      <c r="A119" s="39"/>
      <c r="B119" s="40"/>
      <c r="C119" s="41"/>
      <c r="D119" s="234" t="s">
        <v>135</v>
      </c>
      <c r="E119" s="41"/>
      <c r="F119" s="235" t="s">
        <v>879</v>
      </c>
      <c r="G119" s="41"/>
      <c r="H119" s="41"/>
      <c r="I119" s="137"/>
      <c r="J119" s="41"/>
      <c r="K119" s="41"/>
      <c r="L119" s="45"/>
      <c r="M119" s="236"/>
      <c r="N119" s="237"/>
      <c r="O119" s="85"/>
      <c r="P119" s="85"/>
      <c r="Q119" s="85"/>
      <c r="R119" s="85"/>
      <c r="S119" s="85"/>
      <c r="T119" s="86"/>
      <c r="U119" s="39"/>
      <c r="V119" s="39"/>
      <c r="W119" s="39"/>
      <c r="X119" s="39"/>
      <c r="Y119" s="39"/>
      <c r="Z119" s="39"/>
      <c r="AA119" s="39"/>
      <c r="AB119" s="39"/>
      <c r="AC119" s="39"/>
      <c r="AD119" s="39"/>
      <c r="AE119" s="39"/>
      <c r="AT119" s="18" t="s">
        <v>135</v>
      </c>
      <c r="AU119" s="18" t="s">
        <v>83</v>
      </c>
    </row>
    <row r="120" spans="1:65" s="2" customFormat="1" ht="16.5" customHeight="1">
      <c r="A120" s="39"/>
      <c r="B120" s="40"/>
      <c r="C120" s="220" t="s">
        <v>205</v>
      </c>
      <c r="D120" s="220" t="s">
        <v>129</v>
      </c>
      <c r="E120" s="221" t="s">
        <v>881</v>
      </c>
      <c r="F120" s="222" t="s">
        <v>882</v>
      </c>
      <c r="G120" s="223" t="s">
        <v>457</v>
      </c>
      <c r="H120" s="224">
        <v>2</v>
      </c>
      <c r="I120" s="225"/>
      <c r="J120" s="226">
        <f>ROUND(I120*H120,2)</f>
        <v>0</v>
      </c>
      <c r="K120" s="227"/>
      <c r="L120" s="45"/>
      <c r="M120" s="228" t="s">
        <v>21</v>
      </c>
      <c r="N120" s="229" t="s">
        <v>44</v>
      </c>
      <c r="O120" s="85"/>
      <c r="P120" s="230">
        <f>O120*H120</f>
        <v>0</v>
      </c>
      <c r="Q120" s="230">
        <v>0</v>
      </c>
      <c r="R120" s="230">
        <f>Q120*H120</f>
        <v>0</v>
      </c>
      <c r="S120" s="230">
        <v>0</v>
      </c>
      <c r="T120" s="231">
        <f>S120*H120</f>
        <v>0</v>
      </c>
      <c r="U120" s="39"/>
      <c r="V120" s="39"/>
      <c r="W120" s="39"/>
      <c r="X120" s="39"/>
      <c r="Y120" s="39"/>
      <c r="Z120" s="39"/>
      <c r="AA120" s="39"/>
      <c r="AB120" s="39"/>
      <c r="AC120" s="39"/>
      <c r="AD120" s="39"/>
      <c r="AE120" s="39"/>
      <c r="AR120" s="232" t="s">
        <v>406</v>
      </c>
      <c r="AT120" s="232" t="s">
        <v>129</v>
      </c>
      <c r="AU120" s="232" t="s">
        <v>83</v>
      </c>
      <c r="AY120" s="18" t="s">
        <v>127</v>
      </c>
      <c r="BE120" s="233">
        <f>IF(N120="základní",J120,0)</f>
        <v>0</v>
      </c>
      <c r="BF120" s="233">
        <f>IF(N120="snížená",J120,0)</f>
        <v>0</v>
      </c>
      <c r="BG120" s="233">
        <f>IF(N120="zákl. přenesená",J120,0)</f>
        <v>0</v>
      </c>
      <c r="BH120" s="233">
        <f>IF(N120="sníž. přenesená",J120,0)</f>
        <v>0</v>
      </c>
      <c r="BI120" s="233">
        <f>IF(N120="nulová",J120,0)</f>
        <v>0</v>
      </c>
      <c r="BJ120" s="18" t="s">
        <v>81</v>
      </c>
      <c r="BK120" s="233">
        <f>ROUND(I120*H120,2)</f>
        <v>0</v>
      </c>
      <c r="BL120" s="18" t="s">
        <v>406</v>
      </c>
      <c r="BM120" s="232" t="s">
        <v>883</v>
      </c>
    </row>
    <row r="121" spans="1:47" s="2" customFormat="1" ht="12">
      <c r="A121" s="39"/>
      <c r="B121" s="40"/>
      <c r="C121" s="41"/>
      <c r="D121" s="234" t="s">
        <v>135</v>
      </c>
      <c r="E121" s="41"/>
      <c r="F121" s="235" t="s">
        <v>882</v>
      </c>
      <c r="G121" s="41"/>
      <c r="H121" s="41"/>
      <c r="I121" s="137"/>
      <c r="J121" s="41"/>
      <c r="K121" s="41"/>
      <c r="L121" s="45"/>
      <c r="M121" s="236"/>
      <c r="N121" s="237"/>
      <c r="O121" s="85"/>
      <c r="P121" s="85"/>
      <c r="Q121" s="85"/>
      <c r="R121" s="85"/>
      <c r="S121" s="85"/>
      <c r="T121" s="86"/>
      <c r="U121" s="39"/>
      <c r="V121" s="39"/>
      <c r="W121" s="39"/>
      <c r="X121" s="39"/>
      <c r="Y121" s="39"/>
      <c r="Z121" s="39"/>
      <c r="AA121" s="39"/>
      <c r="AB121" s="39"/>
      <c r="AC121" s="39"/>
      <c r="AD121" s="39"/>
      <c r="AE121" s="39"/>
      <c r="AT121" s="18" t="s">
        <v>135</v>
      </c>
      <c r="AU121" s="18" t="s">
        <v>83</v>
      </c>
    </row>
    <row r="122" spans="1:65" s="2" customFormat="1" ht="16.5" customHeight="1">
      <c r="A122" s="39"/>
      <c r="B122" s="40"/>
      <c r="C122" s="220" t="s">
        <v>280</v>
      </c>
      <c r="D122" s="220" t="s">
        <v>129</v>
      </c>
      <c r="E122" s="221" t="s">
        <v>884</v>
      </c>
      <c r="F122" s="222" t="s">
        <v>885</v>
      </c>
      <c r="G122" s="223" t="s">
        <v>457</v>
      </c>
      <c r="H122" s="224">
        <v>3</v>
      </c>
      <c r="I122" s="225"/>
      <c r="J122" s="226">
        <f>ROUND(I122*H122,2)</f>
        <v>0</v>
      </c>
      <c r="K122" s="227"/>
      <c r="L122" s="45"/>
      <c r="M122" s="228" t="s">
        <v>21</v>
      </c>
      <c r="N122" s="229" t="s">
        <v>44</v>
      </c>
      <c r="O122" s="85"/>
      <c r="P122" s="230">
        <f>O122*H122</f>
        <v>0</v>
      </c>
      <c r="Q122" s="230">
        <v>0</v>
      </c>
      <c r="R122" s="230">
        <f>Q122*H122</f>
        <v>0</v>
      </c>
      <c r="S122" s="230">
        <v>0</v>
      </c>
      <c r="T122" s="231">
        <f>S122*H122</f>
        <v>0</v>
      </c>
      <c r="U122" s="39"/>
      <c r="V122" s="39"/>
      <c r="W122" s="39"/>
      <c r="X122" s="39"/>
      <c r="Y122" s="39"/>
      <c r="Z122" s="39"/>
      <c r="AA122" s="39"/>
      <c r="AB122" s="39"/>
      <c r="AC122" s="39"/>
      <c r="AD122" s="39"/>
      <c r="AE122" s="39"/>
      <c r="AR122" s="232" t="s">
        <v>406</v>
      </c>
      <c r="AT122" s="232" t="s">
        <v>129</v>
      </c>
      <c r="AU122" s="232" t="s">
        <v>83</v>
      </c>
      <c r="AY122" s="18" t="s">
        <v>127</v>
      </c>
      <c r="BE122" s="233">
        <f>IF(N122="základní",J122,0)</f>
        <v>0</v>
      </c>
      <c r="BF122" s="233">
        <f>IF(N122="snížená",J122,0)</f>
        <v>0</v>
      </c>
      <c r="BG122" s="233">
        <f>IF(N122="zákl. přenesená",J122,0)</f>
        <v>0</v>
      </c>
      <c r="BH122" s="233">
        <f>IF(N122="sníž. přenesená",J122,0)</f>
        <v>0</v>
      </c>
      <c r="BI122" s="233">
        <f>IF(N122="nulová",J122,0)</f>
        <v>0</v>
      </c>
      <c r="BJ122" s="18" t="s">
        <v>81</v>
      </c>
      <c r="BK122" s="233">
        <f>ROUND(I122*H122,2)</f>
        <v>0</v>
      </c>
      <c r="BL122" s="18" t="s">
        <v>406</v>
      </c>
      <c r="BM122" s="232" t="s">
        <v>886</v>
      </c>
    </row>
    <row r="123" spans="1:47" s="2" customFormat="1" ht="12">
      <c r="A123" s="39"/>
      <c r="B123" s="40"/>
      <c r="C123" s="41"/>
      <c r="D123" s="234" t="s">
        <v>135</v>
      </c>
      <c r="E123" s="41"/>
      <c r="F123" s="235" t="s">
        <v>885</v>
      </c>
      <c r="G123" s="41"/>
      <c r="H123" s="41"/>
      <c r="I123" s="137"/>
      <c r="J123" s="41"/>
      <c r="K123" s="41"/>
      <c r="L123" s="45"/>
      <c r="M123" s="236"/>
      <c r="N123" s="237"/>
      <c r="O123" s="85"/>
      <c r="P123" s="85"/>
      <c r="Q123" s="85"/>
      <c r="R123" s="85"/>
      <c r="S123" s="85"/>
      <c r="T123" s="86"/>
      <c r="U123" s="39"/>
      <c r="V123" s="39"/>
      <c r="W123" s="39"/>
      <c r="X123" s="39"/>
      <c r="Y123" s="39"/>
      <c r="Z123" s="39"/>
      <c r="AA123" s="39"/>
      <c r="AB123" s="39"/>
      <c r="AC123" s="39"/>
      <c r="AD123" s="39"/>
      <c r="AE123" s="39"/>
      <c r="AT123" s="18" t="s">
        <v>135</v>
      </c>
      <c r="AU123" s="18" t="s">
        <v>83</v>
      </c>
    </row>
    <row r="124" spans="1:65" s="2" customFormat="1" ht="16.5" customHeight="1">
      <c r="A124" s="39"/>
      <c r="B124" s="40"/>
      <c r="C124" s="220" t="s">
        <v>284</v>
      </c>
      <c r="D124" s="220" t="s">
        <v>129</v>
      </c>
      <c r="E124" s="221" t="s">
        <v>887</v>
      </c>
      <c r="F124" s="222" t="s">
        <v>888</v>
      </c>
      <c r="G124" s="223" t="s">
        <v>457</v>
      </c>
      <c r="H124" s="224">
        <v>2</v>
      </c>
      <c r="I124" s="225"/>
      <c r="J124" s="226">
        <f>ROUND(I124*H124,2)</f>
        <v>0</v>
      </c>
      <c r="K124" s="227"/>
      <c r="L124" s="45"/>
      <c r="M124" s="228" t="s">
        <v>21</v>
      </c>
      <c r="N124" s="229" t="s">
        <v>44</v>
      </c>
      <c r="O124" s="85"/>
      <c r="P124" s="230">
        <f>O124*H124</f>
        <v>0</v>
      </c>
      <c r="Q124" s="230">
        <v>0</v>
      </c>
      <c r="R124" s="230">
        <f>Q124*H124</f>
        <v>0</v>
      </c>
      <c r="S124" s="230">
        <v>0</v>
      </c>
      <c r="T124" s="231">
        <f>S124*H124</f>
        <v>0</v>
      </c>
      <c r="U124" s="39"/>
      <c r="V124" s="39"/>
      <c r="W124" s="39"/>
      <c r="X124" s="39"/>
      <c r="Y124" s="39"/>
      <c r="Z124" s="39"/>
      <c r="AA124" s="39"/>
      <c r="AB124" s="39"/>
      <c r="AC124" s="39"/>
      <c r="AD124" s="39"/>
      <c r="AE124" s="39"/>
      <c r="AR124" s="232" t="s">
        <v>406</v>
      </c>
      <c r="AT124" s="232" t="s">
        <v>129</v>
      </c>
      <c r="AU124" s="232" t="s">
        <v>83</v>
      </c>
      <c r="AY124" s="18" t="s">
        <v>127</v>
      </c>
      <c r="BE124" s="233">
        <f>IF(N124="základní",J124,0)</f>
        <v>0</v>
      </c>
      <c r="BF124" s="233">
        <f>IF(N124="snížená",J124,0)</f>
        <v>0</v>
      </c>
      <c r="BG124" s="233">
        <f>IF(N124="zákl. přenesená",J124,0)</f>
        <v>0</v>
      </c>
      <c r="BH124" s="233">
        <f>IF(N124="sníž. přenesená",J124,0)</f>
        <v>0</v>
      </c>
      <c r="BI124" s="233">
        <f>IF(N124="nulová",J124,0)</f>
        <v>0</v>
      </c>
      <c r="BJ124" s="18" t="s">
        <v>81</v>
      </c>
      <c r="BK124" s="233">
        <f>ROUND(I124*H124,2)</f>
        <v>0</v>
      </c>
      <c r="BL124" s="18" t="s">
        <v>406</v>
      </c>
      <c r="BM124" s="232" t="s">
        <v>889</v>
      </c>
    </row>
    <row r="125" spans="1:47" s="2" customFormat="1" ht="12">
      <c r="A125" s="39"/>
      <c r="B125" s="40"/>
      <c r="C125" s="41"/>
      <c r="D125" s="234" t="s">
        <v>135</v>
      </c>
      <c r="E125" s="41"/>
      <c r="F125" s="235" t="s">
        <v>888</v>
      </c>
      <c r="G125" s="41"/>
      <c r="H125" s="41"/>
      <c r="I125" s="137"/>
      <c r="J125" s="41"/>
      <c r="K125" s="41"/>
      <c r="L125" s="45"/>
      <c r="M125" s="236"/>
      <c r="N125" s="237"/>
      <c r="O125" s="85"/>
      <c r="P125" s="85"/>
      <c r="Q125" s="85"/>
      <c r="R125" s="85"/>
      <c r="S125" s="85"/>
      <c r="T125" s="86"/>
      <c r="U125" s="39"/>
      <c r="V125" s="39"/>
      <c r="W125" s="39"/>
      <c r="X125" s="39"/>
      <c r="Y125" s="39"/>
      <c r="Z125" s="39"/>
      <c r="AA125" s="39"/>
      <c r="AB125" s="39"/>
      <c r="AC125" s="39"/>
      <c r="AD125" s="39"/>
      <c r="AE125" s="39"/>
      <c r="AT125" s="18" t="s">
        <v>135</v>
      </c>
      <c r="AU125" s="18" t="s">
        <v>83</v>
      </c>
    </row>
    <row r="126" spans="1:65" s="2" customFormat="1" ht="16.5" customHeight="1">
      <c r="A126" s="39"/>
      <c r="B126" s="40"/>
      <c r="C126" s="220" t="s">
        <v>288</v>
      </c>
      <c r="D126" s="220" t="s">
        <v>129</v>
      </c>
      <c r="E126" s="221" t="s">
        <v>890</v>
      </c>
      <c r="F126" s="222" t="s">
        <v>891</v>
      </c>
      <c r="G126" s="223" t="s">
        <v>457</v>
      </c>
      <c r="H126" s="224">
        <v>1</v>
      </c>
      <c r="I126" s="225"/>
      <c r="J126" s="226">
        <f>ROUND(I126*H126,2)</f>
        <v>0</v>
      </c>
      <c r="K126" s="227"/>
      <c r="L126" s="45"/>
      <c r="M126" s="228" t="s">
        <v>21</v>
      </c>
      <c r="N126" s="229" t="s">
        <v>44</v>
      </c>
      <c r="O126" s="85"/>
      <c r="P126" s="230">
        <f>O126*H126</f>
        <v>0</v>
      </c>
      <c r="Q126" s="230">
        <v>0</v>
      </c>
      <c r="R126" s="230">
        <f>Q126*H126</f>
        <v>0</v>
      </c>
      <c r="S126" s="230">
        <v>0</v>
      </c>
      <c r="T126" s="231">
        <f>S126*H126</f>
        <v>0</v>
      </c>
      <c r="U126" s="39"/>
      <c r="V126" s="39"/>
      <c r="W126" s="39"/>
      <c r="X126" s="39"/>
      <c r="Y126" s="39"/>
      <c r="Z126" s="39"/>
      <c r="AA126" s="39"/>
      <c r="AB126" s="39"/>
      <c r="AC126" s="39"/>
      <c r="AD126" s="39"/>
      <c r="AE126" s="39"/>
      <c r="AR126" s="232" t="s">
        <v>406</v>
      </c>
      <c r="AT126" s="232" t="s">
        <v>129</v>
      </c>
      <c r="AU126" s="232" t="s">
        <v>83</v>
      </c>
      <c r="AY126" s="18" t="s">
        <v>127</v>
      </c>
      <c r="BE126" s="233">
        <f>IF(N126="základní",J126,0)</f>
        <v>0</v>
      </c>
      <c r="BF126" s="233">
        <f>IF(N126="snížená",J126,0)</f>
        <v>0</v>
      </c>
      <c r="BG126" s="233">
        <f>IF(N126="zákl. přenesená",J126,0)</f>
        <v>0</v>
      </c>
      <c r="BH126" s="233">
        <f>IF(N126="sníž. přenesená",J126,0)</f>
        <v>0</v>
      </c>
      <c r="BI126" s="233">
        <f>IF(N126="nulová",J126,0)</f>
        <v>0</v>
      </c>
      <c r="BJ126" s="18" t="s">
        <v>81</v>
      </c>
      <c r="BK126" s="233">
        <f>ROUND(I126*H126,2)</f>
        <v>0</v>
      </c>
      <c r="BL126" s="18" t="s">
        <v>406</v>
      </c>
      <c r="BM126" s="232" t="s">
        <v>892</v>
      </c>
    </row>
    <row r="127" spans="1:47" s="2" customFormat="1" ht="12">
      <c r="A127" s="39"/>
      <c r="B127" s="40"/>
      <c r="C127" s="41"/>
      <c r="D127" s="234" t="s">
        <v>135</v>
      </c>
      <c r="E127" s="41"/>
      <c r="F127" s="235" t="s">
        <v>891</v>
      </c>
      <c r="G127" s="41"/>
      <c r="H127" s="41"/>
      <c r="I127" s="137"/>
      <c r="J127" s="41"/>
      <c r="K127" s="41"/>
      <c r="L127" s="45"/>
      <c r="M127" s="236"/>
      <c r="N127" s="237"/>
      <c r="O127" s="85"/>
      <c r="P127" s="85"/>
      <c r="Q127" s="85"/>
      <c r="R127" s="85"/>
      <c r="S127" s="85"/>
      <c r="T127" s="86"/>
      <c r="U127" s="39"/>
      <c r="V127" s="39"/>
      <c r="W127" s="39"/>
      <c r="X127" s="39"/>
      <c r="Y127" s="39"/>
      <c r="Z127" s="39"/>
      <c r="AA127" s="39"/>
      <c r="AB127" s="39"/>
      <c r="AC127" s="39"/>
      <c r="AD127" s="39"/>
      <c r="AE127" s="39"/>
      <c r="AT127" s="18" t="s">
        <v>135</v>
      </c>
      <c r="AU127" s="18" t="s">
        <v>83</v>
      </c>
    </row>
    <row r="128" spans="1:65" s="2" customFormat="1" ht="16.5" customHeight="1">
      <c r="A128" s="39"/>
      <c r="B128" s="40"/>
      <c r="C128" s="220" t="s">
        <v>279</v>
      </c>
      <c r="D128" s="220" t="s">
        <v>129</v>
      </c>
      <c r="E128" s="221" t="s">
        <v>893</v>
      </c>
      <c r="F128" s="222" t="s">
        <v>894</v>
      </c>
      <c r="G128" s="223" t="s">
        <v>457</v>
      </c>
      <c r="H128" s="224">
        <v>1</v>
      </c>
      <c r="I128" s="225"/>
      <c r="J128" s="226">
        <f>ROUND(I128*H128,2)</f>
        <v>0</v>
      </c>
      <c r="K128" s="227"/>
      <c r="L128" s="45"/>
      <c r="M128" s="228" t="s">
        <v>21</v>
      </c>
      <c r="N128" s="229" t="s">
        <v>44</v>
      </c>
      <c r="O128" s="85"/>
      <c r="P128" s="230">
        <f>O128*H128</f>
        <v>0</v>
      </c>
      <c r="Q128" s="230">
        <v>0</v>
      </c>
      <c r="R128" s="230">
        <f>Q128*H128</f>
        <v>0</v>
      </c>
      <c r="S128" s="230">
        <v>0</v>
      </c>
      <c r="T128" s="231">
        <f>S128*H128</f>
        <v>0</v>
      </c>
      <c r="U128" s="39"/>
      <c r="V128" s="39"/>
      <c r="W128" s="39"/>
      <c r="X128" s="39"/>
      <c r="Y128" s="39"/>
      <c r="Z128" s="39"/>
      <c r="AA128" s="39"/>
      <c r="AB128" s="39"/>
      <c r="AC128" s="39"/>
      <c r="AD128" s="39"/>
      <c r="AE128" s="39"/>
      <c r="AR128" s="232" t="s">
        <v>406</v>
      </c>
      <c r="AT128" s="232" t="s">
        <v>129</v>
      </c>
      <c r="AU128" s="232" t="s">
        <v>83</v>
      </c>
      <c r="AY128" s="18" t="s">
        <v>127</v>
      </c>
      <c r="BE128" s="233">
        <f>IF(N128="základní",J128,0)</f>
        <v>0</v>
      </c>
      <c r="BF128" s="233">
        <f>IF(N128="snížená",J128,0)</f>
        <v>0</v>
      </c>
      <c r="BG128" s="233">
        <f>IF(N128="zákl. přenesená",J128,0)</f>
        <v>0</v>
      </c>
      <c r="BH128" s="233">
        <f>IF(N128="sníž. přenesená",J128,0)</f>
        <v>0</v>
      </c>
      <c r="BI128" s="233">
        <f>IF(N128="nulová",J128,0)</f>
        <v>0</v>
      </c>
      <c r="BJ128" s="18" t="s">
        <v>81</v>
      </c>
      <c r="BK128" s="233">
        <f>ROUND(I128*H128,2)</f>
        <v>0</v>
      </c>
      <c r="BL128" s="18" t="s">
        <v>406</v>
      </c>
      <c r="BM128" s="232" t="s">
        <v>895</v>
      </c>
    </row>
    <row r="129" spans="1:47" s="2" customFormat="1" ht="12">
      <c r="A129" s="39"/>
      <c r="B129" s="40"/>
      <c r="C129" s="41"/>
      <c r="D129" s="234" t="s">
        <v>135</v>
      </c>
      <c r="E129" s="41"/>
      <c r="F129" s="235" t="s">
        <v>894</v>
      </c>
      <c r="G129" s="41"/>
      <c r="H129" s="41"/>
      <c r="I129" s="137"/>
      <c r="J129" s="41"/>
      <c r="K129" s="41"/>
      <c r="L129" s="45"/>
      <c r="M129" s="236"/>
      <c r="N129" s="237"/>
      <c r="O129" s="85"/>
      <c r="P129" s="85"/>
      <c r="Q129" s="85"/>
      <c r="R129" s="85"/>
      <c r="S129" s="85"/>
      <c r="T129" s="86"/>
      <c r="U129" s="39"/>
      <c r="V129" s="39"/>
      <c r="W129" s="39"/>
      <c r="X129" s="39"/>
      <c r="Y129" s="39"/>
      <c r="Z129" s="39"/>
      <c r="AA129" s="39"/>
      <c r="AB129" s="39"/>
      <c r="AC129" s="39"/>
      <c r="AD129" s="39"/>
      <c r="AE129" s="39"/>
      <c r="AT129" s="18" t="s">
        <v>135</v>
      </c>
      <c r="AU129" s="18" t="s">
        <v>83</v>
      </c>
    </row>
    <row r="130" spans="1:65" s="2" customFormat="1" ht="16.5" customHeight="1">
      <c r="A130" s="39"/>
      <c r="B130" s="40"/>
      <c r="C130" s="220" t="s">
        <v>7</v>
      </c>
      <c r="D130" s="220" t="s">
        <v>129</v>
      </c>
      <c r="E130" s="221" t="s">
        <v>896</v>
      </c>
      <c r="F130" s="222" t="s">
        <v>897</v>
      </c>
      <c r="G130" s="223" t="s">
        <v>457</v>
      </c>
      <c r="H130" s="224">
        <v>1</v>
      </c>
      <c r="I130" s="225"/>
      <c r="J130" s="226">
        <f>ROUND(I130*H130,2)</f>
        <v>0</v>
      </c>
      <c r="K130" s="227"/>
      <c r="L130" s="45"/>
      <c r="M130" s="228" t="s">
        <v>21</v>
      </c>
      <c r="N130" s="229" t="s">
        <v>44</v>
      </c>
      <c r="O130" s="85"/>
      <c r="P130" s="230">
        <f>O130*H130</f>
        <v>0</v>
      </c>
      <c r="Q130" s="230">
        <v>0</v>
      </c>
      <c r="R130" s="230">
        <f>Q130*H130</f>
        <v>0</v>
      </c>
      <c r="S130" s="230">
        <v>0</v>
      </c>
      <c r="T130" s="231">
        <f>S130*H130</f>
        <v>0</v>
      </c>
      <c r="U130" s="39"/>
      <c r="V130" s="39"/>
      <c r="W130" s="39"/>
      <c r="X130" s="39"/>
      <c r="Y130" s="39"/>
      <c r="Z130" s="39"/>
      <c r="AA130" s="39"/>
      <c r="AB130" s="39"/>
      <c r="AC130" s="39"/>
      <c r="AD130" s="39"/>
      <c r="AE130" s="39"/>
      <c r="AR130" s="232" t="s">
        <v>406</v>
      </c>
      <c r="AT130" s="232" t="s">
        <v>129</v>
      </c>
      <c r="AU130" s="232" t="s">
        <v>83</v>
      </c>
      <c r="AY130" s="18" t="s">
        <v>127</v>
      </c>
      <c r="BE130" s="233">
        <f>IF(N130="základní",J130,0)</f>
        <v>0</v>
      </c>
      <c r="BF130" s="233">
        <f>IF(N130="snížená",J130,0)</f>
        <v>0</v>
      </c>
      <c r="BG130" s="233">
        <f>IF(N130="zákl. přenesená",J130,0)</f>
        <v>0</v>
      </c>
      <c r="BH130" s="233">
        <f>IF(N130="sníž. přenesená",J130,0)</f>
        <v>0</v>
      </c>
      <c r="BI130" s="233">
        <f>IF(N130="nulová",J130,0)</f>
        <v>0</v>
      </c>
      <c r="BJ130" s="18" t="s">
        <v>81</v>
      </c>
      <c r="BK130" s="233">
        <f>ROUND(I130*H130,2)</f>
        <v>0</v>
      </c>
      <c r="BL130" s="18" t="s">
        <v>406</v>
      </c>
      <c r="BM130" s="232" t="s">
        <v>898</v>
      </c>
    </row>
    <row r="131" spans="1:47" s="2" customFormat="1" ht="12">
      <c r="A131" s="39"/>
      <c r="B131" s="40"/>
      <c r="C131" s="41"/>
      <c r="D131" s="234" t="s">
        <v>135</v>
      </c>
      <c r="E131" s="41"/>
      <c r="F131" s="235" t="s">
        <v>897</v>
      </c>
      <c r="G131" s="41"/>
      <c r="H131" s="41"/>
      <c r="I131" s="137"/>
      <c r="J131" s="41"/>
      <c r="K131" s="41"/>
      <c r="L131" s="45"/>
      <c r="M131" s="236"/>
      <c r="N131" s="237"/>
      <c r="O131" s="85"/>
      <c r="P131" s="85"/>
      <c r="Q131" s="85"/>
      <c r="R131" s="85"/>
      <c r="S131" s="85"/>
      <c r="T131" s="86"/>
      <c r="U131" s="39"/>
      <c r="V131" s="39"/>
      <c r="W131" s="39"/>
      <c r="X131" s="39"/>
      <c r="Y131" s="39"/>
      <c r="Z131" s="39"/>
      <c r="AA131" s="39"/>
      <c r="AB131" s="39"/>
      <c r="AC131" s="39"/>
      <c r="AD131" s="39"/>
      <c r="AE131" s="39"/>
      <c r="AT131" s="18" t="s">
        <v>135</v>
      </c>
      <c r="AU131" s="18" t="s">
        <v>83</v>
      </c>
    </row>
    <row r="132" spans="1:65" s="2" customFormat="1" ht="16.5" customHeight="1">
      <c r="A132" s="39"/>
      <c r="B132" s="40"/>
      <c r="C132" s="220" t="s">
        <v>302</v>
      </c>
      <c r="D132" s="220" t="s">
        <v>129</v>
      </c>
      <c r="E132" s="221" t="s">
        <v>899</v>
      </c>
      <c r="F132" s="222" t="s">
        <v>900</v>
      </c>
      <c r="G132" s="223" t="s">
        <v>457</v>
      </c>
      <c r="H132" s="224">
        <v>9</v>
      </c>
      <c r="I132" s="225"/>
      <c r="J132" s="226">
        <f>ROUND(I132*H132,2)</f>
        <v>0</v>
      </c>
      <c r="K132" s="227"/>
      <c r="L132" s="45"/>
      <c r="M132" s="228" t="s">
        <v>21</v>
      </c>
      <c r="N132" s="229" t="s">
        <v>44</v>
      </c>
      <c r="O132" s="85"/>
      <c r="P132" s="230">
        <f>O132*H132</f>
        <v>0</v>
      </c>
      <c r="Q132" s="230">
        <v>0</v>
      </c>
      <c r="R132" s="230">
        <f>Q132*H132</f>
        <v>0</v>
      </c>
      <c r="S132" s="230">
        <v>0</v>
      </c>
      <c r="T132" s="231">
        <f>S132*H132</f>
        <v>0</v>
      </c>
      <c r="U132" s="39"/>
      <c r="V132" s="39"/>
      <c r="W132" s="39"/>
      <c r="X132" s="39"/>
      <c r="Y132" s="39"/>
      <c r="Z132" s="39"/>
      <c r="AA132" s="39"/>
      <c r="AB132" s="39"/>
      <c r="AC132" s="39"/>
      <c r="AD132" s="39"/>
      <c r="AE132" s="39"/>
      <c r="AR132" s="232" t="s">
        <v>406</v>
      </c>
      <c r="AT132" s="232" t="s">
        <v>129</v>
      </c>
      <c r="AU132" s="232" t="s">
        <v>83</v>
      </c>
      <c r="AY132" s="18" t="s">
        <v>127</v>
      </c>
      <c r="BE132" s="233">
        <f>IF(N132="základní",J132,0)</f>
        <v>0</v>
      </c>
      <c r="BF132" s="233">
        <f>IF(N132="snížená",J132,0)</f>
        <v>0</v>
      </c>
      <c r="BG132" s="233">
        <f>IF(N132="zákl. přenesená",J132,0)</f>
        <v>0</v>
      </c>
      <c r="BH132" s="233">
        <f>IF(N132="sníž. přenesená",J132,0)</f>
        <v>0</v>
      </c>
      <c r="BI132" s="233">
        <f>IF(N132="nulová",J132,0)</f>
        <v>0</v>
      </c>
      <c r="BJ132" s="18" t="s">
        <v>81</v>
      </c>
      <c r="BK132" s="233">
        <f>ROUND(I132*H132,2)</f>
        <v>0</v>
      </c>
      <c r="BL132" s="18" t="s">
        <v>406</v>
      </c>
      <c r="BM132" s="232" t="s">
        <v>901</v>
      </c>
    </row>
    <row r="133" spans="1:47" s="2" customFormat="1" ht="12">
      <c r="A133" s="39"/>
      <c r="B133" s="40"/>
      <c r="C133" s="41"/>
      <c r="D133" s="234" t="s">
        <v>135</v>
      </c>
      <c r="E133" s="41"/>
      <c r="F133" s="235" t="s">
        <v>900</v>
      </c>
      <c r="G133" s="41"/>
      <c r="H133" s="41"/>
      <c r="I133" s="137"/>
      <c r="J133" s="41"/>
      <c r="K133" s="41"/>
      <c r="L133" s="45"/>
      <c r="M133" s="236"/>
      <c r="N133" s="237"/>
      <c r="O133" s="85"/>
      <c r="P133" s="85"/>
      <c r="Q133" s="85"/>
      <c r="R133" s="85"/>
      <c r="S133" s="85"/>
      <c r="T133" s="86"/>
      <c r="U133" s="39"/>
      <c r="V133" s="39"/>
      <c r="W133" s="39"/>
      <c r="X133" s="39"/>
      <c r="Y133" s="39"/>
      <c r="Z133" s="39"/>
      <c r="AA133" s="39"/>
      <c r="AB133" s="39"/>
      <c r="AC133" s="39"/>
      <c r="AD133" s="39"/>
      <c r="AE133" s="39"/>
      <c r="AT133" s="18" t="s">
        <v>135</v>
      </c>
      <c r="AU133" s="18" t="s">
        <v>83</v>
      </c>
    </row>
    <row r="134" spans="1:65" s="2" customFormat="1" ht="16.5" customHeight="1">
      <c r="A134" s="39"/>
      <c r="B134" s="40"/>
      <c r="C134" s="220" t="s">
        <v>306</v>
      </c>
      <c r="D134" s="220" t="s">
        <v>129</v>
      </c>
      <c r="E134" s="221" t="s">
        <v>902</v>
      </c>
      <c r="F134" s="222" t="s">
        <v>903</v>
      </c>
      <c r="G134" s="223" t="s">
        <v>457</v>
      </c>
      <c r="H134" s="224">
        <v>1</v>
      </c>
      <c r="I134" s="225"/>
      <c r="J134" s="226">
        <f>ROUND(I134*H134,2)</f>
        <v>0</v>
      </c>
      <c r="K134" s="227"/>
      <c r="L134" s="45"/>
      <c r="M134" s="228" t="s">
        <v>21</v>
      </c>
      <c r="N134" s="229" t="s">
        <v>44</v>
      </c>
      <c r="O134" s="85"/>
      <c r="P134" s="230">
        <f>O134*H134</f>
        <v>0</v>
      </c>
      <c r="Q134" s="230">
        <v>0</v>
      </c>
      <c r="R134" s="230">
        <f>Q134*H134</f>
        <v>0</v>
      </c>
      <c r="S134" s="230">
        <v>0</v>
      </c>
      <c r="T134" s="231">
        <f>S134*H134</f>
        <v>0</v>
      </c>
      <c r="U134" s="39"/>
      <c r="V134" s="39"/>
      <c r="W134" s="39"/>
      <c r="X134" s="39"/>
      <c r="Y134" s="39"/>
      <c r="Z134" s="39"/>
      <c r="AA134" s="39"/>
      <c r="AB134" s="39"/>
      <c r="AC134" s="39"/>
      <c r="AD134" s="39"/>
      <c r="AE134" s="39"/>
      <c r="AR134" s="232" t="s">
        <v>406</v>
      </c>
      <c r="AT134" s="232" t="s">
        <v>129</v>
      </c>
      <c r="AU134" s="232" t="s">
        <v>83</v>
      </c>
      <c r="AY134" s="18" t="s">
        <v>127</v>
      </c>
      <c r="BE134" s="233">
        <f>IF(N134="základní",J134,0)</f>
        <v>0</v>
      </c>
      <c r="BF134" s="233">
        <f>IF(N134="snížená",J134,0)</f>
        <v>0</v>
      </c>
      <c r="BG134" s="233">
        <f>IF(N134="zákl. přenesená",J134,0)</f>
        <v>0</v>
      </c>
      <c r="BH134" s="233">
        <f>IF(N134="sníž. přenesená",J134,0)</f>
        <v>0</v>
      </c>
      <c r="BI134" s="233">
        <f>IF(N134="nulová",J134,0)</f>
        <v>0</v>
      </c>
      <c r="BJ134" s="18" t="s">
        <v>81</v>
      </c>
      <c r="BK134" s="233">
        <f>ROUND(I134*H134,2)</f>
        <v>0</v>
      </c>
      <c r="BL134" s="18" t="s">
        <v>406</v>
      </c>
      <c r="BM134" s="232" t="s">
        <v>904</v>
      </c>
    </row>
    <row r="135" spans="1:47" s="2" customFormat="1" ht="12">
      <c r="A135" s="39"/>
      <c r="B135" s="40"/>
      <c r="C135" s="41"/>
      <c r="D135" s="234" t="s">
        <v>135</v>
      </c>
      <c r="E135" s="41"/>
      <c r="F135" s="235" t="s">
        <v>903</v>
      </c>
      <c r="G135" s="41"/>
      <c r="H135" s="41"/>
      <c r="I135" s="137"/>
      <c r="J135" s="41"/>
      <c r="K135" s="41"/>
      <c r="L135" s="45"/>
      <c r="M135" s="236"/>
      <c r="N135" s="237"/>
      <c r="O135" s="85"/>
      <c r="P135" s="85"/>
      <c r="Q135" s="85"/>
      <c r="R135" s="85"/>
      <c r="S135" s="85"/>
      <c r="T135" s="86"/>
      <c r="U135" s="39"/>
      <c r="V135" s="39"/>
      <c r="W135" s="39"/>
      <c r="X135" s="39"/>
      <c r="Y135" s="39"/>
      <c r="Z135" s="39"/>
      <c r="AA135" s="39"/>
      <c r="AB135" s="39"/>
      <c r="AC135" s="39"/>
      <c r="AD135" s="39"/>
      <c r="AE135" s="39"/>
      <c r="AT135" s="18" t="s">
        <v>135</v>
      </c>
      <c r="AU135" s="18" t="s">
        <v>83</v>
      </c>
    </row>
    <row r="136" spans="1:65" s="2" customFormat="1" ht="16.5" customHeight="1">
      <c r="A136" s="39"/>
      <c r="B136" s="40"/>
      <c r="C136" s="220" t="s">
        <v>309</v>
      </c>
      <c r="D136" s="220" t="s">
        <v>129</v>
      </c>
      <c r="E136" s="221" t="s">
        <v>905</v>
      </c>
      <c r="F136" s="222" t="s">
        <v>906</v>
      </c>
      <c r="G136" s="223" t="s">
        <v>457</v>
      </c>
      <c r="H136" s="224">
        <v>1</v>
      </c>
      <c r="I136" s="225"/>
      <c r="J136" s="226">
        <f>ROUND(I136*H136,2)</f>
        <v>0</v>
      </c>
      <c r="K136" s="227"/>
      <c r="L136" s="45"/>
      <c r="M136" s="228" t="s">
        <v>21</v>
      </c>
      <c r="N136" s="229" t="s">
        <v>44</v>
      </c>
      <c r="O136" s="85"/>
      <c r="P136" s="230">
        <f>O136*H136</f>
        <v>0</v>
      </c>
      <c r="Q136" s="230">
        <v>0</v>
      </c>
      <c r="R136" s="230">
        <f>Q136*H136</f>
        <v>0</v>
      </c>
      <c r="S136" s="230">
        <v>0</v>
      </c>
      <c r="T136" s="231">
        <f>S136*H136</f>
        <v>0</v>
      </c>
      <c r="U136" s="39"/>
      <c r="V136" s="39"/>
      <c r="W136" s="39"/>
      <c r="X136" s="39"/>
      <c r="Y136" s="39"/>
      <c r="Z136" s="39"/>
      <c r="AA136" s="39"/>
      <c r="AB136" s="39"/>
      <c r="AC136" s="39"/>
      <c r="AD136" s="39"/>
      <c r="AE136" s="39"/>
      <c r="AR136" s="232" t="s">
        <v>406</v>
      </c>
      <c r="AT136" s="232" t="s">
        <v>129</v>
      </c>
      <c r="AU136" s="232" t="s">
        <v>83</v>
      </c>
      <c r="AY136" s="18" t="s">
        <v>127</v>
      </c>
      <c r="BE136" s="233">
        <f>IF(N136="základní",J136,0)</f>
        <v>0</v>
      </c>
      <c r="BF136" s="233">
        <f>IF(N136="snížená",J136,0)</f>
        <v>0</v>
      </c>
      <c r="BG136" s="233">
        <f>IF(N136="zákl. přenesená",J136,0)</f>
        <v>0</v>
      </c>
      <c r="BH136" s="233">
        <f>IF(N136="sníž. přenesená",J136,0)</f>
        <v>0</v>
      </c>
      <c r="BI136" s="233">
        <f>IF(N136="nulová",J136,0)</f>
        <v>0</v>
      </c>
      <c r="BJ136" s="18" t="s">
        <v>81</v>
      </c>
      <c r="BK136" s="233">
        <f>ROUND(I136*H136,2)</f>
        <v>0</v>
      </c>
      <c r="BL136" s="18" t="s">
        <v>406</v>
      </c>
      <c r="BM136" s="232" t="s">
        <v>907</v>
      </c>
    </row>
    <row r="137" spans="1:47" s="2" customFormat="1" ht="12">
      <c r="A137" s="39"/>
      <c r="B137" s="40"/>
      <c r="C137" s="41"/>
      <c r="D137" s="234" t="s">
        <v>135</v>
      </c>
      <c r="E137" s="41"/>
      <c r="F137" s="235" t="s">
        <v>906</v>
      </c>
      <c r="G137" s="41"/>
      <c r="H137" s="41"/>
      <c r="I137" s="137"/>
      <c r="J137" s="41"/>
      <c r="K137" s="41"/>
      <c r="L137" s="45"/>
      <c r="M137" s="236"/>
      <c r="N137" s="237"/>
      <c r="O137" s="85"/>
      <c r="P137" s="85"/>
      <c r="Q137" s="85"/>
      <c r="R137" s="85"/>
      <c r="S137" s="85"/>
      <c r="T137" s="86"/>
      <c r="U137" s="39"/>
      <c r="V137" s="39"/>
      <c r="W137" s="39"/>
      <c r="X137" s="39"/>
      <c r="Y137" s="39"/>
      <c r="Z137" s="39"/>
      <c r="AA137" s="39"/>
      <c r="AB137" s="39"/>
      <c r="AC137" s="39"/>
      <c r="AD137" s="39"/>
      <c r="AE137" s="39"/>
      <c r="AT137" s="18" t="s">
        <v>135</v>
      </c>
      <c r="AU137" s="18" t="s">
        <v>83</v>
      </c>
    </row>
    <row r="138" spans="1:65" s="2" customFormat="1" ht="16.5" customHeight="1">
      <c r="A138" s="39"/>
      <c r="B138" s="40"/>
      <c r="C138" s="220" t="s">
        <v>315</v>
      </c>
      <c r="D138" s="220" t="s">
        <v>129</v>
      </c>
      <c r="E138" s="221" t="s">
        <v>908</v>
      </c>
      <c r="F138" s="222" t="s">
        <v>909</v>
      </c>
      <c r="G138" s="223" t="s">
        <v>457</v>
      </c>
      <c r="H138" s="224">
        <v>1</v>
      </c>
      <c r="I138" s="225"/>
      <c r="J138" s="226">
        <f>ROUND(I138*H138,2)</f>
        <v>0</v>
      </c>
      <c r="K138" s="227"/>
      <c r="L138" s="45"/>
      <c r="M138" s="228" t="s">
        <v>21</v>
      </c>
      <c r="N138" s="229" t="s">
        <v>44</v>
      </c>
      <c r="O138" s="85"/>
      <c r="P138" s="230">
        <f>O138*H138</f>
        <v>0</v>
      </c>
      <c r="Q138" s="230">
        <v>0</v>
      </c>
      <c r="R138" s="230">
        <f>Q138*H138</f>
        <v>0</v>
      </c>
      <c r="S138" s="230">
        <v>0</v>
      </c>
      <c r="T138" s="231">
        <f>S138*H138</f>
        <v>0</v>
      </c>
      <c r="U138" s="39"/>
      <c r="V138" s="39"/>
      <c r="W138" s="39"/>
      <c r="X138" s="39"/>
      <c r="Y138" s="39"/>
      <c r="Z138" s="39"/>
      <c r="AA138" s="39"/>
      <c r="AB138" s="39"/>
      <c r="AC138" s="39"/>
      <c r="AD138" s="39"/>
      <c r="AE138" s="39"/>
      <c r="AR138" s="232" t="s">
        <v>406</v>
      </c>
      <c r="AT138" s="232" t="s">
        <v>129</v>
      </c>
      <c r="AU138" s="232" t="s">
        <v>83</v>
      </c>
      <c r="AY138" s="18" t="s">
        <v>127</v>
      </c>
      <c r="BE138" s="233">
        <f>IF(N138="základní",J138,0)</f>
        <v>0</v>
      </c>
      <c r="BF138" s="233">
        <f>IF(N138="snížená",J138,0)</f>
        <v>0</v>
      </c>
      <c r="BG138" s="233">
        <f>IF(N138="zákl. přenesená",J138,0)</f>
        <v>0</v>
      </c>
      <c r="BH138" s="233">
        <f>IF(N138="sníž. přenesená",J138,0)</f>
        <v>0</v>
      </c>
      <c r="BI138" s="233">
        <f>IF(N138="nulová",J138,0)</f>
        <v>0</v>
      </c>
      <c r="BJ138" s="18" t="s">
        <v>81</v>
      </c>
      <c r="BK138" s="233">
        <f>ROUND(I138*H138,2)</f>
        <v>0</v>
      </c>
      <c r="BL138" s="18" t="s">
        <v>406</v>
      </c>
      <c r="BM138" s="232" t="s">
        <v>910</v>
      </c>
    </row>
    <row r="139" spans="1:47" s="2" customFormat="1" ht="12">
      <c r="A139" s="39"/>
      <c r="B139" s="40"/>
      <c r="C139" s="41"/>
      <c r="D139" s="234" t="s">
        <v>135</v>
      </c>
      <c r="E139" s="41"/>
      <c r="F139" s="235" t="s">
        <v>909</v>
      </c>
      <c r="G139" s="41"/>
      <c r="H139" s="41"/>
      <c r="I139" s="137"/>
      <c r="J139" s="41"/>
      <c r="K139" s="41"/>
      <c r="L139" s="45"/>
      <c r="M139" s="236"/>
      <c r="N139" s="237"/>
      <c r="O139" s="85"/>
      <c r="P139" s="85"/>
      <c r="Q139" s="85"/>
      <c r="R139" s="85"/>
      <c r="S139" s="85"/>
      <c r="T139" s="86"/>
      <c r="U139" s="39"/>
      <c r="V139" s="39"/>
      <c r="W139" s="39"/>
      <c r="X139" s="39"/>
      <c r="Y139" s="39"/>
      <c r="Z139" s="39"/>
      <c r="AA139" s="39"/>
      <c r="AB139" s="39"/>
      <c r="AC139" s="39"/>
      <c r="AD139" s="39"/>
      <c r="AE139" s="39"/>
      <c r="AT139" s="18" t="s">
        <v>135</v>
      </c>
      <c r="AU139" s="18" t="s">
        <v>83</v>
      </c>
    </row>
    <row r="140" spans="1:65" s="2" customFormat="1" ht="16.5" customHeight="1">
      <c r="A140" s="39"/>
      <c r="B140" s="40"/>
      <c r="C140" s="220" t="s">
        <v>319</v>
      </c>
      <c r="D140" s="220" t="s">
        <v>129</v>
      </c>
      <c r="E140" s="221" t="s">
        <v>911</v>
      </c>
      <c r="F140" s="222" t="s">
        <v>912</v>
      </c>
      <c r="G140" s="223" t="s">
        <v>457</v>
      </c>
      <c r="H140" s="224">
        <v>1</v>
      </c>
      <c r="I140" s="225"/>
      <c r="J140" s="226">
        <f>ROUND(I140*H140,2)</f>
        <v>0</v>
      </c>
      <c r="K140" s="227"/>
      <c r="L140" s="45"/>
      <c r="M140" s="228" t="s">
        <v>21</v>
      </c>
      <c r="N140" s="229" t="s">
        <v>44</v>
      </c>
      <c r="O140" s="85"/>
      <c r="P140" s="230">
        <f>O140*H140</f>
        <v>0</v>
      </c>
      <c r="Q140" s="230">
        <v>0</v>
      </c>
      <c r="R140" s="230">
        <f>Q140*H140</f>
        <v>0</v>
      </c>
      <c r="S140" s="230">
        <v>0</v>
      </c>
      <c r="T140" s="231">
        <f>S140*H140</f>
        <v>0</v>
      </c>
      <c r="U140" s="39"/>
      <c r="V140" s="39"/>
      <c r="W140" s="39"/>
      <c r="X140" s="39"/>
      <c r="Y140" s="39"/>
      <c r="Z140" s="39"/>
      <c r="AA140" s="39"/>
      <c r="AB140" s="39"/>
      <c r="AC140" s="39"/>
      <c r="AD140" s="39"/>
      <c r="AE140" s="39"/>
      <c r="AR140" s="232" t="s">
        <v>406</v>
      </c>
      <c r="AT140" s="232" t="s">
        <v>129</v>
      </c>
      <c r="AU140" s="232" t="s">
        <v>83</v>
      </c>
      <c r="AY140" s="18" t="s">
        <v>127</v>
      </c>
      <c r="BE140" s="233">
        <f>IF(N140="základní",J140,0)</f>
        <v>0</v>
      </c>
      <c r="BF140" s="233">
        <f>IF(N140="snížená",J140,0)</f>
        <v>0</v>
      </c>
      <c r="BG140" s="233">
        <f>IF(N140="zákl. přenesená",J140,0)</f>
        <v>0</v>
      </c>
      <c r="BH140" s="233">
        <f>IF(N140="sníž. přenesená",J140,0)</f>
        <v>0</v>
      </c>
      <c r="BI140" s="233">
        <f>IF(N140="nulová",J140,0)</f>
        <v>0</v>
      </c>
      <c r="BJ140" s="18" t="s">
        <v>81</v>
      </c>
      <c r="BK140" s="233">
        <f>ROUND(I140*H140,2)</f>
        <v>0</v>
      </c>
      <c r="BL140" s="18" t="s">
        <v>406</v>
      </c>
      <c r="BM140" s="232" t="s">
        <v>913</v>
      </c>
    </row>
    <row r="141" spans="1:47" s="2" customFormat="1" ht="12">
      <c r="A141" s="39"/>
      <c r="B141" s="40"/>
      <c r="C141" s="41"/>
      <c r="D141" s="234" t="s">
        <v>135</v>
      </c>
      <c r="E141" s="41"/>
      <c r="F141" s="235" t="s">
        <v>912</v>
      </c>
      <c r="G141" s="41"/>
      <c r="H141" s="41"/>
      <c r="I141" s="137"/>
      <c r="J141" s="41"/>
      <c r="K141" s="41"/>
      <c r="L141" s="45"/>
      <c r="M141" s="236"/>
      <c r="N141" s="237"/>
      <c r="O141" s="85"/>
      <c r="P141" s="85"/>
      <c r="Q141" s="85"/>
      <c r="R141" s="85"/>
      <c r="S141" s="85"/>
      <c r="T141" s="86"/>
      <c r="U141" s="39"/>
      <c r="V141" s="39"/>
      <c r="W141" s="39"/>
      <c r="X141" s="39"/>
      <c r="Y141" s="39"/>
      <c r="Z141" s="39"/>
      <c r="AA141" s="39"/>
      <c r="AB141" s="39"/>
      <c r="AC141" s="39"/>
      <c r="AD141" s="39"/>
      <c r="AE141" s="39"/>
      <c r="AT141" s="18" t="s">
        <v>135</v>
      </c>
      <c r="AU141" s="18" t="s">
        <v>83</v>
      </c>
    </row>
    <row r="142" spans="1:65" s="2" customFormat="1" ht="16.5" customHeight="1">
      <c r="A142" s="39"/>
      <c r="B142" s="40"/>
      <c r="C142" s="220" t="s">
        <v>324</v>
      </c>
      <c r="D142" s="220" t="s">
        <v>129</v>
      </c>
      <c r="E142" s="221" t="s">
        <v>914</v>
      </c>
      <c r="F142" s="222" t="s">
        <v>915</v>
      </c>
      <c r="G142" s="223" t="s">
        <v>457</v>
      </c>
      <c r="H142" s="224">
        <v>1</v>
      </c>
      <c r="I142" s="225"/>
      <c r="J142" s="226">
        <f>ROUND(I142*H142,2)</f>
        <v>0</v>
      </c>
      <c r="K142" s="227"/>
      <c r="L142" s="45"/>
      <c r="M142" s="228" t="s">
        <v>21</v>
      </c>
      <c r="N142" s="229" t="s">
        <v>44</v>
      </c>
      <c r="O142" s="85"/>
      <c r="P142" s="230">
        <f>O142*H142</f>
        <v>0</v>
      </c>
      <c r="Q142" s="230">
        <v>0</v>
      </c>
      <c r="R142" s="230">
        <f>Q142*H142</f>
        <v>0</v>
      </c>
      <c r="S142" s="230">
        <v>0</v>
      </c>
      <c r="T142" s="231">
        <f>S142*H142</f>
        <v>0</v>
      </c>
      <c r="U142" s="39"/>
      <c r="V142" s="39"/>
      <c r="W142" s="39"/>
      <c r="X142" s="39"/>
      <c r="Y142" s="39"/>
      <c r="Z142" s="39"/>
      <c r="AA142" s="39"/>
      <c r="AB142" s="39"/>
      <c r="AC142" s="39"/>
      <c r="AD142" s="39"/>
      <c r="AE142" s="39"/>
      <c r="AR142" s="232" t="s">
        <v>406</v>
      </c>
      <c r="AT142" s="232" t="s">
        <v>129</v>
      </c>
      <c r="AU142" s="232" t="s">
        <v>83</v>
      </c>
      <c r="AY142" s="18" t="s">
        <v>127</v>
      </c>
      <c r="BE142" s="233">
        <f>IF(N142="základní",J142,0)</f>
        <v>0</v>
      </c>
      <c r="BF142" s="233">
        <f>IF(N142="snížená",J142,0)</f>
        <v>0</v>
      </c>
      <c r="BG142" s="233">
        <f>IF(N142="zákl. přenesená",J142,0)</f>
        <v>0</v>
      </c>
      <c r="BH142" s="233">
        <f>IF(N142="sníž. přenesená",J142,0)</f>
        <v>0</v>
      </c>
      <c r="BI142" s="233">
        <f>IF(N142="nulová",J142,0)</f>
        <v>0</v>
      </c>
      <c r="BJ142" s="18" t="s">
        <v>81</v>
      </c>
      <c r="BK142" s="233">
        <f>ROUND(I142*H142,2)</f>
        <v>0</v>
      </c>
      <c r="BL142" s="18" t="s">
        <v>406</v>
      </c>
      <c r="BM142" s="232" t="s">
        <v>916</v>
      </c>
    </row>
    <row r="143" spans="1:47" s="2" customFormat="1" ht="12">
      <c r="A143" s="39"/>
      <c r="B143" s="40"/>
      <c r="C143" s="41"/>
      <c r="D143" s="234" t="s">
        <v>135</v>
      </c>
      <c r="E143" s="41"/>
      <c r="F143" s="235" t="s">
        <v>915</v>
      </c>
      <c r="G143" s="41"/>
      <c r="H143" s="41"/>
      <c r="I143" s="137"/>
      <c r="J143" s="41"/>
      <c r="K143" s="41"/>
      <c r="L143" s="45"/>
      <c r="M143" s="236"/>
      <c r="N143" s="237"/>
      <c r="O143" s="85"/>
      <c r="P143" s="85"/>
      <c r="Q143" s="85"/>
      <c r="R143" s="85"/>
      <c r="S143" s="85"/>
      <c r="T143" s="86"/>
      <c r="U143" s="39"/>
      <c r="V143" s="39"/>
      <c r="W143" s="39"/>
      <c r="X143" s="39"/>
      <c r="Y143" s="39"/>
      <c r="Z143" s="39"/>
      <c r="AA143" s="39"/>
      <c r="AB143" s="39"/>
      <c r="AC143" s="39"/>
      <c r="AD143" s="39"/>
      <c r="AE143" s="39"/>
      <c r="AT143" s="18" t="s">
        <v>135</v>
      </c>
      <c r="AU143" s="18" t="s">
        <v>83</v>
      </c>
    </row>
    <row r="144" spans="1:65" s="2" customFormat="1" ht="16.5" customHeight="1">
      <c r="A144" s="39"/>
      <c r="B144" s="40"/>
      <c r="C144" s="220" t="s">
        <v>328</v>
      </c>
      <c r="D144" s="220" t="s">
        <v>129</v>
      </c>
      <c r="E144" s="221" t="s">
        <v>917</v>
      </c>
      <c r="F144" s="222" t="s">
        <v>918</v>
      </c>
      <c r="G144" s="223" t="s">
        <v>457</v>
      </c>
      <c r="H144" s="224">
        <v>27</v>
      </c>
      <c r="I144" s="225"/>
      <c r="J144" s="226">
        <f>ROUND(I144*H144,2)</f>
        <v>0</v>
      </c>
      <c r="K144" s="227"/>
      <c r="L144" s="45"/>
      <c r="M144" s="228" t="s">
        <v>21</v>
      </c>
      <c r="N144" s="229" t="s">
        <v>44</v>
      </c>
      <c r="O144" s="85"/>
      <c r="P144" s="230">
        <f>O144*H144</f>
        <v>0</v>
      </c>
      <c r="Q144" s="230">
        <v>0</v>
      </c>
      <c r="R144" s="230">
        <f>Q144*H144</f>
        <v>0</v>
      </c>
      <c r="S144" s="230">
        <v>0</v>
      </c>
      <c r="T144" s="231">
        <f>S144*H144</f>
        <v>0</v>
      </c>
      <c r="U144" s="39"/>
      <c r="V144" s="39"/>
      <c r="W144" s="39"/>
      <c r="X144" s="39"/>
      <c r="Y144" s="39"/>
      <c r="Z144" s="39"/>
      <c r="AA144" s="39"/>
      <c r="AB144" s="39"/>
      <c r="AC144" s="39"/>
      <c r="AD144" s="39"/>
      <c r="AE144" s="39"/>
      <c r="AR144" s="232" t="s">
        <v>406</v>
      </c>
      <c r="AT144" s="232" t="s">
        <v>129</v>
      </c>
      <c r="AU144" s="232" t="s">
        <v>83</v>
      </c>
      <c r="AY144" s="18" t="s">
        <v>127</v>
      </c>
      <c r="BE144" s="233">
        <f>IF(N144="základní",J144,0)</f>
        <v>0</v>
      </c>
      <c r="BF144" s="233">
        <f>IF(N144="snížená",J144,0)</f>
        <v>0</v>
      </c>
      <c r="BG144" s="233">
        <f>IF(N144="zákl. přenesená",J144,0)</f>
        <v>0</v>
      </c>
      <c r="BH144" s="233">
        <f>IF(N144="sníž. přenesená",J144,0)</f>
        <v>0</v>
      </c>
      <c r="BI144" s="233">
        <f>IF(N144="nulová",J144,0)</f>
        <v>0</v>
      </c>
      <c r="BJ144" s="18" t="s">
        <v>81</v>
      </c>
      <c r="BK144" s="233">
        <f>ROUND(I144*H144,2)</f>
        <v>0</v>
      </c>
      <c r="BL144" s="18" t="s">
        <v>406</v>
      </c>
      <c r="BM144" s="232" t="s">
        <v>919</v>
      </c>
    </row>
    <row r="145" spans="1:47" s="2" customFormat="1" ht="12">
      <c r="A145" s="39"/>
      <c r="B145" s="40"/>
      <c r="C145" s="41"/>
      <c r="D145" s="234" t="s">
        <v>135</v>
      </c>
      <c r="E145" s="41"/>
      <c r="F145" s="235" t="s">
        <v>918</v>
      </c>
      <c r="G145" s="41"/>
      <c r="H145" s="41"/>
      <c r="I145" s="137"/>
      <c r="J145" s="41"/>
      <c r="K145" s="41"/>
      <c r="L145" s="45"/>
      <c r="M145" s="236"/>
      <c r="N145" s="237"/>
      <c r="O145" s="85"/>
      <c r="P145" s="85"/>
      <c r="Q145" s="85"/>
      <c r="R145" s="85"/>
      <c r="S145" s="85"/>
      <c r="T145" s="86"/>
      <c r="U145" s="39"/>
      <c r="V145" s="39"/>
      <c r="W145" s="39"/>
      <c r="X145" s="39"/>
      <c r="Y145" s="39"/>
      <c r="Z145" s="39"/>
      <c r="AA145" s="39"/>
      <c r="AB145" s="39"/>
      <c r="AC145" s="39"/>
      <c r="AD145" s="39"/>
      <c r="AE145" s="39"/>
      <c r="AT145" s="18" t="s">
        <v>135</v>
      </c>
      <c r="AU145" s="18" t="s">
        <v>83</v>
      </c>
    </row>
    <row r="146" spans="1:65" s="2" customFormat="1" ht="16.5" customHeight="1">
      <c r="A146" s="39"/>
      <c r="B146" s="40"/>
      <c r="C146" s="220" t="s">
        <v>332</v>
      </c>
      <c r="D146" s="220" t="s">
        <v>129</v>
      </c>
      <c r="E146" s="221" t="s">
        <v>920</v>
      </c>
      <c r="F146" s="222" t="s">
        <v>921</v>
      </c>
      <c r="G146" s="223" t="s">
        <v>457</v>
      </c>
      <c r="H146" s="224">
        <v>12</v>
      </c>
      <c r="I146" s="225"/>
      <c r="J146" s="226">
        <f>ROUND(I146*H146,2)</f>
        <v>0</v>
      </c>
      <c r="K146" s="227"/>
      <c r="L146" s="45"/>
      <c r="M146" s="228" t="s">
        <v>21</v>
      </c>
      <c r="N146" s="229" t="s">
        <v>44</v>
      </c>
      <c r="O146" s="85"/>
      <c r="P146" s="230">
        <f>O146*H146</f>
        <v>0</v>
      </c>
      <c r="Q146" s="230">
        <v>0</v>
      </c>
      <c r="R146" s="230">
        <f>Q146*H146</f>
        <v>0</v>
      </c>
      <c r="S146" s="230">
        <v>0</v>
      </c>
      <c r="T146" s="231">
        <f>S146*H146</f>
        <v>0</v>
      </c>
      <c r="U146" s="39"/>
      <c r="V146" s="39"/>
      <c r="W146" s="39"/>
      <c r="X146" s="39"/>
      <c r="Y146" s="39"/>
      <c r="Z146" s="39"/>
      <c r="AA146" s="39"/>
      <c r="AB146" s="39"/>
      <c r="AC146" s="39"/>
      <c r="AD146" s="39"/>
      <c r="AE146" s="39"/>
      <c r="AR146" s="232" t="s">
        <v>406</v>
      </c>
      <c r="AT146" s="232" t="s">
        <v>129</v>
      </c>
      <c r="AU146" s="232" t="s">
        <v>83</v>
      </c>
      <c r="AY146" s="18" t="s">
        <v>127</v>
      </c>
      <c r="BE146" s="233">
        <f>IF(N146="základní",J146,0)</f>
        <v>0</v>
      </c>
      <c r="BF146" s="233">
        <f>IF(N146="snížená",J146,0)</f>
        <v>0</v>
      </c>
      <c r="BG146" s="233">
        <f>IF(N146="zákl. přenesená",J146,0)</f>
        <v>0</v>
      </c>
      <c r="BH146" s="233">
        <f>IF(N146="sníž. přenesená",J146,0)</f>
        <v>0</v>
      </c>
      <c r="BI146" s="233">
        <f>IF(N146="nulová",J146,0)</f>
        <v>0</v>
      </c>
      <c r="BJ146" s="18" t="s">
        <v>81</v>
      </c>
      <c r="BK146" s="233">
        <f>ROUND(I146*H146,2)</f>
        <v>0</v>
      </c>
      <c r="BL146" s="18" t="s">
        <v>406</v>
      </c>
      <c r="BM146" s="232" t="s">
        <v>922</v>
      </c>
    </row>
    <row r="147" spans="1:47" s="2" customFormat="1" ht="12">
      <c r="A147" s="39"/>
      <c r="B147" s="40"/>
      <c r="C147" s="41"/>
      <c r="D147" s="234" t="s">
        <v>135</v>
      </c>
      <c r="E147" s="41"/>
      <c r="F147" s="235" t="s">
        <v>921</v>
      </c>
      <c r="G147" s="41"/>
      <c r="H147" s="41"/>
      <c r="I147" s="137"/>
      <c r="J147" s="41"/>
      <c r="K147" s="41"/>
      <c r="L147" s="45"/>
      <c r="M147" s="236"/>
      <c r="N147" s="237"/>
      <c r="O147" s="85"/>
      <c r="P147" s="85"/>
      <c r="Q147" s="85"/>
      <c r="R147" s="85"/>
      <c r="S147" s="85"/>
      <c r="T147" s="86"/>
      <c r="U147" s="39"/>
      <c r="V147" s="39"/>
      <c r="W147" s="39"/>
      <c r="X147" s="39"/>
      <c r="Y147" s="39"/>
      <c r="Z147" s="39"/>
      <c r="AA147" s="39"/>
      <c r="AB147" s="39"/>
      <c r="AC147" s="39"/>
      <c r="AD147" s="39"/>
      <c r="AE147" s="39"/>
      <c r="AT147" s="18" t="s">
        <v>135</v>
      </c>
      <c r="AU147" s="18" t="s">
        <v>83</v>
      </c>
    </row>
    <row r="148" spans="1:63" s="12" customFormat="1" ht="22.8" customHeight="1">
      <c r="A148" s="12"/>
      <c r="B148" s="204"/>
      <c r="C148" s="205"/>
      <c r="D148" s="206" t="s">
        <v>72</v>
      </c>
      <c r="E148" s="218" t="s">
        <v>483</v>
      </c>
      <c r="F148" s="218" t="s">
        <v>923</v>
      </c>
      <c r="G148" s="205"/>
      <c r="H148" s="205"/>
      <c r="I148" s="208"/>
      <c r="J148" s="219">
        <f>BK148</f>
        <v>0</v>
      </c>
      <c r="K148" s="205"/>
      <c r="L148" s="210"/>
      <c r="M148" s="211"/>
      <c r="N148" s="212"/>
      <c r="O148" s="212"/>
      <c r="P148" s="213">
        <f>P149+SUM(P150:P205)</f>
        <v>0</v>
      </c>
      <c r="Q148" s="212"/>
      <c r="R148" s="213">
        <f>R149+SUM(R150:R205)</f>
        <v>0</v>
      </c>
      <c r="S148" s="212"/>
      <c r="T148" s="214">
        <f>T149+SUM(T150:T205)</f>
        <v>0</v>
      </c>
      <c r="U148" s="12"/>
      <c r="V148" s="12"/>
      <c r="W148" s="12"/>
      <c r="X148" s="12"/>
      <c r="Y148" s="12"/>
      <c r="Z148" s="12"/>
      <c r="AA148" s="12"/>
      <c r="AB148" s="12"/>
      <c r="AC148" s="12"/>
      <c r="AD148" s="12"/>
      <c r="AE148" s="12"/>
      <c r="AR148" s="215" t="s">
        <v>141</v>
      </c>
      <c r="AT148" s="216" t="s">
        <v>72</v>
      </c>
      <c r="AU148" s="216" t="s">
        <v>81</v>
      </c>
      <c r="AY148" s="215" t="s">
        <v>127</v>
      </c>
      <c r="BK148" s="217">
        <f>BK149+SUM(BK150:BK205)</f>
        <v>0</v>
      </c>
    </row>
    <row r="149" spans="1:65" s="2" customFormat="1" ht="16.5" customHeight="1">
      <c r="A149" s="39"/>
      <c r="B149" s="40"/>
      <c r="C149" s="220" t="s">
        <v>336</v>
      </c>
      <c r="D149" s="220" t="s">
        <v>129</v>
      </c>
      <c r="E149" s="221" t="s">
        <v>924</v>
      </c>
      <c r="F149" s="222" t="s">
        <v>925</v>
      </c>
      <c r="G149" s="223" t="s">
        <v>198</v>
      </c>
      <c r="H149" s="224">
        <v>15</v>
      </c>
      <c r="I149" s="225"/>
      <c r="J149" s="226">
        <f>ROUND(I149*H149,2)</f>
        <v>0</v>
      </c>
      <c r="K149" s="227"/>
      <c r="L149" s="45"/>
      <c r="M149" s="228" t="s">
        <v>21</v>
      </c>
      <c r="N149" s="229" t="s">
        <v>44</v>
      </c>
      <c r="O149" s="85"/>
      <c r="P149" s="230">
        <f>O149*H149</f>
        <v>0</v>
      </c>
      <c r="Q149" s="230">
        <v>0</v>
      </c>
      <c r="R149" s="230">
        <f>Q149*H149</f>
        <v>0</v>
      </c>
      <c r="S149" s="230">
        <v>0</v>
      </c>
      <c r="T149" s="231">
        <f>S149*H149</f>
        <v>0</v>
      </c>
      <c r="U149" s="39"/>
      <c r="V149" s="39"/>
      <c r="W149" s="39"/>
      <c r="X149" s="39"/>
      <c r="Y149" s="39"/>
      <c r="Z149" s="39"/>
      <c r="AA149" s="39"/>
      <c r="AB149" s="39"/>
      <c r="AC149" s="39"/>
      <c r="AD149" s="39"/>
      <c r="AE149" s="39"/>
      <c r="AR149" s="232" t="s">
        <v>406</v>
      </c>
      <c r="AT149" s="232" t="s">
        <v>129</v>
      </c>
      <c r="AU149" s="232" t="s">
        <v>83</v>
      </c>
      <c r="AY149" s="18" t="s">
        <v>127</v>
      </c>
      <c r="BE149" s="233">
        <f>IF(N149="základní",J149,0)</f>
        <v>0</v>
      </c>
      <c r="BF149" s="233">
        <f>IF(N149="snížená",J149,0)</f>
        <v>0</v>
      </c>
      <c r="BG149" s="233">
        <f>IF(N149="zákl. přenesená",J149,0)</f>
        <v>0</v>
      </c>
      <c r="BH149" s="233">
        <f>IF(N149="sníž. přenesená",J149,0)</f>
        <v>0</v>
      </c>
      <c r="BI149" s="233">
        <f>IF(N149="nulová",J149,0)</f>
        <v>0</v>
      </c>
      <c r="BJ149" s="18" t="s">
        <v>81</v>
      </c>
      <c r="BK149" s="233">
        <f>ROUND(I149*H149,2)</f>
        <v>0</v>
      </c>
      <c r="BL149" s="18" t="s">
        <v>406</v>
      </c>
      <c r="BM149" s="232" t="s">
        <v>926</v>
      </c>
    </row>
    <row r="150" spans="1:47" s="2" customFormat="1" ht="12">
      <c r="A150" s="39"/>
      <c r="B150" s="40"/>
      <c r="C150" s="41"/>
      <c r="D150" s="234" t="s">
        <v>135</v>
      </c>
      <c r="E150" s="41"/>
      <c r="F150" s="235" t="s">
        <v>925</v>
      </c>
      <c r="G150" s="41"/>
      <c r="H150" s="41"/>
      <c r="I150" s="137"/>
      <c r="J150" s="41"/>
      <c r="K150" s="41"/>
      <c r="L150" s="45"/>
      <c r="M150" s="236"/>
      <c r="N150" s="237"/>
      <c r="O150" s="85"/>
      <c r="P150" s="85"/>
      <c r="Q150" s="85"/>
      <c r="R150" s="85"/>
      <c r="S150" s="85"/>
      <c r="T150" s="86"/>
      <c r="U150" s="39"/>
      <c r="V150" s="39"/>
      <c r="W150" s="39"/>
      <c r="X150" s="39"/>
      <c r="Y150" s="39"/>
      <c r="Z150" s="39"/>
      <c r="AA150" s="39"/>
      <c r="AB150" s="39"/>
      <c r="AC150" s="39"/>
      <c r="AD150" s="39"/>
      <c r="AE150" s="39"/>
      <c r="AT150" s="18" t="s">
        <v>135</v>
      </c>
      <c r="AU150" s="18" t="s">
        <v>83</v>
      </c>
    </row>
    <row r="151" spans="1:65" s="2" customFormat="1" ht="16.5" customHeight="1">
      <c r="A151" s="39"/>
      <c r="B151" s="40"/>
      <c r="C151" s="220" t="s">
        <v>341</v>
      </c>
      <c r="D151" s="220" t="s">
        <v>129</v>
      </c>
      <c r="E151" s="221" t="s">
        <v>927</v>
      </c>
      <c r="F151" s="222" t="s">
        <v>928</v>
      </c>
      <c r="G151" s="223" t="s">
        <v>457</v>
      </c>
      <c r="H151" s="224">
        <v>14</v>
      </c>
      <c r="I151" s="225"/>
      <c r="J151" s="226">
        <f>ROUND(I151*H151,2)</f>
        <v>0</v>
      </c>
      <c r="K151" s="227"/>
      <c r="L151" s="45"/>
      <c r="M151" s="228" t="s">
        <v>21</v>
      </c>
      <c r="N151" s="229" t="s">
        <v>44</v>
      </c>
      <c r="O151" s="85"/>
      <c r="P151" s="230">
        <f>O151*H151</f>
        <v>0</v>
      </c>
      <c r="Q151" s="230">
        <v>0</v>
      </c>
      <c r="R151" s="230">
        <f>Q151*H151</f>
        <v>0</v>
      </c>
      <c r="S151" s="230">
        <v>0</v>
      </c>
      <c r="T151" s="231">
        <f>S151*H151</f>
        <v>0</v>
      </c>
      <c r="U151" s="39"/>
      <c r="V151" s="39"/>
      <c r="W151" s="39"/>
      <c r="X151" s="39"/>
      <c r="Y151" s="39"/>
      <c r="Z151" s="39"/>
      <c r="AA151" s="39"/>
      <c r="AB151" s="39"/>
      <c r="AC151" s="39"/>
      <c r="AD151" s="39"/>
      <c r="AE151" s="39"/>
      <c r="AR151" s="232" t="s">
        <v>406</v>
      </c>
      <c r="AT151" s="232" t="s">
        <v>129</v>
      </c>
      <c r="AU151" s="232" t="s">
        <v>83</v>
      </c>
      <c r="AY151" s="18" t="s">
        <v>127</v>
      </c>
      <c r="BE151" s="233">
        <f>IF(N151="základní",J151,0)</f>
        <v>0</v>
      </c>
      <c r="BF151" s="233">
        <f>IF(N151="snížená",J151,0)</f>
        <v>0</v>
      </c>
      <c r="BG151" s="233">
        <f>IF(N151="zákl. přenesená",J151,0)</f>
        <v>0</v>
      </c>
      <c r="BH151" s="233">
        <f>IF(N151="sníž. přenesená",J151,0)</f>
        <v>0</v>
      </c>
      <c r="BI151" s="233">
        <f>IF(N151="nulová",J151,0)</f>
        <v>0</v>
      </c>
      <c r="BJ151" s="18" t="s">
        <v>81</v>
      </c>
      <c r="BK151" s="233">
        <f>ROUND(I151*H151,2)</f>
        <v>0</v>
      </c>
      <c r="BL151" s="18" t="s">
        <v>406</v>
      </c>
      <c r="BM151" s="232" t="s">
        <v>929</v>
      </c>
    </row>
    <row r="152" spans="1:47" s="2" customFormat="1" ht="12">
      <c r="A152" s="39"/>
      <c r="B152" s="40"/>
      <c r="C152" s="41"/>
      <c r="D152" s="234" t="s">
        <v>135</v>
      </c>
      <c r="E152" s="41"/>
      <c r="F152" s="235" t="s">
        <v>928</v>
      </c>
      <c r="G152" s="41"/>
      <c r="H152" s="41"/>
      <c r="I152" s="137"/>
      <c r="J152" s="41"/>
      <c r="K152" s="41"/>
      <c r="L152" s="45"/>
      <c r="M152" s="236"/>
      <c r="N152" s="237"/>
      <c r="O152" s="85"/>
      <c r="P152" s="85"/>
      <c r="Q152" s="85"/>
      <c r="R152" s="85"/>
      <c r="S152" s="85"/>
      <c r="T152" s="86"/>
      <c r="U152" s="39"/>
      <c r="V152" s="39"/>
      <c r="W152" s="39"/>
      <c r="X152" s="39"/>
      <c r="Y152" s="39"/>
      <c r="Z152" s="39"/>
      <c r="AA152" s="39"/>
      <c r="AB152" s="39"/>
      <c r="AC152" s="39"/>
      <c r="AD152" s="39"/>
      <c r="AE152" s="39"/>
      <c r="AT152" s="18" t="s">
        <v>135</v>
      </c>
      <c r="AU152" s="18" t="s">
        <v>83</v>
      </c>
    </row>
    <row r="153" spans="1:47" s="2" customFormat="1" ht="12">
      <c r="A153" s="39"/>
      <c r="B153" s="40"/>
      <c r="C153" s="41"/>
      <c r="D153" s="234" t="s">
        <v>136</v>
      </c>
      <c r="E153" s="41"/>
      <c r="F153" s="238" t="s">
        <v>930</v>
      </c>
      <c r="G153" s="41"/>
      <c r="H153" s="41"/>
      <c r="I153" s="137"/>
      <c r="J153" s="41"/>
      <c r="K153" s="41"/>
      <c r="L153" s="45"/>
      <c r="M153" s="236"/>
      <c r="N153" s="237"/>
      <c r="O153" s="85"/>
      <c r="P153" s="85"/>
      <c r="Q153" s="85"/>
      <c r="R153" s="85"/>
      <c r="S153" s="85"/>
      <c r="T153" s="86"/>
      <c r="U153" s="39"/>
      <c r="V153" s="39"/>
      <c r="W153" s="39"/>
      <c r="X153" s="39"/>
      <c r="Y153" s="39"/>
      <c r="Z153" s="39"/>
      <c r="AA153" s="39"/>
      <c r="AB153" s="39"/>
      <c r="AC153" s="39"/>
      <c r="AD153" s="39"/>
      <c r="AE153" s="39"/>
      <c r="AT153" s="18" t="s">
        <v>136</v>
      </c>
      <c r="AU153" s="18" t="s">
        <v>83</v>
      </c>
    </row>
    <row r="154" spans="1:65" s="2" customFormat="1" ht="16.5" customHeight="1">
      <c r="A154" s="39"/>
      <c r="B154" s="40"/>
      <c r="C154" s="220" t="s">
        <v>313</v>
      </c>
      <c r="D154" s="220" t="s">
        <v>129</v>
      </c>
      <c r="E154" s="221" t="s">
        <v>931</v>
      </c>
      <c r="F154" s="222" t="s">
        <v>932</v>
      </c>
      <c r="G154" s="223" t="s">
        <v>198</v>
      </c>
      <c r="H154" s="224">
        <v>35</v>
      </c>
      <c r="I154" s="225"/>
      <c r="J154" s="226">
        <f>ROUND(I154*H154,2)</f>
        <v>0</v>
      </c>
      <c r="K154" s="227"/>
      <c r="L154" s="45"/>
      <c r="M154" s="228" t="s">
        <v>21</v>
      </c>
      <c r="N154" s="229" t="s">
        <v>44</v>
      </c>
      <c r="O154" s="85"/>
      <c r="P154" s="230">
        <f>O154*H154</f>
        <v>0</v>
      </c>
      <c r="Q154" s="230">
        <v>0</v>
      </c>
      <c r="R154" s="230">
        <f>Q154*H154</f>
        <v>0</v>
      </c>
      <c r="S154" s="230">
        <v>0</v>
      </c>
      <c r="T154" s="231">
        <f>S154*H154</f>
        <v>0</v>
      </c>
      <c r="U154" s="39"/>
      <c r="V154" s="39"/>
      <c r="W154" s="39"/>
      <c r="X154" s="39"/>
      <c r="Y154" s="39"/>
      <c r="Z154" s="39"/>
      <c r="AA154" s="39"/>
      <c r="AB154" s="39"/>
      <c r="AC154" s="39"/>
      <c r="AD154" s="39"/>
      <c r="AE154" s="39"/>
      <c r="AR154" s="232" t="s">
        <v>406</v>
      </c>
      <c r="AT154" s="232" t="s">
        <v>129</v>
      </c>
      <c r="AU154" s="232" t="s">
        <v>83</v>
      </c>
      <c r="AY154" s="18" t="s">
        <v>127</v>
      </c>
      <c r="BE154" s="233">
        <f>IF(N154="základní",J154,0)</f>
        <v>0</v>
      </c>
      <c r="BF154" s="233">
        <f>IF(N154="snížená",J154,0)</f>
        <v>0</v>
      </c>
      <c r="BG154" s="233">
        <f>IF(N154="zákl. přenesená",J154,0)</f>
        <v>0</v>
      </c>
      <c r="BH154" s="233">
        <f>IF(N154="sníž. přenesená",J154,0)</f>
        <v>0</v>
      </c>
      <c r="BI154" s="233">
        <f>IF(N154="nulová",J154,0)</f>
        <v>0</v>
      </c>
      <c r="BJ154" s="18" t="s">
        <v>81</v>
      </c>
      <c r="BK154" s="233">
        <f>ROUND(I154*H154,2)</f>
        <v>0</v>
      </c>
      <c r="BL154" s="18" t="s">
        <v>406</v>
      </c>
      <c r="BM154" s="232" t="s">
        <v>933</v>
      </c>
    </row>
    <row r="155" spans="1:47" s="2" customFormat="1" ht="12">
      <c r="A155" s="39"/>
      <c r="B155" s="40"/>
      <c r="C155" s="41"/>
      <c r="D155" s="234" t="s">
        <v>135</v>
      </c>
      <c r="E155" s="41"/>
      <c r="F155" s="235" t="s">
        <v>932</v>
      </c>
      <c r="G155" s="41"/>
      <c r="H155" s="41"/>
      <c r="I155" s="137"/>
      <c r="J155" s="41"/>
      <c r="K155" s="41"/>
      <c r="L155" s="45"/>
      <c r="M155" s="236"/>
      <c r="N155" s="237"/>
      <c r="O155" s="85"/>
      <c r="P155" s="85"/>
      <c r="Q155" s="85"/>
      <c r="R155" s="85"/>
      <c r="S155" s="85"/>
      <c r="T155" s="86"/>
      <c r="U155" s="39"/>
      <c r="V155" s="39"/>
      <c r="W155" s="39"/>
      <c r="X155" s="39"/>
      <c r="Y155" s="39"/>
      <c r="Z155" s="39"/>
      <c r="AA155" s="39"/>
      <c r="AB155" s="39"/>
      <c r="AC155" s="39"/>
      <c r="AD155" s="39"/>
      <c r="AE155" s="39"/>
      <c r="AT155" s="18" t="s">
        <v>135</v>
      </c>
      <c r="AU155" s="18" t="s">
        <v>83</v>
      </c>
    </row>
    <row r="156" spans="1:65" s="2" customFormat="1" ht="16.5" customHeight="1">
      <c r="A156" s="39"/>
      <c r="B156" s="40"/>
      <c r="C156" s="220" t="s">
        <v>348</v>
      </c>
      <c r="D156" s="220" t="s">
        <v>129</v>
      </c>
      <c r="E156" s="221" t="s">
        <v>934</v>
      </c>
      <c r="F156" s="222" t="s">
        <v>935</v>
      </c>
      <c r="G156" s="223" t="s">
        <v>457</v>
      </c>
      <c r="H156" s="224">
        <v>30</v>
      </c>
      <c r="I156" s="225"/>
      <c r="J156" s="226">
        <f>ROUND(I156*H156,2)</f>
        <v>0</v>
      </c>
      <c r="K156" s="227"/>
      <c r="L156" s="45"/>
      <c r="M156" s="228" t="s">
        <v>21</v>
      </c>
      <c r="N156" s="229" t="s">
        <v>44</v>
      </c>
      <c r="O156" s="85"/>
      <c r="P156" s="230">
        <f>O156*H156</f>
        <v>0</v>
      </c>
      <c r="Q156" s="230">
        <v>0</v>
      </c>
      <c r="R156" s="230">
        <f>Q156*H156</f>
        <v>0</v>
      </c>
      <c r="S156" s="230">
        <v>0</v>
      </c>
      <c r="T156" s="231">
        <f>S156*H156</f>
        <v>0</v>
      </c>
      <c r="U156" s="39"/>
      <c r="V156" s="39"/>
      <c r="W156" s="39"/>
      <c r="X156" s="39"/>
      <c r="Y156" s="39"/>
      <c r="Z156" s="39"/>
      <c r="AA156" s="39"/>
      <c r="AB156" s="39"/>
      <c r="AC156" s="39"/>
      <c r="AD156" s="39"/>
      <c r="AE156" s="39"/>
      <c r="AR156" s="232" t="s">
        <v>406</v>
      </c>
      <c r="AT156" s="232" t="s">
        <v>129</v>
      </c>
      <c r="AU156" s="232" t="s">
        <v>83</v>
      </c>
      <c r="AY156" s="18" t="s">
        <v>127</v>
      </c>
      <c r="BE156" s="233">
        <f>IF(N156="základní",J156,0)</f>
        <v>0</v>
      </c>
      <c r="BF156" s="233">
        <f>IF(N156="snížená",J156,0)</f>
        <v>0</v>
      </c>
      <c r="BG156" s="233">
        <f>IF(N156="zákl. přenesená",J156,0)</f>
        <v>0</v>
      </c>
      <c r="BH156" s="233">
        <f>IF(N156="sníž. přenesená",J156,0)</f>
        <v>0</v>
      </c>
      <c r="BI156" s="233">
        <f>IF(N156="nulová",J156,0)</f>
        <v>0</v>
      </c>
      <c r="BJ156" s="18" t="s">
        <v>81</v>
      </c>
      <c r="BK156" s="233">
        <f>ROUND(I156*H156,2)</f>
        <v>0</v>
      </c>
      <c r="BL156" s="18" t="s">
        <v>406</v>
      </c>
      <c r="BM156" s="232" t="s">
        <v>936</v>
      </c>
    </row>
    <row r="157" spans="1:47" s="2" customFormat="1" ht="12">
      <c r="A157" s="39"/>
      <c r="B157" s="40"/>
      <c r="C157" s="41"/>
      <c r="D157" s="234" t="s">
        <v>135</v>
      </c>
      <c r="E157" s="41"/>
      <c r="F157" s="235" t="s">
        <v>935</v>
      </c>
      <c r="G157" s="41"/>
      <c r="H157" s="41"/>
      <c r="I157" s="137"/>
      <c r="J157" s="41"/>
      <c r="K157" s="41"/>
      <c r="L157" s="45"/>
      <c r="M157" s="236"/>
      <c r="N157" s="237"/>
      <c r="O157" s="85"/>
      <c r="P157" s="85"/>
      <c r="Q157" s="85"/>
      <c r="R157" s="85"/>
      <c r="S157" s="85"/>
      <c r="T157" s="86"/>
      <c r="U157" s="39"/>
      <c r="V157" s="39"/>
      <c r="W157" s="39"/>
      <c r="X157" s="39"/>
      <c r="Y157" s="39"/>
      <c r="Z157" s="39"/>
      <c r="AA157" s="39"/>
      <c r="AB157" s="39"/>
      <c r="AC157" s="39"/>
      <c r="AD157" s="39"/>
      <c r="AE157" s="39"/>
      <c r="AT157" s="18" t="s">
        <v>135</v>
      </c>
      <c r="AU157" s="18" t="s">
        <v>83</v>
      </c>
    </row>
    <row r="158" spans="1:65" s="2" customFormat="1" ht="16.5" customHeight="1">
      <c r="A158" s="39"/>
      <c r="B158" s="40"/>
      <c r="C158" s="220" t="s">
        <v>352</v>
      </c>
      <c r="D158" s="220" t="s">
        <v>129</v>
      </c>
      <c r="E158" s="221" t="s">
        <v>937</v>
      </c>
      <c r="F158" s="222" t="s">
        <v>938</v>
      </c>
      <c r="G158" s="223" t="s">
        <v>198</v>
      </c>
      <c r="H158" s="224">
        <v>30</v>
      </c>
      <c r="I158" s="225"/>
      <c r="J158" s="226">
        <f>ROUND(I158*H158,2)</f>
        <v>0</v>
      </c>
      <c r="K158" s="227"/>
      <c r="L158" s="45"/>
      <c r="M158" s="228" t="s">
        <v>21</v>
      </c>
      <c r="N158" s="229" t="s">
        <v>44</v>
      </c>
      <c r="O158" s="85"/>
      <c r="P158" s="230">
        <f>O158*H158</f>
        <v>0</v>
      </c>
      <c r="Q158" s="230">
        <v>0</v>
      </c>
      <c r="R158" s="230">
        <f>Q158*H158</f>
        <v>0</v>
      </c>
      <c r="S158" s="230">
        <v>0</v>
      </c>
      <c r="T158" s="231">
        <f>S158*H158</f>
        <v>0</v>
      </c>
      <c r="U158" s="39"/>
      <c r="V158" s="39"/>
      <c r="W158" s="39"/>
      <c r="X158" s="39"/>
      <c r="Y158" s="39"/>
      <c r="Z158" s="39"/>
      <c r="AA158" s="39"/>
      <c r="AB158" s="39"/>
      <c r="AC158" s="39"/>
      <c r="AD158" s="39"/>
      <c r="AE158" s="39"/>
      <c r="AR158" s="232" t="s">
        <v>406</v>
      </c>
      <c r="AT158" s="232" t="s">
        <v>129</v>
      </c>
      <c r="AU158" s="232" t="s">
        <v>83</v>
      </c>
      <c r="AY158" s="18" t="s">
        <v>127</v>
      </c>
      <c r="BE158" s="233">
        <f>IF(N158="základní",J158,0)</f>
        <v>0</v>
      </c>
      <c r="BF158" s="233">
        <f>IF(N158="snížená",J158,0)</f>
        <v>0</v>
      </c>
      <c r="BG158" s="233">
        <f>IF(N158="zákl. přenesená",J158,0)</f>
        <v>0</v>
      </c>
      <c r="BH158" s="233">
        <f>IF(N158="sníž. přenesená",J158,0)</f>
        <v>0</v>
      </c>
      <c r="BI158" s="233">
        <f>IF(N158="nulová",J158,0)</f>
        <v>0</v>
      </c>
      <c r="BJ158" s="18" t="s">
        <v>81</v>
      </c>
      <c r="BK158" s="233">
        <f>ROUND(I158*H158,2)</f>
        <v>0</v>
      </c>
      <c r="BL158" s="18" t="s">
        <v>406</v>
      </c>
      <c r="BM158" s="232" t="s">
        <v>939</v>
      </c>
    </row>
    <row r="159" spans="1:47" s="2" customFormat="1" ht="12">
      <c r="A159" s="39"/>
      <c r="B159" s="40"/>
      <c r="C159" s="41"/>
      <c r="D159" s="234" t="s">
        <v>135</v>
      </c>
      <c r="E159" s="41"/>
      <c r="F159" s="235" t="s">
        <v>938</v>
      </c>
      <c r="G159" s="41"/>
      <c r="H159" s="41"/>
      <c r="I159" s="137"/>
      <c r="J159" s="41"/>
      <c r="K159" s="41"/>
      <c r="L159" s="45"/>
      <c r="M159" s="236"/>
      <c r="N159" s="237"/>
      <c r="O159" s="85"/>
      <c r="P159" s="85"/>
      <c r="Q159" s="85"/>
      <c r="R159" s="85"/>
      <c r="S159" s="85"/>
      <c r="T159" s="86"/>
      <c r="U159" s="39"/>
      <c r="V159" s="39"/>
      <c r="W159" s="39"/>
      <c r="X159" s="39"/>
      <c r="Y159" s="39"/>
      <c r="Z159" s="39"/>
      <c r="AA159" s="39"/>
      <c r="AB159" s="39"/>
      <c r="AC159" s="39"/>
      <c r="AD159" s="39"/>
      <c r="AE159" s="39"/>
      <c r="AT159" s="18" t="s">
        <v>135</v>
      </c>
      <c r="AU159" s="18" t="s">
        <v>83</v>
      </c>
    </row>
    <row r="160" spans="1:47" s="2" customFormat="1" ht="12">
      <c r="A160" s="39"/>
      <c r="B160" s="40"/>
      <c r="C160" s="41"/>
      <c r="D160" s="234" t="s">
        <v>136</v>
      </c>
      <c r="E160" s="41"/>
      <c r="F160" s="238" t="s">
        <v>940</v>
      </c>
      <c r="G160" s="41"/>
      <c r="H160" s="41"/>
      <c r="I160" s="137"/>
      <c r="J160" s="41"/>
      <c r="K160" s="41"/>
      <c r="L160" s="45"/>
      <c r="M160" s="236"/>
      <c r="N160" s="237"/>
      <c r="O160" s="85"/>
      <c r="P160" s="85"/>
      <c r="Q160" s="85"/>
      <c r="R160" s="85"/>
      <c r="S160" s="85"/>
      <c r="T160" s="86"/>
      <c r="U160" s="39"/>
      <c r="V160" s="39"/>
      <c r="W160" s="39"/>
      <c r="X160" s="39"/>
      <c r="Y160" s="39"/>
      <c r="Z160" s="39"/>
      <c r="AA160" s="39"/>
      <c r="AB160" s="39"/>
      <c r="AC160" s="39"/>
      <c r="AD160" s="39"/>
      <c r="AE160" s="39"/>
      <c r="AT160" s="18" t="s">
        <v>136</v>
      </c>
      <c r="AU160" s="18" t="s">
        <v>83</v>
      </c>
    </row>
    <row r="161" spans="1:65" s="2" customFormat="1" ht="16.5" customHeight="1">
      <c r="A161" s="39"/>
      <c r="B161" s="40"/>
      <c r="C161" s="220" t="s">
        <v>359</v>
      </c>
      <c r="D161" s="220" t="s">
        <v>129</v>
      </c>
      <c r="E161" s="221" t="s">
        <v>941</v>
      </c>
      <c r="F161" s="222" t="s">
        <v>942</v>
      </c>
      <c r="G161" s="223" t="s">
        <v>943</v>
      </c>
      <c r="H161" s="224">
        <v>5</v>
      </c>
      <c r="I161" s="225"/>
      <c r="J161" s="226">
        <f>ROUND(I161*H161,2)</f>
        <v>0</v>
      </c>
      <c r="K161" s="227"/>
      <c r="L161" s="45"/>
      <c r="M161" s="228" t="s">
        <v>21</v>
      </c>
      <c r="N161" s="229" t="s">
        <v>44</v>
      </c>
      <c r="O161" s="85"/>
      <c r="P161" s="230">
        <f>O161*H161</f>
        <v>0</v>
      </c>
      <c r="Q161" s="230">
        <v>0</v>
      </c>
      <c r="R161" s="230">
        <f>Q161*H161</f>
        <v>0</v>
      </c>
      <c r="S161" s="230">
        <v>0</v>
      </c>
      <c r="T161" s="231">
        <f>S161*H161</f>
        <v>0</v>
      </c>
      <c r="U161" s="39"/>
      <c r="V161" s="39"/>
      <c r="W161" s="39"/>
      <c r="X161" s="39"/>
      <c r="Y161" s="39"/>
      <c r="Z161" s="39"/>
      <c r="AA161" s="39"/>
      <c r="AB161" s="39"/>
      <c r="AC161" s="39"/>
      <c r="AD161" s="39"/>
      <c r="AE161" s="39"/>
      <c r="AR161" s="232" t="s">
        <v>406</v>
      </c>
      <c r="AT161" s="232" t="s">
        <v>129</v>
      </c>
      <c r="AU161" s="232" t="s">
        <v>83</v>
      </c>
      <c r="AY161" s="18" t="s">
        <v>127</v>
      </c>
      <c r="BE161" s="233">
        <f>IF(N161="základní",J161,0)</f>
        <v>0</v>
      </c>
      <c r="BF161" s="233">
        <f>IF(N161="snížená",J161,0)</f>
        <v>0</v>
      </c>
      <c r="BG161" s="233">
        <f>IF(N161="zákl. přenesená",J161,0)</f>
        <v>0</v>
      </c>
      <c r="BH161" s="233">
        <f>IF(N161="sníž. přenesená",J161,0)</f>
        <v>0</v>
      </c>
      <c r="BI161" s="233">
        <f>IF(N161="nulová",J161,0)</f>
        <v>0</v>
      </c>
      <c r="BJ161" s="18" t="s">
        <v>81</v>
      </c>
      <c r="BK161" s="233">
        <f>ROUND(I161*H161,2)</f>
        <v>0</v>
      </c>
      <c r="BL161" s="18" t="s">
        <v>406</v>
      </c>
      <c r="BM161" s="232" t="s">
        <v>944</v>
      </c>
    </row>
    <row r="162" spans="1:47" s="2" customFormat="1" ht="12">
      <c r="A162" s="39"/>
      <c r="B162" s="40"/>
      <c r="C162" s="41"/>
      <c r="D162" s="234" t="s">
        <v>135</v>
      </c>
      <c r="E162" s="41"/>
      <c r="F162" s="235" t="s">
        <v>942</v>
      </c>
      <c r="G162" s="41"/>
      <c r="H162" s="41"/>
      <c r="I162" s="137"/>
      <c r="J162" s="41"/>
      <c r="K162" s="41"/>
      <c r="L162" s="45"/>
      <c r="M162" s="236"/>
      <c r="N162" s="237"/>
      <c r="O162" s="85"/>
      <c r="P162" s="85"/>
      <c r="Q162" s="85"/>
      <c r="R162" s="85"/>
      <c r="S162" s="85"/>
      <c r="T162" s="86"/>
      <c r="U162" s="39"/>
      <c r="V162" s="39"/>
      <c r="W162" s="39"/>
      <c r="X162" s="39"/>
      <c r="Y162" s="39"/>
      <c r="Z162" s="39"/>
      <c r="AA162" s="39"/>
      <c r="AB162" s="39"/>
      <c r="AC162" s="39"/>
      <c r="AD162" s="39"/>
      <c r="AE162" s="39"/>
      <c r="AT162" s="18" t="s">
        <v>135</v>
      </c>
      <c r="AU162" s="18" t="s">
        <v>83</v>
      </c>
    </row>
    <row r="163" spans="1:47" s="2" customFormat="1" ht="12">
      <c r="A163" s="39"/>
      <c r="B163" s="40"/>
      <c r="C163" s="41"/>
      <c r="D163" s="234" t="s">
        <v>136</v>
      </c>
      <c r="E163" s="41"/>
      <c r="F163" s="238" t="s">
        <v>945</v>
      </c>
      <c r="G163" s="41"/>
      <c r="H163" s="41"/>
      <c r="I163" s="137"/>
      <c r="J163" s="41"/>
      <c r="K163" s="41"/>
      <c r="L163" s="45"/>
      <c r="M163" s="236"/>
      <c r="N163" s="237"/>
      <c r="O163" s="85"/>
      <c r="P163" s="85"/>
      <c r="Q163" s="85"/>
      <c r="R163" s="85"/>
      <c r="S163" s="85"/>
      <c r="T163" s="86"/>
      <c r="U163" s="39"/>
      <c r="V163" s="39"/>
      <c r="W163" s="39"/>
      <c r="X163" s="39"/>
      <c r="Y163" s="39"/>
      <c r="Z163" s="39"/>
      <c r="AA163" s="39"/>
      <c r="AB163" s="39"/>
      <c r="AC163" s="39"/>
      <c r="AD163" s="39"/>
      <c r="AE163" s="39"/>
      <c r="AT163" s="18" t="s">
        <v>136</v>
      </c>
      <c r="AU163" s="18" t="s">
        <v>83</v>
      </c>
    </row>
    <row r="164" spans="1:65" s="2" customFormat="1" ht="16.5" customHeight="1">
      <c r="A164" s="39"/>
      <c r="B164" s="40"/>
      <c r="C164" s="220" t="s">
        <v>363</v>
      </c>
      <c r="D164" s="220" t="s">
        <v>129</v>
      </c>
      <c r="E164" s="221" t="s">
        <v>946</v>
      </c>
      <c r="F164" s="222" t="s">
        <v>947</v>
      </c>
      <c r="G164" s="223" t="s">
        <v>198</v>
      </c>
      <c r="H164" s="224">
        <v>35</v>
      </c>
      <c r="I164" s="225"/>
      <c r="J164" s="226">
        <f>ROUND(I164*H164,2)</f>
        <v>0</v>
      </c>
      <c r="K164" s="227"/>
      <c r="L164" s="45"/>
      <c r="M164" s="228" t="s">
        <v>21</v>
      </c>
      <c r="N164" s="229" t="s">
        <v>44</v>
      </c>
      <c r="O164" s="85"/>
      <c r="P164" s="230">
        <f>O164*H164</f>
        <v>0</v>
      </c>
      <c r="Q164" s="230">
        <v>0</v>
      </c>
      <c r="R164" s="230">
        <f>Q164*H164</f>
        <v>0</v>
      </c>
      <c r="S164" s="230">
        <v>0</v>
      </c>
      <c r="T164" s="231">
        <f>S164*H164</f>
        <v>0</v>
      </c>
      <c r="U164" s="39"/>
      <c r="V164" s="39"/>
      <c r="W164" s="39"/>
      <c r="X164" s="39"/>
      <c r="Y164" s="39"/>
      <c r="Z164" s="39"/>
      <c r="AA164" s="39"/>
      <c r="AB164" s="39"/>
      <c r="AC164" s="39"/>
      <c r="AD164" s="39"/>
      <c r="AE164" s="39"/>
      <c r="AR164" s="232" t="s">
        <v>406</v>
      </c>
      <c r="AT164" s="232" t="s">
        <v>129</v>
      </c>
      <c r="AU164" s="232" t="s">
        <v>83</v>
      </c>
      <c r="AY164" s="18" t="s">
        <v>127</v>
      </c>
      <c r="BE164" s="233">
        <f>IF(N164="základní",J164,0)</f>
        <v>0</v>
      </c>
      <c r="BF164" s="233">
        <f>IF(N164="snížená",J164,0)</f>
        <v>0</v>
      </c>
      <c r="BG164" s="233">
        <f>IF(N164="zákl. přenesená",J164,0)</f>
        <v>0</v>
      </c>
      <c r="BH164" s="233">
        <f>IF(N164="sníž. přenesená",J164,0)</f>
        <v>0</v>
      </c>
      <c r="BI164" s="233">
        <f>IF(N164="nulová",J164,0)</f>
        <v>0</v>
      </c>
      <c r="BJ164" s="18" t="s">
        <v>81</v>
      </c>
      <c r="BK164" s="233">
        <f>ROUND(I164*H164,2)</f>
        <v>0</v>
      </c>
      <c r="BL164" s="18" t="s">
        <v>406</v>
      </c>
      <c r="BM164" s="232" t="s">
        <v>948</v>
      </c>
    </row>
    <row r="165" spans="1:47" s="2" customFormat="1" ht="12">
      <c r="A165" s="39"/>
      <c r="B165" s="40"/>
      <c r="C165" s="41"/>
      <c r="D165" s="234" t="s">
        <v>135</v>
      </c>
      <c r="E165" s="41"/>
      <c r="F165" s="235" t="s">
        <v>947</v>
      </c>
      <c r="G165" s="41"/>
      <c r="H165" s="41"/>
      <c r="I165" s="137"/>
      <c r="J165" s="41"/>
      <c r="K165" s="41"/>
      <c r="L165" s="45"/>
      <c r="M165" s="236"/>
      <c r="N165" s="237"/>
      <c r="O165" s="85"/>
      <c r="P165" s="85"/>
      <c r="Q165" s="85"/>
      <c r="R165" s="85"/>
      <c r="S165" s="85"/>
      <c r="T165" s="86"/>
      <c r="U165" s="39"/>
      <c r="V165" s="39"/>
      <c r="W165" s="39"/>
      <c r="X165" s="39"/>
      <c r="Y165" s="39"/>
      <c r="Z165" s="39"/>
      <c r="AA165" s="39"/>
      <c r="AB165" s="39"/>
      <c r="AC165" s="39"/>
      <c r="AD165" s="39"/>
      <c r="AE165" s="39"/>
      <c r="AT165" s="18" t="s">
        <v>135</v>
      </c>
      <c r="AU165" s="18" t="s">
        <v>83</v>
      </c>
    </row>
    <row r="166" spans="1:47" s="2" customFormat="1" ht="12">
      <c r="A166" s="39"/>
      <c r="B166" s="40"/>
      <c r="C166" s="41"/>
      <c r="D166" s="234" t="s">
        <v>136</v>
      </c>
      <c r="E166" s="41"/>
      <c r="F166" s="238" t="s">
        <v>949</v>
      </c>
      <c r="G166" s="41"/>
      <c r="H166" s="41"/>
      <c r="I166" s="137"/>
      <c r="J166" s="41"/>
      <c r="K166" s="41"/>
      <c r="L166" s="45"/>
      <c r="M166" s="236"/>
      <c r="N166" s="237"/>
      <c r="O166" s="85"/>
      <c r="P166" s="85"/>
      <c r="Q166" s="85"/>
      <c r="R166" s="85"/>
      <c r="S166" s="85"/>
      <c r="T166" s="86"/>
      <c r="U166" s="39"/>
      <c r="V166" s="39"/>
      <c r="W166" s="39"/>
      <c r="X166" s="39"/>
      <c r="Y166" s="39"/>
      <c r="Z166" s="39"/>
      <c r="AA166" s="39"/>
      <c r="AB166" s="39"/>
      <c r="AC166" s="39"/>
      <c r="AD166" s="39"/>
      <c r="AE166" s="39"/>
      <c r="AT166" s="18" t="s">
        <v>136</v>
      </c>
      <c r="AU166" s="18" t="s">
        <v>83</v>
      </c>
    </row>
    <row r="167" spans="1:65" s="2" customFormat="1" ht="16.5" customHeight="1">
      <c r="A167" s="39"/>
      <c r="B167" s="40"/>
      <c r="C167" s="220" t="s">
        <v>367</v>
      </c>
      <c r="D167" s="220" t="s">
        <v>129</v>
      </c>
      <c r="E167" s="221" t="s">
        <v>950</v>
      </c>
      <c r="F167" s="222" t="s">
        <v>951</v>
      </c>
      <c r="G167" s="223" t="s">
        <v>198</v>
      </c>
      <c r="H167" s="224">
        <v>30</v>
      </c>
      <c r="I167" s="225"/>
      <c r="J167" s="226">
        <f>ROUND(I167*H167,2)</f>
        <v>0</v>
      </c>
      <c r="K167" s="227"/>
      <c r="L167" s="45"/>
      <c r="M167" s="228" t="s">
        <v>21</v>
      </c>
      <c r="N167" s="229" t="s">
        <v>44</v>
      </c>
      <c r="O167" s="85"/>
      <c r="P167" s="230">
        <f>O167*H167</f>
        <v>0</v>
      </c>
      <c r="Q167" s="230">
        <v>0</v>
      </c>
      <c r="R167" s="230">
        <f>Q167*H167</f>
        <v>0</v>
      </c>
      <c r="S167" s="230">
        <v>0</v>
      </c>
      <c r="T167" s="231">
        <f>S167*H167</f>
        <v>0</v>
      </c>
      <c r="U167" s="39"/>
      <c r="V167" s="39"/>
      <c r="W167" s="39"/>
      <c r="X167" s="39"/>
      <c r="Y167" s="39"/>
      <c r="Z167" s="39"/>
      <c r="AA167" s="39"/>
      <c r="AB167" s="39"/>
      <c r="AC167" s="39"/>
      <c r="AD167" s="39"/>
      <c r="AE167" s="39"/>
      <c r="AR167" s="232" t="s">
        <v>406</v>
      </c>
      <c r="AT167" s="232" t="s">
        <v>129</v>
      </c>
      <c r="AU167" s="232" t="s">
        <v>83</v>
      </c>
      <c r="AY167" s="18" t="s">
        <v>127</v>
      </c>
      <c r="BE167" s="233">
        <f>IF(N167="základní",J167,0)</f>
        <v>0</v>
      </c>
      <c r="BF167" s="233">
        <f>IF(N167="snížená",J167,0)</f>
        <v>0</v>
      </c>
      <c r="BG167" s="233">
        <f>IF(N167="zákl. přenesená",J167,0)</f>
        <v>0</v>
      </c>
      <c r="BH167" s="233">
        <f>IF(N167="sníž. přenesená",J167,0)</f>
        <v>0</v>
      </c>
      <c r="BI167" s="233">
        <f>IF(N167="nulová",J167,0)</f>
        <v>0</v>
      </c>
      <c r="BJ167" s="18" t="s">
        <v>81</v>
      </c>
      <c r="BK167" s="233">
        <f>ROUND(I167*H167,2)</f>
        <v>0</v>
      </c>
      <c r="BL167" s="18" t="s">
        <v>406</v>
      </c>
      <c r="BM167" s="232" t="s">
        <v>952</v>
      </c>
    </row>
    <row r="168" spans="1:47" s="2" customFormat="1" ht="12">
      <c r="A168" s="39"/>
      <c r="B168" s="40"/>
      <c r="C168" s="41"/>
      <c r="D168" s="234" t="s">
        <v>135</v>
      </c>
      <c r="E168" s="41"/>
      <c r="F168" s="235" t="s">
        <v>951</v>
      </c>
      <c r="G168" s="41"/>
      <c r="H168" s="41"/>
      <c r="I168" s="137"/>
      <c r="J168" s="41"/>
      <c r="K168" s="41"/>
      <c r="L168" s="45"/>
      <c r="M168" s="236"/>
      <c r="N168" s="237"/>
      <c r="O168" s="85"/>
      <c r="P168" s="85"/>
      <c r="Q168" s="85"/>
      <c r="R168" s="85"/>
      <c r="S168" s="85"/>
      <c r="T168" s="86"/>
      <c r="U168" s="39"/>
      <c r="V168" s="39"/>
      <c r="W168" s="39"/>
      <c r="X168" s="39"/>
      <c r="Y168" s="39"/>
      <c r="Z168" s="39"/>
      <c r="AA168" s="39"/>
      <c r="AB168" s="39"/>
      <c r="AC168" s="39"/>
      <c r="AD168" s="39"/>
      <c r="AE168" s="39"/>
      <c r="AT168" s="18" t="s">
        <v>135</v>
      </c>
      <c r="AU168" s="18" t="s">
        <v>83</v>
      </c>
    </row>
    <row r="169" spans="1:47" s="2" customFormat="1" ht="12">
      <c r="A169" s="39"/>
      <c r="B169" s="40"/>
      <c r="C169" s="41"/>
      <c r="D169" s="234" t="s">
        <v>136</v>
      </c>
      <c r="E169" s="41"/>
      <c r="F169" s="238" t="s">
        <v>953</v>
      </c>
      <c r="G169" s="41"/>
      <c r="H169" s="41"/>
      <c r="I169" s="137"/>
      <c r="J169" s="41"/>
      <c r="K169" s="41"/>
      <c r="L169" s="45"/>
      <c r="M169" s="236"/>
      <c r="N169" s="237"/>
      <c r="O169" s="85"/>
      <c r="P169" s="85"/>
      <c r="Q169" s="85"/>
      <c r="R169" s="85"/>
      <c r="S169" s="85"/>
      <c r="T169" s="86"/>
      <c r="U169" s="39"/>
      <c r="V169" s="39"/>
      <c r="W169" s="39"/>
      <c r="X169" s="39"/>
      <c r="Y169" s="39"/>
      <c r="Z169" s="39"/>
      <c r="AA169" s="39"/>
      <c r="AB169" s="39"/>
      <c r="AC169" s="39"/>
      <c r="AD169" s="39"/>
      <c r="AE169" s="39"/>
      <c r="AT169" s="18" t="s">
        <v>136</v>
      </c>
      <c r="AU169" s="18" t="s">
        <v>83</v>
      </c>
    </row>
    <row r="170" spans="1:65" s="2" customFormat="1" ht="16.5" customHeight="1">
      <c r="A170" s="39"/>
      <c r="B170" s="40"/>
      <c r="C170" s="220" t="s">
        <v>374</v>
      </c>
      <c r="D170" s="220" t="s">
        <v>129</v>
      </c>
      <c r="E170" s="221" t="s">
        <v>954</v>
      </c>
      <c r="F170" s="222" t="s">
        <v>955</v>
      </c>
      <c r="G170" s="223" t="s">
        <v>198</v>
      </c>
      <c r="H170" s="224">
        <v>10</v>
      </c>
      <c r="I170" s="225"/>
      <c r="J170" s="226">
        <f>ROUND(I170*H170,2)</f>
        <v>0</v>
      </c>
      <c r="K170" s="227"/>
      <c r="L170" s="45"/>
      <c r="M170" s="228" t="s">
        <v>21</v>
      </c>
      <c r="N170" s="229" t="s">
        <v>44</v>
      </c>
      <c r="O170" s="85"/>
      <c r="P170" s="230">
        <f>O170*H170</f>
        <v>0</v>
      </c>
      <c r="Q170" s="230">
        <v>0</v>
      </c>
      <c r="R170" s="230">
        <f>Q170*H170</f>
        <v>0</v>
      </c>
      <c r="S170" s="230">
        <v>0</v>
      </c>
      <c r="T170" s="231">
        <f>S170*H170</f>
        <v>0</v>
      </c>
      <c r="U170" s="39"/>
      <c r="V170" s="39"/>
      <c r="W170" s="39"/>
      <c r="X170" s="39"/>
      <c r="Y170" s="39"/>
      <c r="Z170" s="39"/>
      <c r="AA170" s="39"/>
      <c r="AB170" s="39"/>
      <c r="AC170" s="39"/>
      <c r="AD170" s="39"/>
      <c r="AE170" s="39"/>
      <c r="AR170" s="232" t="s">
        <v>406</v>
      </c>
      <c r="AT170" s="232" t="s">
        <v>129</v>
      </c>
      <c r="AU170" s="232" t="s">
        <v>83</v>
      </c>
      <c r="AY170" s="18" t="s">
        <v>127</v>
      </c>
      <c r="BE170" s="233">
        <f>IF(N170="základní",J170,0)</f>
        <v>0</v>
      </c>
      <c r="BF170" s="233">
        <f>IF(N170="snížená",J170,0)</f>
        <v>0</v>
      </c>
      <c r="BG170" s="233">
        <f>IF(N170="zákl. přenesená",J170,0)</f>
        <v>0</v>
      </c>
      <c r="BH170" s="233">
        <f>IF(N170="sníž. přenesená",J170,0)</f>
        <v>0</v>
      </c>
      <c r="BI170" s="233">
        <f>IF(N170="nulová",J170,0)</f>
        <v>0</v>
      </c>
      <c r="BJ170" s="18" t="s">
        <v>81</v>
      </c>
      <c r="BK170" s="233">
        <f>ROUND(I170*H170,2)</f>
        <v>0</v>
      </c>
      <c r="BL170" s="18" t="s">
        <v>406</v>
      </c>
      <c r="BM170" s="232" t="s">
        <v>956</v>
      </c>
    </row>
    <row r="171" spans="1:47" s="2" customFormat="1" ht="12">
      <c r="A171" s="39"/>
      <c r="B171" s="40"/>
      <c r="C171" s="41"/>
      <c r="D171" s="234" t="s">
        <v>135</v>
      </c>
      <c r="E171" s="41"/>
      <c r="F171" s="235" t="s">
        <v>955</v>
      </c>
      <c r="G171" s="41"/>
      <c r="H171" s="41"/>
      <c r="I171" s="137"/>
      <c r="J171" s="41"/>
      <c r="K171" s="41"/>
      <c r="L171" s="45"/>
      <c r="M171" s="236"/>
      <c r="N171" s="237"/>
      <c r="O171" s="85"/>
      <c r="P171" s="85"/>
      <c r="Q171" s="85"/>
      <c r="R171" s="85"/>
      <c r="S171" s="85"/>
      <c r="T171" s="86"/>
      <c r="U171" s="39"/>
      <c r="V171" s="39"/>
      <c r="W171" s="39"/>
      <c r="X171" s="39"/>
      <c r="Y171" s="39"/>
      <c r="Z171" s="39"/>
      <c r="AA171" s="39"/>
      <c r="AB171" s="39"/>
      <c r="AC171" s="39"/>
      <c r="AD171" s="39"/>
      <c r="AE171" s="39"/>
      <c r="AT171" s="18" t="s">
        <v>135</v>
      </c>
      <c r="AU171" s="18" t="s">
        <v>83</v>
      </c>
    </row>
    <row r="172" spans="1:65" s="2" customFormat="1" ht="16.5" customHeight="1">
      <c r="A172" s="39"/>
      <c r="B172" s="40"/>
      <c r="C172" s="220" t="s">
        <v>379</v>
      </c>
      <c r="D172" s="220" t="s">
        <v>129</v>
      </c>
      <c r="E172" s="221" t="s">
        <v>957</v>
      </c>
      <c r="F172" s="222" t="s">
        <v>958</v>
      </c>
      <c r="G172" s="223" t="s">
        <v>198</v>
      </c>
      <c r="H172" s="224">
        <v>40</v>
      </c>
      <c r="I172" s="225"/>
      <c r="J172" s="226">
        <f>ROUND(I172*H172,2)</f>
        <v>0</v>
      </c>
      <c r="K172" s="227"/>
      <c r="L172" s="45"/>
      <c r="M172" s="228" t="s">
        <v>21</v>
      </c>
      <c r="N172" s="229" t="s">
        <v>44</v>
      </c>
      <c r="O172" s="85"/>
      <c r="P172" s="230">
        <f>O172*H172</f>
        <v>0</v>
      </c>
      <c r="Q172" s="230">
        <v>0</v>
      </c>
      <c r="R172" s="230">
        <f>Q172*H172</f>
        <v>0</v>
      </c>
      <c r="S172" s="230">
        <v>0</v>
      </c>
      <c r="T172" s="231">
        <f>S172*H172</f>
        <v>0</v>
      </c>
      <c r="U172" s="39"/>
      <c r="V172" s="39"/>
      <c r="W172" s="39"/>
      <c r="X172" s="39"/>
      <c r="Y172" s="39"/>
      <c r="Z172" s="39"/>
      <c r="AA172" s="39"/>
      <c r="AB172" s="39"/>
      <c r="AC172" s="39"/>
      <c r="AD172" s="39"/>
      <c r="AE172" s="39"/>
      <c r="AR172" s="232" t="s">
        <v>406</v>
      </c>
      <c r="AT172" s="232" t="s">
        <v>129</v>
      </c>
      <c r="AU172" s="232" t="s">
        <v>83</v>
      </c>
      <c r="AY172" s="18" t="s">
        <v>127</v>
      </c>
      <c r="BE172" s="233">
        <f>IF(N172="základní",J172,0)</f>
        <v>0</v>
      </c>
      <c r="BF172" s="233">
        <f>IF(N172="snížená",J172,0)</f>
        <v>0</v>
      </c>
      <c r="BG172" s="233">
        <f>IF(N172="zákl. přenesená",J172,0)</f>
        <v>0</v>
      </c>
      <c r="BH172" s="233">
        <f>IF(N172="sníž. přenesená",J172,0)</f>
        <v>0</v>
      </c>
      <c r="BI172" s="233">
        <f>IF(N172="nulová",J172,0)</f>
        <v>0</v>
      </c>
      <c r="BJ172" s="18" t="s">
        <v>81</v>
      </c>
      <c r="BK172" s="233">
        <f>ROUND(I172*H172,2)</f>
        <v>0</v>
      </c>
      <c r="BL172" s="18" t="s">
        <v>406</v>
      </c>
      <c r="BM172" s="232" t="s">
        <v>959</v>
      </c>
    </row>
    <row r="173" spans="1:47" s="2" customFormat="1" ht="12">
      <c r="A173" s="39"/>
      <c r="B173" s="40"/>
      <c r="C173" s="41"/>
      <c r="D173" s="234" t="s">
        <v>135</v>
      </c>
      <c r="E173" s="41"/>
      <c r="F173" s="235" t="s">
        <v>958</v>
      </c>
      <c r="G173" s="41"/>
      <c r="H173" s="41"/>
      <c r="I173" s="137"/>
      <c r="J173" s="41"/>
      <c r="K173" s="41"/>
      <c r="L173" s="45"/>
      <c r="M173" s="236"/>
      <c r="N173" s="237"/>
      <c r="O173" s="85"/>
      <c r="P173" s="85"/>
      <c r="Q173" s="85"/>
      <c r="R173" s="85"/>
      <c r="S173" s="85"/>
      <c r="T173" s="86"/>
      <c r="U173" s="39"/>
      <c r="V173" s="39"/>
      <c r="W173" s="39"/>
      <c r="X173" s="39"/>
      <c r="Y173" s="39"/>
      <c r="Z173" s="39"/>
      <c r="AA173" s="39"/>
      <c r="AB173" s="39"/>
      <c r="AC173" s="39"/>
      <c r="AD173" s="39"/>
      <c r="AE173" s="39"/>
      <c r="AT173" s="18" t="s">
        <v>135</v>
      </c>
      <c r="AU173" s="18" t="s">
        <v>83</v>
      </c>
    </row>
    <row r="174" spans="1:47" s="2" customFormat="1" ht="12">
      <c r="A174" s="39"/>
      <c r="B174" s="40"/>
      <c r="C174" s="41"/>
      <c r="D174" s="234" t="s">
        <v>136</v>
      </c>
      <c r="E174" s="41"/>
      <c r="F174" s="238" t="s">
        <v>960</v>
      </c>
      <c r="G174" s="41"/>
      <c r="H174" s="41"/>
      <c r="I174" s="137"/>
      <c r="J174" s="41"/>
      <c r="K174" s="41"/>
      <c r="L174" s="45"/>
      <c r="M174" s="236"/>
      <c r="N174" s="237"/>
      <c r="O174" s="85"/>
      <c r="P174" s="85"/>
      <c r="Q174" s="85"/>
      <c r="R174" s="85"/>
      <c r="S174" s="85"/>
      <c r="T174" s="86"/>
      <c r="U174" s="39"/>
      <c r="V174" s="39"/>
      <c r="W174" s="39"/>
      <c r="X174" s="39"/>
      <c r="Y174" s="39"/>
      <c r="Z174" s="39"/>
      <c r="AA174" s="39"/>
      <c r="AB174" s="39"/>
      <c r="AC174" s="39"/>
      <c r="AD174" s="39"/>
      <c r="AE174" s="39"/>
      <c r="AT174" s="18" t="s">
        <v>136</v>
      </c>
      <c r="AU174" s="18" t="s">
        <v>83</v>
      </c>
    </row>
    <row r="175" spans="1:65" s="2" customFormat="1" ht="16.5" customHeight="1">
      <c r="A175" s="39"/>
      <c r="B175" s="40"/>
      <c r="C175" s="220" t="s">
        <v>378</v>
      </c>
      <c r="D175" s="220" t="s">
        <v>129</v>
      </c>
      <c r="E175" s="221" t="s">
        <v>957</v>
      </c>
      <c r="F175" s="222" t="s">
        <v>958</v>
      </c>
      <c r="G175" s="223" t="s">
        <v>198</v>
      </c>
      <c r="H175" s="224">
        <v>170</v>
      </c>
      <c r="I175" s="225"/>
      <c r="J175" s="226">
        <f>ROUND(I175*H175,2)</f>
        <v>0</v>
      </c>
      <c r="K175" s="227"/>
      <c r="L175" s="45"/>
      <c r="M175" s="228" t="s">
        <v>21</v>
      </c>
      <c r="N175" s="229" t="s">
        <v>44</v>
      </c>
      <c r="O175" s="85"/>
      <c r="P175" s="230">
        <f>O175*H175</f>
        <v>0</v>
      </c>
      <c r="Q175" s="230">
        <v>0</v>
      </c>
      <c r="R175" s="230">
        <f>Q175*H175</f>
        <v>0</v>
      </c>
      <c r="S175" s="230">
        <v>0</v>
      </c>
      <c r="T175" s="231">
        <f>S175*H175</f>
        <v>0</v>
      </c>
      <c r="U175" s="39"/>
      <c r="V175" s="39"/>
      <c r="W175" s="39"/>
      <c r="X175" s="39"/>
      <c r="Y175" s="39"/>
      <c r="Z175" s="39"/>
      <c r="AA175" s="39"/>
      <c r="AB175" s="39"/>
      <c r="AC175" s="39"/>
      <c r="AD175" s="39"/>
      <c r="AE175" s="39"/>
      <c r="AR175" s="232" t="s">
        <v>406</v>
      </c>
      <c r="AT175" s="232" t="s">
        <v>129</v>
      </c>
      <c r="AU175" s="232" t="s">
        <v>83</v>
      </c>
      <c r="AY175" s="18" t="s">
        <v>127</v>
      </c>
      <c r="BE175" s="233">
        <f>IF(N175="základní",J175,0)</f>
        <v>0</v>
      </c>
      <c r="BF175" s="233">
        <f>IF(N175="snížená",J175,0)</f>
        <v>0</v>
      </c>
      <c r="BG175" s="233">
        <f>IF(N175="zákl. přenesená",J175,0)</f>
        <v>0</v>
      </c>
      <c r="BH175" s="233">
        <f>IF(N175="sníž. přenesená",J175,0)</f>
        <v>0</v>
      </c>
      <c r="BI175" s="233">
        <f>IF(N175="nulová",J175,0)</f>
        <v>0</v>
      </c>
      <c r="BJ175" s="18" t="s">
        <v>81</v>
      </c>
      <c r="BK175" s="233">
        <f>ROUND(I175*H175,2)</f>
        <v>0</v>
      </c>
      <c r="BL175" s="18" t="s">
        <v>406</v>
      </c>
      <c r="BM175" s="232" t="s">
        <v>961</v>
      </c>
    </row>
    <row r="176" spans="1:47" s="2" customFormat="1" ht="12">
      <c r="A176" s="39"/>
      <c r="B176" s="40"/>
      <c r="C176" s="41"/>
      <c r="D176" s="234" t="s">
        <v>135</v>
      </c>
      <c r="E176" s="41"/>
      <c r="F176" s="235" t="s">
        <v>958</v>
      </c>
      <c r="G176" s="41"/>
      <c r="H176" s="41"/>
      <c r="I176" s="137"/>
      <c r="J176" s="41"/>
      <c r="K176" s="41"/>
      <c r="L176" s="45"/>
      <c r="M176" s="236"/>
      <c r="N176" s="237"/>
      <c r="O176" s="85"/>
      <c r="P176" s="85"/>
      <c r="Q176" s="85"/>
      <c r="R176" s="85"/>
      <c r="S176" s="85"/>
      <c r="T176" s="86"/>
      <c r="U176" s="39"/>
      <c r="V176" s="39"/>
      <c r="W176" s="39"/>
      <c r="X176" s="39"/>
      <c r="Y176" s="39"/>
      <c r="Z176" s="39"/>
      <c r="AA176" s="39"/>
      <c r="AB176" s="39"/>
      <c r="AC176" s="39"/>
      <c r="AD176" s="39"/>
      <c r="AE176" s="39"/>
      <c r="AT176" s="18" t="s">
        <v>135</v>
      </c>
      <c r="AU176" s="18" t="s">
        <v>83</v>
      </c>
    </row>
    <row r="177" spans="1:47" s="2" customFormat="1" ht="12">
      <c r="A177" s="39"/>
      <c r="B177" s="40"/>
      <c r="C177" s="41"/>
      <c r="D177" s="234" t="s">
        <v>136</v>
      </c>
      <c r="E177" s="41"/>
      <c r="F177" s="238" t="s">
        <v>960</v>
      </c>
      <c r="G177" s="41"/>
      <c r="H177" s="41"/>
      <c r="I177" s="137"/>
      <c r="J177" s="41"/>
      <c r="K177" s="41"/>
      <c r="L177" s="45"/>
      <c r="M177" s="236"/>
      <c r="N177" s="237"/>
      <c r="O177" s="85"/>
      <c r="P177" s="85"/>
      <c r="Q177" s="85"/>
      <c r="R177" s="85"/>
      <c r="S177" s="85"/>
      <c r="T177" s="86"/>
      <c r="U177" s="39"/>
      <c r="V177" s="39"/>
      <c r="W177" s="39"/>
      <c r="X177" s="39"/>
      <c r="Y177" s="39"/>
      <c r="Z177" s="39"/>
      <c r="AA177" s="39"/>
      <c r="AB177" s="39"/>
      <c r="AC177" s="39"/>
      <c r="AD177" s="39"/>
      <c r="AE177" s="39"/>
      <c r="AT177" s="18" t="s">
        <v>136</v>
      </c>
      <c r="AU177" s="18" t="s">
        <v>83</v>
      </c>
    </row>
    <row r="178" spans="1:65" s="2" customFormat="1" ht="16.5" customHeight="1">
      <c r="A178" s="39"/>
      <c r="B178" s="40"/>
      <c r="C178" s="220" t="s">
        <v>568</v>
      </c>
      <c r="D178" s="220" t="s">
        <v>129</v>
      </c>
      <c r="E178" s="221" t="s">
        <v>962</v>
      </c>
      <c r="F178" s="222" t="s">
        <v>963</v>
      </c>
      <c r="G178" s="223" t="s">
        <v>198</v>
      </c>
      <c r="H178" s="224">
        <v>75</v>
      </c>
      <c r="I178" s="225"/>
      <c r="J178" s="226">
        <f>ROUND(I178*H178,2)</f>
        <v>0</v>
      </c>
      <c r="K178" s="227"/>
      <c r="L178" s="45"/>
      <c r="M178" s="228" t="s">
        <v>21</v>
      </c>
      <c r="N178" s="229" t="s">
        <v>44</v>
      </c>
      <c r="O178" s="85"/>
      <c r="P178" s="230">
        <f>O178*H178</f>
        <v>0</v>
      </c>
      <c r="Q178" s="230">
        <v>0</v>
      </c>
      <c r="R178" s="230">
        <f>Q178*H178</f>
        <v>0</v>
      </c>
      <c r="S178" s="230">
        <v>0</v>
      </c>
      <c r="T178" s="231">
        <f>S178*H178</f>
        <v>0</v>
      </c>
      <c r="U178" s="39"/>
      <c r="V178" s="39"/>
      <c r="W178" s="39"/>
      <c r="X178" s="39"/>
      <c r="Y178" s="39"/>
      <c r="Z178" s="39"/>
      <c r="AA178" s="39"/>
      <c r="AB178" s="39"/>
      <c r="AC178" s="39"/>
      <c r="AD178" s="39"/>
      <c r="AE178" s="39"/>
      <c r="AR178" s="232" t="s">
        <v>406</v>
      </c>
      <c r="AT178" s="232" t="s">
        <v>129</v>
      </c>
      <c r="AU178" s="232" t="s">
        <v>83</v>
      </c>
      <c r="AY178" s="18" t="s">
        <v>127</v>
      </c>
      <c r="BE178" s="233">
        <f>IF(N178="základní",J178,0)</f>
        <v>0</v>
      </c>
      <c r="BF178" s="233">
        <f>IF(N178="snížená",J178,0)</f>
        <v>0</v>
      </c>
      <c r="BG178" s="233">
        <f>IF(N178="zákl. přenesená",J178,0)</f>
        <v>0</v>
      </c>
      <c r="BH178" s="233">
        <f>IF(N178="sníž. přenesená",J178,0)</f>
        <v>0</v>
      </c>
      <c r="BI178" s="233">
        <f>IF(N178="nulová",J178,0)</f>
        <v>0</v>
      </c>
      <c r="BJ178" s="18" t="s">
        <v>81</v>
      </c>
      <c r="BK178" s="233">
        <f>ROUND(I178*H178,2)</f>
        <v>0</v>
      </c>
      <c r="BL178" s="18" t="s">
        <v>406</v>
      </c>
      <c r="BM178" s="232" t="s">
        <v>964</v>
      </c>
    </row>
    <row r="179" spans="1:47" s="2" customFormat="1" ht="12">
      <c r="A179" s="39"/>
      <c r="B179" s="40"/>
      <c r="C179" s="41"/>
      <c r="D179" s="234" t="s">
        <v>135</v>
      </c>
      <c r="E179" s="41"/>
      <c r="F179" s="235" t="s">
        <v>963</v>
      </c>
      <c r="G179" s="41"/>
      <c r="H179" s="41"/>
      <c r="I179" s="137"/>
      <c r="J179" s="41"/>
      <c r="K179" s="41"/>
      <c r="L179" s="45"/>
      <c r="M179" s="236"/>
      <c r="N179" s="237"/>
      <c r="O179" s="85"/>
      <c r="P179" s="85"/>
      <c r="Q179" s="85"/>
      <c r="R179" s="85"/>
      <c r="S179" s="85"/>
      <c r="T179" s="86"/>
      <c r="U179" s="39"/>
      <c r="V179" s="39"/>
      <c r="W179" s="39"/>
      <c r="X179" s="39"/>
      <c r="Y179" s="39"/>
      <c r="Z179" s="39"/>
      <c r="AA179" s="39"/>
      <c r="AB179" s="39"/>
      <c r="AC179" s="39"/>
      <c r="AD179" s="39"/>
      <c r="AE179" s="39"/>
      <c r="AT179" s="18" t="s">
        <v>135</v>
      </c>
      <c r="AU179" s="18" t="s">
        <v>83</v>
      </c>
    </row>
    <row r="180" spans="1:65" s="2" customFormat="1" ht="16.5" customHeight="1">
      <c r="A180" s="39"/>
      <c r="B180" s="40"/>
      <c r="C180" s="220" t="s">
        <v>574</v>
      </c>
      <c r="D180" s="220" t="s">
        <v>129</v>
      </c>
      <c r="E180" s="221" t="s">
        <v>965</v>
      </c>
      <c r="F180" s="222" t="s">
        <v>966</v>
      </c>
      <c r="G180" s="223" t="s">
        <v>198</v>
      </c>
      <c r="H180" s="224">
        <v>25</v>
      </c>
      <c r="I180" s="225"/>
      <c r="J180" s="226">
        <f>ROUND(I180*H180,2)</f>
        <v>0</v>
      </c>
      <c r="K180" s="227"/>
      <c r="L180" s="45"/>
      <c r="M180" s="228" t="s">
        <v>21</v>
      </c>
      <c r="N180" s="229" t="s">
        <v>44</v>
      </c>
      <c r="O180" s="85"/>
      <c r="P180" s="230">
        <f>O180*H180</f>
        <v>0</v>
      </c>
      <c r="Q180" s="230">
        <v>0</v>
      </c>
      <c r="R180" s="230">
        <f>Q180*H180</f>
        <v>0</v>
      </c>
      <c r="S180" s="230">
        <v>0</v>
      </c>
      <c r="T180" s="231">
        <f>S180*H180</f>
        <v>0</v>
      </c>
      <c r="U180" s="39"/>
      <c r="V180" s="39"/>
      <c r="W180" s="39"/>
      <c r="X180" s="39"/>
      <c r="Y180" s="39"/>
      <c r="Z180" s="39"/>
      <c r="AA180" s="39"/>
      <c r="AB180" s="39"/>
      <c r="AC180" s="39"/>
      <c r="AD180" s="39"/>
      <c r="AE180" s="39"/>
      <c r="AR180" s="232" t="s">
        <v>406</v>
      </c>
      <c r="AT180" s="232" t="s">
        <v>129</v>
      </c>
      <c r="AU180" s="232" t="s">
        <v>83</v>
      </c>
      <c r="AY180" s="18" t="s">
        <v>127</v>
      </c>
      <c r="BE180" s="233">
        <f>IF(N180="základní",J180,0)</f>
        <v>0</v>
      </c>
      <c r="BF180" s="233">
        <f>IF(N180="snížená",J180,0)</f>
        <v>0</v>
      </c>
      <c r="BG180" s="233">
        <f>IF(N180="zákl. přenesená",J180,0)</f>
        <v>0</v>
      </c>
      <c r="BH180" s="233">
        <f>IF(N180="sníž. přenesená",J180,0)</f>
        <v>0</v>
      </c>
      <c r="BI180" s="233">
        <f>IF(N180="nulová",J180,0)</f>
        <v>0</v>
      </c>
      <c r="BJ180" s="18" t="s">
        <v>81</v>
      </c>
      <c r="BK180" s="233">
        <f>ROUND(I180*H180,2)</f>
        <v>0</v>
      </c>
      <c r="BL180" s="18" t="s">
        <v>406</v>
      </c>
      <c r="BM180" s="232" t="s">
        <v>967</v>
      </c>
    </row>
    <row r="181" spans="1:47" s="2" customFormat="1" ht="12">
      <c r="A181" s="39"/>
      <c r="B181" s="40"/>
      <c r="C181" s="41"/>
      <c r="D181" s="234" t="s">
        <v>135</v>
      </c>
      <c r="E181" s="41"/>
      <c r="F181" s="235" t="s">
        <v>966</v>
      </c>
      <c r="G181" s="41"/>
      <c r="H181" s="41"/>
      <c r="I181" s="137"/>
      <c r="J181" s="41"/>
      <c r="K181" s="41"/>
      <c r="L181" s="45"/>
      <c r="M181" s="236"/>
      <c r="N181" s="237"/>
      <c r="O181" s="85"/>
      <c r="P181" s="85"/>
      <c r="Q181" s="85"/>
      <c r="R181" s="85"/>
      <c r="S181" s="85"/>
      <c r="T181" s="86"/>
      <c r="U181" s="39"/>
      <c r="V181" s="39"/>
      <c r="W181" s="39"/>
      <c r="X181" s="39"/>
      <c r="Y181" s="39"/>
      <c r="Z181" s="39"/>
      <c r="AA181" s="39"/>
      <c r="AB181" s="39"/>
      <c r="AC181" s="39"/>
      <c r="AD181" s="39"/>
      <c r="AE181" s="39"/>
      <c r="AT181" s="18" t="s">
        <v>135</v>
      </c>
      <c r="AU181" s="18" t="s">
        <v>83</v>
      </c>
    </row>
    <row r="182" spans="1:65" s="2" customFormat="1" ht="16.5" customHeight="1">
      <c r="A182" s="39"/>
      <c r="B182" s="40"/>
      <c r="C182" s="220" t="s">
        <v>580</v>
      </c>
      <c r="D182" s="220" t="s">
        <v>129</v>
      </c>
      <c r="E182" s="221" t="s">
        <v>968</v>
      </c>
      <c r="F182" s="222" t="s">
        <v>969</v>
      </c>
      <c r="G182" s="223" t="s">
        <v>198</v>
      </c>
      <c r="H182" s="224">
        <v>115</v>
      </c>
      <c r="I182" s="225"/>
      <c r="J182" s="226">
        <f>ROUND(I182*H182,2)</f>
        <v>0</v>
      </c>
      <c r="K182" s="227"/>
      <c r="L182" s="45"/>
      <c r="M182" s="228" t="s">
        <v>21</v>
      </c>
      <c r="N182" s="229" t="s">
        <v>44</v>
      </c>
      <c r="O182" s="85"/>
      <c r="P182" s="230">
        <f>O182*H182</f>
        <v>0</v>
      </c>
      <c r="Q182" s="230">
        <v>0</v>
      </c>
      <c r="R182" s="230">
        <f>Q182*H182</f>
        <v>0</v>
      </c>
      <c r="S182" s="230">
        <v>0</v>
      </c>
      <c r="T182" s="231">
        <f>S182*H182</f>
        <v>0</v>
      </c>
      <c r="U182" s="39"/>
      <c r="V182" s="39"/>
      <c r="W182" s="39"/>
      <c r="X182" s="39"/>
      <c r="Y182" s="39"/>
      <c r="Z182" s="39"/>
      <c r="AA182" s="39"/>
      <c r="AB182" s="39"/>
      <c r="AC182" s="39"/>
      <c r="AD182" s="39"/>
      <c r="AE182" s="39"/>
      <c r="AR182" s="232" t="s">
        <v>406</v>
      </c>
      <c r="AT182" s="232" t="s">
        <v>129</v>
      </c>
      <c r="AU182" s="232" t="s">
        <v>83</v>
      </c>
      <c r="AY182" s="18" t="s">
        <v>127</v>
      </c>
      <c r="BE182" s="233">
        <f>IF(N182="základní",J182,0)</f>
        <v>0</v>
      </c>
      <c r="BF182" s="233">
        <f>IF(N182="snížená",J182,0)</f>
        <v>0</v>
      </c>
      <c r="BG182" s="233">
        <f>IF(N182="zákl. přenesená",J182,0)</f>
        <v>0</v>
      </c>
      <c r="BH182" s="233">
        <f>IF(N182="sníž. přenesená",J182,0)</f>
        <v>0</v>
      </c>
      <c r="BI182" s="233">
        <f>IF(N182="nulová",J182,0)</f>
        <v>0</v>
      </c>
      <c r="BJ182" s="18" t="s">
        <v>81</v>
      </c>
      <c r="BK182" s="233">
        <f>ROUND(I182*H182,2)</f>
        <v>0</v>
      </c>
      <c r="BL182" s="18" t="s">
        <v>406</v>
      </c>
      <c r="BM182" s="232" t="s">
        <v>970</v>
      </c>
    </row>
    <row r="183" spans="1:47" s="2" customFormat="1" ht="12">
      <c r="A183" s="39"/>
      <c r="B183" s="40"/>
      <c r="C183" s="41"/>
      <c r="D183" s="234" t="s">
        <v>135</v>
      </c>
      <c r="E183" s="41"/>
      <c r="F183" s="235" t="s">
        <v>969</v>
      </c>
      <c r="G183" s="41"/>
      <c r="H183" s="41"/>
      <c r="I183" s="137"/>
      <c r="J183" s="41"/>
      <c r="K183" s="41"/>
      <c r="L183" s="45"/>
      <c r="M183" s="236"/>
      <c r="N183" s="237"/>
      <c r="O183" s="85"/>
      <c r="P183" s="85"/>
      <c r="Q183" s="85"/>
      <c r="R183" s="85"/>
      <c r="S183" s="85"/>
      <c r="T183" s="86"/>
      <c r="U183" s="39"/>
      <c r="V183" s="39"/>
      <c r="W183" s="39"/>
      <c r="X183" s="39"/>
      <c r="Y183" s="39"/>
      <c r="Z183" s="39"/>
      <c r="AA183" s="39"/>
      <c r="AB183" s="39"/>
      <c r="AC183" s="39"/>
      <c r="AD183" s="39"/>
      <c r="AE183" s="39"/>
      <c r="AT183" s="18" t="s">
        <v>135</v>
      </c>
      <c r="AU183" s="18" t="s">
        <v>83</v>
      </c>
    </row>
    <row r="184" spans="1:47" s="2" customFormat="1" ht="12">
      <c r="A184" s="39"/>
      <c r="B184" s="40"/>
      <c r="C184" s="41"/>
      <c r="D184" s="234" t="s">
        <v>136</v>
      </c>
      <c r="E184" s="41"/>
      <c r="F184" s="238" t="s">
        <v>971</v>
      </c>
      <c r="G184" s="41"/>
      <c r="H184" s="41"/>
      <c r="I184" s="137"/>
      <c r="J184" s="41"/>
      <c r="K184" s="41"/>
      <c r="L184" s="45"/>
      <c r="M184" s="236"/>
      <c r="N184" s="237"/>
      <c r="O184" s="85"/>
      <c r="P184" s="85"/>
      <c r="Q184" s="85"/>
      <c r="R184" s="85"/>
      <c r="S184" s="85"/>
      <c r="T184" s="86"/>
      <c r="U184" s="39"/>
      <c r="V184" s="39"/>
      <c r="W184" s="39"/>
      <c r="X184" s="39"/>
      <c r="Y184" s="39"/>
      <c r="Z184" s="39"/>
      <c r="AA184" s="39"/>
      <c r="AB184" s="39"/>
      <c r="AC184" s="39"/>
      <c r="AD184" s="39"/>
      <c r="AE184" s="39"/>
      <c r="AT184" s="18" t="s">
        <v>136</v>
      </c>
      <c r="AU184" s="18" t="s">
        <v>83</v>
      </c>
    </row>
    <row r="185" spans="1:65" s="2" customFormat="1" ht="16.5" customHeight="1">
      <c r="A185" s="39"/>
      <c r="B185" s="40"/>
      <c r="C185" s="220" t="s">
        <v>586</v>
      </c>
      <c r="D185" s="220" t="s">
        <v>129</v>
      </c>
      <c r="E185" s="221" t="s">
        <v>972</v>
      </c>
      <c r="F185" s="222" t="s">
        <v>973</v>
      </c>
      <c r="G185" s="223" t="s">
        <v>198</v>
      </c>
      <c r="H185" s="224">
        <v>10</v>
      </c>
      <c r="I185" s="225"/>
      <c r="J185" s="226">
        <f>ROUND(I185*H185,2)</f>
        <v>0</v>
      </c>
      <c r="K185" s="227"/>
      <c r="L185" s="45"/>
      <c r="M185" s="228" t="s">
        <v>21</v>
      </c>
      <c r="N185" s="229" t="s">
        <v>44</v>
      </c>
      <c r="O185" s="85"/>
      <c r="P185" s="230">
        <f>O185*H185</f>
        <v>0</v>
      </c>
      <c r="Q185" s="230">
        <v>0</v>
      </c>
      <c r="R185" s="230">
        <f>Q185*H185</f>
        <v>0</v>
      </c>
      <c r="S185" s="230">
        <v>0</v>
      </c>
      <c r="T185" s="231">
        <f>S185*H185</f>
        <v>0</v>
      </c>
      <c r="U185" s="39"/>
      <c r="V185" s="39"/>
      <c r="W185" s="39"/>
      <c r="X185" s="39"/>
      <c r="Y185" s="39"/>
      <c r="Z185" s="39"/>
      <c r="AA185" s="39"/>
      <c r="AB185" s="39"/>
      <c r="AC185" s="39"/>
      <c r="AD185" s="39"/>
      <c r="AE185" s="39"/>
      <c r="AR185" s="232" t="s">
        <v>406</v>
      </c>
      <c r="AT185" s="232" t="s">
        <v>129</v>
      </c>
      <c r="AU185" s="232" t="s">
        <v>83</v>
      </c>
      <c r="AY185" s="18" t="s">
        <v>127</v>
      </c>
      <c r="BE185" s="233">
        <f>IF(N185="základní",J185,0)</f>
        <v>0</v>
      </c>
      <c r="BF185" s="233">
        <f>IF(N185="snížená",J185,0)</f>
        <v>0</v>
      </c>
      <c r="BG185" s="233">
        <f>IF(N185="zákl. přenesená",J185,0)</f>
        <v>0</v>
      </c>
      <c r="BH185" s="233">
        <f>IF(N185="sníž. přenesená",J185,0)</f>
        <v>0</v>
      </c>
      <c r="BI185" s="233">
        <f>IF(N185="nulová",J185,0)</f>
        <v>0</v>
      </c>
      <c r="BJ185" s="18" t="s">
        <v>81</v>
      </c>
      <c r="BK185" s="233">
        <f>ROUND(I185*H185,2)</f>
        <v>0</v>
      </c>
      <c r="BL185" s="18" t="s">
        <v>406</v>
      </c>
      <c r="BM185" s="232" t="s">
        <v>974</v>
      </c>
    </row>
    <row r="186" spans="1:47" s="2" customFormat="1" ht="12">
      <c r="A186" s="39"/>
      <c r="B186" s="40"/>
      <c r="C186" s="41"/>
      <c r="D186" s="234" t="s">
        <v>135</v>
      </c>
      <c r="E186" s="41"/>
      <c r="F186" s="235" t="s">
        <v>973</v>
      </c>
      <c r="G186" s="41"/>
      <c r="H186" s="41"/>
      <c r="I186" s="137"/>
      <c r="J186" s="41"/>
      <c r="K186" s="41"/>
      <c r="L186" s="45"/>
      <c r="M186" s="236"/>
      <c r="N186" s="237"/>
      <c r="O186" s="85"/>
      <c r="P186" s="85"/>
      <c r="Q186" s="85"/>
      <c r="R186" s="85"/>
      <c r="S186" s="85"/>
      <c r="T186" s="86"/>
      <c r="U186" s="39"/>
      <c r="V186" s="39"/>
      <c r="W186" s="39"/>
      <c r="X186" s="39"/>
      <c r="Y186" s="39"/>
      <c r="Z186" s="39"/>
      <c r="AA186" s="39"/>
      <c r="AB186" s="39"/>
      <c r="AC186" s="39"/>
      <c r="AD186" s="39"/>
      <c r="AE186" s="39"/>
      <c r="AT186" s="18" t="s">
        <v>135</v>
      </c>
      <c r="AU186" s="18" t="s">
        <v>83</v>
      </c>
    </row>
    <row r="187" spans="1:65" s="2" customFormat="1" ht="16.5" customHeight="1">
      <c r="A187" s="39"/>
      <c r="B187" s="40"/>
      <c r="C187" s="220" t="s">
        <v>591</v>
      </c>
      <c r="D187" s="220" t="s">
        <v>129</v>
      </c>
      <c r="E187" s="221" t="s">
        <v>975</v>
      </c>
      <c r="F187" s="222" t="s">
        <v>976</v>
      </c>
      <c r="G187" s="223" t="s">
        <v>457</v>
      </c>
      <c r="H187" s="224">
        <v>6</v>
      </c>
      <c r="I187" s="225"/>
      <c r="J187" s="226">
        <f>ROUND(I187*H187,2)</f>
        <v>0</v>
      </c>
      <c r="K187" s="227"/>
      <c r="L187" s="45"/>
      <c r="M187" s="228" t="s">
        <v>21</v>
      </c>
      <c r="N187" s="229" t="s">
        <v>44</v>
      </c>
      <c r="O187" s="85"/>
      <c r="P187" s="230">
        <f>O187*H187</f>
        <v>0</v>
      </c>
      <c r="Q187" s="230">
        <v>0</v>
      </c>
      <c r="R187" s="230">
        <f>Q187*H187</f>
        <v>0</v>
      </c>
      <c r="S187" s="230">
        <v>0</v>
      </c>
      <c r="T187" s="231">
        <f>S187*H187</f>
        <v>0</v>
      </c>
      <c r="U187" s="39"/>
      <c r="V187" s="39"/>
      <c r="W187" s="39"/>
      <c r="X187" s="39"/>
      <c r="Y187" s="39"/>
      <c r="Z187" s="39"/>
      <c r="AA187" s="39"/>
      <c r="AB187" s="39"/>
      <c r="AC187" s="39"/>
      <c r="AD187" s="39"/>
      <c r="AE187" s="39"/>
      <c r="AR187" s="232" t="s">
        <v>406</v>
      </c>
      <c r="AT187" s="232" t="s">
        <v>129</v>
      </c>
      <c r="AU187" s="232" t="s">
        <v>83</v>
      </c>
      <c r="AY187" s="18" t="s">
        <v>127</v>
      </c>
      <c r="BE187" s="233">
        <f>IF(N187="základní",J187,0)</f>
        <v>0</v>
      </c>
      <c r="BF187" s="233">
        <f>IF(N187="snížená",J187,0)</f>
        <v>0</v>
      </c>
      <c r="BG187" s="233">
        <f>IF(N187="zákl. přenesená",J187,0)</f>
        <v>0</v>
      </c>
      <c r="BH187" s="233">
        <f>IF(N187="sníž. přenesená",J187,0)</f>
        <v>0</v>
      </c>
      <c r="BI187" s="233">
        <f>IF(N187="nulová",J187,0)</f>
        <v>0</v>
      </c>
      <c r="BJ187" s="18" t="s">
        <v>81</v>
      </c>
      <c r="BK187" s="233">
        <f>ROUND(I187*H187,2)</f>
        <v>0</v>
      </c>
      <c r="BL187" s="18" t="s">
        <v>406</v>
      </c>
      <c r="BM187" s="232" t="s">
        <v>977</v>
      </c>
    </row>
    <row r="188" spans="1:47" s="2" customFormat="1" ht="12">
      <c r="A188" s="39"/>
      <c r="B188" s="40"/>
      <c r="C188" s="41"/>
      <c r="D188" s="234" t="s">
        <v>135</v>
      </c>
      <c r="E188" s="41"/>
      <c r="F188" s="235" t="s">
        <v>976</v>
      </c>
      <c r="G188" s="41"/>
      <c r="H188" s="41"/>
      <c r="I188" s="137"/>
      <c r="J188" s="41"/>
      <c r="K188" s="41"/>
      <c r="L188" s="45"/>
      <c r="M188" s="236"/>
      <c r="N188" s="237"/>
      <c r="O188" s="85"/>
      <c r="P188" s="85"/>
      <c r="Q188" s="85"/>
      <c r="R188" s="85"/>
      <c r="S188" s="85"/>
      <c r="T188" s="86"/>
      <c r="U188" s="39"/>
      <c r="V188" s="39"/>
      <c r="W188" s="39"/>
      <c r="X188" s="39"/>
      <c r="Y188" s="39"/>
      <c r="Z188" s="39"/>
      <c r="AA188" s="39"/>
      <c r="AB188" s="39"/>
      <c r="AC188" s="39"/>
      <c r="AD188" s="39"/>
      <c r="AE188" s="39"/>
      <c r="AT188" s="18" t="s">
        <v>135</v>
      </c>
      <c r="AU188" s="18" t="s">
        <v>83</v>
      </c>
    </row>
    <row r="189" spans="1:47" s="2" customFormat="1" ht="12">
      <c r="A189" s="39"/>
      <c r="B189" s="40"/>
      <c r="C189" s="41"/>
      <c r="D189" s="234" t="s">
        <v>136</v>
      </c>
      <c r="E189" s="41"/>
      <c r="F189" s="238" t="s">
        <v>978</v>
      </c>
      <c r="G189" s="41"/>
      <c r="H189" s="41"/>
      <c r="I189" s="137"/>
      <c r="J189" s="41"/>
      <c r="K189" s="41"/>
      <c r="L189" s="45"/>
      <c r="M189" s="236"/>
      <c r="N189" s="237"/>
      <c r="O189" s="85"/>
      <c r="P189" s="85"/>
      <c r="Q189" s="85"/>
      <c r="R189" s="85"/>
      <c r="S189" s="85"/>
      <c r="T189" s="86"/>
      <c r="U189" s="39"/>
      <c r="V189" s="39"/>
      <c r="W189" s="39"/>
      <c r="X189" s="39"/>
      <c r="Y189" s="39"/>
      <c r="Z189" s="39"/>
      <c r="AA189" s="39"/>
      <c r="AB189" s="39"/>
      <c r="AC189" s="39"/>
      <c r="AD189" s="39"/>
      <c r="AE189" s="39"/>
      <c r="AT189" s="18" t="s">
        <v>136</v>
      </c>
      <c r="AU189" s="18" t="s">
        <v>83</v>
      </c>
    </row>
    <row r="190" spans="1:65" s="2" customFormat="1" ht="16.5" customHeight="1">
      <c r="A190" s="39"/>
      <c r="B190" s="40"/>
      <c r="C190" s="220" t="s">
        <v>597</v>
      </c>
      <c r="D190" s="220" t="s">
        <v>129</v>
      </c>
      <c r="E190" s="221" t="s">
        <v>979</v>
      </c>
      <c r="F190" s="222" t="s">
        <v>980</v>
      </c>
      <c r="G190" s="223" t="s">
        <v>457</v>
      </c>
      <c r="H190" s="224">
        <v>10</v>
      </c>
      <c r="I190" s="225"/>
      <c r="J190" s="226">
        <f>ROUND(I190*H190,2)</f>
        <v>0</v>
      </c>
      <c r="K190" s="227"/>
      <c r="L190" s="45"/>
      <c r="M190" s="228" t="s">
        <v>21</v>
      </c>
      <c r="N190" s="229" t="s">
        <v>44</v>
      </c>
      <c r="O190" s="85"/>
      <c r="P190" s="230">
        <f>O190*H190</f>
        <v>0</v>
      </c>
      <c r="Q190" s="230">
        <v>0</v>
      </c>
      <c r="R190" s="230">
        <f>Q190*H190</f>
        <v>0</v>
      </c>
      <c r="S190" s="230">
        <v>0</v>
      </c>
      <c r="T190" s="231">
        <f>S190*H190</f>
        <v>0</v>
      </c>
      <c r="U190" s="39"/>
      <c r="V190" s="39"/>
      <c r="W190" s="39"/>
      <c r="X190" s="39"/>
      <c r="Y190" s="39"/>
      <c r="Z190" s="39"/>
      <c r="AA190" s="39"/>
      <c r="AB190" s="39"/>
      <c r="AC190" s="39"/>
      <c r="AD190" s="39"/>
      <c r="AE190" s="39"/>
      <c r="AR190" s="232" t="s">
        <v>406</v>
      </c>
      <c r="AT190" s="232" t="s">
        <v>129</v>
      </c>
      <c r="AU190" s="232" t="s">
        <v>83</v>
      </c>
      <c r="AY190" s="18" t="s">
        <v>127</v>
      </c>
      <c r="BE190" s="233">
        <f>IF(N190="základní",J190,0)</f>
        <v>0</v>
      </c>
      <c r="BF190" s="233">
        <f>IF(N190="snížená",J190,0)</f>
        <v>0</v>
      </c>
      <c r="BG190" s="233">
        <f>IF(N190="zákl. přenesená",J190,0)</f>
        <v>0</v>
      </c>
      <c r="BH190" s="233">
        <f>IF(N190="sníž. přenesená",J190,0)</f>
        <v>0</v>
      </c>
      <c r="BI190" s="233">
        <f>IF(N190="nulová",J190,0)</f>
        <v>0</v>
      </c>
      <c r="BJ190" s="18" t="s">
        <v>81</v>
      </c>
      <c r="BK190" s="233">
        <f>ROUND(I190*H190,2)</f>
        <v>0</v>
      </c>
      <c r="BL190" s="18" t="s">
        <v>406</v>
      </c>
      <c r="BM190" s="232" t="s">
        <v>981</v>
      </c>
    </row>
    <row r="191" spans="1:47" s="2" customFormat="1" ht="12">
      <c r="A191" s="39"/>
      <c r="B191" s="40"/>
      <c r="C191" s="41"/>
      <c r="D191" s="234" t="s">
        <v>135</v>
      </c>
      <c r="E191" s="41"/>
      <c r="F191" s="235" t="s">
        <v>980</v>
      </c>
      <c r="G191" s="41"/>
      <c r="H191" s="41"/>
      <c r="I191" s="137"/>
      <c r="J191" s="41"/>
      <c r="K191" s="41"/>
      <c r="L191" s="45"/>
      <c r="M191" s="236"/>
      <c r="N191" s="237"/>
      <c r="O191" s="85"/>
      <c r="P191" s="85"/>
      <c r="Q191" s="85"/>
      <c r="R191" s="85"/>
      <c r="S191" s="85"/>
      <c r="T191" s="86"/>
      <c r="U191" s="39"/>
      <c r="V191" s="39"/>
      <c r="W191" s="39"/>
      <c r="X191" s="39"/>
      <c r="Y191" s="39"/>
      <c r="Z191" s="39"/>
      <c r="AA191" s="39"/>
      <c r="AB191" s="39"/>
      <c r="AC191" s="39"/>
      <c r="AD191" s="39"/>
      <c r="AE191" s="39"/>
      <c r="AT191" s="18" t="s">
        <v>135</v>
      </c>
      <c r="AU191" s="18" t="s">
        <v>83</v>
      </c>
    </row>
    <row r="192" spans="1:47" s="2" customFormat="1" ht="12">
      <c r="A192" s="39"/>
      <c r="B192" s="40"/>
      <c r="C192" s="41"/>
      <c r="D192" s="234" t="s">
        <v>136</v>
      </c>
      <c r="E192" s="41"/>
      <c r="F192" s="238" t="s">
        <v>982</v>
      </c>
      <c r="G192" s="41"/>
      <c r="H192" s="41"/>
      <c r="I192" s="137"/>
      <c r="J192" s="41"/>
      <c r="K192" s="41"/>
      <c r="L192" s="45"/>
      <c r="M192" s="236"/>
      <c r="N192" s="237"/>
      <c r="O192" s="85"/>
      <c r="P192" s="85"/>
      <c r="Q192" s="85"/>
      <c r="R192" s="85"/>
      <c r="S192" s="85"/>
      <c r="T192" s="86"/>
      <c r="U192" s="39"/>
      <c r="V192" s="39"/>
      <c r="W192" s="39"/>
      <c r="X192" s="39"/>
      <c r="Y192" s="39"/>
      <c r="Z192" s="39"/>
      <c r="AA192" s="39"/>
      <c r="AB192" s="39"/>
      <c r="AC192" s="39"/>
      <c r="AD192" s="39"/>
      <c r="AE192" s="39"/>
      <c r="AT192" s="18" t="s">
        <v>136</v>
      </c>
      <c r="AU192" s="18" t="s">
        <v>83</v>
      </c>
    </row>
    <row r="193" spans="1:65" s="2" customFormat="1" ht="16.5" customHeight="1">
      <c r="A193" s="39"/>
      <c r="B193" s="40"/>
      <c r="C193" s="220" t="s">
        <v>603</v>
      </c>
      <c r="D193" s="220" t="s">
        <v>129</v>
      </c>
      <c r="E193" s="221" t="s">
        <v>983</v>
      </c>
      <c r="F193" s="222" t="s">
        <v>984</v>
      </c>
      <c r="G193" s="223" t="s">
        <v>457</v>
      </c>
      <c r="H193" s="224">
        <v>6</v>
      </c>
      <c r="I193" s="225"/>
      <c r="J193" s="226">
        <f>ROUND(I193*H193,2)</f>
        <v>0</v>
      </c>
      <c r="K193" s="227"/>
      <c r="L193" s="45"/>
      <c r="M193" s="228" t="s">
        <v>21</v>
      </c>
      <c r="N193" s="229" t="s">
        <v>44</v>
      </c>
      <c r="O193" s="85"/>
      <c r="P193" s="230">
        <f>O193*H193</f>
        <v>0</v>
      </c>
      <c r="Q193" s="230">
        <v>0</v>
      </c>
      <c r="R193" s="230">
        <f>Q193*H193</f>
        <v>0</v>
      </c>
      <c r="S193" s="230">
        <v>0</v>
      </c>
      <c r="T193" s="231">
        <f>S193*H193</f>
        <v>0</v>
      </c>
      <c r="U193" s="39"/>
      <c r="V193" s="39"/>
      <c r="W193" s="39"/>
      <c r="X193" s="39"/>
      <c r="Y193" s="39"/>
      <c r="Z193" s="39"/>
      <c r="AA193" s="39"/>
      <c r="AB193" s="39"/>
      <c r="AC193" s="39"/>
      <c r="AD193" s="39"/>
      <c r="AE193" s="39"/>
      <c r="AR193" s="232" t="s">
        <v>406</v>
      </c>
      <c r="AT193" s="232" t="s">
        <v>129</v>
      </c>
      <c r="AU193" s="232" t="s">
        <v>83</v>
      </c>
      <c r="AY193" s="18" t="s">
        <v>127</v>
      </c>
      <c r="BE193" s="233">
        <f>IF(N193="základní",J193,0)</f>
        <v>0</v>
      </c>
      <c r="BF193" s="233">
        <f>IF(N193="snížená",J193,0)</f>
        <v>0</v>
      </c>
      <c r="BG193" s="233">
        <f>IF(N193="zákl. přenesená",J193,0)</f>
        <v>0</v>
      </c>
      <c r="BH193" s="233">
        <f>IF(N193="sníž. přenesená",J193,0)</f>
        <v>0</v>
      </c>
      <c r="BI193" s="233">
        <f>IF(N193="nulová",J193,0)</f>
        <v>0</v>
      </c>
      <c r="BJ193" s="18" t="s">
        <v>81</v>
      </c>
      <c r="BK193" s="233">
        <f>ROUND(I193*H193,2)</f>
        <v>0</v>
      </c>
      <c r="BL193" s="18" t="s">
        <v>406</v>
      </c>
      <c r="BM193" s="232" t="s">
        <v>985</v>
      </c>
    </row>
    <row r="194" spans="1:47" s="2" customFormat="1" ht="12">
      <c r="A194" s="39"/>
      <c r="B194" s="40"/>
      <c r="C194" s="41"/>
      <c r="D194" s="234" t="s">
        <v>135</v>
      </c>
      <c r="E194" s="41"/>
      <c r="F194" s="235" t="s">
        <v>984</v>
      </c>
      <c r="G194" s="41"/>
      <c r="H194" s="41"/>
      <c r="I194" s="137"/>
      <c r="J194" s="41"/>
      <c r="K194" s="41"/>
      <c r="L194" s="45"/>
      <c r="M194" s="236"/>
      <c r="N194" s="237"/>
      <c r="O194" s="85"/>
      <c r="P194" s="85"/>
      <c r="Q194" s="85"/>
      <c r="R194" s="85"/>
      <c r="S194" s="85"/>
      <c r="T194" s="86"/>
      <c r="U194" s="39"/>
      <c r="V194" s="39"/>
      <c r="W194" s="39"/>
      <c r="X194" s="39"/>
      <c r="Y194" s="39"/>
      <c r="Z194" s="39"/>
      <c r="AA194" s="39"/>
      <c r="AB194" s="39"/>
      <c r="AC194" s="39"/>
      <c r="AD194" s="39"/>
      <c r="AE194" s="39"/>
      <c r="AT194" s="18" t="s">
        <v>135</v>
      </c>
      <c r="AU194" s="18" t="s">
        <v>83</v>
      </c>
    </row>
    <row r="195" spans="1:47" s="2" customFormat="1" ht="12">
      <c r="A195" s="39"/>
      <c r="B195" s="40"/>
      <c r="C195" s="41"/>
      <c r="D195" s="234" t="s">
        <v>136</v>
      </c>
      <c r="E195" s="41"/>
      <c r="F195" s="238" t="s">
        <v>986</v>
      </c>
      <c r="G195" s="41"/>
      <c r="H195" s="41"/>
      <c r="I195" s="137"/>
      <c r="J195" s="41"/>
      <c r="K195" s="41"/>
      <c r="L195" s="45"/>
      <c r="M195" s="236"/>
      <c r="N195" s="237"/>
      <c r="O195" s="85"/>
      <c r="P195" s="85"/>
      <c r="Q195" s="85"/>
      <c r="R195" s="85"/>
      <c r="S195" s="85"/>
      <c r="T195" s="86"/>
      <c r="U195" s="39"/>
      <c r="V195" s="39"/>
      <c r="W195" s="39"/>
      <c r="X195" s="39"/>
      <c r="Y195" s="39"/>
      <c r="Z195" s="39"/>
      <c r="AA195" s="39"/>
      <c r="AB195" s="39"/>
      <c r="AC195" s="39"/>
      <c r="AD195" s="39"/>
      <c r="AE195" s="39"/>
      <c r="AT195" s="18" t="s">
        <v>136</v>
      </c>
      <c r="AU195" s="18" t="s">
        <v>83</v>
      </c>
    </row>
    <row r="196" spans="1:65" s="2" customFormat="1" ht="16.5" customHeight="1">
      <c r="A196" s="39"/>
      <c r="B196" s="40"/>
      <c r="C196" s="220" t="s">
        <v>609</v>
      </c>
      <c r="D196" s="220" t="s">
        <v>129</v>
      </c>
      <c r="E196" s="221" t="s">
        <v>987</v>
      </c>
      <c r="F196" s="222" t="s">
        <v>988</v>
      </c>
      <c r="G196" s="223" t="s">
        <v>457</v>
      </c>
      <c r="H196" s="224">
        <v>2</v>
      </c>
      <c r="I196" s="225"/>
      <c r="J196" s="226">
        <f>ROUND(I196*H196,2)</f>
        <v>0</v>
      </c>
      <c r="K196" s="227"/>
      <c r="L196" s="45"/>
      <c r="M196" s="228" t="s">
        <v>21</v>
      </c>
      <c r="N196" s="229" t="s">
        <v>44</v>
      </c>
      <c r="O196" s="85"/>
      <c r="P196" s="230">
        <f>O196*H196</f>
        <v>0</v>
      </c>
      <c r="Q196" s="230">
        <v>0</v>
      </c>
      <c r="R196" s="230">
        <f>Q196*H196</f>
        <v>0</v>
      </c>
      <c r="S196" s="230">
        <v>0</v>
      </c>
      <c r="T196" s="231">
        <f>S196*H196</f>
        <v>0</v>
      </c>
      <c r="U196" s="39"/>
      <c r="V196" s="39"/>
      <c r="W196" s="39"/>
      <c r="X196" s="39"/>
      <c r="Y196" s="39"/>
      <c r="Z196" s="39"/>
      <c r="AA196" s="39"/>
      <c r="AB196" s="39"/>
      <c r="AC196" s="39"/>
      <c r="AD196" s="39"/>
      <c r="AE196" s="39"/>
      <c r="AR196" s="232" t="s">
        <v>406</v>
      </c>
      <c r="AT196" s="232" t="s">
        <v>129</v>
      </c>
      <c r="AU196" s="232" t="s">
        <v>83</v>
      </c>
      <c r="AY196" s="18" t="s">
        <v>127</v>
      </c>
      <c r="BE196" s="233">
        <f>IF(N196="základní",J196,0)</f>
        <v>0</v>
      </c>
      <c r="BF196" s="233">
        <f>IF(N196="snížená",J196,0)</f>
        <v>0</v>
      </c>
      <c r="BG196" s="233">
        <f>IF(N196="zákl. přenesená",J196,0)</f>
        <v>0</v>
      </c>
      <c r="BH196" s="233">
        <f>IF(N196="sníž. přenesená",J196,0)</f>
        <v>0</v>
      </c>
      <c r="BI196" s="233">
        <f>IF(N196="nulová",J196,0)</f>
        <v>0</v>
      </c>
      <c r="BJ196" s="18" t="s">
        <v>81</v>
      </c>
      <c r="BK196" s="233">
        <f>ROUND(I196*H196,2)</f>
        <v>0</v>
      </c>
      <c r="BL196" s="18" t="s">
        <v>406</v>
      </c>
      <c r="BM196" s="232" t="s">
        <v>989</v>
      </c>
    </row>
    <row r="197" spans="1:47" s="2" customFormat="1" ht="12">
      <c r="A197" s="39"/>
      <c r="B197" s="40"/>
      <c r="C197" s="41"/>
      <c r="D197" s="234" t="s">
        <v>135</v>
      </c>
      <c r="E197" s="41"/>
      <c r="F197" s="235" t="s">
        <v>988</v>
      </c>
      <c r="G197" s="41"/>
      <c r="H197" s="41"/>
      <c r="I197" s="137"/>
      <c r="J197" s="41"/>
      <c r="K197" s="41"/>
      <c r="L197" s="45"/>
      <c r="M197" s="236"/>
      <c r="N197" s="237"/>
      <c r="O197" s="85"/>
      <c r="P197" s="85"/>
      <c r="Q197" s="85"/>
      <c r="R197" s="85"/>
      <c r="S197" s="85"/>
      <c r="T197" s="86"/>
      <c r="U197" s="39"/>
      <c r="V197" s="39"/>
      <c r="W197" s="39"/>
      <c r="X197" s="39"/>
      <c r="Y197" s="39"/>
      <c r="Z197" s="39"/>
      <c r="AA197" s="39"/>
      <c r="AB197" s="39"/>
      <c r="AC197" s="39"/>
      <c r="AD197" s="39"/>
      <c r="AE197" s="39"/>
      <c r="AT197" s="18" t="s">
        <v>135</v>
      </c>
      <c r="AU197" s="18" t="s">
        <v>83</v>
      </c>
    </row>
    <row r="198" spans="1:47" s="2" customFormat="1" ht="12">
      <c r="A198" s="39"/>
      <c r="B198" s="40"/>
      <c r="C198" s="41"/>
      <c r="D198" s="234" t="s">
        <v>136</v>
      </c>
      <c r="E198" s="41"/>
      <c r="F198" s="238" t="s">
        <v>986</v>
      </c>
      <c r="G198" s="41"/>
      <c r="H198" s="41"/>
      <c r="I198" s="137"/>
      <c r="J198" s="41"/>
      <c r="K198" s="41"/>
      <c r="L198" s="45"/>
      <c r="M198" s="236"/>
      <c r="N198" s="237"/>
      <c r="O198" s="85"/>
      <c r="P198" s="85"/>
      <c r="Q198" s="85"/>
      <c r="R198" s="85"/>
      <c r="S198" s="85"/>
      <c r="T198" s="86"/>
      <c r="U198" s="39"/>
      <c r="V198" s="39"/>
      <c r="W198" s="39"/>
      <c r="X198" s="39"/>
      <c r="Y198" s="39"/>
      <c r="Z198" s="39"/>
      <c r="AA198" s="39"/>
      <c r="AB198" s="39"/>
      <c r="AC198" s="39"/>
      <c r="AD198" s="39"/>
      <c r="AE198" s="39"/>
      <c r="AT198" s="18" t="s">
        <v>136</v>
      </c>
      <c r="AU198" s="18" t="s">
        <v>83</v>
      </c>
    </row>
    <row r="199" spans="1:65" s="2" customFormat="1" ht="21.75" customHeight="1">
      <c r="A199" s="39"/>
      <c r="B199" s="40"/>
      <c r="C199" s="220" t="s">
        <v>615</v>
      </c>
      <c r="D199" s="220" t="s">
        <v>129</v>
      </c>
      <c r="E199" s="221" t="s">
        <v>990</v>
      </c>
      <c r="F199" s="222" t="s">
        <v>991</v>
      </c>
      <c r="G199" s="223" t="s">
        <v>457</v>
      </c>
      <c r="H199" s="224">
        <v>1</v>
      </c>
      <c r="I199" s="225"/>
      <c r="J199" s="226">
        <f>ROUND(I199*H199,2)</f>
        <v>0</v>
      </c>
      <c r="K199" s="227"/>
      <c r="L199" s="45"/>
      <c r="M199" s="228" t="s">
        <v>21</v>
      </c>
      <c r="N199" s="229" t="s">
        <v>44</v>
      </c>
      <c r="O199" s="85"/>
      <c r="P199" s="230">
        <f>O199*H199</f>
        <v>0</v>
      </c>
      <c r="Q199" s="230">
        <v>0</v>
      </c>
      <c r="R199" s="230">
        <f>Q199*H199</f>
        <v>0</v>
      </c>
      <c r="S199" s="230">
        <v>0</v>
      </c>
      <c r="T199" s="231">
        <f>S199*H199</f>
        <v>0</v>
      </c>
      <c r="U199" s="39"/>
      <c r="V199" s="39"/>
      <c r="W199" s="39"/>
      <c r="X199" s="39"/>
      <c r="Y199" s="39"/>
      <c r="Z199" s="39"/>
      <c r="AA199" s="39"/>
      <c r="AB199" s="39"/>
      <c r="AC199" s="39"/>
      <c r="AD199" s="39"/>
      <c r="AE199" s="39"/>
      <c r="AR199" s="232" t="s">
        <v>406</v>
      </c>
      <c r="AT199" s="232" t="s">
        <v>129</v>
      </c>
      <c r="AU199" s="232" t="s">
        <v>83</v>
      </c>
      <c r="AY199" s="18" t="s">
        <v>127</v>
      </c>
      <c r="BE199" s="233">
        <f>IF(N199="základní",J199,0)</f>
        <v>0</v>
      </c>
      <c r="BF199" s="233">
        <f>IF(N199="snížená",J199,0)</f>
        <v>0</v>
      </c>
      <c r="BG199" s="233">
        <f>IF(N199="zákl. přenesená",J199,0)</f>
        <v>0</v>
      </c>
      <c r="BH199" s="233">
        <f>IF(N199="sníž. přenesená",J199,0)</f>
        <v>0</v>
      </c>
      <c r="BI199" s="233">
        <f>IF(N199="nulová",J199,0)</f>
        <v>0</v>
      </c>
      <c r="BJ199" s="18" t="s">
        <v>81</v>
      </c>
      <c r="BK199" s="233">
        <f>ROUND(I199*H199,2)</f>
        <v>0</v>
      </c>
      <c r="BL199" s="18" t="s">
        <v>406</v>
      </c>
      <c r="BM199" s="232" t="s">
        <v>992</v>
      </c>
    </row>
    <row r="200" spans="1:47" s="2" customFormat="1" ht="12">
      <c r="A200" s="39"/>
      <c r="B200" s="40"/>
      <c r="C200" s="41"/>
      <c r="D200" s="234" t="s">
        <v>135</v>
      </c>
      <c r="E200" s="41"/>
      <c r="F200" s="235" t="s">
        <v>991</v>
      </c>
      <c r="G200" s="41"/>
      <c r="H200" s="41"/>
      <c r="I200" s="137"/>
      <c r="J200" s="41"/>
      <c r="K200" s="41"/>
      <c r="L200" s="45"/>
      <c r="M200" s="236"/>
      <c r="N200" s="237"/>
      <c r="O200" s="85"/>
      <c r="P200" s="85"/>
      <c r="Q200" s="85"/>
      <c r="R200" s="85"/>
      <c r="S200" s="85"/>
      <c r="T200" s="86"/>
      <c r="U200" s="39"/>
      <c r="V200" s="39"/>
      <c r="W200" s="39"/>
      <c r="X200" s="39"/>
      <c r="Y200" s="39"/>
      <c r="Z200" s="39"/>
      <c r="AA200" s="39"/>
      <c r="AB200" s="39"/>
      <c r="AC200" s="39"/>
      <c r="AD200" s="39"/>
      <c r="AE200" s="39"/>
      <c r="AT200" s="18" t="s">
        <v>135</v>
      </c>
      <c r="AU200" s="18" t="s">
        <v>83</v>
      </c>
    </row>
    <row r="201" spans="1:47" s="2" customFormat="1" ht="12">
      <c r="A201" s="39"/>
      <c r="B201" s="40"/>
      <c r="C201" s="41"/>
      <c r="D201" s="234" t="s">
        <v>136</v>
      </c>
      <c r="E201" s="41"/>
      <c r="F201" s="238" t="s">
        <v>993</v>
      </c>
      <c r="G201" s="41"/>
      <c r="H201" s="41"/>
      <c r="I201" s="137"/>
      <c r="J201" s="41"/>
      <c r="K201" s="41"/>
      <c r="L201" s="45"/>
      <c r="M201" s="236"/>
      <c r="N201" s="237"/>
      <c r="O201" s="85"/>
      <c r="P201" s="85"/>
      <c r="Q201" s="85"/>
      <c r="R201" s="85"/>
      <c r="S201" s="85"/>
      <c r="T201" s="86"/>
      <c r="U201" s="39"/>
      <c r="V201" s="39"/>
      <c r="W201" s="39"/>
      <c r="X201" s="39"/>
      <c r="Y201" s="39"/>
      <c r="Z201" s="39"/>
      <c r="AA201" s="39"/>
      <c r="AB201" s="39"/>
      <c r="AC201" s="39"/>
      <c r="AD201" s="39"/>
      <c r="AE201" s="39"/>
      <c r="AT201" s="18" t="s">
        <v>136</v>
      </c>
      <c r="AU201" s="18" t="s">
        <v>83</v>
      </c>
    </row>
    <row r="202" spans="1:65" s="2" customFormat="1" ht="16.5" customHeight="1">
      <c r="A202" s="39"/>
      <c r="B202" s="40"/>
      <c r="C202" s="220" t="s">
        <v>620</v>
      </c>
      <c r="D202" s="220" t="s">
        <v>129</v>
      </c>
      <c r="E202" s="221" t="s">
        <v>994</v>
      </c>
      <c r="F202" s="222" t="s">
        <v>995</v>
      </c>
      <c r="G202" s="223" t="s">
        <v>457</v>
      </c>
      <c r="H202" s="224">
        <v>1</v>
      </c>
      <c r="I202" s="225"/>
      <c r="J202" s="226">
        <f>ROUND(I202*H202,2)</f>
        <v>0</v>
      </c>
      <c r="K202" s="227"/>
      <c r="L202" s="45"/>
      <c r="M202" s="228" t="s">
        <v>21</v>
      </c>
      <c r="N202" s="229" t="s">
        <v>44</v>
      </c>
      <c r="O202" s="85"/>
      <c r="P202" s="230">
        <f>O202*H202</f>
        <v>0</v>
      </c>
      <c r="Q202" s="230">
        <v>0</v>
      </c>
      <c r="R202" s="230">
        <f>Q202*H202</f>
        <v>0</v>
      </c>
      <c r="S202" s="230">
        <v>0</v>
      </c>
      <c r="T202" s="231">
        <f>S202*H202</f>
        <v>0</v>
      </c>
      <c r="U202" s="39"/>
      <c r="V202" s="39"/>
      <c r="W202" s="39"/>
      <c r="X202" s="39"/>
      <c r="Y202" s="39"/>
      <c r="Z202" s="39"/>
      <c r="AA202" s="39"/>
      <c r="AB202" s="39"/>
      <c r="AC202" s="39"/>
      <c r="AD202" s="39"/>
      <c r="AE202" s="39"/>
      <c r="AR202" s="232" t="s">
        <v>406</v>
      </c>
      <c r="AT202" s="232" t="s">
        <v>129</v>
      </c>
      <c r="AU202" s="232" t="s">
        <v>83</v>
      </c>
      <c r="AY202" s="18" t="s">
        <v>127</v>
      </c>
      <c r="BE202" s="233">
        <f>IF(N202="základní",J202,0)</f>
        <v>0</v>
      </c>
      <c r="BF202" s="233">
        <f>IF(N202="snížená",J202,0)</f>
        <v>0</v>
      </c>
      <c r="BG202" s="233">
        <f>IF(N202="zákl. přenesená",J202,0)</f>
        <v>0</v>
      </c>
      <c r="BH202" s="233">
        <f>IF(N202="sníž. přenesená",J202,0)</f>
        <v>0</v>
      </c>
      <c r="BI202" s="233">
        <f>IF(N202="nulová",J202,0)</f>
        <v>0</v>
      </c>
      <c r="BJ202" s="18" t="s">
        <v>81</v>
      </c>
      <c r="BK202" s="233">
        <f>ROUND(I202*H202,2)</f>
        <v>0</v>
      </c>
      <c r="BL202" s="18" t="s">
        <v>406</v>
      </c>
      <c r="BM202" s="232" t="s">
        <v>996</v>
      </c>
    </row>
    <row r="203" spans="1:47" s="2" customFormat="1" ht="12">
      <c r="A203" s="39"/>
      <c r="B203" s="40"/>
      <c r="C203" s="41"/>
      <c r="D203" s="234" t="s">
        <v>135</v>
      </c>
      <c r="E203" s="41"/>
      <c r="F203" s="235" t="s">
        <v>995</v>
      </c>
      <c r="G203" s="41"/>
      <c r="H203" s="41"/>
      <c r="I203" s="137"/>
      <c r="J203" s="41"/>
      <c r="K203" s="41"/>
      <c r="L203" s="45"/>
      <c r="M203" s="236"/>
      <c r="N203" s="237"/>
      <c r="O203" s="85"/>
      <c r="P203" s="85"/>
      <c r="Q203" s="85"/>
      <c r="R203" s="85"/>
      <c r="S203" s="85"/>
      <c r="T203" s="86"/>
      <c r="U203" s="39"/>
      <c r="V203" s="39"/>
      <c r="W203" s="39"/>
      <c r="X203" s="39"/>
      <c r="Y203" s="39"/>
      <c r="Z203" s="39"/>
      <c r="AA203" s="39"/>
      <c r="AB203" s="39"/>
      <c r="AC203" s="39"/>
      <c r="AD203" s="39"/>
      <c r="AE203" s="39"/>
      <c r="AT203" s="18" t="s">
        <v>135</v>
      </c>
      <c r="AU203" s="18" t="s">
        <v>83</v>
      </c>
    </row>
    <row r="204" spans="1:47" s="2" customFormat="1" ht="12">
      <c r="A204" s="39"/>
      <c r="B204" s="40"/>
      <c r="C204" s="41"/>
      <c r="D204" s="234" t="s">
        <v>136</v>
      </c>
      <c r="E204" s="41"/>
      <c r="F204" s="238" t="s">
        <v>997</v>
      </c>
      <c r="G204" s="41"/>
      <c r="H204" s="41"/>
      <c r="I204" s="137"/>
      <c r="J204" s="41"/>
      <c r="K204" s="41"/>
      <c r="L204" s="45"/>
      <c r="M204" s="236"/>
      <c r="N204" s="237"/>
      <c r="O204" s="85"/>
      <c r="P204" s="85"/>
      <c r="Q204" s="85"/>
      <c r="R204" s="85"/>
      <c r="S204" s="85"/>
      <c r="T204" s="86"/>
      <c r="U204" s="39"/>
      <c r="V204" s="39"/>
      <c r="W204" s="39"/>
      <c r="X204" s="39"/>
      <c r="Y204" s="39"/>
      <c r="Z204" s="39"/>
      <c r="AA204" s="39"/>
      <c r="AB204" s="39"/>
      <c r="AC204" s="39"/>
      <c r="AD204" s="39"/>
      <c r="AE204" s="39"/>
      <c r="AT204" s="18" t="s">
        <v>136</v>
      </c>
      <c r="AU204" s="18" t="s">
        <v>83</v>
      </c>
    </row>
    <row r="205" spans="1:63" s="12" customFormat="1" ht="20.85" customHeight="1">
      <c r="A205" s="12"/>
      <c r="B205" s="204"/>
      <c r="C205" s="205"/>
      <c r="D205" s="206" t="s">
        <v>72</v>
      </c>
      <c r="E205" s="218" t="s">
        <v>538</v>
      </c>
      <c r="F205" s="218" t="s">
        <v>998</v>
      </c>
      <c r="G205" s="205"/>
      <c r="H205" s="205"/>
      <c r="I205" s="208"/>
      <c r="J205" s="219">
        <f>BK205</f>
        <v>0</v>
      </c>
      <c r="K205" s="205"/>
      <c r="L205" s="210"/>
      <c r="M205" s="211"/>
      <c r="N205" s="212"/>
      <c r="O205" s="212"/>
      <c r="P205" s="213">
        <f>SUM(P206:P224)</f>
        <v>0</v>
      </c>
      <c r="Q205" s="212"/>
      <c r="R205" s="213">
        <f>SUM(R206:R224)</f>
        <v>0</v>
      </c>
      <c r="S205" s="212"/>
      <c r="T205" s="214">
        <f>SUM(T206:T224)</f>
        <v>0</v>
      </c>
      <c r="U205" s="12"/>
      <c r="V205" s="12"/>
      <c r="W205" s="12"/>
      <c r="X205" s="12"/>
      <c r="Y205" s="12"/>
      <c r="Z205" s="12"/>
      <c r="AA205" s="12"/>
      <c r="AB205" s="12"/>
      <c r="AC205" s="12"/>
      <c r="AD205" s="12"/>
      <c r="AE205" s="12"/>
      <c r="AR205" s="215" t="s">
        <v>141</v>
      </c>
      <c r="AT205" s="216" t="s">
        <v>72</v>
      </c>
      <c r="AU205" s="216" t="s">
        <v>83</v>
      </c>
      <c r="AY205" s="215" t="s">
        <v>127</v>
      </c>
      <c r="BK205" s="217">
        <f>SUM(BK206:BK224)</f>
        <v>0</v>
      </c>
    </row>
    <row r="206" spans="1:65" s="2" customFormat="1" ht="16.5" customHeight="1">
      <c r="A206" s="39"/>
      <c r="B206" s="40"/>
      <c r="C206" s="220" t="s">
        <v>625</v>
      </c>
      <c r="D206" s="220" t="s">
        <v>129</v>
      </c>
      <c r="E206" s="221" t="s">
        <v>999</v>
      </c>
      <c r="F206" s="222" t="s">
        <v>1000</v>
      </c>
      <c r="G206" s="223" t="s">
        <v>457</v>
      </c>
      <c r="H206" s="224">
        <v>3</v>
      </c>
      <c r="I206" s="225"/>
      <c r="J206" s="226">
        <f>ROUND(I206*H206,2)</f>
        <v>0</v>
      </c>
      <c r="K206" s="227"/>
      <c r="L206" s="45"/>
      <c r="M206" s="228" t="s">
        <v>21</v>
      </c>
      <c r="N206" s="229" t="s">
        <v>44</v>
      </c>
      <c r="O206" s="85"/>
      <c r="P206" s="230">
        <f>O206*H206</f>
        <v>0</v>
      </c>
      <c r="Q206" s="230">
        <v>0</v>
      </c>
      <c r="R206" s="230">
        <f>Q206*H206</f>
        <v>0</v>
      </c>
      <c r="S206" s="230">
        <v>0</v>
      </c>
      <c r="T206" s="231">
        <f>S206*H206</f>
        <v>0</v>
      </c>
      <c r="U206" s="39"/>
      <c r="V206" s="39"/>
      <c r="W206" s="39"/>
      <c r="X206" s="39"/>
      <c r="Y206" s="39"/>
      <c r="Z206" s="39"/>
      <c r="AA206" s="39"/>
      <c r="AB206" s="39"/>
      <c r="AC206" s="39"/>
      <c r="AD206" s="39"/>
      <c r="AE206" s="39"/>
      <c r="AR206" s="232" t="s">
        <v>406</v>
      </c>
      <c r="AT206" s="232" t="s">
        <v>129</v>
      </c>
      <c r="AU206" s="232" t="s">
        <v>141</v>
      </c>
      <c r="AY206" s="18" t="s">
        <v>127</v>
      </c>
      <c r="BE206" s="233">
        <f>IF(N206="základní",J206,0)</f>
        <v>0</v>
      </c>
      <c r="BF206" s="233">
        <f>IF(N206="snížená",J206,0)</f>
        <v>0</v>
      </c>
      <c r="BG206" s="233">
        <f>IF(N206="zákl. přenesená",J206,0)</f>
        <v>0</v>
      </c>
      <c r="BH206" s="233">
        <f>IF(N206="sníž. přenesená",J206,0)</f>
        <v>0</v>
      </c>
      <c r="BI206" s="233">
        <f>IF(N206="nulová",J206,0)</f>
        <v>0</v>
      </c>
      <c r="BJ206" s="18" t="s">
        <v>81</v>
      </c>
      <c r="BK206" s="233">
        <f>ROUND(I206*H206,2)</f>
        <v>0</v>
      </c>
      <c r="BL206" s="18" t="s">
        <v>406</v>
      </c>
      <c r="BM206" s="232" t="s">
        <v>1001</v>
      </c>
    </row>
    <row r="207" spans="1:47" s="2" customFormat="1" ht="12">
      <c r="A207" s="39"/>
      <c r="B207" s="40"/>
      <c r="C207" s="41"/>
      <c r="D207" s="234" t="s">
        <v>135</v>
      </c>
      <c r="E207" s="41"/>
      <c r="F207" s="235" t="s">
        <v>1000</v>
      </c>
      <c r="G207" s="41"/>
      <c r="H207" s="41"/>
      <c r="I207" s="137"/>
      <c r="J207" s="41"/>
      <c r="K207" s="41"/>
      <c r="L207" s="45"/>
      <c r="M207" s="236"/>
      <c r="N207" s="237"/>
      <c r="O207" s="85"/>
      <c r="P207" s="85"/>
      <c r="Q207" s="85"/>
      <c r="R207" s="85"/>
      <c r="S207" s="85"/>
      <c r="T207" s="86"/>
      <c r="U207" s="39"/>
      <c r="V207" s="39"/>
      <c r="W207" s="39"/>
      <c r="X207" s="39"/>
      <c r="Y207" s="39"/>
      <c r="Z207" s="39"/>
      <c r="AA207" s="39"/>
      <c r="AB207" s="39"/>
      <c r="AC207" s="39"/>
      <c r="AD207" s="39"/>
      <c r="AE207" s="39"/>
      <c r="AT207" s="18" t="s">
        <v>135</v>
      </c>
      <c r="AU207" s="18" t="s">
        <v>141</v>
      </c>
    </row>
    <row r="208" spans="1:47" s="2" customFormat="1" ht="12">
      <c r="A208" s="39"/>
      <c r="B208" s="40"/>
      <c r="C208" s="41"/>
      <c r="D208" s="234" t="s">
        <v>136</v>
      </c>
      <c r="E208" s="41"/>
      <c r="F208" s="238" t="s">
        <v>1002</v>
      </c>
      <c r="G208" s="41"/>
      <c r="H208" s="41"/>
      <c r="I208" s="137"/>
      <c r="J208" s="41"/>
      <c r="K208" s="41"/>
      <c r="L208" s="45"/>
      <c r="M208" s="236"/>
      <c r="N208" s="237"/>
      <c r="O208" s="85"/>
      <c r="P208" s="85"/>
      <c r="Q208" s="85"/>
      <c r="R208" s="85"/>
      <c r="S208" s="85"/>
      <c r="T208" s="86"/>
      <c r="U208" s="39"/>
      <c r="V208" s="39"/>
      <c r="W208" s="39"/>
      <c r="X208" s="39"/>
      <c r="Y208" s="39"/>
      <c r="Z208" s="39"/>
      <c r="AA208" s="39"/>
      <c r="AB208" s="39"/>
      <c r="AC208" s="39"/>
      <c r="AD208" s="39"/>
      <c r="AE208" s="39"/>
      <c r="AT208" s="18" t="s">
        <v>136</v>
      </c>
      <c r="AU208" s="18" t="s">
        <v>141</v>
      </c>
    </row>
    <row r="209" spans="1:65" s="2" customFormat="1" ht="16.5" customHeight="1">
      <c r="A209" s="39"/>
      <c r="B209" s="40"/>
      <c r="C209" s="220" t="s">
        <v>631</v>
      </c>
      <c r="D209" s="220" t="s">
        <v>129</v>
      </c>
      <c r="E209" s="221" t="s">
        <v>1003</v>
      </c>
      <c r="F209" s="222" t="s">
        <v>1004</v>
      </c>
      <c r="G209" s="223" t="s">
        <v>457</v>
      </c>
      <c r="H209" s="224">
        <v>1</v>
      </c>
      <c r="I209" s="225"/>
      <c r="J209" s="226">
        <f>ROUND(I209*H209,2)</f>
        <v>0</v>
      </c>
      <c r="K209" s="227"/>
      <c r="L209" s="45"/>
      <c r="M209" s="228" t="s">
        <v>21</v>
      </c>
      <c r="N209" s="229" t="s">
        <v>44</v>
      </c>
      <c r="O209" s="85"/>
      <c r="P209" s="230">
        <f>O209*H209</f>
        <v>0</v>
      </c>
      <c r="Q209" s="230">
        <v>0</v>
      </c>
      <c r="R209" s="230">
        <f>Q209*H209</f>
        <v>0</v>
      </c>
      <c r="S209" s="230">
        <v>0</v>
      </c>
      <c r="T209" s="231">
        <f>S209*H209</f>
        <v>0</v>
      </c>
      <c r="U209" s="39"/>
      <c r="V209" s="39"/>
      <c r="W209" s="39"/>
      <c r="X209" s="39"/>
      <c r="Y209" s="39"/>
      <c r="Z209" s="39"/>
      <c r="AA209" s="39"/>
      <c r="AB209" s="39"/>
      <c r="AC209" s="39"/>
      <c r="AD209" s="39"/>
      <c r="AE209" s="39"/>
      <c r="AR209" s="232" t="s">
        <v>406</v>
      </c>
      <c r="AT209" s="232" t="s">
        <v>129</v>
      </c>
      <c r="AU209" s="232" t="s">
        <v>141</v>
      </c>
      <c r="AY209" s="18" t="s">
        <v>127</v>
      </c>
      <c r="BE209" s="233">
        <f>IF(N209="základní",J209,0)</f>
        <v>0</v>
      </c>
      <c r="BF209" s="233">
        <f>IF(N209="snížená",J209,0)</f>
        <v>0</v>
      </c>
      <c r="BG209" s="233">
        <f>IF(N209="zákl. přenesená",J209,0)</f>
        <v>0</v>
      </c>
      <c r="BH209" s="233">
        <f>IF(N209="sníž. přenesená",J209,0)</f>
        <v>0</v>
      </c>
      <c r="BI209" s="233">
        <f>IF(N209="nulová",J209,0)</f>
        <v>0</v>
      </c>
      <c r="BJ209" s="18" t="s">
        <v>81</v>
      </c>
      <c r="BK209" s="233">
        <f>ROUND(I209*H209,2)</f>
        <v>0</v>
      </c>
      <c r="BL209" s="18" t="s">
        <v>406</v>
      </c>
      <c r="BM209" s="232" t="s">
        <v>1005</v>
      </c>
    </row>
    <row r="210" spans="1:47" s="2" customFormat="1" ht="12">
      <c r="A210" s="39"/>
      <c r="B210" s="40"/>
      <c r="C210" s="41"/>
      <c r="D210" s="234" t="s">
        <v>135</v>
      </c>
      <c r="E210" s="41"/>
      <c r="F210" s="235" t="s">
        <v>1004</v>
      </c>
      <c r="G210" s="41"/>
      <c r="H210" s="41"/>
      <c r="I210" s="137"/>
      <c r="J210" s="41"/>
      <c r="K210" s="41"/>
      <c r="L210" s="45"/>
      <c r="M210" s="236"/>
      <c r="N210" s="237"/>
      <c r="O210" s="85"/>
      <c r="P210" s="85"/>
      <c r="Q210" s="85"/>
      <c r="R210" s="85"/>
      <c r="S210" s="85"/>
      <c r="T210" s="86"/>
      <c r="U210" s="39"/>
      <c r="V210" s="39"/>
      <c r="W210" s="39"/>
      <c r="X210" s="39"/>
      <c r="Y210" s="39"/>
      <c r="Z210" s="39"/>
      <c r="AA210" s="39"/>
      <c r="AB210" s="39"/>
      <c r="AC210" s="39"/>
      <c r="AD210" s="39"/>
      <c r="AE210" s="39"/>
      <c r="AT210" s="18" t="s">
        <v>135</v>
      </c>
      <c r="AU210" s="18" t="s">
        <v>141</v>
      </c>
    </row>
    <row r="211" spans="1:47" s="2" customFormat="1" ht="12">
      <c r="A211" s="39"/>
      <c r="B211" s="40"/>
      <c r="C211" s="41"/>
      <c r="D211" s="234" t="s">
        <v>136</v>
      </c>
      <c r="E211" s="41"/>
      <c r="F211" s="238" t="s">
        <v>1006</v>
      </c>
      <c r="G211" s="41"/>
      <c r="H211" s="41"/>
      <c r="I211" s="137"/>
      <c r="J211" s="41"/>
      <c r="K211" s="41"/>
      <c r="L211" s="45"/>
      <c r="M211" s="236"/>
      <c r="N211" s="237"/>
      <c r="O211" s="85"/>
      <c r="P211" s="85"/>
      <c r="Q211" s="85"/>
      <c r="R211" s="85"/>
      <c r="S211" s="85"/>
      <c r="T211" s="86"/>
      <c r="U211" s="39"/>
      <c r="V211" s="39"/>
      <c r="W211" s="39"/>
      <c r="X211" s="39"/>
      <c r="Y211" s="39"/>
      <c r="Z211" s="39"/>
      <c r="AA211" s="39"/>
      <c r="AB211" s="39"/>
      <c r="AC211" s="39"/>
      <c r="AD211" s="39"/>
      <c r="AE211" s="39"/>
      <c r="AT211" s="18" t="s">
        <v>136</v>
      </c>
      <c r="AU211" s="18" t="s">
        <v>141</v>
      </c>
    </row>
    <row r="212" spans="1:65" s="2" customFormat="1" ht="16.5" customHeight="1">
      <c r="A212" s="39"/>
      <c r="B212" s="40"/>
      <c r="C212" s="220" t="s">
        <v>635</v>
      </c>
      <c r="D212" s="220" t="s">
        <v>129</v>
      </c>
      <c r="E212" s="221" t="s">
        <v>1007</v>
      </c>
      <c r="F212" s="222" t="s">
        <v>1008</v>
      </c>
      <c r="G212" s="223" t="s">
        <v>457</v>
      </c>
      <c r="H212" s="224">
        <v>1</v>
      </c>
      <c r="I212" s="225"/>
      <c r="J212" s="226">
        <f>ROUND(I212*H212,2)</f>
        <v>0</v>
      </c>
      <c r="K212" s="227"/>
      <c r="L212" s="45"/>
      <c r="M212" s="228" t="s">
        <v>21</v>
      </c>
      <c r="N212" s="229" t="s">
        <v>44</v>
      </c>
      <c r="O212" s="85"/>
      <c r="P212" s="230">
        <f>O212*H212</f>
        <v>0</v>
      </c>
      <c r="Q212" s="230">
        <v>0</v>
      </c>
      <c r="R212" s="230">
        <f>Q212*H212</f>
        <v>0</v>
      </c>
      <c r="S212" s="230">
        <v>0</v>
      </c>
      <c r="T212" s="231">
        <f>S212*H212</f>
        <v>0</v>
      </c>
      <c r="U212" s="39"/>
      <c r="V212" s="39"/>
      <c r="W212" s="39"/>
      <c r="X212" s="39"/>
      <c r="Y212" s="39"/>
      <c r="Z212" s="39"/>
      <c r="AA212" s="39"/>
      <c r="AB212" s="39"/>
      <c r="AC212" s="39"/>
      <c r="AD212" s="39"/>
      <c r="AE212" s="39"/>
      <c r="AR212" s="232" t="s">
        <v>406</v>
      </c>
      <c r="AT212" s="232" t="s">
        <v>129</v>
      </c>
      <c r="AU212" s="232" t="s">
        <v>141</v>
      </c>
      <c r="AY212" s="18" t="s">
        <v>127</v>
      </c>
      <c r="BE212" s="233">
        <f>IF(N212="základní",J212,0)</f>
        <v>0</v>
      </c>
      <c r="BF212" s="233">
        <f>IF(N212="snížená",J212,0)</f>
        <v>0</v>
      </c>
      <c r="BG212" s="233">
        <f>IF(N212="zákl. přenesená",J212,0)</f>
        <v>0</v>
      </c>
      <c r="BH212" s="233">
        <f>IF(N212="sníž. přenesená",J212,0)</f>
        <v>0</v>
      </c>
      <c r="BI212" s="233">
        <f>IF(N212="nulová",J212,0)</f>
        <v>0</v>
      </c>
      <c r="BJ212" s="18" t="s">
        <v>81</v>
      </c>
      <c r="BK212" s="233">
        <f>ROUND(I212*H212,2)</f>
        <v>0</v>
      </c>
      <c r="BL212" s="18" t="s">
        <v>406</v>
      </c>
      <c r="BM212" s="232" t="s">
        <v>1009</v>
      </c>
    </row>
    <row r="213" spans="1:47" s="2" customFormat="1" ht="12">
      <c r="A213" s="39"/>
      <c r="B213" s="40"/>
      <c r="C213" s="41"/>
      <c r="D213" s="234" t="s">
        <v>135</v>
      </c>
      <c r="E213" s="41"/>
      <c r="F213" s="235" t="s">
        <v>1008</v>
      </c>
      <c r="G213" s="41"/>
      <c r="H213" s="41"/>
      <c r="I213" s="137"/>
      <c r="J213" s="41"/>
      <c r="K213" s="41"/>
      <c r="L213" s="45"/>
      <c r="M213" s="236"/>
      <c r="N213" s="237"/>
      <c r="O213" s="85"/>
      <c r="P213" s="85"/>
      <c r="Q213" s="85"/>
      <c r="R213" s="85"/>
      <c r="S213" s="85"/>
      <c r="T213" s="86"/>
      <c r="U213" s="39"/>
      <c r="V213" s="39"/>
      <c r="W213" s="39"/>
      <c r="X213" s="39"/>
      <c r="Y213" s="39"/>
      <c r="Z213" s="39"/>
      <c r="AA213" s="39"/>
      <c r="AB213" s="39"/>
      <c r="AC213" s="39"/>
      <c r="AD213" s="39"/>
      <c r="AE213" s="39"/>
      <c r="AT213" s="18" t="s">
        <v>135</v>
      </c>
      <c r="AU213" s="18" t="s">
        <v>141</v>
      </c>
    </row>
    <row r="214" spans="1:65" s="2" customFormat="1" ht="16.5" customHeight="1">
      <c r="A214" s="39"/>
      <c r="B214" s="40"/>
      <c r="C214" s="220" t="s">
        <v>639</v>
      </c>
      <c r="D214" s="220" t="s">
        <v>129</v>
      </c>
      <c r="E214" s="221" t="s">
        <v>1010</v>
      </c>
      <c r="F214" s="222" t="s">
        <v>1011</v>
      </c>
      <c r="G214" s="223" t="s">
        <v>457</v>
      </c>
      <c r="H214" s="224">
        <v>1</v>
      </c>
      <c r="I214" s="225"/>
      <c r="J214" s="226">
        <f>ROUND(I214*H214,2)</f>
        <v>0</v>
      </c>
      <c r="K214" s="227"/>
      <c r="L214" s="45"/>
      <c r="M214" s="228" t="s">
        <v>21</v>
      </c>
      <c r="N214" s="229" t="s">
        <v>44</v>
      </c>
      <c r="O214" s="85"/>
      <c r="P214" s="230">
        <f>O214*H214</f>
        <v>0</v>
      </c>
      <c r="Q214" s="230">
        <v>0</v>
      </c>
      <c r="R214" s="230">
        <f>Q214*H214</f>
        <v>0</v>
      </c>
      <c r="S214" s="230">
        <v>0</v>
      </c>
      <c r="T214" s="231">
        <f>S214*H214</f>
        <v>0</v>
      </c>
      <c r="U214" s="39"/>
      <c r="V214" s="39"/>
      <c r="W214" s="39"/>
      <c r="X214" s="39"/>
      <c r="Y214" s="39"/>
      <c r="Z214" s="39"/>
      <c r="AA214" s="39"/>
      <c r="AB214" s="39"/>
      <c r="AC214" s="39"/>
      <c r="AD214" s="39"/>
      <c r="AE214" s="39"/>
      <c r="AR214" s="232" t="s">
        <v>406</v>
      </c>
      <c r="AT214" s="232" t="s">
        <v>129</v>
      </c>
      <c r="AU214" s="232" t="s">
        <v>141</v>
      </c>
      <c r="AY214" s="18" t="s">
        <v>127</v>
      </c>
      <c r="BE214" s="233">
        <f>IF(N214="základní",J214,0)</f>
        <v>0</v>
      </c>
      <c r="BF214" s="233">
        <f>IF(N214="snížená",J214,0)</f>
        <v>0</v>
      </c>
      <c r="BG214" s="233">
        <f>IF(N214="zákl. přenesená",J214,0)</f>
        <v>0</v>
      </c>
      <c r="BH214" s="233">
        <f>IF(N214="sníž. přenesená",J214,0)</f>
        <v>0</v>
      </c>
      <c r="BI214" s="233">
        <f>IF(N214="nulová",J214,0)</f>
        <v>0</v>
      </c>
      <c r="BJ214" s="18" t="s">
        <v>81</v>
      </c>
      <c r="BK214" s="233">
        <f>ROUND(I214*H214,2)</f>
        <v>0</v>
      </c>
      <c r="BL214" s="18" t="s">
        <v>406</v>
      </c>
      <c r="BM214" s="232" t="s">
        <v>1012</v>
      </c>
    </row>
    <row r="215" spans="1:47" s="2" customFormat="1" ht="12">
      <c r="A215" s="39"/>
      <c r="B215" s="40"/>
      <c r="C215" s="41"/>
      <c r="D215" s="234" t="s">
        <v>135</v>
      </c>
      <c r="E215" s="41"/>
      <c r="F215" s="235" t="s">
        <v>1011</v>
      </c>
      <c r="G215" s="41"/>
      <c r="H215" s="41"/>
      <c r="I215" s="137"/>
      <c r="J215" s="41"/>
      <c r="K215" s="41"/>
      <c r="L215" s="45"/>
      <c r="M215" s="236"/>
      <c r="N215" s="237"/>
      <c r="O215" s="85"/>
      <c r="P215" s="85"/>
      <c r="Q215" s="85"/>
      <c r="R215" s="85"/>
      <c r="S215" s="85"/>
      <c r="T215" s="86"/>
      <c r="U215" s="39"/>
      <c r="V215" s="39"/>
      <c r="W215" s="39"/>
      <c r="X215" s="39"/>
      <c r="Y215" s="39"/>
      <c r="Z215" s="39"/>
      <c r="AA215" s="39"/>
      <c r="AB215" s="39"/>
      <c r="AC215" s="39"/>
      <c r="AD215" s="39"/>
      <c r="AE215" s="39"/>
      <c r="AT215" s="18" t="s">
        <v>135</v>
      </c>
      <c r="AU215" s="18" t="s">
        <v>141</v>
      </c>
    </row>
    <row r="216" spans="1:47" s="2" customFormat="1" ht="12">
      <c r="A216" s="39"/>
      <c r="B216" s="40"/>
      <c r="C216" s="41"/>
      <c r="D216" s="234" t="s">
        <v>136</v>
      </c>
      <c r="E216" s="41"/>
      <c r="F216" s="238" t="s">
        <v>1013</v>
      </c>
      <c r="G216" s="41"/>
      <c r="H216" s="41"/>
      <c r="I216" s="137"/>
      <c r="J216" s="41"/>
      <c r="K216" s="41"/>
      <c r="L216" s="45"/>
      <c r="M216" s="236"/>
      <c r="N216" s="237"/>
      <c r="O216" s="85"/>
      <c r="P216" s="85"/>
      <c r="Q216" s="85"/>
      <c r="R216" s="85"/>
      <c r="S216" s="85"/>
      <c r="T216" s="86"/>
      <c r="U216" s="39"/>
      <c r="V216" s="39"/>
      <c r="W216" s="39"/>
      <c r="X216" s="39"/>
      <c r="Y216" s="39"/>
      <c r="Z216" s="39"/>
      <c r="AA216" s="39"/>
      <c r="AB216" s="39"/>
      <c r="AC216" s="39"/>
      <c r="AD216" s="39"/>
      <c r="AE216" s="39"/>
      <c r="AT216" s="18" t="s">
        <v>136</v>
      </c>
      <c r="AU216" s="18" t="s">
        <v>141</v>
      </c>
    </row>
    <row r="217" spans="1:65" s="2" customFormat="1" ht="16.5" customHeight="1">
      <c r="A217" s="39"/>
      <c r="B217" s="40"/>
      <c r="C217" s="220" t="s">
        <v>645</v>
      </c>
      <c r="D217" s="220" t="s">
        <v>129</v>
      </c>
      <c r="E217" s="221" t="s">
        <v>1014</v>
      </c>
      <c r="F217" s="222" t="s">
        <v>1015</v>
      </c>
      <c r="G217" s="223" t="s">
        <v>457</v>
      </c>
      <c r="H217" s="224">
        <v>1</v>
      </c>
      <c r="I217" s="225"/>
      <c r="J217" s="226">
        <f>ROUND(I217*H217,2)</f>
        <v>0</v>
      </c>
      <c r="K217" s="227"/>
      <c r="L217" s="45"/>
      <c r="M217" s="228" t="s">
        <v>21</v>
      </c>
      <c r="N217" s="229" t="s">
        <v>44</v>
      </c>
      <c r="O217" s="85"/>
      <c r="P217" s="230">
        <f>O217*H217</f>
        <v>0</v>
      </c>
      <c r="Q217" s="230">
        <v>0</v>
      </c>
      <c r="R217" s="230">
        <f>Q217*H217</f>
        <v>0</v>
      </c>
      <c r="S217" s="230">
        <v>0</v>
      </c>
      <c r="T217" s="231">
        <f>S217*H217</f>
        <v>0</v>
      </c>
      <c r="U217" s="39"/>
      <c r="V217" s="39"/>
      <c r="W217" s="39"/>
      <c r="X217" s="39"/>
      <c r="Y217" s="39"/>
      <c r="Z217" s="39"/>
      <c r="AA217" s="39"/>
      <c r="AB217" s="39"/>
      <c r="AC217" s="39"/>
      <c r="AD217" s="39"/>
      <c r="AE217" s="39"/>
      <c r="AR217" s="232" t="s">
        <v>406</v>
      </c>
      <c r="AT217" s="232" t="s">
        <v>129</v>
      </c>
      <c r="AU217" s="232" t="s">
        <v>141</v>
      </c>
      <c r="AY217" s="18" t="s">
        <v>127</v>
      </c>
      <c r="BE217" s="233">
        <f>IF(N217="základní",J217,0)</f>
        <v>0</v>
      </c>
      <c r="BF217" s="233">
        <f>IF(N217="snížená",J217,0)</f>
        <v>0</v>
      </c>
      <c r="BG217" s="233">
        <f>IF(N217="zákl. přenesená",J217,0)</f>
        <v>0</v>
      </c>
      <c r="BH217" s="233">
        <f>IF(N217="sníž. přenesená",J217,0)</f>
        <v>0</v>
      </c>
      <c r="BI217" s="233">
        <f>IF(N217="nulová",J217,0)</f>
        <v>0</v>
      </c>
      <c r="BJ217" s="18" t="s">
        <v>81</v>
      </c>
      <c r="BK217" s="233">
        <f>ROUND(I217*H217,2)</f>
        <v>0</v>
      </c>
      <c r="BL217" s="18" t="s">
        <v>406</v>
      </c>
      <c r="BM217" s="232" t="s">
        <v>1016</v>
      </c>
    </row>
    <row r="218" spans="1:47" s="2" customFormat="1" ht="12">
      <c r="A218" s="39"/>
      <c r="B218" s="40"/>
      <c r="C218" s="41"/>
      <c r="D218" s="234" t="s">
        <v>135</v>
      </c>
      <c r="E218" s="41"/>
      <c r="F218" s="235" t="s">
        <v>1015</v>
      </c>
      <c r="G218" s="41"/>
      <c r="H218" s="41"/>
      <c r="I218" s="137"/>
      <c r="J218" s="41"/>
      <c r="K218" s="41"/>
      <c r="L218" s="45"/>
      <c r="M218" s="236"/>
      <c r="N218" s="237"/>
      <c r="O218" s="85"/>
      <c r="P218" s="85"/>
      <c r="Q218" s="85"/>
      <c r="R218" s="85"/>
      <c r="S218" s="85"/>
      <c r="T218" s="86"/>
      <c r="U218" s="39"/>
      <c r="V218" s="39"/>
      <c r="W218" s="39"/>
      <c r="X218" s="39"/>
      <c r="Y218" s="39"/>
      <c r="Z218" s="39"/>
      <c r="AA218" s="39"/>
      <c r="AB218" s="39"/>
      <c r="AC218" s="39"/>
      <c r="AD218" s="39"/>
      <c r="AE218" s="39"/>
      <c r="AT218" s="18" t="s">
        <v>135</v>
      </c>
      <c r="AU218" s="18" t="s">
        <v>141</v>
      </c>
    </row>
    <row r="219" spans="1:47" s="2" customFormat="1" ht="12">
      <c r="A219" s="39"/>
      <c r="B219" s="40"/>
      <c r="C219" s="41"/>
      <c r="D219" s="234" t="s">
        <v>136</v>
      </c>
      <c r="E219" s="41"/>
      <c r="F219" s="238" t="s">
        <v>1017</v>
      </c>
      <c r="G219" s="41"/>
      <c r="H219" s="41"/>
      <c r="I219" s="137"/>
      <c r="J219" s="41"/>
      <c r="K219" s="41"/>
      <c r="L219" s="45"/>
      <c r="M219" s="236"/>
      <c r="N219" s="237"/>
      <c r="O219" s="85"/>
      <c r="P219" s="85"/>
      <c r="Q219" s="85"/>
      <c r="R219" s="85"/>
      <c r="S219" s="85"/>
      <c r="T219" s="86"/>
      <c r="U219" s="39"/>
      <c r="V219" s="39"/>
      <c r="W219" s="39"/>
      <c r="X219" s="39"/>
      <c r="Y219" s="39"/>
      <c r="Z219" s="39"/>
      <c r="AA219" s="39"/>
      <c r="AB219" s="39"/>
      <c r="AC219" s="39"/>
      <c r="AD219" s="39"/>
      <c r="AE219" s="39"/>
      <c r="AT219" s="18" t="s">
        <v>136</v>
      </c>
      <c r="AU219" s="18" t="s">
        <v>141</v>
      </c>
    </row>
    <row r="220" spans="1:65" s="2" customFormat="1" ht="16.5" customHeight="1">
      <c r="A220" s="39"/>
      <c r="B220" s="40"/>
      <c r="C220" s="220" t="s">
        <v>651</v>
      </c>
      <c r="D220" s="220" t="s">
        <v>129</v>
      </c>
      <c r="E220" s="221" t="s">
        <v>1018</v>
      </c>
      <c r="F220" s="222" t="s">
        <v>1019</v>
      </c>
      <c r="G220" s="223" t="s">
        <v>457</v>
      </c>
      <c r="H220" s="224">
        <v>1</v>
      </c>
      <c r="I220" s="225"/>
      <c r="J220" s="226">
        <f>ROUND(I220*H220,2)</f>
        <v>0</v>
      </c>
      <c r="K220" s="227"/>
      <c r="L220" s="45"/>
      <c r="M220" s="228" t="s">
        <v>21</v>
      </c>
      <c r="N220" s="229" t="s">
        <v>44</v>
      </c>
      <c r="O220" s="85"/>
      <c r="P220" s="230">
        <f>O220*H220</f>
        <v>0</v>
      </c>
      <c r="Q220" s="230">
        <v>0</v>
      </c>
      <c r="R220" s="230">
        <f>Q220*H220</f>
        <v>0</v>
      </c>
      <c r="S220" s="230">
        <v>0</v>
      </c>
      <c r="T220" s="231">
        <f>S220*H220</f>
        <v>0</v>
      </c>
      <c r="U220" s="39"/>
      <c r="V220" s="39"/>
      <c r="W220" s="39"/>
      <c r="X220" s="39"/>
      <c r="Y220" s="39"/>
      <c r="Z220" s="39"/>
      <c r="AA220" s="39"/>
      <c r="AB220" s="39"/>
      <c r="AC220" s="39"/>
      <c r="AD220" s="39"/>
      <c r="AE220" s="39"/>
      <c r="AR220" s="232" t="s">
        <v>406</v>
      </c>
      <c r="AT220" s="232" t="s">
        <v>129</v>
      </c>
      <c r="AU220" s="232" t="s">
        <v>141</v>
      </c>
      <c r="AY220" s="18" t="s">
        <v>127</v>
      </c>
      <c r="BE220" s="233">
        <f>IF(N220="základní",J220,0)</f>
        <v>0</v>
      </c>
      <c r="BF220" s="233">
        <f>IF(N220="snížená",J220,0)</f>
        <v>0</v>
      </c>
      <c r="BG220" s="233">
        <f>IF(N220="zákl. přenesená",J220,0)</f>
        <v>0</v>
      </c>
      <c r="BH220" s="233">
        <f>IF(N220="sníž. přenesená",J220,0)</f>
        <v>0</v>
      </c>
      <c r="BI220" s="233">
        <f>IF(N220="nulová",J220,0)</f>
        <v>0</v>
      </c>
      <c r="BJ220" s="18" t="s">
        <v>81</v>
      </c>
      <c r="BK220" s="233">
        <f>ROUND(I220*H220,2)</f>
        <v>0</v>
      </c>
      <c r="BL220" s="18" t="s">
        <v>406</v>
      </c>
      <c r="BM220" s="232" t="s">
        <v>1020</v>
      </c>
    </row>
    <row r="221" spans="1:47" s="2" customFormat="1" ht="12">
      <c r="A221" s="39"/>
      <c r="B221" s="40"/>
      <c r="C221" s="41"/>
      <c r="D221" s="234" t="s">
        <v>135</v>
      </c>
      <c r="E221" s="41"/>
      <c r="F221" s="235" t="s">
        <v>1019</v>
      </c>
      <c r="G221" s="41"/>
      <c r="H221" s="41"/>
      <c r="I221" s="137"/>
      <c r="J221" s="41"/>
      <c r="K221" s="41"/>
      <c r="L221" s="45"/>
      <c r="M221" s="236"/>
      <c r="N221" s="237"/>
      <c r="O221" s="85"/>
      <c r="P221" s="85"/>
      <c r="Q221" s="85"/>
      <c r="R221" s="85"/>
      <c r="S221" s="85"/>
      <c r="T221" s="86"/>
      <c r="U221" s="39"/>
      <c r="V221" s="39"/>
      <c r="W221" s="39"/>
      <c r="X221" s="39"/>
      <c r="Y221" s="39"/>
      <c r="Z221" s="39"/>
      <c r="AA221" s="39"/>
      <c r="AB221" s="39"/>
      <c r="AC221" s="39"/>
      <c r="AD221" s="39"/>
      <c r="AE221" s="39"/>
      <c r="AT221" s="18" t="s">
        <v>135</v>
      </c>
      <c r="AU221" s="18" t="s">
        <v>141</v>
      </c>
    </row>
    <row r="222" spans="1:65" s="2" customFormat="1" ht="16.5" customHeight="1">
      <c r="A222" s="39"/>
      <c r="B222" s="40"/>
      <c r="C222" s="220" t="s">
        <v>656</v>
      </c>
      <c r="D222" s="220" t="s">
        <v>129</v>
      </c>
      <c r="E222" s="221" t="s">
        <v>1021</v>
      </c>
      <c r="F222" s="222" t="s">
        <v>1022</v>
      </c>
      <c r="G222" s="223" t="s">
        <v>457</v>
      </c>
      <c r="H222" s="224">
        <v>1</v>
      </c>
      <c r="I222" s="225"/>
      <c r="J222" s="226">
        <f>ROUND(I222*H222,2)</f>
        <v>0</v>
      </c>
      <c r="K222" s="227"/>
      <c r="L222" s="45"/>
      <c r="M222" s="228" t="s">
        <v>21</v>
      </c>
      <c r="N222" s="229" t="s">
        <v>44</v>
      </c>
      <c r="O222" s="85"/>
      <c r="P222" s="230">
        <f>O222*H222</f>
        <v>0</v>
      </c>
      <c r="Q222" s="230">
        <v>0</v>
      </c>
      <c r="R222" s="230">
        <f>Q222*H222</f>
        <v>0</v>
      </c>
      <c r="S222" s="230">
        <v>0</v>
      </c>
      <c r="T222" s="231">
        <f>S222*H222</f>
        <v>0</v>
      </c>
      <c r="U222" s="39"/>
      <c r="V222" s="39"/>
      <c r="W222" s="39"/>
      <c r="X222" s="39"/>
      <c r="Y222" s="39"/>
      <c r="Z222" s="39"/>
      <c r="AA222" s="39"/>
      <c r="AB222" s="39"/>
      <c r="AC222" s="39"/>
      <c r="AD222" s="39"/>
      <c r="AE222" s="39"/>
      <c r="AR222" s="232" t="s">
        <v>406</v>
      </c>
      <c r="AT222" s="232" t="s">
        <v>129</v>
      </c>
      <c r="AU222" s="232" t="s">
        <v>141</v>
      </c>
      <c r="AY222" s="18" t="s">
        <v>127</v>
      </c>
      <c r="BE222" s="233">
        <f>IF(N222="základní",J222,0)</f>
        <v>0</v>
      </c>
      <c r="BF222" s="233">
        <f>IF(N222="snížená",J222,0)</f>
        <v>0</v>
      </c>
      <c r="BG222" s="233">
        <f>IF(N222="zákl. přenesená",J222,0)</f>
        <v>0</v>
      </c>
      <c r="BH222" s="233">
        <f>IF(N222="sníž. přenesená",J222,0)</f>
        <v>0</v>
      </c>
      <c r="BI222" s="233">
        <f>IF(N222="nulová",J222,0)</f>
        <v>0</v>
      </c>
      <c r="BJ222" s="18" t="s">
        <v>81</v>
      </c>
      <c r="BK222" s="233">
        <f>ROUND(I222*H222,2)</f>
        <v>0</v>
      </c>
      <c r="BL222" s="18" t="s">
        <v>406</v>
      </c>
      <c r="BM222" s="232" t="s">
        <v>1023</v>
      </c>
    </row>
    <row r="223" spans="1:47" s="2" customFormat="1" ht="12">
      <c r="A223" s="39"/>
      <c r="B223" s="40"/>
      <c r="C223" s="41"/>
      <c r="D223" s="234" t="s">
        <v>135</v>
      </c>
      <c r="E223" s="41"/>
      <c r="F223" s="235" t="s">
        <v>1022</v>
      </c>
      <c r="G223" s="41"/>
      <c r="H223" s="41"/>
      <c r="I223" s="137"/>
      <c r="J223" s="41"/>
      <c r="K223" s="41"/>
      <c r="L223" s="45"/>
      <c r="M223" s="236"/>
      <c r="N223" s="237"/>
      <c r="O223" s="85"/>
      <c r="P223" s="85"/>
      <c r="Q223" s="85"/>
      <c r="R223" s="85"/>
      <c r="S223" s="85"/>
      <c r="T223" s="86"/>
      <c r="U223" s="39"/>
      <c r="V223" s="39"/>
      <c r="W223" s="39"/>
      <c r="X223" s="39"/>
      <c r="Y223" s="39"/>
      <c r="Z223" s="39"/>
      <c r="AA223" s="39"/>
      <c r="AB223" s="39"/>
      <c r="AC223" s="39"/>
      <c r="AD223" s="39"/>
      <c r="AE223" s="39"/>
      <c r="AT223" s="18" t="s">
        <v>135</v>
      </c>
      <c r="AU223" s="18" t="s">
        <v>141</v>
      </c>
    </row>
    <row r="224" spans="1:47" s="2" customFormat="1" ht="12">
      <c r="A224" s="39"/>
      <c r="B224" s="40"/>
      <c r="C224" s="41"/>
      <c r="D224" s="234" t="s">
        <v>136</v>
      </c>
      <c r="E224" s="41"/>
      <c r="F224" s="238" t="s">
        <v>1024</v>
      </c>
      <c r="G224" s="41"/>
      <c r="H224" s="41"/>
      <c r="I224" s="137"/>
      <c r="J224" s="41"/>
      <c r="K224" s="41"/>
      <c r="L224" s="45"/>
      <c r="M224" s="285"/>
      <c r="N224" s="286"/>
      <c r="O224" s="287"/>
      <c r="P224" s="287"/>
      <c r="Q224" s="287"/>
      <c r="R224" s="287"/>
      <c r="S224" s="287"/>
      <c r="T224" s="288"/>
      <c r="U224" s="39"/>
      <c r="V224" s="39"/>
      <c r="W224" s="39"/>
      <c r="X224" s="39"/>
      <c r="Y224" s="39"/>
      <c r="Z224" s="39"/>
      <c r="AA224" s="39"/>
      <c r="AB224" s="39"/>
      <c r="AC224" s="39"/>
      <c r="AD224" s="39"/>
      <c r="AE224" s="39"/>
      <c r="AT224" s="18" t="s">
        <v>136</v>
      </c>
      <c r="AU224" s="18" t="s">
        <v>141</v>
      </c>
    </row>
    <row r="225" spans="1:31" s="2" customFormat="1" ht="6.95" customHeight="1">
      <c r="A225" s="39"/>
      <c r="B225" s="60"/>
      <c r="C225" s="61"/>
      <c r="D225" s="61"/>
      <c r="E225" s="61"/>
      <c r="F225" s="61"/>
      <c r="G225" s="61"/>
      <c r="H225" s="61"/>
      <c r="I225" s="167"/>
      <c r="J225" s="61"/>
      <c r="K225" s="61"/>
      <c r="L225" s="45"/>
      <c r="M225" s="39"/>
      <c r="O225" s="39"/>
      <c r="P225" s="39"/>
      <c r="Q225" s="39"/>
      <c r="R225" s="39"/>
      <c r="S225" s="39"/>
      <c r="T225" s="39"/>
      <c r="U225" s="39"/>
      <c r="V225" s="39"/>
      <c r="W225" s="39"/>
      <c r="X225" s="39"/>
      <c r="Y225" s="39"/>
      <c r="Z225" s="39"/>
      <c r="AA225" s="39"/>
      <c r="AB225" s="39"/>
      <c r="AC225" s="39"/>
      <c r="AD225" s="39"/>
      <c r="AE225" s="39"/>
    </row>
  </sheetData>
  <sheetProtection password="CC4E" sheet="1" objects="1" scenarios="1" formatColumns="0" formatRows="0" autoFilter="0"/>
  <autoFilter ref="C84:K224"/>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8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95</v>
      </c>
    </row>
    <row r="3" spans="2:46" s="1" customFormat="1" ht="6.95" customHeight="1">
      <c r="B3" s="130"/>
      <c r="C3" s="131"/>
      <c r="D3" s="131"/>
      <c r="E3" s="131"/>
      <c r="F3" s="131"/>
      <c r="G3" s="131"/>
      <c r="H3" s="131"/>
      <c r="I3" s="132"/>
      <c r="J3" s="131"/>
      <c r="K3" s="131"/>
      <c r="L3" s="21"/>
      <c r="AT3" s="18" t="s">
        <v>83</v>
      </c>
    </row>
    <row r="4" spans="2:46" s="1" customFormat="1" ht="24.95" customHeight="1">
      <c r="B4" s="21"/>
      <c r="D4" s="133" t="s">
        <v>96</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Rekonstrukce kotelny MŠ Bratrská, Dačice</v>
      </c>
      <c r="F7" s="135"/>
      <c r="G7" s="135"/>
      <c r="H7" s="135"/>
      <c r="I7" s="129"/>
      <c r="L7" s="21"/>
    </row>
    <row r="8" spans="1:31" s="2" customFormat="1" ht="12" customHeight="1">
      <c r="A8" s="39"/>
      <c r="B8" s="45"/>
      <c r="C8" s="39"/>
      <c r="D8" s="135" t="s">
        <v>97</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1025</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21</v>
      </c>
      <c r="G11" s="39"/>
      <c r="H11" s="39"/>
      <c r="I11" s="141" t="s">
        <v>20</v>
      </c>
      <c r="J11" s="140" t="s">
        <v>21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27. 2. 2017</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26</v>
      </c>
      <c r="E14" s="39"/>
      <c r="F14" s="39"/>
      <c r="G14" s="39"/>
      <c r="H14" s="39"/>
      <c r="I14" s="141" t="s">
        <v>27</v>
      </c>
      <c r="J14" s="140" t="s">
        <v>21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28</v>
      </c>
      <c r="F15" s="39"/>
      <c r="G15" s="39"/>
      <c r="H15" s="39"/>
      <c r="I15" s="141" t="s">
        <v>29</v>
      </c>
      <c r="J15" s="140" t="s">
        <v>21</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27</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29</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27</v>
      </c>
      <c r="J20" s="140" t="s">
        <v>21</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33</v>
      </c>
      <c r="F21" s="39"/>
      <c r="G21" s="39"/>
      <c r="H21" s="39"/>
      <c r="I21" s="141" t="s">
        <v>29</v>
      </c>
      <c r="J21" s="140" t="s">
        <v>21</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35</v>
      </c>
      <c r="E23" s="39"/>
      <c r="F23" s="39"/>
      <c r="G23" s="39"/>
      <c r="H23" s="39"/>
      <c r="I23" s="141" t="s">
        <v>27</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 xml:space="preserve"> </v>
      </c>
      <c r="F24" s="39"/>
      <c r="G24" s="39"/>
      <c r="H24" s="39"/>
      <c r="I24" s="141" t="s">
        <v>29</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37</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21</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39</v>
      </c>
      <c r="E30" s="39"/>
      <c r="F30" s="39"/>
      <c r="G30" s="39"/>
      <c r="H30" s="39"/>
      <c r="I30" s="137"/>
      <c r="J30" s="151">
        <f>ROUND(J80,2)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41</v>
      </c>
      <c r="G32" s="39"/>
      <c r="H32" s="39"/>
      <c r="I32" s="153" t="s">
        <v>40</v>
      </c>
      <c r="J32" s="152" t="s">
        <v>42</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43</v>
      </c>
      <c r="E33" s="135" t="s">
        <v>44</v>
      </c>
      <c r="F33" s="155">
        <f>ROUND((SUM(BE80:BE87)),2)</f>
        <v>0</v>
      </c>
      <c r="G33" s="39"/>
      <c r="H33" s="39"/>
      <c r="I33" s="156">
        <v>0.21</v>
      </c>
      <c r="J33" s="155">
        <f>ROUND(((SUM(BE80:BE87))*I33),2)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45</v>
      </c>
      <c r="F34" s="155">
        <f>ROUND((SUM(BF80:BF87)),2)</f>
        <v>0</v>
      </c>
      <c r="G34" s="39"/>
      <c r="H34" s="39"/>
      <c r="I34" s="156">
        <v>0.15</v>
      </c>
      <c r="J34" s="155">
        <f>ROUND(((SUM(BF80:BF87))*I34),2)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46</v>
      </c>
      <c r="F35" s="155">
        <f>ROUND((SUM(BG80:BG87)),2)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47</v>
      </c>
      <c r="F36" s="155">
        <f>ROUND((SUM(BH80:BH87)),2)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48</v>
      </c>
      <c r="F37" s="155">
        <f>ROUND((SUM(BI80:BI87)),2)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49</v>
      </c>
      <c r="E39" s="159"/>
      <c r="F39" s="159"/>
      <c r="G39" s="160" t="s">
        <v>50</v>
      </c>
      <c r="H39" s="161" t="s">
        <v>51</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99</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kotelny MŠ Bratrská, Dačice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97</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05 - VON</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Dačice</v>
      </c>
      <c r="G52" s="41"/>
      <c r="H52" s="41"/>
      <c r="I52" s="141" t="s">
        <v>24</v>
      </c>
      <c r="J52" s="73" t="str">
        <f>IF(J12="","",J12)</f>
        <v>27. 2. 2017</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3" t="s">
        <v>26</v>
      </c>
      <c r="D54" s="41"/>
      <c r="E54" s="41"/>
      <c r="F54" s="28" t="str">
        <f>E15</f>
        <v>Město Dačice</v>
      </c>
      <c r="G54" s="41"/>
      <c r="H54" s="41"/>
      <c r="I54" s="141" t="s">
        <v>32</v>
      </c>
      <c r="J54" s="37" t="str">
        <f>E21</f>
        <v>VV - PROJEKT, Havlíčkova 44, Jihlava</v>
      </c>
      <c r="K54" s="41"/>
      <c r="L54" s="138"/>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141" t="s">
        <v>35</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100</v>
      </c>
      <c r="D57" s="173"/>
      <c r="E57" s="173"/>
      <c r="F57" s="173"/>
      <c r="G57" s="173"/>
      <c r="H57" s="173"/>
      <c r="I57" s="174"/>
      <c r="J57" s="175" t="s">
        <v>101</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71</v>
      </c>
      <c r="D59" s="41"/>
      <c r="E59" s="41"/>
      <c r="F59" s="41"/>
      <c r="G59" s="41"/>
      <c r="H59" s="41"/>
      <c r="I59" s="137"/>
      <c r="J59" s="103">
        <f>J80</f>
        <v>0</v>
      </c>
      <c r="K59" s="41"/>
      <c r="L59" s="138"/>
      <c r="S59" s="39"/>
      <c r="T59" s="39"/>
      <c r="U59" s="39"/>
      <c r="V59" s="39"/>
      <c r="W59" s="39"/>
      <c r="X59" s="39"/>
      <c r="Y59" s="39"/>
      <c r="Z59" s="39"/>
      <c r="AA59" s="39"/>
      <c r="AB59" s="39"/>
      <c r="AC59" s="39"/>
      <c r="AD59" s="39"/>
      <c r="AE59" s="39"/>
      <c r="AU59" s="18" t="s">
        <v>102</v>
      </c>
    </row>
    <row r="60" spans="1:31" s="9" customFormat="1" ht="24.95" customHeight="1">
      <c r="A60" s="9"/>
      <c r="B60" s="177"/>
      <c r="C60" s="178"/>
      <c r="D60" s="179" t="s">
        <v>1026</v>
      </c>
      <c r="E60" s="180"/>
      <c r="F60" s="180"/>
      <c r="G60" s="180"/>
      <c r="H60" s="180"/>
      <c r="I60" s="181"/>
      <c r="J60" s="182">
        <f>J81</f>
        <v>0</v>
      </c>
      <c r="K60" s="178"/>
      <c r="L60" s="183"/>
      <c r="S60" s="9"/>
      <c r="T60" s="9"/>
      <c r="U60" s="9"/>
      <c r="V60" s="9"/>
      <c r="W60" s="9"/>
      <c r="X60" s="9"/>
      <c r="Y60" s="9"/>
      <c r="Z60" s="9"/>
      <c r="AA60" s="9"/>
      <c r="AB60" s="9"/>
      <c r="AC60" s="9"/>
      <c r="AD60" s="9"/>
      <c r="AE60" s="9"/>
    </row>
    <row r="61" spans="1:31" s="2" customFormat="1" ht="21.8" customHeight="1">
      <c r="A61" s="39"/>
      <c r="B61" s="40"/>
      <c r="C61" s="41"/>
      <c r="D61" s="41"/>
      <c r="E61" s="41"/>
      <c r="F61" s="41"/>
      <c r="G61" s="41"/>
      <c r="H61" s="41"/>
      <c r="I61" s="137"/>
      <c r="J61" s="41"/>
      <c r="K61" s="41"/>
      <c r="L61" s="138"/>
      <c r="S61" s="39"/>
      <c r="T61" s="39"/>
      <c r="U61" s="39"/>
      <c r="V61" s="39"/>
      <c r="W61" s="39"/>
      <c r="X61" s="39"/>
      <c r="Y61" s="39"/>
      <c r="Z61" s="39"/>
      <c r="AA61" s="39"/>
      <c r="AB61" s="39"/>
      <c r="AC61" s="39"/>
      <c r="AD61" s="39"/>
      <c r="AE61" s="39"/>
    </row>
    <row r="62" spans="1:31" s="2" customFormat="1" ht="6.95" customHeight="1">
      <c r="A62" s="39"/>
      <c r="B62" s="60"/>
      <c r="C62" s="61"/>
      <c r="D62" s="61"/>
      <c r="E62" s="61"/>
      <c r="F62" s="61"/>
      <c r="G62" s="61"/>
      <c r="H62" s="61"/>
      <c r="I62" s="167"/>
      <c r="J62" s="61"/>
      <c r="K62" s="61"/>
      <c r="L62" s="138"/>
      <c r="S62" s="39"/>
      <c r="T62" s="39"/>
      <c r="U62" s="39"/>
      <c r="V62" s="39"/>
      <c r="W62" s="39"/>
      <c r="X62" s="39"/>
      <c r="Y62" s="39"/>
      <c r="Z62" s="39"/>
      <c r="AA62" s="39"/>
      <c r="AB62" s="39"/>
      <c r="AC62" s="39"/>
      <c r="AD62" s="39"/>
      <c r="AE62" s="39"/>
    </row>
    <row r="66" spans="1:31" s="2" customFormat="1" ht="6.95" customHeight="1">
      <c r="A66" s="39"/>
      <c r="B66" s="62"/>
      <c r="C66" s="63"/>
      <c r="D66" s="63"/>
      <c r="E66" s="63"/>
      <c r="F66" s="63"/>
      <c r="G66" s="63"/>
      <c r="H66" s="63"/>
      <c r="I66" s="170"/>
      <c r="J66" s="63"/>
      <c r="K66" s="63"/>
      <c r="L66" s="138"/>
      <c r="S66" s="39"/>
      <c r="T66" s="39"/>
      <c r="U66" s="39"/>
      <c r="V66" s="39"/>
      <c r="W66" s="39"/>
      <c r="X66" s="39"/>
      <c r="Y66" s="39"/>
      <c r="Z66" s="39"/>
      <c r="AA66" s="39"/>
      <c r="AB66" s="39"/>
      <c r="AC66" s="39"/>
      <c r="AD66" s="39"/>
      <c r="AE66" s="39"/>
    </row>
    <row r="67" spans="1:31" s="2" customFormat="1" ht="24.95" customHeight="1">
      <c r="A67" s="39"/>
      <c r="B67" s="40"/>
      <c r="C67" s="24" t="s">
        <v>112</v>
      </c>
      <c r="D67" s="41"/>
      <c r="E67" s="41"/>
      <c r="F67" s="41"/>
      <c r="G67" s="41"/>
      <c r="H67" s="41"/>
      <c r="I67" s="137"/>
      <c r="J67" s="41"/>
      <c r="K67" s="41"/>
      <c r="L67" s="138"/>
      <c r="S67" s="39"/>
      <c r="T67" s="39"/>
      <c r="U67" s="39"/>
      <c r="V67" s="39"/>
      <c r="W67" s="39"/>
      <c r="X67" s="39"/>
      <c r="Y67" s="39"/>
      <c r="Z67" s="39"/>
      <c r="AA67" s="39"/>
      <c r="AB67" s="39"/>
      <c r="AC67" s="39"/>
      <c r="AD67" s="39"/>
      <c r="AE67" s="39"/>
    </row>
    <row r="68" spans="1:31" s="2" customFormat="1" ht="6.95" customHeight="1">
      <c r="A68" s="39"/>
      <c r="B68" s="40"/>
      <c r="C68" s="41"/>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12" customHeight="1">
      <c r="A69" s="39"/>
      <c r="B69" s="40"/>
      <c r="C69" s="33" t="s">
        <v>16</v>
      </c>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16.5" customHeight="1">
      <c r="A70" s="39"/>
      <c r="B70" s="40"/>
      <c r="C70" s="41"/>
      <c r="D70" s="41"/>
      <c r="E70" s="171" t="str">
        <f>E7</f>
        <v>Rekonstrukce kotelny MŠ Bratrská, Dačice</v>
      </c>
      <c r="F70" s="33"/>
      <c r="G70" s="33"/>
      <c r="H70" s="33"/>
      <c r="I70" s="137"/>
      <c r="J70" s="41"/>
      <c r="K70" s="41"/>
      <c r="L70" s="138"/>
      <c r="S70" s="39"/>
      <c r="T70" s="39"/>
      <c r="U70" s="39"/>
      <c r="V70" s="39"/>
      <c r="W70" s="39"/>
      <c r="X70" s="39"/>
      <c r="Y70" s="39"/>
      <c r="Z70" s="39"/>
      <c r="AA70" s="39"/>
      <c r="AB70" s="39"/>
      <c r="AC70" s="39"/>
      <c r="AD70" s="39"/>
      <c r="AE70" s="39"/>
    </row>
    <row r="71" spans="1:31" s="2" customFormat="1" ht="12" customHeight="1">
      <c r="A71" s="39"/>
      <c r="B71" s="40"/>
      <c r="C71" s="33" t="s">
        <v>97</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6.5" customHeight="1">
      <c r="A72" s="39"/>
      <c r="B72" s="40"/>
      <c r="C72" s="41"/>
      <c r="D72" s="41"/>
      <c r="E72" s="70" t="str">
        <f>E9</f>
        <v>05 - VON</v>
      </c>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22</v>
      </c>
      <c r="D74" s="41"/>
      <c r="E74" s="41"/>
      <c r="F74" s="28" t="str">
        <f>F12</f>
        <v>Dačice</v>
      </c>
      <c r="G74" s="41"/>
      <c r="H74" s="41"/>
      <c r="I74" s="141" t="s">
        <v>24</v>
      </c>
      <c r="J74" s="73" t="str">
        <f>IF(J12="","",J12)</f>
        <v>27. 2. 2017</v>
      </c>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40.05" customHeight="1">
      <c r="A76" s="39"/>
      <c r="B76" s="40"/>
      <c r="C76" s="33" t="s">
        <v>26</v>
      </c>
      <c r="D76" s="41"/>
      <c r="E76" s="41"/>
      <c r="F76" s="28" t="str">
        <f>E15</f>
        <v>Město Dačice</v>
      </c>
      <c r="G76" s="41"/>
      <c r="H76" s="41"/>
      <c r="I76" s="141" t="s">
        <v>32</v>
      </c>
      <c r="J76" s="37" t="str">
        <f>E21</f>
        <v>VV - PROJEKT, Havlíčkova 44, Jihlava</v>
      </c>
      <c r="K76" s="41"/>
      <c r="L76" s="138"/>
      <c r="S76" s="39"/>
      <c r="T76" s="39"/>
      <c r="U76" s="39"/>
      <c r="V76" s="39"/>
      <c r="W76" s="39"/>
      <c r="X76" s="39"/>
      <c r="Y76" s="39"/>
      <c r="Z76" s="39"/>
      <c r="AA76" s="39"/>
      <c r="AB76" s="39"/>
      <c r="AC76" s="39"/>
      <c r="AD76" s="39"/>
      <c r="AE76" s="39"/>
    </row>
    <row r="77" spans="1:31" s="2" customFormat="1" ht="15.15" customHeight="1">
      <c r="A77" s="39"/>
      <c r="B77" s="40"/>
      <c r="C77" s="33" t="s">
        <v>30</v>
      </c>
      <c r="D77" s="41"/>
      <c r="E77" s="41"/>
      <c r="F77" s="28" t="str">
        <f>IF(E18="","",E18)</f>
        <v>Vyplň údaj</v>
      </c>
      <c r="G77" s="41"/>
      <c r="H77" s="41"/>
      <c r="I77" s="141" t="s">
        <v>35</v>
      </c>
      <c r="J77" s="37" t="str">
        <f>E24</f>
        <v xml:space="preserve"> </v>
      </c>
      <c r="K77" s="41"/>
      <c r="L77" s="138"/>
      <c r="S77" s="39"/>
      <c r="T77" s="39"/>
      <c r="U77" s="39"/>
      <c r="V77" s="39"/>
      <c r="W77" s="39"/>
      <c r="X77" s="39"/>
      <c r="Y77" s="39"/>
      <c r="Z77" s="39"/>
      <c r="AA77" s="39"/>
      <c r="AB77" s="39"/>
      <c r="AC77" s="39"/>
      <c r="AD77" s="39"/>
      <c r="AE77" s="39"/>
    </row>
    <row r="78" spans="1:31" s="2" customFormat="1" ht="10.3"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11" customFormat="1" ht="29.25" customHeight="1">
      <c r="A79" s="191"/>
      <c r="B79" s="192"/>
      <c r="C79" s="193" t="s">
        <v>113</v>
      </c>
      <c r="D79" s="194" t="s">
        <v>58</v>
      </c>
      <c r="E79" s="194" t="s">
        <v>54</v>
      </c>
      <c r="F79" s="194" t="s">
        <v>55</v>
      </c>
      <c r="G79" s="194" t="s">
        <v>114</v>
      </c>
      <c r="H79" s="194" t="s">
        <v>115</v>
      </c>
      <c r="I79" s="195" t="s">
        <v>116</v>
      </c>
      <c r="J79" s="196" t="s">
        <v>101</v>
      </c>
      <c r="K79" s="197" t="s">
        <v>117</v>
      </c>
      <c r="L79" s="198"/>
      <c r="M79" s="93" t="s">
        <v>21</v>
      </c>
      <c r="N79" s="94" t="s">
        <v>43</v>
      </c>
      <c r="O79" s="94" t="s">
        <v>118</v>
      </c>
      <c r="P79" s="94" t="s">
        <v>119</v>
      </c>
      <c r="Q79" s="94" t="s">
        <v>120</v>
      </c>
      <c r="R79" s="94" t="s">
        <v>121</v>
      </c>
      <c r="S79" s="94" t="s">
        <v>122</v>
      </c>
      <c r="T79" s="95" t="s">
        <v>123</v>
      </c>
      <c r="U79" s="191"/>
      <c r="V79" s="191"/>
      <c r="W79" s="191"/>
      <c r="X79" s="191"/>
      <c r="Y79" s="191"/>
      <c r="Z79" s="191"/>
      <c r="AA79" s="191"/>
      <c r="AB79" s="191"/>
      <c r="AC79" s="191"/>
      <c r="AD79" s="191"/>
      <c r="AE79" s="191"/>
    </row>
    <row r="80" spans="1:63" s="2" customFormat="1" ht="22.8" customHeight="1">
      <c r="A80" s="39"/>
      <c r="B80" s="40"/>
      <c r="C80" s="100" t="s">
        <v>124</v>
      </c>
      <c r="D80" s="41"/>
      <c r="E80" s="41"/>
      <c r="F80" s="41"/>
      <c r="G80" s="41"/>
      <c r="H80" s="41"/>
      <c r="I80" s="137"/>
      <c r="J80" s="199">
        <f>BK80</f>
        <v>0</v>
      </c>
      <c r="K80" s="41"/>
      <c r="L80" s="45"/>
      <c r="M80" s="96"/>
      <c r="N80" s="200"/>
      <c r="O80" s="97"/>
      <c r="P80" s="201">
        <f>P81</f>
        <v>0</v>
      </c>
      <c r="Q80" s="97"/>
      <c r="R80" s="201">
        <f>R81</f>
        <v>0</v>
      </c>
      <c r="S80" s="97"/>
      <c r="T80" s="202">
        <f>T81</f>
        <v>0</v>
      </c>
      <c r="U80" s="39"/>
      <c r="V80" s="39"/>
      <c r="W80" s="39"/>
      <c r="X80" s="39"/>
      <c r="Y80" s="39"/>
      <c r="Z80" s="39"/>
      <c r="AA80" s="39"/>
      <c r="AB80" s="39"/>
      <c r="AC80" s="39"/>
      <c r="AD80" s="39"/>
      <c r="AE80" s="39"/>
      <c r="AT80" s="18" t="s">
        <v>72</v>
      </c>
      <c r="AU80" s="18" t="s">
        <v>102</v>
      </c>
      <c r="BK80" s="203">
        <f>BK81</f>
        <v>0</v>
      </c>
    </row>
    <row r="81" spans="1:63" s="12" customFormat="1" ht="25.9" customHeight="1">
      <c r="A81" s="12"/>
      <c r="B81" s="204"/>
      <c r="C81" s="205"/>
      <c r="D81" s="206" t="s">
        <v>72</v>
      </c>
      <c r="E81" s="207" t="s">
        <v>400</v>
      </c>
      <c r="F81" s="207" t="s">
        <v>1027</v>
      </c>
      <c r="G81" s="205"/>
      <c r="H81" s="205"/>
      <c r="I81" s="208"/>
      <c r="J81" s="209">
        <f>BK81</f>
        <v>0</v>
      </c>
      <c r="K81" s="205"/>
      <c r="L81" s="210"/>
      <c r="M81" s="211"/>
      <c r="N81" s="212"/>
      <c r="O81" s="212"/>
      <c r="P81" s="213">
        <f>SUM(P82:P87)</f>
        <v>0</v>
      </c>
      <c r="Q81" s="212"/>
      <c r="R81" s="213">
        <f>SUM(R82:R87)</f>
        <v>0</v>
      </c>
      <c r="S81" s="212"/>
      <c r="T81" s="214">
        <f>SUM(T82:T87)</f>
        <v>0</v>
      </c>
      <c r="U81" s="12"/>
      <c r="V81" s="12"/>
      <c r="W81" s="12"/>
      <c r="X81" s="12"/>
      <c r="Y81" s="12"/>
      <c r="Z81" s="12"/>
      <c r="AA81" s="12"/>
      <c r="AB81" s="12"/>
      <c r="AC81" s="12"/>
      <c r="AD81" s="12"/>
      <c r="AE81" s="12"/>
      <c r="AR81" s="215" t="s">
        <v>162</v>
      </c>
      <c r="AT81" s="216" t="s">
        <v>72</v>
      </c>
      <c r="AU81" s="216" t="s">
        <v>73</v>
      </c>
      <c r="AY81" s="215" t="s">
        <v>127</v>
      </c>
      <c r="BK81" s="217">
        <f>SUM(BK82:BK87)</f>
        <v>0</v>
      </c>
    </row>
    <row r="82" spans="1:65" s="2" customFormat="1" ht="55.5" customHeight="1">
      <c r="A82" s="39"/>
      <c r="B82" s="40"/>
      <c r="C82" s="220" t="s">
        <v>81</v>
      </c>
      <c r="D82" s="220" t="s">
        <v>129</v>
      </c>
      <c r="E82" s="221" t="s">
        <v>1028</v>
      </c>
      <c r="F82" s="222" t="s">
        <v>1029</v>
      </c>
      <c r="G82" s="223" t="s">
        <v>412</v>
      </c>
      <c r="H82" s="224">
        <v>1</v>
      </c>
      <c r="I82" s="225"/>
      <c r="J82" s="226">
        <f>ROUND(I82*H82,2)</f>
        <v>0</v>
      </c>
      <c r="K82" s="227"/>
      <c r="L82" s="45"/>
      <c r="M82" s="228" t="s">
        <v>21</v>
      </c>
      <c r="N82" s="229" t="s">
        <v>44</v>
      </c>
      <c r="O82" s="85"/>
      <c r="P82" s="230">
        <f>O82*H82</f>
        <v>0</v>
      </c>
      <c r="Q82" s="230">
        <v>0</v>
      </c>
      <c r="R82" s="230">
        <f>Q82*H82</f>
        <v>0</v>
      </c>
      <c r="S82" s="230">
        <v>0</v>
      </c>
      <c r="T82" s="231">
        <f>S82*H82</f>
        <v>0</v>
      </c>
      <c r="U82" s="39"/>
      <c r="V82" s="39"/>
      <c r="W82" s="39"/>
      <c r="X82" s="39"/>
      <c r="Y82" s="39"/>
      <c r="Z82" s="39"/>
      <c r="AA82" s="39"/>
      <c r="AB82" s="39"/>
      <c r="AC82" s="39"/>
      <c r="AD82" s="39"/>
      <c r="AE82" s="39"/>
      <c r="AR82" s="232" t="s">
        <v>1030</v>
      </c>
      <c r="AT82" s="232" t="s">
        <v>129</v>
      </c>
      <c r="AU82" s="232" t="s">
        <v>81</v>
      </c>
      <c r="AY82" s="18" t="s">
        <v>127</v>
      </c>
      <c r="BE82" s="233">
        <f>IF(N82="základní",J82,0)</f>
        <v>0</v>
      </c>
      <c r="BF82" s="233">
        <f>IF(N82="snížená",J82,0)</f>
        <v>0</v>
      </c>
      <c r="BG82" s="233">
        <f>IF(N82="zákl. přenesená",J82,0)</f>
        <v>0</v>
      </c>
      <c r="BH82" s="233">
        <f>IF(N82="sníž. přenesená",J82,0)</f>
        <v>0</v>
      </c>
      <c r="BI82" s="233">
        <f>IF(N82="nulová",J82,0)</f>
        <v>0</v>
      </c>
      <c r="BJ82" s="18" t="s">
        <v>81</v>
      </c>
      <c r="BK82" s="233">
        <f>ROUND(I82*H82,2)</f>
        <v>0</v>
      </c>
      <c r="BL82" s="18" t="s">
        <v>1030</v>
      </c>
      <c r="BM82" s="232" t="s">
        <v>1031</v>
      </c>
    </row>
    <row r="83" spans="1:47" s="2" customFormat="1" ht="12">
      <c r="A83" s="39"/>
      <c r="B83" s="40"/>
      <c r="C83" s="41"/>
      <c r="D83" s="234" t="s">
        <v>135</v>
      </c>
      <c r="E83" s="41"/>
      <c r="F83" s="235" t="s">
        <v>1032</v>
      </c>
      <c r="G83" s="41"/>
      <c r="H83" s="41"/>
      <c r="I83" s="137"/>
      <c r="J83" s="41"/>
      <c r="K83" s="41"/>
      <c r="L83" s="45"/>
      <c r="M83" s="236"/>
      <c r="N83" s="237"/>
      <c r="O83" s="85"/>
      <c r="P83" s="85"/>
      <c r="Q83" s="85"/>
      <c r="R83" s="85"/>
      <c r="S83" s="85"/>
      <c r="T83" s="86"/>
      <c r="U83" s="39"/>
      <c r="V83" s="39"/>
      <c r="W83" s="39"/>
      <c r="X83" s="39"/>
      <c r="Y83" s="39"/>
      <c r="Z83" s="39"/>
      <c r="AA83" s="39"/>
      <c r="AB83" s="39"/>
      <c r="AC83" s="39"/>
      <c r="AD83" s="39"/>
      <c r="AE83" s="39"/>
      <c r="AT83" s="18" t="s">
        <v>135</v>
      </c>
      <c r="AU83" s="18" t="s">
        <v>81</v>
      </c>
    </row>
    <row r="84" spans="1:65" s="2" customFormat="1" ht="44.25" customHeight="1">
      <c r="A84" s="39"/>
      <c r="B84" s="40"/>
      <c r="C84" s="220" t="s">
        <v>141</v>
      </c>
      <c r="D84" s="220" t="s">
        <v>129</v>
      </c>
      <c r="E84" s="221" t="s">
        <v>1033</v>
      </c>
      <c r="F84" s="222" t="s">
        <v>1034</v>
      </c>
      <c r="G84" s="223" t="s">
        <v>412</v>
      </c>
      <c r="H84" s="224">
        <v>1</v>
      </c>
      <c r="I84" s="225"/>
      <c r="J84" s="226">
        <f>ROUND(I84*H84,2)</f>
        <v>0</v>
      </c>
      <c r="K84" s="227"/>
      <c r="L84" s="45"/>
      <c r="M84" s="228" t="s">
        <v>21</v>
      </c>
      <c r="N84" s="229" t="s">
        <v>44</v>
      </c>
      <c r="O84" s="85"/>
      <c r="P84" s="230">
        <f>O84*H84</f>
        <v>0</v>
      </c>
      <c r="Q84" s="230">
        <v>0</v>
      </c>
      <c r="R84" s="230">
        <f>Q84*H84</f>
        <v>0</v>
      </c>
      <c r="S84" s="230">
        <v>0</v>
      </c>
      <c r="T84" s="231">
        <f>S84*H84</f>
        <v>0</v>
      </c>
      <c r="U84" s="39"/>
      <c r="V84" s="39"/>
      <c r="W84" s="39"/>
      <c r="X84" s="39"/>
      <c r="Y84" s="39"/>
      <c r="Z84" s="39"/>
      <c r="AA84" s="39"/>
      <c r="AB84" s="39"/>
      <c r="AC84" s="39"/>
      <c r="AD84" s="39"/>
      <c r="AE84" s="39"/>
      <c r="AR84" s="232" t="s">
        <v>1030</v>
      </c>
      <c r="AT84" s="232" t="s">
        <v>129</v>
      </c>
      <c r="AU84" s="232" t="s">
        <v>81</v>
      </c>
      <c r="AY84" s="18" t="s">
        <v>127</v>
      </c>
      <c r="BE84" s="233">
        <f>IF(N84="základní",J84,0)</f>
        <v>0</v>
      </c>
      <c r="BF84" s="233">
        <f>IF(N84="snížená",J84,0)</f>
        <v>0</v>
      </c>
      <c r="BG84" s="233">
        <f>IF(N84="zákl. přenesená",J84,0)</f>
        <v>0</v>
      </c>
      <c r="BH84" s="233">
        <f>IF(N84="sníž. přenesená",J84,0)</f>
        <v>0</v>
      </c>
      <c r="BI84" s="233">
        <f>IF(N84="nulová",J84,0)</f>
        <v>0</v>
      </c>
      <c r="BJ84" s="18" t="s">
        <v>81</v>
      </c>
      <c r="BK84" s="233">
        <f>ROUND(I84*H84,2)</f>
        <v>0</v>
      </c>
      <c r="BL84" s="18" t="s">
        <v>1030</v>
      </c>
      <c r="BM84" s="232" t="s">
        <v>1035</v>
      </c>
    </row>
    <row r="85" spans="1:47" s="2" customFormat="1" ht="12">
      <c r="A85" s="39"/>
      <c r="B85" s="40"/>
      <c r="C85" s="41"/>
      <c r="D85" s="234" t="s">
        <v>135</v>
      </c>
      <c r="E85" s="41"/>
      <c r="F85" s="235" t="s">
        <v>1036</v>
      </c>
      <c r="G85" s="41"/>
      <c r="H85" s="41"/>
      <c r="I85" s="137"/>
      <c r="J85" s="41"/>
      <c r="K85" s="41"/>
      <c r="L85" s="45"/>
      <c r="M85" s="236"/>
      <c r="N85" s="237"/>
      <c r="O85" s="85"/>
      <c r="P85" s="85"/>
      <c r="Q85" s="85"/>
      <c r="R85" s="85"/>
      <c r="S85" s="85"/>
      <c r="T85" s="86"/>
      <c r="U85" s="39"/>
      <c r="V85" s="39"/>
      <c r="W85" s="39"/>
      <c r="X85" s="39"/>
      <c r="Y85" s="39"/>
      <c r="Z85" s="39"/>
      <c r="AA85" s="39"/>
      <c r="AB85" s="39"/>
      <c r="AC85" s="39"/>
      <c r="AD85" s="39"/>
      <c r="AE85" s="39"/>
      <c r="AT85" s="18" t="s">
        <v>135</v>
      </c>
      <c r="AU85" s="18" t="s">
        <v>81</v>
      </c>
    </row>
    <row r="86" spans="1:65" s="2" customFormat="1" ht="55.5" customHeight="1">
      <c r="A86" s="39"/>
      <c r="B86" s="40"/>
      <c r="C86" s="220" t="s">
        <v>133</v>
      </c>
      <c r="D86" s="220" t="s">
        <v>129</v>
      </c>
      <c r="E86" s="221" t="s">
        <v>1037</v>
      </c>
      <c r="F86" s="222" t="s">
        <v>1038</v>
      </c>
      <c r="G86" s="223" t="s">
        <v>412</v>
      </c>
      <c r="H86" s="224">
        <v>1</v>
      </c>
      <c r="I86" s="225"/>
      <c r="J86" s="226">
        <f>ROUND(I86*H86,2)</f>
        <v>0</v>
      </c>
      <c r="K86" s="227"/>
      <c r="L86" s="45"/>
      <c r="M86" s="228" t="s">
        <v>21</v>
      </c>
      <c r="N86" s="229" t="s">
        <v>44</v>
      </c>
      <c r="O86" s="85"/>
      <c r="P86" s="230">
        <f>O86*H86</f>
        <v>0</v>
      </c>
      <c r="Q86" s="230">
        <v>0</v>
      </c>
      <c r="R86" s="230">
        <f>Q86*H86</f>
        <v>0</v>
      </c>
      <c r="S86" s="230">
        <v>0</v>
      </c>
      <c r="T86" s="231">
        <f>S86*H86</f>
        <v>0</v>
      </c>
      <c r="U86" s="39"/>
      <c r="V86" s="39"/>
      <c r="W86" s="39"/>
      <c r="X86" s="39"/>
      <c r="Y86" s="39"/>
      <c r="Z86" s="39"/>
      <c r="AA86" s="39"/>
      <c r="AB86" s="39"/>
      <c r="AC86" s="39"/>
      <c r="AD86" s="39"/>
      <c r="AE86" s="39"/>
      <c r="AR86" s="232" t="s">
        <v>1030</v>
      </c>
      <c r="AT86" s="232" t="s">
        <v>129</v>
      </c>
      <c r="AU86" s="232" t="s">
        <v>81</v>
      </c>
      <c r="AY86" s="18" t="s">
        <v>127</v>
      </c>
      <c r="BE86" s="233">
        <f>IF(N86="základní",J86,0)</f>
        <v>0</v>
      </c>
      <c r="BF86" s="233">
        <f>IF(N86="snížená",J86,0)</f>
        <v>0</v>
      </c>
      <c r="BG86" s="233">
        <f>IF(N86="zákl. přenesená",J86,0)</f>
        <v>0</v>
      </c>
      <c r="BH86" s="233">
        <f>IF(N86="sníž. přenesená",J86,0)</f>
        <v>0</v>
      </c>
      <c r="BI86" s="233">
        <f>IF(N86="nulová",J86,0)</f>
        <v>0</v>
      </c>
      <c r="BJ86" s="18" t="s">
        <v>81</v>
      </c>
      <c r="BK86" s="233">
        <f>ROUND(I86*H86,2)</f>
        <v>0</v>
      </c>
      <c r="BL86" s="18" t="s">
        <v>1030</v>
      </c>
      <c r="BM86" s="232" t="s">
        <v>1039</v>
      </c>
    </row>
    <row r="87" spans="1:47" s="2" customFormat="1" ht="12">
      <c r="A87" s="39"/>
      <c r="B87" s="40"/>
      <c r="C87" s="41"/>
      <c r="D87" s="234" t="s">
        <v>135</v>
      </c>
      <c r="E87" s="41"/>
      <c r="F87" s="235" t="s">
        <v>1040</v>
      </c>
      <c r="G87" s="41"/>
      <c r="H87" s="41"/>
      <c r="I87" s="137"/>
      <c r="J87" s="41"/>
      <c r="K87" s="41"/>
      <c r="L87" s="45"/>
      <c r="M87" s="285"/>
      <c r="N87" s="286"/>
      <c r="O87" s="287"/>
      <c r="P87" s="287"/>
      <c r="Q87" s="287"/>
      <c r="R87" s="287"/>
      <c r="S87" s="287"/>
      <c r="T87" s="288"/>
      <c r="U87" s="39"/>
      <c r="V87" s="39"/>
      <c r="W87" s="39"/>
      <c r="X87" s="39"/>
      <c r="Y87" s="39"/>
      <c r="Z87" s="39"/>
      <c r="AA87" s="39"/>
      <c r="AB87" s="39"/>
      <c r="AC87" s="39"/>
      <c r="AD87" s="39"/>
      <c r="AE87" s="39"/>
      <c r="AT87" s="18" t="s">
        <v>135</v>
      </c>
      <c r="AU87" s="18" t="s">
        <v>81</v>
      </c>
    </row>
    <row r="88" spans="1:31" s="2" customFormat="1" ht="6.95" customHeight="1">
      <c r="A88" s="39"/>
      <c r="B88" s="60"/>
      <c r="C88" s="61"/>
      <c r="D88" s="61"/>
      <c r="E88" s="61"/>
      <c r="F88" s="61"/>
      <c r="G88" s="61"/>
      <c r="H88" s="61"/>
      <c r="I88" s="167"/>
      <c r="J88" s="61"/>
      <c r="K88" s="61"/>
      <c r="L88" s="45"/>
      <c r="M88" s="39"/>
      <c r="O88" s="39"/>
      <c r="P88" s="39"/>
      <c r="Q88" s="39"/>
      <c r="R88" s="39"/>
      <c r="S88" s="39"/>
      <c r="T88" s="39"/>
      <c r="U88" s="39"/>
      <c r="V88" s="39"/>
      <c r="W88" s="39"/>
      <c r="X88" s="39"/>
      <c r="Y88" s="39"/>
      <c r="Z88" s="39"/>
      <c r="AA88" s="39"/>
      <c r="AB88" s="39"/>
      <c r="AC88" s="39"/>
      <c r="AD88" s="39"/>
      <c r="AE88" s="39"/>
    </row>
  </sheetData>
  <sheetProtection password="CC4E" sheet="1" objects="1" scenarios="1" formatColumns="0" formatRows="0" autoFilter="0"/>
  <autoFilter ref="C79:K87"/>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0" customWidth="1"/>
    <col min="2" max="2" width="1.7109375" style="290" customWidth="1"/>
    <col min="3" max="4" width="5.00390625" style="290" customWidth="1"/>
    <col min="5" max="5" width="11.7109375" style="290" customWidth="1"/>
    <col min="6" max="6" width="9.140625" style="290" customWidth="1"/>
    <col min="7" max="7" width="5.00390625" style="290" customWidth="1"/>
    <col min="8" max="8" width="77.8515625" style="290" customWidth="1"/>
    <col min="9" max="10" width="20.00390625" style="290" customWidth="1"/>
    <col min="11" max="11" width="1.7109375" style="290" customWidth="1"/>
  </cols>
  <sheetData>
    <row r="1" s="1" customFormat="1" ht="37.5" customHeight="1"/>
    <row r="2" spans="2:11" s="1" customFormat="1" ht="7.5" customHeight="1">
      <c r="B2" s="291"/>
      <c r="C2" s="292"/>
      <c r="D2" s="292"/>
      <c r="E2" s="292"/>
      <c r="F2" s="292"/>
      <c r="G2" s="292"/>
      <c r="H2" s="292"/>
      <c r="I2" s="292"/>
      <c r="J2" s="292"/>
      <c r="K2" s="293"/>
    </row>
    <row r="3" spans="2:11" s="16" customFormat="1" ht="45" customHeight="1">
      <c r="B3" s="294"/>
      <c r="C3" s="295" t="s">
        <v>1041</v>
      </c>
      <c r="D3" s="295"/>
      <c r="E3" s="295"/>
      <c r="F3" s="295"/>
      <c r="G3" s="295"/>
      <c r="H3" s="295"/>
      <c r="I3" s="295"/>
      <c r="J3" s="295"/>
      <c r="K3" s="296"/>
    </row>
    <row r="4" spans="2:11" s="1" customFormat="1" ht="25.5" customHeight="1">
      <c r="B4" s="297"/>
      <c r="C4" s="298" t="s">
        <v>1042</v>
      </c>
      <c r="D4" s="298"/>
      <c r="E4" s="298"/>
      <c r="F4" s="298"/>
      <c r="G4" s="298"/>
      <c r="H4" s="298"/>
      <c r="I4" s="298"/>
      <c r="J4" s="298"/>
      <c r="K4" s="299"/>
    </row>
    <row r="5" spans="2:11" s="1" customFormat="1" ht="5.25" customHeight="1">
      <c r="B5" s="297"/>
      <c r="C5" s="300"/>
      <c r="D5" s="300"/>
      <c r="E5" s="300"/>
      <c r="F5" s="300"/>
      <c r="G5" s="300"/>
      <c r="H5" s="300"/>
      <c r="I5" s="300"/>
      <c r="J5" s="300"/>
      <c r="K5" s="299"/>
    </row>
    <row r="6" spans="2:11" s="1" customFormat="1" ht="15" customHeight="1">
      <c r="B6" s="297"/>
      <c r="C6" s="301" t="s">
        <v>1043</v>
      </c>
      <c r="D6" s="301"/>
      <c r="E6" s="301"/>
      <c r="F6" s="301"/>
      <c r="G6" s="301"/>
      <c r="H6" s="301"/>
      <c r="I6" s="301"/>
      <c r="J6" s="301"/>
      <c r="K6" s="299"/>
    </row>
    <row r="7" spans="2:11" s="1" customFormat="1" ht="15" customHeight="1">
      <c r="B7" s="302"/>
      <c r="C7" s="301" t="s">
        <v>1044</v>
      </c>
      <c r="D7" s="301"/>
      <c r="E7" s="301"/>
      <c r="F7" s="301"/>
      <c r="G7" s="301"/>
      <c r="H7" s="301"/>
      <c r="I7" s="301"/>
      <c r="J7" s="301"/>
      <c r="K7" s="299"/>
    </row>
    <row r="8" spans="2:11" s="1" customFormat="1" ht="12.75" customHeight="1">
      <c r="B8" s="302"/>
      <c r="C8" s="301"/>
      <c r="D8" s="301"/>
      <c r="E8" s="301"/>
      <c r="F8" s="301"/>
      <c r="G8" s="301"/>
      <c r="H8" s="301"/>
      <c r="I8" s="301"/>
      <c r="J8" s="301"/>
      <c r="K8" s="299"/>
    </row>
    <row r="9" spans="2:11" s="1" customFormat="1" ht="15" customHeight="1">
      <c r="B9" s="302"/>
      <c r="C9" s="301" t="s">
        <v>1045</v>
      </c>
      <c r="D9" s="301"/>
      <c r="E9" s="301"/>
      <c r="F9" s="301"/>
      <c r="G9" s="301"/>
      <c r="H9" s="301"/>
      <c r="I9" s="301"/>
      <c r="J9" s="301"/>
      <c r="K9" s="299"/>
    </row>
    <row r="10" spans="2:11" s="1" customFormat="1" ht="15" customHeight="1">
      <c r="B10" s="302"/>
      <c r="C10" s="301"/>
      <c r="D10" s="301" t="s">
        <v>1046</v>
      </c>
      <c r="E10" s="301"/>
      <c r="F10" s="301"/>
      <c r="G10" s="301"/>
      <c r="H10" s="301"/>
      <c r="I10" s="301"/>
      <c r="J10" s="301"/>
      <c r="K10" s="299"/>
    </row>
    <row r="11" spans="2:11" s="1" customFormat="1" ht="15" customHeight="1">
      <c r="B11" s="302"/>
      <c r="C11" s="303"/>
      <c r="D11" s="301" t="s">
        <v>1047</v>
      </c>
      <c r="E11" s="301"/>
      <c r="F11" s="301"/>
      <c r="G11" s="301"/>
      <c r="H11" s="301"/>
      <c r="I11" s="301"/>
      <c r="J11" s="301"/>
      <c r="K11" s="299"/>
    </row>
    <row r="12" spans="2:11" s="1" customFormat="1" ht="15" customHeight="1">
      <c r="B12" s="302"/>
      <c r="C12" s="303"/>
      <c r="D12" s="301"/>
      <c r="E12" s="301"/>
      <c r="F12" s="301"/>
      <c r="G12" s="301"/>
      <c r="H12" s="301"/>
      <c r="I12" s="301"/>
      <c r="J12" s="301"/>
      <c r="K12" s="299"/>
    </row>
    <row r="13" spans="2:11" s="1" customFormat="1" ht="15" customHeight="1">
      <c r="B13" s="302"/>
      <c r="C13" s="303"/>
      <c r="D13" s="304" t="s">
        <v>1048</v>
      </c>
      <c r="E13" s="301"/>
      <c r="F13" s="301"/>
      <c r="G13" s="301"/>
      <c r="H13" s="301"/>
      <c r="I13" s="301"/>
      <c r="J13" s="301"/>
      <c r="K13" s="299"/>
    </row>
    <row r="14" spans="2:11" s="1" customFormat="1" ht="12.75" customHeight="1">
      <c r="B14" s="302"/>
      <c r="C14" s="303"/>
      <c r="D14" s="303"/>
      <c r="E14" s="303"/>
      <c r="F14" s="303"/>
      <c r="G14" s="303"/>
      <c r="H14" s="303"/>
      <c r="I14" s="303"/>
      <c r="J14" s="303"/>
      <c r="K14" s="299"/>
    </row>
    <row r="15" spans="2:11" s="1" customFormat="1" ht="15" customHeight="1">
      <c r="B15" s="302"/>
      <c r="C15" s="303"/>
      <c r="D15" s="301" t="s">
        <v>1049</v>
      </c>
      <c r="E15" s="301"/>
      <c r="F15" s="301"/>
      <c r="G15" s="301"/>
      <c r="H15" s="301"/>
      <c r="I15" s="301"/>
      <c r="J15" s="301"/>
      <c r="K15" s="299"/>
    </row>
    <row r="16" spans="2:11" s="1" customFormat="1" ht="15" customHeight="1">
      <c r="B16" s="302"/>
      <c r="C16" s="303"/>
      <c r="D16" s="301" t="s">
        <v>1050</v>
      </c>
      <c r="E16" s="301"/>
      <c r="F16" s="301"/>
      <c r="G16" s="301"/>
      <c r="H16" s="301"/>
      <c r="I16" s="301"/>
      <c r="J16" s="301"/>
      <c r="K16" s="299"/>
    </row>
    <row r="17" spans="2:11" s="1" customFormat="1" ht="15" customHeight="1">
      <c r="B17" s="302"/>
      <c r="C17" s="303"/>
      <c r="D17" s="301" t="s">
        <v>1051</v>
      </c>
      <c r="E17" s="301"/>
      <c r="F17" s="301"/>
      <c r="G17" s="301"/>
      <c r="H17" s="301"/>
      <c r="I17" s="301"/>
      <c r="J17" s="301"/>
      <c r="K17" s="299"/>
    </row>
    <row r="18" spans="2:11" s="1" customFormat="1" ht="15" customHeight="1">
      <c r="B18" s="302"/>
      <c r="C18" s="303"/>
      <c r="D18" s="303"/>
      <c r="E18" s="305" t="s">
        <v>80</v>
      </c>
      <c r="F18" s="301" t="s">
        <v>1052</v>
      </c>
      <c r="G18" s="301"/>
      <c r="H18" s="301"/>
      <c r="I18" s="301"/>
      <c r="J18" s="301"/>
      <c r="K18" s="299"/>
    </row>
    <row r="19" spans="2:11" s="1" customFormat="1" ht="15" customHeight="1">
      <c r="B19" s="302"/>
      <c r="C19" s="303"/>
      <c r="D19" s="303"/>
      <c r="E19" s="305" t="s">
        <v>1053</v>
      </c>
      <c r="F19" s="301" t="s">
        <v>1054</v>
      </c>
      <c r="G19" s="301"/>
      <c r="H19" s="301"/>
      <c r="I19" s="301"/>
      <c r="J19" s="301"/>
      <c r="K19" s="299"/>
    </row>
    <row r="20" spans="2:11" s="1" customFormat="1" ht="15" customHeight="1">
      <c r="B20" s="302"/>
      <c r="C20" s="303"/>
      <c r="D20" s="303"/>
      <c r="E20" s="305" t="s">
        <v>1055</v>
      </c>
      <c r="F20" s="301" t="s">
        <v>1056</v>
      </c>
      <c r="G20" s="301"/>
      <c r="H20" s="301"/>
      <c r="I20" s="301"/>
      <c r="J20" s="301"/>
      <c r="K20" s="299"/>
    </row>
    <row r="21" spans="2:11" s="1" customFormat="1" ht="15" customHeight="1">
      <c r="B21" s="302"/>
      <c r="C21" s="303"/>
      <c r="D21" s="303"/>
      <c r="E21" s="305" t="s">
        <v>94</v>
      </c>
      <c r="F21" s="301" t="s">
        <v>1027</v>
      </c>
      <c r="G21" s="301"/>
      <c r="H21" s="301"/>
      <c r="I21" s="301"/>
      <c r="J21" s="301"/>
      <c r="K21" s="299"/>
    </row>
    <row r="22" spans="2:11" s="1" customFormat="1" ht="15" customHeight="1">
      <c r="B22" s="302"/>
      <c r="C22" s="303"/>
      <c r="D22" s="303"/>
      <c r="E22" s="305" t="s">
        <v>847</v>
      </c>
      <c r="F22" s="301" t="s">
        <v>848</v>
      </c>
      <c r="G22" s="301"/>
      <c r="H22" s="301"/>
      <c r="I22" s="301"/>
      <c r="J22" s="301"/>
      <c r="K22" s="299"/>
    </row>
    <row r="23" spans="2:11" s="1" customFormat="1" ht="15" customHeight="1">
      <c r="B23" s="302"/>
      <c r="C23" s="303"/>
      <c r="D23" s="303"/>
      <c r="E23" s="305" t="s">
        <v>1057</v>
      </c>
      <c r="F23" s="301" t="s">
        <v>1058</v>
      </c>
      <c r="G23" s="301"/>
      <c r="H23" s="301"/>
      <c r="I23" s="301"/>
      <c r="J23" s="301"/>
      <c r="K23" s="299"/>
    </row>
    <row r="24" spans="2:11" s="1" customFormat="1" ht="12.75" customHeight="1">
      <c r="B24" s="302"/>
      <c r="C24" s="303"/>
      <c r="D24" s="303"/>
      <c r="E24" s="303"/>
      <c r="F24" s="303"/>
      <c r="G24" s="303"/>
      <c r="H24" s="303"/>
      <c r="I24" s="303"/>
      <c r="J24" s="303"/>
      <c r="K24" s="299"/>
    </row>
    <row r="25" spans="2:11" s="1" customFormat="1" ht="15" customHeight="1">
      <c r="B25" s="302"/>
      <c r="C25" s="301" t="s">
        <v>1059</v>
      </c>
      <c r="D25" s="301"/>
      <c r="E25" s="301"/>
      <c r="F25" s="301"/>
      <c r="G25" s="301"/>
      <c r="H25" s="301"/>
      <c r="I25" s="301"/>
      <c r="J25" s="301"/>
      <c r="K25" s="299"/>
    </row>
    <row r="26" spans="2:11" s="1" customFormat="1" ht="15" customHeight="1">
      <c r="B26" s="302"/>
      <c r="C26" s="301" t="s">
        <v>1060</v>
      </c>
      <c r="D26" s="301"/>
      <c r="E26" s="301"/>
      <c r="F26" s="301"/>
      <c r="G26" s="301"/>
      <c r="H26" s="301"/>
      <c r="I26" s="301"/>
      <c r="J26" s="301"/>
      <c r="K26" s="299"/>
    </row>
    <row r="27" spans="2:11" s="1" customFormat="1" ht="15" customHeight="1">
      <c r="B27" s="302"/>
      <c r="C27" s="301"/>
      <c r="D27" s="301" t="s">
        <v>1061</v>
      </c>
      <c r="E27" s="301"/>
      <c r="F27" s="301"/>
      <c r="G27" s="301"/>
      <c r="H27" s="301"/>
      <c r="I27" s="301"/>
      <c r="J27" s="301"/>
      <c r="K27" s="299"/>
    </row>
    <row r="28" spans="2:11" s="1" customFormat="1" ht="15" customHeight="1">
      <c r="B28" s="302"/>
      <c r="C28" s="303"/>
      <c r="D28" s="301" t="s">
        <v>1062</v>
      </c>
      <c r="E28" s="301"/>
      <c r="F28" s="301"/>
      <c r="G28" s="301"/>
      <c r="H28" s="301"/>
      <c r="I28" s="301"/>
      <c r="J28" s="301"/>
      <c r="K28" s="299"/>
    </row>
    <row r="29" spans="2:11" s="1" customFormat="1" ht="12.75" customHeight="1">
      <c r="B29" s="302"/>
      <c r="C29" s="303"/>
      <c r="D29" s="303"/>
      <c r="E29" s="303"/>
      <c r="F29" s="303"/>
      <c r="G29" s="303"/>
      <c r="H29" s="303"/>
      <c r="I29" s="303"/>
      <c r="J29" s="303"/>
      <c r="K29" s="299"/>
    </row>
    <row r="30" spans="2:11" s="1" customFormat="1" ht="15" customHeight="1">
      <c r="B30" s="302"/>
      <c r="C30" s="303"/>
      <c r="D30" s="301" t="s">
        <v>1063</v>
      </c>
      <c r="E30" s="301"/>
      <c r="F30" s="301"/>
      <c r="G30" s="301"/>
      <c r="H30" s="301"/>
      <c r="I30" s="301"/>
      <c r="J30" s="301"/>
      <c r="K30" s="299"/>
    </row>
    <row r="31" spans="2:11" s="1" customFormat="1" ht="15" customHeight="1">
      <c r="B31" s="302"/>
      <c r="C31" s="303"/>
      <c r="D31" s="301" t="s">
        <v>1064</v>
      </c>
      <c r="E31" s="301"/>
      <c r="F31" s="301"/>
      <c r="G31" s="301"/>
      <c r="H31" s="301"/>
      <c r="I31" s="301"/>
      <c r="J31" s="301"/>
      <c r="K31" s="299"/>
    </row>
    <row r="32" spans="2:11" s="1" customFormat="1" ht="12.75" customHeight="1">
      <c r="B32" s="302"/>
      <c r="C32" s="303"/>
      <c r="D32" s="303"/>
      <c r="E32" s="303"/>
      <c r="F32" s="303"/>
      <c r="G32" s="303"/>
      <c r="H32" s="303"/>
      <c r="I32" s="303"/>
      <c r="J32" s="303"/>
      <c r="K32" s="299"/>
    </row>
    <row r="33" spans="2:11" s="1" customFormat="1" ht="15" customHeight="1">
      <c r="B33" s="302"/>
      <c r="C33" s="303"/>
      <c r="D33" s="301" t="s">
        <v>1065</v>
      </c>
      <c r="E33" s="301"/>
      <c r="F33" s="301"/>
      <c r="G33" s="301"/>
      <c r="H33" s="301"/>
      <c r="I33" s="301"/>
      <c r="J33" s="301"/>
      <c r="K33" s="299"/>
    </row>
    <row r="34" spans="2:11" s="1" customFormat="1" ht="15" customHeight="1">
      <c r="B34" s="302"/>
      <c r="C34" s="303"/>
      <c r="D34" s="301" t="s">
        <v>1066</v>
      </c>
      <c r="E34" s="301"/>
      <c r="F34" s="301"/>
      <c r="G34" s="301"/>
      <c r="H34" s="301"/>
      <c r="I34" s="301"/>
      <c r="J34" s="301"/>
      <c r="K34" s="299"/>
    </row>
    <row r="35" spans="2:11" s="1" customFormat="1" ht="15" customHeight="1">
      <c r="B35" s="302"/>
      <c r="C35" s="303"/>
      <c r="D35" s="301" t="s">
        <v>1067</v>
      </c>
      <c r="E35" s="301"/>
      <c r="F35" s="301"/>
      <c r="G35" s="301"/>
      <c r="H35" s="301"/>
      <c r="I35" s="301"/>
      <c r="J35" s="301"/>
      <c r="K35" s="299"/>
    </row>
    <row r="36" spans="2:11" s="1" customFormat="1" ht="15" customHeight="1">
      <c r="B36" s="302"/>
      <c r="C36" s="303"/>
      <c r="D36" s="301"/>
      <c r="E36" s="304" t="s">
        <v>113</v>
      </c>
      <c r="F36" s="301"/>
      <c r="G36" s="301" t="s">
        <v>1068</v>
      </c>
      <c r="H36" s="301"/>
      <c r="I36" s="301"/>
      <c r="J36" s="301"/>
      <c r="K36" s="299"/>
    </row>
    <row r="37" spans="2:11" s="1" customFormat="1" ht="30.75" customHeight="1">
      <c r="B37" s="302"/>
      <c r="C37" s="303"/>
      <c r="D37" s="301"/>
      <c r="E37" s="304" t="s">
        <v>1069</v>
      </c>
      <c r="F37" s="301"/>
      <c r="G37" s="301" t="s">
        <v>1070</v>
      </c>
      <c r="H37" s="301"/>
      <c r="I37" s="301"/>
      <c r="J37" s="301"/>
      <c r="K37" s="299"/>
    </row>
    <row r="38" spans="2:11" s="1" customFormat="1" ht="15" customHeight="1">
      <c r="B38" s="302"/>
      <c r="C38" s="303"/>
      <c r="D38" s="301"/>
      <c r="E38" s="304" t="s">
        <v>54</v>
      </c>
      <c r="F38" s="301"/>
      <c r="G38" s="301" t="s">
        <v>1071</v>
      </c>
      <c r="H38" s="301"/>
      <c r="I38" s="301"/>
      <c r="J38" s="301"/>
      <c r="K38" s="299"/>
    </row>
    <row r="39" spans="2:11" s="1" customFormat="1" ht="15" customHeight="1">
      <c r="B39" s="302"/>
      <c r="C39" s="303"/>
      <c r="D39" s="301"/>
      <c r="E39" s="304" t="s">
        <v>55</v>
      </c>
      <c r="F39" s="301"/>
      <c r="G39" s="301" t="s">
        <v>1072</v>
      </c>
      <c r="H39" s="301"/>
      <c r="I39" s="301"/>
      <c r="J39" s="301"/>
      <c r="K39" s="299"/>
    </row>
    <row r="40" spans="2:11" s="1" customFormat="1" ht="15" customHeight="1">
      <c r="B40" s="302"/>
      <c r="C40" s="303"/>
      <c r="D40" s="301"/>
      <c r="E40" s="304" t="s">
        <v>114</v>
      </c>
      <c r="F40" s="301"/>
      <c r="G40" s="301" t="s">
        <v>1073</v>
      </c>
      <c r="H40" s="301"/>
      <c r="I40" s="301"/>
      <c r="J40" s="301"/>
      <c r="K40" s="299"/>
    </row>
    <row r="41" spans="2:11" s="1" customFormat="1" ht="15" customHeight="1">
      <c r="B41" s="302"/>
      <c r="C41" s="303"/>
      <c r="D41" s="301"/>
      <c r="E41" s="304" t="s">
        <v>115</v>
      </c>
      <c r="F41" s="301"/>
      <c r="G41" s="301" t="s">
        <v>1074</v>
      </c>
      <c r="H41" s="301"/>
      <c r="I41" s="301"/>
      <c r="J41" s="301"/>
      <c r="K41" s="299"/>
    </row>
    <row r="42" spans="2:11" s="1" customFormat="1" ht="15" customHeight="1">
      <c r="B42" s="302"/>
      <c r="C42" s="303"/>
      <c r="D42" s="301"/>
      <c r="E42" s="304" t="s">
        <v>1075</v>
      </c>
      <c r="F42" s="301"/>
      <c r="G42" s="301" t="s">
        <v>1076</v>
      </c>
      <c r="H42" s="301"/>
      <c r="I42" s="301"/>
      <c r="J42" s="301"/>
      <c r="K42" s="299"/>
    </row>
    <row r="43" spans="2:11" s="1" customFormat="1" ht="15" customHeight="1">
      <c r="B43" s="302"/>
      <c r="C43" s="303"/>
      <c r="D43" s="301"/>
      <c r="E43" s="304"/>
      <c r="F43" s="301"/>
      <c r="G43" s="301" t="s">
        <v>1077</v>
      </c>
      <c r="H43" s="301"/>
      <c r="I43" s="301"/>
      <c r="J43" s="301"/>
      <c r="K43" s="299"/>
    </row>
    <row r="44" spans="2:11" s="1" customFormat="1" ht="15" customHeight="1">
      <c r="B44" s="302"/>
      <c r="C44" s="303"/>
      <c r="D44" s="301"/>
      <c r="E44" s="304" t="s">
        <v>1078</v>
      </c>
      <c r="F44" s="301"/>
      <c r="G44" s="301" t="s">
        <v>1079</v>
      </c>
      <c r="H44" s="301"/>
      <c r="I44" s="301"/>
      <c r="J44" s="301"/>
      <c r="K44" s="299"/>
    </row>
    <row r="45" spans="2:11" s="1" customFormat="1" ht="15" customHeight="1">
      <c r="B45" s="302"/>
      <c r="C45" s="303"/>
      <c r="D45" s="301"/>
      <c r="E45" s="304" t="s">
        <v>117</v>
      </c>
      <c r="F45" s="301"/>
      <c r="G45" s="301" t="s">
        <v>1080</v>
      </c>
      <c r="H45" s="301"/>
      <c r="I45" s="301"/>
      <c r="J45" s="301"/>
      <c r="K45" s="299"/>
    </row>
    <row r="46" spans="2:11" s="1" customFormat="1" ht="12.75" customHeight="1">
      <c r="B46" s="302"/>
      <c r="C46" s="303"/>
      <c r="D46" s="301"/>
      <c r="E46" s="301"/>
      <c r="F46" s="301"/>
      <c r="G46" s="301"/>
      <c r="H46" s="301"/>
      <c r="I46" s="301"/>
      <c r="J46" s="301"/>
      <c r="K46" s="299"/>
    </row>
    <row r="47" spans="2:11" s="1" customFormat="1" ht="15" customHeight="1">
      <c r="B47" s="302"/>
      <c r="C47" s="303"/>
      <c r="D47" s="301" t="s">
        <v>1081</v>
      </c>
      <c r="E47" s="301"/>
      <c r="F47" s="301"/>
      <c r="G47" s="301"/>
      <c r="H47" s="301"/>
      <c r="I47" s="301"/>
      <c r="J47" s="301"/>
      <c r="K47" s="299"/>
    </row>
    <row r="48" spans="2:11" s="1" customFormat="1" ht="15" customHeight="1">
      <c r="B48" s="302"/>
      <c r="C48" s="303"/>
      <c r="D48" s="303"/>
      <c r="E48" s="301" t="s">
        <v>1082</v>
      </c>
      <c r="F48" s="301"/>
      <c r="G48" s="301"/>
      <c r="H48" s="301"/>
      <c r="I48" s="301"/>
      <c r="J48" s="301"/>
      <c r="K48" s="299"/>
    </row>
    <row r="49" spans="2:11" s="1" customFormat="1" ht="15" customHeight="1">
      <c r="B49" s="302"/>
      <c r="C49" s="303"/>
      <c r="D49" s="303"/>
      <c r="E49" s="301" t="s">
        <v>1083</v>
      </c>
      <c r="F49" s="301"/>
      <c r="G49" s="301"/>
      <c r="H49" s="301"/>
      <c r="I49" s="301"/>
      <c r="J49" s="301"/>
      <c r="K49" s="299"/>
    </row>
    <row r="50" spans="2:11" s="1" customFormat="1" ht="15" customHeight="1">
      <c r="B50" s="302"/>
      <c r="C50" s="303"/>
      <c r="D50" s="303"/>
      <c r="E50" s="301" t="s">
        <v>1084</v>
      </c>
      <c r="F50" s="301"/>
      <c r="G50" s="301"/>
      <c r="H50" s="301"/>
      <c r="I50" s="301"/>
      <c r="J50" s="301"/>
      <c r="K50" s="299"/>
    </row>
    <row r="51" spans="2:11" s="1" customFormat="1" ht="15" customHeight="1">
      <c r="B51" s="302"/>
      <c r="C51" s="303"/>
      <c r="D51" s="301" t="s">
        <v>1085</v>
      </c>
      <c r="E51" s="301"/>
      <c r="F51" s="301"/>
      <c r="G51" s="301"/>
      <c r="H51" s="301"/>
      <c r="I51" s="301"/>
      <c r="J51" s="301"/>
      <c r="K51" s="299"/>
    </row>
    <row r="52" spans="2:11" s="1" customFormat="1" ht="25.5" customHeight="1">
      <c r="B52" s="297"/>
      <c r="C52" s="298" t="s">
        <v>1086</v>
      </c>
      <c r="D52" s="298"/>
      <c r="E52" s="298"/>
      <c r="F52" s="298"/>
      <c r="G52" s="298"/>
      <c r="H52" s="298"/>
      <c r="I52" s="298"/>
      <c r="J52" s="298"/>
      <c r="K52" s="299"/>
    </row>
    <row r="53" spans="2:11" s="1" customFormat="1" ht="5.25" customHeight="1">
      <c r="B53" s="297"/>
      <c r="C53" s="300"/>
      <c r="D53" s="300"/>
      <c r="E53" s="300"/>
      <c r="F53" s="300"/>
      <c r="G53" s="300"/>
      <c r="H53" s="300"/>
      <c r="I53" s="300"/>
      <c r="J53" s="300"/>
      <c r="K53" s="299"/>
    </row>
    <row r="54" spans="2:11" s="1" customFormat="1" ht="15" customHeight="1">
      <c r="B54" s="297"/>
      <c r="C54" s="301" t="s">
        <v>1087</v>
      </c>
      <c r="D54" s="301"/>
      <c r="E54" s="301"/>
      <c r="F54" s="301"/>
      <c r="G54" s="301"/>
      <c r="H54" s="301"/>
      <c r="I54" s="301"/>
      <c r="J54" s="301"/>
      <c r="K54" s="299"/>
    </row>
    <row r="55" spans="2:11" s="1" customFormat="1" ht="15" customHeight="1">
      <c r="B55" s="297"/>
      <c r="C55" s="301" t="s">
        <v>1088</v>
      </c>
      <c r="D55" s="301"/>
      <c r="E55" s="301"/>
      <c r="F55" s="301"/>
      <c r="G55" s="301"/>
      <c r="H55" s="301"/>
      <c r="I55" s="301"/>
      <c r="J55" s="301"/>
      <c r="K55" s="299"/>
    </row>
    <row r="56" spans="2:11" s="1" customFormat="1" ht="12.75" customHeight="1">
      <c r="B56" s="297"/>
      <c r="C56" s="301"/>
      <c r="D56" s="301"/>
      <c r="E56" s="301"/>
      <c r="F56" s="301"/>
      <c r="G56" s="301"/>
      <c r="H56" s="301"/>
      <c r="I56" s="301"/>
      <c r="J56" s="301"/>
      <c r="K56" s="299"/>
    </row>
    <row r="57" spans="2:11" s="1" customFormat="1" ht="15" customHeight="1">
      <c r="B57" s="297"/>
      <c r="C57" s="301" t="s">
        <v>1089</v>
      </c>
      <c r="D57" s="301"/>
      <c r="E57" s="301"/>
      <c r="F57" s="301"/>
      <c r="G57" s="301"/>
      <c r="H57" s="301"/>
      <c r="I57" s="301"/>
      <c r="J57" s="301"/>
      <c r="K57" s="299"/>
    </row>
    <row r="58" spans="2:11" s="1" customFormat="1" ht="15" customHeight="1">
      <c r="B58" s="297"/>
      <c r="C58" s="303"/>
      <c r="D58" s="301" t="s">
        <v>1090</v>
      </c>
      <c r="E58" s="301"/>
      <c r="F58" s="301"/>
      <c r="G58" s="301"/>
      <c r="H58" s="301"/>
      <c r="I58" s="301"/>
      <c r="J58" s="301"/>
      <c r="K58" s="299"/>
    </row>
    <row r="59" spans="2:11" s="1" customFormat="1" ht="15" customHeight="1">
      <c r="B59" s="297"/>
      <c r="C59" s="303"/>
      <c r="D59" s="301" t="s">
        <v>1091</v>
      </c>
      <c r="E59" s="301"/>
      <c r="F59" s="301"/>
      <c r="G59" s="301"/>
      <c r="H59" s="301"/>
      <c r="I59" s="301"/>
      <c r="J59" s="301"/>
      <c r="K59" s="299"/>
    </row>
    <row r="60" spans="2:11" s="1" customFormat="1" ht="15" customHeight="1">
      <c r="B60" s="297"/>
      <c r="C60" s="303"/>
      <c r="D60" s="301" t="s">
        <v>1092</v>
      </c>
      <c r="E60" s="301"/>
      <c r="F60" s="301"/>
      <c r="G60" s="301"/>
      <c r="H60" s="301"/>
      <c r="I60" s="301"/>
      <c r="J60" s="301"/>
      <c r="K60" s="299"/>
    </row>
    <row r="61" spans="2:11" s="1" customFormat="1" ht="15" customHeight="1">
      <c r="B61" s="297"/>
      <c r="C61" s="303"/>
      <c r="D61" s="301" t="s">
        <v>1093</v>
      </c>
      <c r="E61" s="301"/>
      <c r="F61" s="301"/>
      <c r="G61" s="301"/>
      <c r="H61" s="301"/>
      <c r="I61" s="301"/>
      <c r="J61" s="301"/>
      <c r="K61" s="299"/>
    </row>
    <row r="62" spans="2:11" s="1" customFormat="1" ht="15" customHeight="1">
      <c r="B62" s="297"/>
      <c r="C62" s="303"/>
      <c r="D62" s="306" t="s">
        <v>1094</v>
      </c>
      <c r="E62" s="306"/>
      <c r="F62" s="306"/>
      <c r="G62" s="306"/>
      <c r="H62" s="306"/>
      <c r="I62" s="306"/>
      <c r="J62" s="306"/>
      <c r="K62" s="299"/>
    </row>
    <row r="63" spans="2:11" s="1" customFormat="1" ht="15" customHeight="1">
      <c r="B63" s="297"/>
      <c r="C63" s="303"/>
      <c r="D63" s="301" t="s">
        <v>1095</v>
      </c>
      <c r="E63" s="301"/>
      <c r="F63" s="301"/>
      <c r="G63" s="301"/>
      <c r="H63" s="301"/>
      <c r="I63" s="301"/>
      <c r="J63" s="301"/>
      <c r="K63" s="299"/>
    </row>
    <row r="64" spans="2:11" s="1" customFormat="1" ht="12.75" customHeight="1">
      <c r="B64" s="297"/>
      <c r="C64" s="303"/>
      <c r="D64" s="303"/>
      <c r="E64" s="307"/>
      <c r="F64" s="303"/>
      <c r="G64" s="303"/>
      <c r="H64" s="303"/>
      <c r="I64" s="303"/>
      <c r="J64" s="303"/>
      <c r="K64" s="299"/>
    </row>
    <row r="65" spans="2:11" s="1" customFormat="1" ht="15" customHeight="1">
      <c r="B65" s="297"/>
      <c r="C65" s="303"/>
      <c r="D65" s="301" t="s">
        <v>1096</v>
      </c>
      <c r="E65" s="301"/>
      <c r="F65" s="301"/>
      <c r="G65" s="301"/>
      <c r="H65" s="301"/>
      <c r="I65" s="301"/>
      <c r="J65" s="301"/>
      <c r="K65" s="299"/>
    </row>
    <row r="66" spans="2:11" s="1" customFormat="1" ht="15" customHeight="1">
      <c r="B66" s="297"/>
      <c r="C66" s="303"/>
      <c r="D66" s="306" t="s">
        <v>1097</v>
      </c>
      <c r="E66" s="306"/>
      <c r="F66" s="306"/>
      <c r="G66" s="306"/>
      <c r="H66" s="306"/>
      <c r="I66" s="306"/>
      <c r="J66" s="306"/>
      <c r="K66" s="299"/>
    </row>
    <row r="67" spans="2:11" s="1" customFormat="1" ht="15" customHeight="1">
      <c r="B67" s="297"/>
      <c r="C67" s="303"/>
      <c r="D67" s="301" t="s">
        <v>1098</v>
      </c>
      <c r="E67" s="301"/>
      <c r="F67" s="301"/>
      <c r="G67" s="301"/>
      <c r="H67" s="301"/>
      <c r="I67" s="301"/>
      <c r="J67" s="301"/>
      <c r="K67" s="299"/>
    </row>
    <row r="68" spans="2:11" s="1" customFormat="1" ht="15" customHeight="1">
      <c r="B68" s="297"/>
      <c r="C68" s="303"/>
      <c r="D68" s="301" t="s">
        <v>1099</v>
      </c>
      <c r="E68" s="301"/>
      <c r="F68" s="301"/>
      <c r="G68" s="301"/>
      <c r="H68" s="301"/>
      <c r="I68" s="301"/>
      <c r="J68" s="301"/>
      <c r="K68" s="299"/>
    </row>
    <row r="69" spans="2:11" s="1" customFormat="1" ht="15" customHeight="1">
      <c r="B69" s="297"/>
      <c r="C69" s="303"/>
      <c r="D69" s="301" t="s">
        <v>1100</v>
      </c>
      <c r="E69" s="301"/>
      <c r="F69" s="301"/>
      <c r="G69" s="301"/>
      <c r="H69" s="301"/>
      <c r="I69" s="301"/>
      <c r="J69" s="301"/>
      <c r="K69" s="299"/>
    </row>
    <row r="70" spans="2:11" s="1" customFormat="1" ht="15" customHeight="1">
      <c r="B70" s="297"/>
      <c r="C70" s="303"/>
      <c r="D70" s="301" t="s">
        <v>1101</v>
      </c>
      <c r="E70" s="301"/>
      <c r="F70" s="301"/>
      <c r="G70" s="301"/>
      <c r="H70" s="301"/>
      <c r="I70" s="301"/>
      <c r="J70" s="301"/>
      <c r="K70" s="299"/>
    </row>
    <row r="71" spans="2:11" s="1" customFormat="1" ht="12.75" customHeight="1">
      <c r="B71" s="308"/>
      <c r="C71" s="309"/>
      <c r="D71" s="309"/>
      <c r="E71" s="309"/>
      <c r="F71" s="309"/>
      <c r="G71" s="309"/>
      <c r="H71" s="309"/>
      <c r="I71" s="309"/>
      <c r="J71" s="309"/>
      <c r="K71" s="310"/>
    </row>
    <row r="72" spans="2:11" s="1" customFormat="1" ht="18.75" customHeight="1">
      <c r="B72" s="311"/>
      <c r="C72" s="311"/>
      <c r="D72" s="311"/>
      <c r="E72" s="311"/>
      <c r="F72" s="311"/>
      <c r="G72" s="311"/>
      <c r="H72" s="311"/>
      <c r="I72" s="311"/>
      <c r="J72" s="311"/>
      <c r="K72" s="312"/>
    </row>
    <row r="73" spans="2:11" s="1" customFormat="1" ht="18.75" customHeight="1">
      <c r="B73" s="312"/>
      <c r="C73" s="312"/>
      <c r="D73" s="312"/>
      <c r="E73" s="312"/>
      <c r="F73" s="312"/>
      <c r="G73" s="312"/>
      <c r="H73" s="312"/>
      <c r="I73" s="312"/>
      <c r="J73" s="312"/>
      <c r="K73" s="312"/>
    </row>
    <row r="74" spans="2:11" s="1" customFormat="1" ht="7.5" customHeight="1">
      <c r="B74" s="313"/>
      <c r="C74" s="314"/>
      <c r="D74" s="314"/>
      <c r="E74" s="314"/>
      <c r="F74" s="314"/>
      <c r="G74" s="314"/>
      <c r="H74" s="314"/>
      <c r="I74" s="314"/>
      <c r="J74" s="314"/>
      <c r="K74" s="315"/>
    </row>
    <row r="75" spans="2:11" s="1" customFormat="1" ht="45" customHeight="1">
      <c r="B75" s="316"/>
      <c r="C75" s="317" t="s">
        <v>1102</v>
      </c>
      <c r="D75" s="317"/>
      <c r="E75" s="317"/>
      <c r="F75" s="317"/>
      <c r="G75" s="317"/>
      <c r="H75" s="317"/>
      <c r="I75" s="317"/>
      <c r="J75" s="317"/>
      <c r="K75" s="318"/>
    </row>
    <row r="76" spans="2:11" s="1" customFormat="1" ht="17.25" customHeight="1">
      <c r="B76" s="316"/>
      <c r="C76" s="319" t="s">
        <v>1103</v>
      </c>
      <c r="D76" s="319"/>
      <c r="E76" s="319"/>
      <c r="F76" s="319" t="s">
        <v>1104</v>
      </c>
      <c r="G76" s="320"/>
      <c r="H76" s="319" t="s">
        <v>55</v>
      </c>
      <c r="I76" s="319" t="s">
        <v>58</v>
      </c>
      <c r="J76" s="319" t="s">
        <v>1105</v>
      </c>
      <c r="K76" s="318"/>
    </row>
    <row r="77" spans="2:11" s="1" customFormat="1" ht="17.25" customHeight="1">
      <c r="B77" s="316"/>
      <c r="C77" s="321" t="s">
        <v>1106</v>
      </c>
      <c r="D77" s="321"/>
      <c r="E77" s="321"/>
      <c r="F77" s="322" t="s">
        <v>1107</v>
      </c>
      <c r="G77" s="323"/>
      <c r="H77" s="321"/>
      <c r="I77" s="321"/>
      <c r="J77" s="321" t="s">
        <v>1108</v>
      </c>
      <c r="K77" s="318"/>
    </row>
    <row r="78" spans="2:11" s="1" customFormat="1" ht="5.25" customHeight="1">
      <c r="B78" s="316"/>
      <c r="C78" s="324"/>
      <c r="D78" s="324"/>
      <c r="E78" s="324"/>
      <c r="F78" s="324"/>
      <c r="G78" s="325"/>
      <c r="H78" s="324"/>
      <c r="I78" s="324"/>
      <c r="J78" s="324"/>
      <c r="K78" s="318"/>
    </row>
    <row r="79" spans="2:11" s="1" customFormat="1" ht="15" customHeight="1">
      <c r="B79" s="316"/>
      <c r="C79" s="304" t="s">
        <v>54</v>
      </c>
      <c r="D79" s="324"/>
      <c r="E79" s="324"/>
      <c r="F79" s="326" t="s">
        <v>1109</v>
      </c>
      <c r="G79" s="325"/>
      <c r="H79" s="304" t="s">
        <v>1110</v>
      </c>
      <c r="I79" s="304" t="s">
        <v>1111</v>
      </c>
      <c r="J79" s="304">
        <v>20</v>
      </c>
      <c r="K79" s="318"/>
    </row>
    <row r="80" spans="2:11" s="1" customFormat="1" ht="15" customHeight="1">
      <c r="B80" s="316"/>
      <c r="C80" s="304" t="s">
        <v>1112</v>
      </c>
      <c r="D80" s="304"/>
      <c r="E80" s="304"/>
      <c r="F80" s="326" t="s">
        <v>1109</v>
      </c>
      <c r="G80" s="325"/>
      <c r="H80" s="304" t="s">
        <v>1113</v>
      </c>
      <c r="I80" s="304" t="s">
        <v>1111</v>
      </c>
      <c r="J80" s="304">
        <v>120</v>
      </c>
      <c r="K80" s="318"/>
    </row>
    <row r="81" spans="2:11" s="1" customFormat="1" ht="15" customHeight="1">
      <c r="B81" s="327"/>
      <c r="C81" s="304" t="s">
        <v>1114</v>
      </c>
      <c r="D81" s="304"/>
      <c r="E81" s="304"/>
      <c r="F81" s="326" t="s">
        <v>1115</v>
      </c>
      <c r="G81" s="325"/>
      <c r="H81" s="304" t="s">
        <v>1116</v>
      </c>
      <c r="I81" s="304" t="s">
        <v>1111</v>
      </c>
      <c r="J81" s="304">
        <v>50</v>
      </c>
      <c r="K81" s="318"/>
    </row>
    <row r="82" spans="2:11" s="1" customFormat="1" ht="15" customHeight="1">
      <c r="B82" s="327"/>
      <c r="C82" s="304" t="s">
        <v>1117</v>
      </c>
      <c r="D82" s="304"/>
      <c r="E82" s="304"/>
      <c r="F82" s="326" t="s">
        <v>1109</v>
      </c>
      <c r="G82" s="325"/>
      <c r="H82" s="304" t="s">
        <v>1118</v>
      </c>
      <c r="I82" s="304" t="s">
        <v>1119</v>
      </c>
      <c r="J82" s="304"/>
      <c r="K82" s="318"/>
    </row>
    <row r="83" spans="2:11" s="1" customFormat="1" ht="15" customHeight="1">
      <c r="B83" s="327"/>
      <c r="C83" s="328" t="s">
        <v>1120</v>
      </c>
      <c r="D83" s="328"/>
      <c r="E83" s="328"/>
      <c r="F83" s="329" t="s">
        <v>1115</v>
      </c>
      <c r="G83" s="328"/>
      <c r="H83" s="328" t="s">
        <v>1121</v>
      </c>
      <c r="I83" s="328" t="s">
        <v>1111</v>
      </c>
      <c r="J83" s="328">
        <v>15</v>
      </c>
      <c r="K83" s="318"/>
    </row>
    <row r="84" spans="2:11" s="1" customFormat="1" ht="15" customHeight="1">
      <c r="B84" s="327"/>
      <c r="C84" s="328" t="s">
        <v>1122</v>
      </c>
      <c r="D84" s="328"/>
      <c r="E84" s="328"/>
      <c r="F84" s="329" t="s">
        <v>1115</v>
      </c>
      <c r="G84" s="328"/>
      <c r="H84" s="328" t="s">
        <v>1123</v>
      </c>
      <c r="I84" s="328" t="s">
        <v>1111</v>
      </c>
      <c r="J84" s="328">
        <v>15</v>
      </c>
      <c r="K84" s="318"/>
    </row>
    <row r="85" spans="2:11" s="1" customFormat="1" ht="15" customHeight="1">
      <c r="B85" s="327"/>
      <c r="C85" s="328" t="s">
        <v>1124</v>
      </c>
      <c r="D85" s="328"/>
      <c r="E85" s="328"/>
      <c r="F85" s="329" t="s">
        <v>1115</v>
      </c>
      <c r="G85" s="328"/>
      <c r="H85" s="328" t="s">
        <v>1125</v>
      </c>
      <c r="I85" s="328" t="s">
        <v>1111</v>
      </c>
      <c r="J85" s="328">
        <v>20</v>
      </c>
      <c r="K85" s="318"/>
    </row>
    <row r="86" spans="2:11" s="1" customFormat="1" ht="15" customHeight="1">
      <c r="B86" s="327"/>
      <c r="C86" s="328" t="s">
        <v>1126</v>
      </c>
      <c r="D86" s="328"/>
      <c r="E86" s="328"/>
      <c r="F86" s="329" t="s">
        <v>1115</v>
      </c>
      <c r="G86" s="328"/>
      <c r="H86" s="328" t="s">
        <v>1127</v>
      </c>
      <c r="I86" s="328" t="s">
        <v>1111</v>
      </c>
      <c r="J86" s="328">
        <v>20</v>
      </c>
      <c r="K86" s="318"/>
    </row>
    <row r="87" spans="2:11" s="1" customFormat="1" ht="15" customHeight="1">
      <c r="B87" s="327"/>
      <c r="C87" s="304" t="s">
        <v>1128</v>
      </c>
      <c r="D87" s="304"/>
      <c r="E87" s="304"/>
      <c r="F87" s="326" t="s">
        <v>1115</v>
      </c>
      <c r="G87" s="325"/>
      <c r="H87" s="304" t="s">
        <v>1129</v>
      </c>
      <c r="I87" s="304" t="s">
        <v>1111</v>
      </c>
      <c r="J87" s="304">
        <v>50</v>
      </c>
      <c r="K87" s="318"/>
    </row>
    <row r="88" spans="2:11" s="1" customFormat="1" ht="15" customHeight="1">
      <c r="B88" s="327"/>
      <c r="C88" s="304" t="s">
        <v>1130</v>
      </c>
      <c r="D88" s="304"/>
      <c r="E88" s="304"/>
      <c r="F88" s="326" t="s">
        <v>1115</v>
      </c>
      <c r="G88" s="325"/>
      <c r="H88" s="304" t="s">
        <v>1131</v>
      </c>
      <c r="I88" s="304" t="s">
        <v>1111</v>
      </c>
      <c r="J88" s="304">
        <v>20</v>
      </c>
      <c r="K88" s="318"/>
    </row>
    <row r="89" spans="2:11" s="1" customFormat="1" ht="15" customHeight="1">
      <c r="B89" s="327"/>
      <c r="C89" s="304" t="s">
        <v>1132</v>
      </c>
      <c r="D89" s="304"/>
      <c r="E89" s="304"/>
      <c r="F89" s="326" t="s">
        <v>1115</v>
      </c>
      <c r="G89" s="325"/>
      <c r="H89" s="304" t="s">
        <v>1133</v>
      </c>
      <c r="I89" s="304" t="s">
        <v>1111</v>
      </c>
      <c r="J89" s="304">
        <v>20</v>
      </c>
      <c r="K89" s="318"/>
    </row>
    <row r="90" spans="2:11" s="1" customFormat="1" ht="15" customHeight="1">
      <c r="B90" s="327"/>
      <c r="C90" s="304" t="s">
        <v>1134</v>
      </c>
      <c r="D90" s="304"/>
      <c r="E90" s="304"/>
      <c r="F90" s="326" t="s">
        <v>1115</v>
      </c>
      <c r="G90" s="325"/>
      <c r="H90" s="304" t="s">
        <v>1135</v>
      </c>
      <c r="I90" s="304" t="s">
        <v>1111</v>
      </c>
      <c r="J90" s="304">
        <v>50</v>
      </c>
      <c r="K90" s="318"/>
    </row>
    <row r="91" spans="2:11" s="1" customFormat="1" ht="15" customHeight="1">
      <c r="B91" s="327"/>
      <c r="C91" s="304" t="s">
        <v>1136</v>
      </c>
      <c r="D91" s="304"/>
      <c r="E91" s="304"/>
      <c r="F91" s="326" t="s">
        <v>1115</v>
      </c>
      <c r="G91" s="325"/>
      <c r="H91" s="304" t="s">
        <v>1136</v>
      </c>
      <c r="I91" s="304" t="s">
        <v>1111</v>
      </c>
      <c r="J91" s="304">
        <v>50</v>
      </c>
      <c r="K91" s="318"/>
    </row>
    <row r="92" spans="2:11" s="1" customFormat="1" ht="15" customHeight="1">
      <c r="B92" s="327"/>
      <c r="C92" s="304" t="s">
        <v>1137</v>
      </c>
      <c r="D92" s="304"/>
      <c r="E92" s="304"/>
      <c r="F92" s="326" t="s">
        <v>1115</v>
      </c>
      <c r="G92" s="325"/>
      <c r="H92" s="304" t="s">
        <v>1138</v>
      </c>
      <c r="I92" s="304" t="s">
        <v>1111</v>
      </c>
      <c r="J92" s="304">
        <v>255</v>
      </c>
      <c r="K92" s="318"/>
    </row>
    <row r="93" spans="2:11" s="1" customFormat="1" ht="15" customHeight="1">
      <c r="B93" s="327"/>
      <c r="C93" s="304" t="s">
        <v>1139</v>
      </c>
      <c r="D93" s="304"/>
      <c r="E93" s="304"/>
      <c r="F93" s="326" t="s">
        <v>1109</v>
      </c>
      <c r="G93" s="325"/>
      <c r="H93" s="304" t="s">
        <v>1140</v>
      </c>
      <c r="I93" s="304" t="s">
        <v>1141</v>
      </c>
      <c r="J93" s="304"/>
      <c r="K93" s="318"/>
    </row>
    <row r="94" spans="2:11" s="1" customFormat="1" ht="15" customHeight="1">
      <c r="B94" s="327"/>
      <c r="C94" s="304" t="s">
        <v>1142</v>
      </c>
      <c r="D94" s="304"/>
      <c r="E94" s="304"/>
      <c r="F94" s="326" t="s">
        <v>1109</v>
      </c>
      <c r="G94" s="325"/>
      <c r="H94" s="304" t="s">
        <v>1143</v>
      </c>
      <c r="I94" s="304" t="s">
        <v>1144</v>
      </c>
      <c r="J94" s="304"/>
      <c r="K94" s="318"/>
    </row>
    <row r="95" spans="2:11" s="1" customFormat="1" ht="15" customHeight="1">
      <c r="B95" s="327"/>
      <c r="C95" s="304" t="s">
        <v>1145</v>
      </c>
      <c r="D95" s="304"/>
      <c r="E95" s="304"/>
      <c r="F95" s="326" t="s">
        <v>1109</v>
      </c>
      <c r="G95" s="325"/>
      <c r="H95" s="304" t="s">
        <v>1145</v>
      </c>
      <c r="I95" s="304" t="s">
        <v>1144</v>
      </c>
      <c r="J95" s="304"/>
      <c r="K95" s="318"/>
    </row>
    <row r="96" spans="2:11" s="1" customFormat="1" ht="15" customHeight="1">
      <c r="B96" s="327"/>
      <c r="C96" s="304" t="s">
        <v>39</v>
      </c>
      <c r="D96" s="304"/>
      <c r="E96" s="304"/>
      <c r="F96" s="326" t="s">
        <v>1109</v>
      </c>
      <c r="G96" s="325"/>
      <c r="H96" s="304" t="s">
        <v>1146</v>
      </c>
      <c r="I96" s="304" t="s">
        <v>1144</v>
      </c>
      <c r="J96" s="304"/>
      <c r="K96" s="318"/>
    </row>
    <row r="97" spans="2:11" s="1" customFormat="1" ht="15" customHeight="1">
      <c r="B97" s="327"/>
      <c r="C97" s="304" t="s">
        <v>49</v>
      </c>
      <c r="D97" s="304"/>
      <c r="E97" s="304"/>
      <c r="F97" s="326" t="s">
        <v>1109</v>
      </c>
      <c r="G97" s="325"/>
      <c r="H97" s="304" t="s">
        <v>1147</v>
      </c>
      <c r="I97" s="304" t="s">
        <v>1144</v>
      </c>
      <c r="J97" s="304"/>
      <c r="K97" s="318"/>
    </row>
    <row r="98" spans="2:11" s="1" customFormat="1" ht="15" customHeight="1">
      <c r="B98" s="330"/>
      <c r="C98" s="331"/>
      <c r="D98" s="331"/>
      <c r="E98" s="331"/>
      <c r="F98" s="331"/>
      <c r="G98" s="331"/>
      <c r="H98" s="331"/>
      <c r="I98" s="331"/>
      <c r="J98" s="331"/>
      <c r="K98" s="332"/>
    </row>
    <row r="99" spans="2:11" s="1" customFormat="1" ht="18.75" customHeight="1">
      <c r="B99" s="333"/>
      <c r="C99" s="334"/>
      <c r="D99" s="334"/>
      <c r="E99" s="334"/>
      <c r="F99" s="334"/>
      <c r="G99" s="334"/>
      <c r="H99" s="334"/>
      <c r="I99" s="334"/>
      <c r="J99" s="334"/>
      <c r="K99" s="333"/>
    </row>
    <row r="100" spans="2:11" s="1" customFormat="1" ht="18.75" customHeight="1">
      <c r="B100" s="312"/>
      <c r="C100" s="312"/>
      <c r="D100" s="312"/>
      <c r="E100" s="312"/>
      <c r="F100" s="312"/>
      <c r="G100" s="312"/>
      <c r="H100" s="312"/>
      <c r="I100" s="312"/>
      <c r="J100" s="312"/>
      <c r="K100" s="312"/>
    </row>
    <row r="101" spans="2:11" s="1" customFormat="1" ht="7.5" customHeight="1">
      <c r="B101" s="313"/>
      <c r="C101" s="314"/>
      <c r="D101" s="314"/>
      <c r="E101" s="314"/>
      <c r="F101" s="314"/>
      <c r="G101" s="314"/>
      <c r="H101" s="314"/>
      <c r="I101" s="314"/>
      <c r="J101" s="314"/>
      <c r="K101" s="315"/>
    </row>
    <row r="102" spans="2:11" s="1" customFormat="1" ht="45" customHeight="1">
      <c r="B102" s="316"/>
      <c r="C102" s="317" t="s">
        <v>1148</v>
      </c>
      <c r="D102" s="317"/>
      <c r="E102" s="317"/>
      <c r="F102" s="317"/>
      <c r="G102" s="317"/>
      <c r="H102" s="317"/>
      <c r="I102" s="317"/>
      <c r="J102" s="317"/>
      <c r="K102" s="318"/>
    </row>
    <row r="103" spans="2:11" s="1" customFormat="1" ht="17.25" customHeight="1">
      <c r="B103" s="316"/>
      <c r="C103" s="319" t="s">
        <v>1103</v>
      </c>
      <c r="D103" s="319"/>
      <c r="E103" s="319"/>
      <c r="F103" s="319" t="s">
        <v>1104</v>
      </c>
      <c r="G103" s="320"/>
      <c r="H103" s="319" t="s">
        <v>55</v>
      </c>
      <c r="I103" s="319" t="s">
        <v>58</v>
      </c>
      <c r="J103" s="319" t="s">
        <v>1105</v>
      </c>
      <c r="K103" s="318"/>
    </row>
    <row r="104" spans="2:11" s="1" customFormat="1" ht="17.25" customHeight="1">
      <c r="B104" s="316"/>
      <c r="C104" s="321" t="s">
        <v>1106</v>
      </c>
      <c r="D104" s="321"/>
      <c r="E104" s="321"/>
      <c r="F104" s="322" t="s">
        <v>1107</v>
      </c>
      <c r="G104" s="323"/>
      <c r="H104" s="321"/>
      <c r="I104" s="321"/>
      <c r="J104" s="321" t="s">
        <v>1108</v>
      </c>
      <c r="K104" s="318"/>
    </row>
    <row r="105" spans="2:11" s="1" customFormat="1" ht="5.25" customHeight="1">
      <c r="B105" s="316"/>
      <c r="C105" s="319"/>
      <c r="D105" s="319"/>
      <c r="E105" s="319"/>
      <c r="F105" s="319"/>
      <c r="G105" s="335"/>
      <c r="H105" s="319"/>
      <c r="I105" s="319"/>
      <c r="J105" s="319"/>
      <c r="K105" s="318"/>
    </row>
    <row r="106" spans="2:11" s="1" customFormat="1" ht="15" customHeight="1">
      <c r="B106" s="316"/>
      <c r="C106" s="304" t="s">
        <v>54</v>
      </c>
      <c r="D106" s="324"/>
      <c r="E106" s="324"/>
      <c r="F106" s="326" t="s">
        <v>1109</v>
      </c>
      <c r="G106" s="335"/>
      <c r="H106" s="304" t="s">
        <v>1149</v>
      </c>
      <c r="I106" s="304" t="s">
        <v>1111</v>
      </c>
      <c r="J106" s="304">
        <v>20</v>
      </c>
      <c r="K106" s="318"/>
    </row>
    <row r="107" spans="2:11" s="1" customFormat="1" ht="15" customHeight="1">
      <c r="B107" s="316"/>
      <c r="C107" s="304" t="s">
        <v>1112</v>
      </c>
      <c r="D107" s="304"/>
      <c r="E107" s="304"/>
      <c r="F107" s="326" t="s">
        <v>1109</v>
      </c>
      <c r="G107" s="304"/>
      <c r="H107" s="304" t="s">
        <v>1149</v>
      </c>
      <c r="I107" s="304" t="s">
        <v>1111</v>
      </c>
      <c r="J107" s="304">
        <v>120</v>
      </c>
      <c r="K107" s="318"/>
    </row>
    <row r="108" spans="2:11" s="1" customFormat="1" ht="15" customHeight="1">
      <c r="B108" s="327"/>
      <c r="C108" s="304" t="s">
        <v>1114</v>
      </c>
      <c r="D108" s="304"/>
      <c r="E108" s="304"/>
      <c r="F108" s="326" t="s">
        <v>1115</v>
      </c>
      <c r="G108" s="304"/>
      <c r="H108" s="304" t="s">
        <v>1149</v>
      </c>
      <c r="I108" s="304" t="s">
        <v>1111</v>
      </c>
      <c r="J108" s="304">
        <v>50</v>
      </c>
      <c r="K108" s="318"/>
    </row>
    <row r="109" spans="2:11" s="1" customFormat="1" ht="15" customHeight="1">
      <c r="B109" s="327"/>
      <c r="C109" s="304" t="s">
        <v>1117</v>
      </c>
      <c r="D109" s="304"/>
      <c r="E109" s="304"/>
      <c r="F109" s="326" t="s">
        <v>1109</v>
      </c>
      <c r="G109" s="304"/>
      <c r="H109" s="304" t="s">
        <v>1149</v>
      </c>
      <c r="I109" s="304" t="s">
        <v>1119</v>
      </c>
      <c r="J109" s="304"/>
      <c r="K109" s="318"/>
    </row>
    <row r="110" spans="2:11" s="1" customFormat="1" ht="15" customHeight="1">
      <c r="B110" s="327"/>
      <c r="C110" s="304" t="s">
        <v>1128</v>
      </c>
      <c r="D110" s="304"/>
      <c r="E110" s="304"/>
      <c r="F110" s="326" t="s">
        <v>1115</v>
      </c>
      <c r="G110" s="304"/>
      <c r="H110" s="304" t="s">
        <v>1149</v>
      </c>
      <c r="I110" s="304" t="s">
        <v>1111</v>
      </c>
      <c r="J110" s="304">
        <v>50</v>
      </c>
      <c r="K110" s="318"/>
    </row>
    <row r="111" spans="2:11" s="1" customFormat="1" ht="15" customHeight="1">
      <c r="B111" s="327"/>
      <c r="C111" s="304" t="s">
        <v>1136</v>
      </c>
      <c r="D111" s="304"/>
      <c r="E111" s="304"/>
      <c r="F111" s="326" t="s">
        <v>1115</v>
      </c>
      <c r="G111" s="304"/>
      <c r="H111" s="304" t="s">
        <v>1149</v>
      </c>
      <c r="I111" s="304" t="s">
        <v>1111</v>
      </c>
      <c r="J111" s="304">
        <v>50</v>
      </c>
      <c r="K111" s="318"/>
    </row>
    <row r="112" spans="2:11" s="1" customFormat="1" ht="15" customHeight="1">
      <c r="B112" s="327"/>
      <c r="C112" s="304" t="s">
        <v>1134</v>
      </c>
      <c r="D112" s="304"/>
      <c r="E112" s="304"/>
      <c r="F112" s="326" t="s">
        <v>1115</v>
      </c>
      <c r="G112" s="304"/>
      <c r="H112" s="304" t="s">
        <v>1149</v>
      </c>
      <c r="I112" s="304" t="s">
        <v>1111</v>
      </c>
      <c r="J112" s="304">
        <v>50</v>
      </c>
      <c r="K112" s="318"/>
    </row>
    <row r="113" spans="2:11" s="1" customFormat="1" ht="15" customHeight="1">
      <c r="B113" s="327"/>
      <c r="C113" s="304" t="s">
        <v>54</v>
      </c>
      <c r="D113" s="304"/>
      <c r="E113" s="304"/>
      <c r="F113" s="326" t="s">
        <v>1109</v>
      </c>
      <c r="G113" s="304"/>
      <c r="H113" s="304" t="s">
        <v>1150</v>
      </c>
      <c r="I113" s="304" t="s">
        <v>1111</v>
      </c>
      <c r="J113" s="304">
        <v>20</v>
      </c>
      <c r="K113" s="318"/>
    </row>
    <row r="114" spans="2:11" s="1" customFormat="1" ht="15" customHeight="1">
      <c r="B114" s="327"/>
      <c r="C114" s="304" t="s">
        <v>1151</v>
      </c>
      <c r="D114" s="304"/>
      <c r="E114" s="304"/>
      <c r="F114" s="326" t="s">
        <v>1109</v>
      </c>
      <c r="G114" s="304"/>
      <c r="H114" s="304" t="s">
        <v>1152</v>
      </c>
      <c r="I114" s="304" t="s">
        <v>1111</v>
      </c>
      <c r="J114" s="304">
        <v>120</v>
      </c>
      <c r="K114" s="318"/>
    </row>
    <row r="115" spans="2:11" s="1" customFormat="1" ht="15" customHeight="1">
      <c r="B115" s="327"/>
      <c r="C115" s="304" t="s">
        <v>39</v>
      </c>
      <c r="D115" s="304"/>
      <c r="E115" s="304"/>
      <c r="F115" s="326" t="s">
        <v>1109</v>
      </c>
      <c r="G115" s="304"/>
      <c r="H115" s="304" t="s">
        <v>1153</v>
      </c>
      <c r="I115" s="304" t="s">
        <v>1144</v>
      </c>
      <c r="J115" s="304"/>
      <c r="K115" s="318"/>
    </row>
    <row r="116" spans="2:11" s="1" customFormat="1" ht="15" customHeight="1">
      <c r="B116" s="327"/>
      <c r="C116" s="304" t="s">
        <v>49</v>
      </c>
      <c r="D116" s="304"/>
      <c r="E116" s="304"/>
      <c r="F116" s="326" t="s">
        <v>1109</v>
      </c>
      <c r="G116" s="304"/>
      <c r="H116" s="304" t="s">
        <v>1154</v>
      </c>
      <c r="I116" s="304" t="s">
        <v>1144</v>
      </c>
      <c r="J116" s="304"/>
      <c r="K116" s="318"/>
    </row>
    <row r="117" spans="2:11" s="1" customFormat="1" ht="15" customHeight="1">
      <c r="B117" s="327"/>
      <c r="C117" s="304" t="s">
        <v>58</v>
      </c>
      <c r="D117" s="304"/>
      <c r="E117" s="304"/>
      <c r="F117" s="326" t="s">
        <v>1109</v>
      </c>
      <c r="G117" s="304"/>
      <c r="H117" s="304" t="s">
        <v>1155</v>
      </c>
      <c r="I117" s="304" t="s">
        <v>1156</v>
      </c>
      <c r="J117" s="304"/>
      <c r="K117" s="318"/>
    </row>
    <row r="118" spans="2:11" s="1" customFormat="1" ht="15" customHeight="1">
      <c r="B118" s="330"/>
      <c r="C118" s="336"/>
      <c r="D118" s="336"/>
      <c r="E118" s="336"/>
      <c r="F118" s="336"/>
      <c r="G118" s="336"/>
      <c r="H118" s="336"/>
      <c r="I118" s="336"/>
      <c r="J118" s="336"/>
      <c r="K118" s="332"/>
    </row>
    <row r="119" spans="2:11" s="1" customFormat="1" ht="18.75" customHeight="1">
      <c r="B119" s="337"/>
      <c r="C119" s="301"/>
      <c r="D119" s="301"/>
      <c r="E119" s="301"/>
      <c r="F119" s="338"/>
      <c r="G119" s="301"/>
      <c r="H119" s="301"/>
      <c r="I119" s="301"/>
      <c r="J119" s="301"/>
      <c r="K119" s="337"/>
    </row>
    <row r="120" spans="2:11" s="1" customFormat="1" ht="18.75" customHeight="1">
      <c r="B120" s="312"/>
      <c r="C120" s="312"/>
      <c r="D120" s="312"/>
      <c r="E120" s="312"/>
      <c r="F120" s="312"/>
      <c r="G120" s="312"/>
      <c r="H120" s="312"/>
      <c r="I120" s="312"/>
      <c r="J120" s="312"/>
      <c r="K120" s="312"/>
    </row>
    <row r="121" spans="2:11" s="1" customFormat="1" ht="7.5" customHeight="1">
      <c r="B121" s="339"/>
      <c r="C121" s="340"/>
      <c r="D121" s="340"/>
      <c r="E121" s="340"/>
      <c r="F121" s="340"/>
      <c r="G121" s="340"/>
      <c r="H121" s="340"/>
      <c r="I121" s="340"/>
      <c r="J121" s="340"/>
      <c r="K121" s="341"/>
    </row>
    <row r="122" spans="2:11" s="1" customFormat="1" ht="45" customHeight="1">
      <c r="B122" s="342"/>
      <c r="C122" s="295" t="s">
        <v>1157</v>
      </c>
      <c r="D122" s="295"/>
      <c r="E122" s="295"/>
      <c r="F122" s="295"/>
      <c r="G122" s="295"/>
      <c r="H122" s="295"/>
      <c r="I122" s="295"/>
      <c r="J122" s="295"/>
      <c r="K122" s="343"/>
    </row>
    <row r="123" spans="2:11" s="1" customFormat="1" ht="17.25" customHeight="1">
      <c r="B123" s="344"/>
      <c r="C123" s="319" t="s">
        <v>1103</v>
      </c>
      <c r="D123" s="319"/>
      <c r="E123" s="319"/>
      <c r="F123" s="319" t="s">
        <v>1104</v>
      </c>
      <c r="G123" s="320"/>
      <c r="H123" s="319" t="s">
        <v>55</v>
      </c>
      <c r="I123" s="319" t="s">
        <v>58</v>
      </c>
      <c r="J123" s="319" t="s">
        <v>1105</v>
      </c>
      <c r="K123" s="345"/>
    </row>
    <row r="124" spans="2:11" s="1" customFormat="1" ht="17.25" customHeight="1">
      <c r="B124" s="344"/>
      <c r="C124" s="321" t="s">
        <v>1106</v>
      </c>
      <c r="D124" s="321"/>
      <c r="E124" s="321"/>
      <c r="F124" s="322" t="s">
        <v>1107</v>
      </c>
      <c r="G124" s="323"/>
      <c r="H124" s="321"/>
      <c r="I124" s="321"/>
      <c r="J124" s="321" t="s">
        <v>1108</v>
      </c>
      <c r="K124" s="345"/>
    </row>
    <row r="125" spans="2:11" s="1" customFormat="1" ht="5.25" customHeight="1">
      <c r="B125" s="346"/>
      <c r="C125" s="324"/>
      <c r="D125" s="324"/>
      <c r="E125" s="324"/>
      <c r="F125" s="324"/>
      <c r="G125" s="304"/>
      <c r="H125" s="324"/>
      <c r="I125" s="324"/>
      <c r="J125" s="324"/>
      <c r="K125" s="347"/>
    </row>
    <row r="126" spans="2:11" s="1" customFormat="1" ht="15" customHeight="1">
      <c r="B126" s="346"/>
      <c r="C126" s="304" t="s">
        <v>1112</v>
      </c>
      <c r="D126" s="324"/>
      <c r="E126" s="324"/>
      <c r="F126" s="326" t="s">
        <v>1109</v>
      </c>
      <c r="G126" s="304"/>
      <c r="H126" s="304" t="s">
        <v>1149</v>
      </c>
      <c r="I126" s="304" t="s">
        <v>1111</v>
      </c>
      <c r="J126" s="304">
        <v>120</v>
      </c>
      <c r="K126" s="348"/>
    </row>
    <row r="127" spans="2:11" s="1" customFormat="1" ht="15" customHeight="1">
      <c r="B127" s="346"/>
      <c r="C127" s="304" t="s">
        <v>1158</v>
      </c>
      <c r="D127" s="304"/>
      <c r="E127" s="304"/>
      <c r="F127" s="326" t="s">
        <v>1109</v>
      </c>
      <c r="G127" s="304"/>
      <c r="H127" s="304" t="s">
        <v>1159</v>
      </c>
      <c r="I127" s="304" t="s">
        <v>1111</v>
      </c>
      <c r="J127" s="304" t="s">
        <v>1160</v>
      </c>
      <c r="K127" s="348"/>
    </row>
    <row r="128" spans="2:11" s="1" customFormat="1" ht="15" customHeight="1">
      <c r="B128" s="346"/>
      <c r="C128" s="304" t="s">
        <v>1057</v>
      </c>
      <c r="D128" s="304"/>
      <c r="E128" s="304"/>
      <c r="F128" s="326" t="s">
        <v>1109</v>
      </c>
      <c r="G128" s="304"/>
      <c r="H128" s="304" t="s">
        <v>1161</v>
      </c>
      <c r="I128" s="304" t="s">
        <v>1111</v>
      </c>
      <c r="J128" s="304" t="s">
        <v>1160</v>
      </c>
      <c r="K128" s="348"/>
    </row>
    <row r="129" spans="2:11" s="1" customFormat="1" ht="15" customHeight="1">
      <c r="B129" s="346"/>
      <c r="C129" s="304" t="s">
        <v>1120</v>
      </c>
      <c r="D129" s="304"/>
      <c r="E129" s="304"/>
      <c r="F129" s="326" t="s">
        <v>1115</v>
      </c>
      <c r="G129" s="304"/>
      <c r="H129" s="304" t="s">
        <v>1121</v>
      </c>
      <c r="I129" s="304" t="s">
        <v>1111</v>
      </c>
      <c r="J129" s="304">
        <v>15</v>
      </c>
      <c r="K129" s="348"/>
    </row>
    <row r="130" spans="2:11" s="1" customFormat="1" ht="15" customHeight="1">
      <c r="B130" s="346"/>
      <c r="C130" s="328" t="s">
        <v>1122</v>
      </c>
      <c r="D130" s="328"/>
      <c r="E130" s="328"/>
      <c r="F130" s="329" t="s">
        <v>1115</v>
      </c>
      <c r="G130" s="328"/>
      <c r="H130" s="328" t="s">
        <v>1123</v>
      </c>
      <c r="I130" s="328" t="s">
        <v>1111</v>
      </c>
      <c r="J130" s="328">
        <v>15</v>
      </c>
      <c r="K130" s="348"/>
    </row>
    <row r="131" spans="2:11" s="1" customFormat="1" ht="15" customHeight="1">
      <c r="B131" s="346"/>
      <c r="C131" s="328" t="s">
        <v>1124</v>
      </c>
      <c r="D131" s="328"/>
      <c r="E131" s="328"/>
      <c r="F131" s="329" t="s">
        <v>1115</v>
      </c>
      <c r="G131" s="328"/>
      <c r="H131" s="328" t="s">
        <v>1125</v>
      </c>
      <c r="I131" s="328" t="s">
        <v>1111</v>
      </c>
      <c r="J131" s="328">
        <v>20</v>
      </c>
      <c r="K131" s="348"/>
    </row>
    <row r="132" spans="2:11" s="1" customFormat="1" ht="15" customHeight="1">
      <c r="B132" s="346"/>
      <c r="C132" s="328" t="s">
        <v>1126</v>
      </c>
      <c r="D132" s="328"/>
      <c r="E132" s="328"/>
      <c r="F132" s="329" t="s">
        <v>1115</v>
      </c>
      <c r="G132" s="328"/>
      <c r="H132" s="328" t="s">
        <v>1127</v>
      </c>
      <c r="I132" s="328" t="s">
        <v>1111</v>
      </c>
      <c r="J132" s="328">
        <v>20</v>
      </c>
      <c r="K132" s="348"/>
    </row>
    <row r="133" spans="2:11" s="1" customFormat="1" ht="15" customHeight="1">
      <c r="B133" s="346"/>
      <c r="C133" s="304" t="s">
        <v>1114</v>
      </c>
      <c r="D133" s="304"/>
      <c r="E133" s="304"/>
      <c r="F133" s="326" t="s">
        <v>1115</v>
      </c>
      <c r="G133" s="304"/>
      <c r="H133" s="304" t="s">
        <v>1149</v>
      </c>
      <c r="I133" s="304" t="s">
        <v>1111</v>
      </c>
      <c r="J133" s="304">
        <v>50</v>
      </c>
      <c r="K133" s="348"/>
    </row>
    <row r="134" spans="2:11" s="1" customFormat="1" ht="15" customHeight="1">
      <c r="B134" s="346"/>
      <c r="C134" s="304" t="s">
        <v>1128</v>
      </c>
      <c r="D134" s="304"/>
      <c r="E134" s="304"/>
      <c r="F134" s="326" t="s">
        <v>1115</v>
      </c>
      <c r="G134" s="304"/>
      <c r="H134" s="304" t="s">
        <v>1149</v>
      </c>
      <c r="I134" s="304" t="s">
        <v>1111</v>
      </c>
      <c r="J134" s="304">
        <v>50</v>
      </c>
      <c r="K134" s="348"/>
    </row>
    <row r="135" spans="2:11" s="1" customFormat="1" ht="15" customHeight="1">
      <c r="B135" s="346"/>
      <c r="C135" s="304" t="s">
        <v>1134</v>
      </c>
      <c r="D135" s="304"/>
      <c r="E135" s="304"/>
      <c r="F135" s="326" t="s">
        <v>1115</v>
      </c>
      <c r="G135" s="304"/>
      <c r="H135" s="304" t="s">
        <v>1149</v>
      </c>
      <c r="I135" s="304" t="s">
        <v>1111</v>
      </c>
      <c r="J135" s="304">
        <v>50</v>
      </c>
      <c r="K135" s="348"/>
    </row>
    <row r="136" spans="2:11" s="1" customFormat="1" ht="15" customHeight="1">
      <c r="B136" s="346"/>
      <c r="C136" s="304" t="s">
        <v>1136</v>
      </c>
      <c r="D136" s="304"/>
      <c r="E136" s="304"/>
      <c r="F136" s="326" t="s">
        <v>1115</v>
      </c>
      <c r="G136" s="304"/>
      <c r="H136" s="304" t="s">
        <v>1149</v>
      </c>
      <c r="I136" s="304" t="s">
        <v>1111</v>
      </c>
      <c r="J136" s="304">
        <v>50</v>
      </c>
      <c r="K136" s="348"/>
    </row>
    <row r="137" spans="2:11" s="1" customFormat="1" ht="15" customHeight="1">
      <c r="B137" s="346"/>
      <c r="C137" s="304" t="s">
        <v>1137</v>
      </c>
      <c r="D137" s="304"/>
      <c r="E137" s="304"/>
      <c r="F137" s="326" t="s">
        <v>1115</v>
      </c>
      <c r="G137" s="304"/>
      <c r="H137" s="304" t="s">
        <v>1162</v>
      </c>
      <c r="I137" s="304" t="s">
        <v>1111</v>
      </c>
      <c r="J137" s="304">
        <v>255</v>
      </c>
      <c r="K137" s="348"/>
    </row>
    <row r="138" spans="2:11" s="1" customFormat="1" ht="15" customHeight="1">
      <c r="B138" s="346"/>
      <c r="C138" s="304" t="s">
        <v>1139</v>
      </c>
      <c r="D138" s="304"/>
      <c r="E138" s="304"/>
      <c r="F138" s="326" t="s">
        <v>1109</v>
      </c>
      <c r="G138" s="304"/>
      <c r="H138" s="304" t="s">
        <v>1163</v>
      </c>
      <c r="I138" s="304" t="s">
        <v>1141</v>
      </c>
      <c r="J138" s="304"/>
      <c r="K138" s="348"/>
    </row>
    <row r="139" spans="2:11" s="1" customFormat="1" ht="15" customHeight="1">
      <c r="B139" s="346"/>
      <c r="C139" s="304" t="s">
        <v>1142</v>
      </c>
      <c r="D139" s="304"/>
      <c r="E139" s="304"/>
      <c r="F139" s="326" t="s">
        <v>1109</v>
      </c>
      <c r="G139" s="304"/>
      <c r="H139" s="304" t="s">
        <v>1164</v>
      </c>
      <c r="I139" s="304" t="s">
        <v>1144</v>
      </c>
      <c r="J139" s="304"/>
      <c r="K139" s="348"/>
    </row>
    <row r="140" spans="2:11" s="1" customFormat="1" ht="15" customHeight="1">
      <c r="B140" s="346"/>
      <c r="C140" s="304" t="s">
        <v>1145</v>
      </c>
      <c r="D140" s="304"/>
      <c r="E140" s="304"/>
      <c r="F140" s="326" t="s">
        <v>1109</v>
      </c>
      <c r="G140" s="304"/>
      <c r="H140" s="304" t="s">
        <v>1145</v>
      </c>
      <c r="I140" s="304" t="s">
        <v>1144</v>
      </c>
      <c r="J140" s="304"/>
      <c r="K140" s="348"/>
    </row>
    <row r="141" spans="2:11" s="1" customFormat="1" ht="15" customHeight="1">
      <c r="B141" s="346"/>
      <c r="C141" s="304" t="s">
        <v>39</v>
      </c>
      <c r="D141" s="304"/>
      <c r="E141" s="304"/>
      <c r="F141" s="326" t="s">
        <v>1109</v>
      </c>
      <c r="G141" s="304"/>
      <c r="H141" s="304" t="s">
        <v>1165</v>
      </c>
      <c r="I141" s="304" t="s">
        <v>1144</v>
      </c>
      <c r="J141" s="304"/>
      <c r="K141" s="348"/>
    </row>
    <row r="142" spans="2:11" s="1" customFormat="1" ht="15" customHeight="1">
      <c r="B142" s="346"/>
      <c r="C142" s="304" t="s">
        <v>1166</v>
      </c>
      <c r="D142" s="304"/>
      <c r="E142" s="304"/>
      <c r="F142" s="326" t="s">
        <v>1109</v>
      </c>
      <c r="G142" s="304"/>
      <c r="H142" s="304" t="s">
        <v>1167</v>
      </c>
      <c r="I142" s="304" t="s">
        <v>1144</v>
      </c>
      <c r="J142" s="304"/>
      <c r="K142" s="348"/>
    </row>
    <row r="143" spans="2:11" s="1" customFormat="1" ht="15" customHeight="1">
      <c r="B143" s="349"/>
      <c r="C143" s="350"/>
      <c r="D143" s="350"/>
      <c r="E143" s="350"/>
      <c r="F143" s="350"/>
      <c r="G143" s="350"/>
      <c r="H143" s="350"/>
      <c r="I143" s="350"/>
      <c r="J143" s="350"/>
      <c r="K143" s="351"/>
    </row>
    <row r="144" spans="2:11" s="1" customFormat="1" ht="18.75" customHeight="1">
      <c r="B144" s="301"/>
      <c r="C144" s="301"/>
      <c r="D144" s="301"/>
      <c r="E144" s="301"/>
      <c r="F144" s="338"/>
      <c r="G144" s="301"/>
      <c r="H144" s="301"/>
      <c r="I144" s="301"/>
      <c r="J144" s="301"/>
      <c r="K144" s="301"/>
    </row>
    <row r="145" spans="2:11" s="1" customFormat="1" ht="18.75" customHeight="1">
      <c r="B145" s="312"/>
      <c r="C145" s="312"/>
      <c r="D145" s="312"/>
      <c r="E145" s="312"/>
      <c r="F145" s="312"/>
      <c r="G145" s="312"/>
      <c r="H145" s="312"/>
      <c r="I145" s="312"/>
      <c r="J145" s="312"/>
      <c r="K145" s="312"/>
    </row>
    <row r="146" spans="2:11" s="1" customFormat="1" ht="7.5" customHeight="1">
      <c r="B146" s="313"/>
      <c r="C146" s="314"/>
      <c r="D146" s="314"/>
      <c r="E146" s="314"/>
      <c r="F146" s="314"/>
      <c r="G146" s="314"/>
      <c r="H146" s="314"/>
      <c r="I146" s="314"/>
      <c r="J146" s="314"/>
      <c r="K146" s="315"/>
    </row>
    <row r="147" spans="2:11" s="1" customFormat="1" ht="45" customHeight="1">
      <c r="B147" s="316"/>
      <c r="C147" s="317" t="s">
        <v>1168</v>
      </c>
      <c r="D147" s="317"/>
      <c r="E147" s="317"/>
      <c r="F147" s="317"/>
      <c r="G147" s="317"/>
      <c r="H147" s="317"/>
      <c r="I147" s="317"/>
      <c r="J147" s="317"/>
      <c r="K147" s="318"/>
    </row>
    <row r="148" spans="2:11" s="1" customFormat="1" ht="17.25" customHeight="1">
      <c r="B148" s="316"/>
      <c r="C148" s="319" t="s">
        <v>1103</v>
      </c>
      <c r="D148" s="319"/>
      <c r="E148" s="319"/>
      <c r="F148" s="319" t="s">
        <v>1104</v>
      </c>
      <c r="G148" s="320"/>
      <c r="H148" s="319" t="s">
        <v>55</v>
      </c>
      <c r="I148" s="319" t="s">
        <v>58</v>
      </c>
      <c r="J148" s="319" t="s">
        <v>1105</v>
      </c>
      <c r="K148" s="318"/>
    </row>
    <row r="149" spans="2:11" s="1" customFormat="1" ht="17.25" customHeight="1">
      <c r="B149" s="316"/>
      <c r="C149" s="321" t="s">
        <v>1106</v>
      </c>
      <c r="D149" s="321"/>
      <c r="E149" s="321"/>
      <c r="F149" s="322" t="s">
        <v>1107</v>
      </c>
      <c r="G149" s="323"/>
      <c r="H149" s="321"/>
      <c r="I149" s="321"/>
      <c r="J149" s="321" t="s">
        <v>1108</v>
      </c>
      <c r="K149" s="318"/>
    </row>
    <row r="150" spans="2:11" s="1" customFormat="1" ht="5.25" customHeight="1">
      <c r="B150" s="327"/>
      <c r="C150" s="324"/>
      <c r="D150" s="324"/>
      <c r="E150" s="324"/>
      <c r="F150" s="324"/>
      <c r="G150" s="325"/>
      <c r="H150" s="324"/>
      <c r="I150" s="324"/>
      <c r="J150" s="324"/>
      <c r="K150" s="348"/>
    </row>
    <row r="151" spans="2:11" s="1" customFormat="1" ht="15" customHeight="1">
      <c r="B151" s="327"/>
      <c r="C151" s="352" t="s">
        <v>1112</v>
      </c>
      <c r="D151" s="304"/>
      <c r="E151" s="304"/>
      <c r="F151" s="353" t="s">
        <v>1109</v>
      </c>
      <c r="G151" s="304"/>
      <c r="H151" s="352" t="s">
        <v>1149</v>
      </c>
      <c r="I151" s="352" t="s">
        <v>1111</v>
      </c>
      <c r="J151" s="352">
        <v>120</v>
      </c>
      <c r="K151" s="348"/>
    </row>
    <row r="152" spans="2:11" s="1" customFormat="1" ht="15" customHeight="1">
      <c r="B152" s="327"/>
      <c r="C152" s="352" t="s">
        <v>1158</v>
      </c>
      <c r="D152" s="304"/>
      <c r="E152" s="304"/>
      <c r="F152" s="353" t="s">
        <v>1109</v>
      </c>
      <c r="G152" s="304"/>
      <c r="H152" s="352" t="s">
        <v>1169</v>
      </c>
      <c r="I152" s="352" t="s">
        <v>1111</v>
      </c>
      <c r="J152" s="352" t="s">
        <v>1160</v>
      </c>
      <c r="K152" s="348"/>
    </row>
    <row r="153" spans="2:11" s="1" customFormat="1" ht="15" customHeight="1">
      <c r="B153" s="327"/>
      <c r="C153" s="352" t="s">
        <v>1057</v>
      </c>
      <c r="D153" s="304"/>
      <c r="E153" s="304"/>
      <c r="F153" s="353" t="s">
        <v>1109</v>
      </c>
      <c r="G153" s="304"/>
      <c r="H153" s="352" t="s">
        <v>1170</v>
      </c>
      <c r="I153" s="352" t="s">
        <v>1111</v>
      </c>
      <c r="J153" s="352" t="s">
        <v>1160</v>
      </c>
      <c r="K153" s="348"/>
    </row>
    <row r="154" spans="2:11" s="1" customFormat="1" ht="15" customHeight="1">
      <c r="B154" s="327"/>
      <c r="C154" s="352" t="s">
        <v>1114</v>
      </c>
      <c r="D154" s="304"/>
      <c r="E154" s="304"/>
      <c r="F154" s="353" t="s">
        <v>1115</v>
      </c>
      <c r="G154" s="304"/>
      <c r="H154" s="352" t="s">
        <v>1149</v>
      </c>
      <c r="I154" s="352" t="s">
        <v>1111</v>
      </c>
      <c r="J154" s="352">
        <v>50</v>
      </c>
      <c r="K154" s="348"/>
    </row>
    <row r="155" spans="2:11" s="1" customFormat="1" ht="15" customHeight="1">
      <c r="B155" s="327"/>
      <c r="C155" s="352" t="s">
        <v>1117</v>
      </c>
      <c r="D155" s="304"/>
      <c r="E155" s="304"/>
      <c r="F155" s="353" t="s">
        <v>1109</v>
      </c>
      <c r="G155" s="304"/>
      <c r="H155" s="352" t="s">
        <v>1149</v>
      </c>
      <c r="I155" s="352" t="s">
        <v>1119</v>
      </c>
      <c r="J155" s="352"/>
      <c r="K155" s="348"/>
    </row>
    <row r="156" spans="2:11" s="1" customFormat="1" ht="15" customHeight="1">
      <c r="B156" s="327"/>
      <c r="C156" s="352" t="s">
        <v>1128</v>
      </c>
      <c r="D156" s="304"/>
      <c r="E156" s="304"/>
      <c r="F156" s="353" t="s">
        <v>1115</v>
      </c>
      <c r="G156" s="304"/>
      <c r="H156" s="352" t="s">
        <v>1149</v>
      </c>
      <c r="I156" s="352" t="s">
        <v>1111</v>
      </c>
      <c r="J156" s="352">
        <v>50</v>
      </c>
      <c r="K156" s="348"/>
    </row>
    <row r="157" spans="2:11" s="1" customFormat="1" ht="15" customHeight="1">
      <c r="B157" s="327"/>
      <c r="C157" s="352" t="s">
        <v>1136</v>
      </c>
      <c r="D157" s="304"/>
      <c r="E157" s="304"/>
      <c r="F157" s="353" t="s">
        <v>1115</v>
      </c>
      <c r="G157" s="304"/>
      <c r="H157" s="352" t="s">
        <v>1149</v>
      </c>
      <c r="I157" s="352" t="s">
        <v>1111</v>
      </c>
      <c r="J157" s="352">
        <v>50</v>
      </c>
      <c r="K157" s="348"/>
    </row>
    <row r="158" spans="2:11" s="1" customFormat="1" ht="15" customHeight="1">
      <c r="B158" s="327"/>
      <c r="C158" s="352" t="s">
        <v>1134</v>
      </c>
      <c r="D158" s="304"/>
      <c r="E158" s="304"/>
      <c r="F158" s="353" t="s">
        <v>1115</v>
      </c>
      <c r="G158" s="304"/>
      <c r="H158" s="352" t="s">
        <v>1149</v>
      </c>
      <c r="I158" s="352" t="s">
        <v>1111</v>
      </c>
      <c r="J158" s="352">
        <v>50</v>
      </c>
      <c r="K158" s="348"/>
    </row>
    <row r="159" spans="2:11" s="1" customFormat="1" ht="15" customHeight="1">
      <c r="B159" s="327"/>
      <c r="C159" s="352" t="s">
        <v>100</v>
      </c>
      <c r="D159" s="304"/>
      <c r="E159" s="304"/>
      <c r="F159" s="353" t="s">
        <v>1109</v>
      </c>
      <c r="G159" s="304"/>
      <c r="H159" s="352" t="s">
        <v>1171</v>
      </c>
      <c r="I159" s="352" t="s">
        <v>1111</v>
      </c>
      <c r="J159" s="352" t="s">
        <v>1172</v>
      </c>
      <c r="K159" s="348"/>
    </row>
    <row r="160" spans="2:11" s="1" customFormat="1" ht="15" customHeight="1">
      <c r="B160" s="327"/>
      <c r="C160" s="352" t="s">
        <v>1173</v>
      </c>
      <c r="D160" s="304"/>
      <c r="E160" s="304"/>
      <c r="F160" s="353" t="s">
        <v>1109</v>
      </c>
      <c r="G160" s="304"/>
      <c r="H160" s="352" t="s">
        <v>1174</v>
      </c>
      <c r="I160" s="352" t="s">
        <v>1144</v>
      </c>
      <c r="J160" s="352"/>
      <c r="K160" s="348"/>
    </row>
    <row r="161" spans="2:11" s="1" customFormat="1" ht="15" customHeight="1">
      <c r="B161" s="354"/>
      <c r="C161" s="336"/>
      <c r="D161" s="336"/>
      <c r="E161" s="336"/>
      <c r="F161" s="336"/>
      <c r="G161" s="336"/>
      <c r="H161" s="336"/>
      <c r="I161" s="336"/>
      <c r="J161" s="336"/>
      <c r="K161" s="355"/>
    </row>
    <row r="162" spans="2:11" s="1" customFormat="1" ht="18.75" customHeight="1">
      <c r="B162" s="301"/>
      <c r="C162" s="304"/>
      <c r="D162" s="304"/>
      <c r="E162" s="304"/>
      <c r="F162" s="326"/>
      <c r="G162" s="304"/>
      <c r="H162" s="304"/>
      <c r="I162" s="304"/>
      <c r="J162" s="304"/>
      <c r="K162" s="301"/>
    </row>
    <row r="163" spans="2:11" s="1" customFormat="1" ht="18.75" customHeight="1">
      <c r="B163" s="312"/>
      <c r="C163" s="312"/>
      <c r="D163" s="312"/>
      <c r="E163" s="312"/>
      <c r="F163" s="312"/>
      <c r="G163" s="312"/>
      <c r="H163" s="312"/>
      <c r="I163" s="312"/>
      <c r="J163" s="312"/>
      <c r="K163" s="312"/>
    </row>
    <row r="164" spans="2:11" s="1" customFormat="1" ht="7.5" customHeight="1">
      <c r="B164" s="291"/>
      <c r="C164" s="292"/>
      <c r="D164" s="292"/>
      <c r="E164" s="292"/>
      <c r="F164" s="292"/>
      <c r="G164" s="292"/>
      <c r="H164" s="292"/>
      <c r="I164" s="292"/>
      <c r="J164" s="292"/>
      <c r="K164" s="293"/>
    </row>
    <row r="165" spans="2:11" s="1" customFormat="1" ht="45" customHeight="1">
      <c r="B165" s="294"/>
      <c r="C165" s="295" t="s">
        <v>1175</v>
      </c>
      <c r="D165" s="295"/>
      <c r="E165" s="295"/>
      <c r="F165" s="295"/>
      <c r="G165" s="295"/>
      <c r="H165" s="295"/>
      <c r="I165" s="295"/>
      <c r="J165" s="295"/>
      <c r="K165" s="296"/>
    </row>
    <row r="166" spans="2:11" s="1" customFormat="1" ht="17.25" customHeight="1">
      <c r="B166" s="294"/>
      <c r="C166" s="319" t="s">
        <v>1103</v>
      </c>
      <c r="D166" s="319"/>
      <c r="E166" s="319"/>
      <c r="F166" s="319" t="s">
        <v>1104</v>
      </c>
      <c r="G166" s="356"/>
      <c r="H166" s="357" t="s">
        <v>55</v>
      </c>
      <c r="I166" s="357" t="s">
        <v>58</v>
      </c>
      <c r="J166" s="319" t="s">
        <v>1105</v>
      </c>
      <c r="K166" s="296"/>
    </row>
    <row r="167" spans="2:11" s="1" customFormat="1" ht="17.25" customHeight="1">
      <c r="B167" s="297"/>
      <c r="C167" s="321" t="s">
        <v>1106</v>
      </c>
      <c r="D167" s="321"/>
      <c r="E167" s="321"/>
      <c r="F167" s="322" t="s">
        <v>1107</v>
      </c>
      <c r="G167" s="358"/>
      <c r="H167" s="359"/>
      <c r="I167" s="359"/>
      <c r="J167" s="321" t="s">
        <v>1108</v>
      </c>
      <c r="K167" s="299"/>
    </row>
    <row r="168" spans="2:11" s="1" customFormat="1" ht="5.25" customHeight="1">
      <c r="B168" s="327"/>
      <c r="C168" s="324"/>
      <c r="D168" s="324"/>
      <c r="E168" s="324"/>
      <c r="F168" s="324"/>
      <c r="G168" s="325"/>
      <c r="H168" s="324"/>
      <c r="I168" s="324"/>
      <c r="J168" s="324"/>
      <c r="K168" s="348"/>
    </row>
    <row r="169" spans="2:11" s="1" customFormat="1" ht="15" customHeight="1">
      <c r="B169" s="327"/>
      <c r="C169" s="304" t="s">
        <v>1112</v>
      </c>
      <c r="D169" s="304"/>
      <c r="E169" s="304"/>
      <c r="F169" s="326" t="s">
        <v>1109</v>
      </c>
      <c r="G169" s="304"/>
      <c r="H169" s="304" t="s">
        <v>1149</v>
      </c>
      <c r="I169" s="304" t="s">
        <v>1111</v>
      </c>
      <c r="J169" s="304">
        <v>120</v>
      </c>
      <c r="K169" s="348"/>
    </row>
    <row r="170" spans="2:11" s="1" customFormat="1" ht="15" customHeight="1">
      <c r="B170" s="327"/>
      <c r="C170" s="304" t="s">
        <v>1158</v>
      </c>
      <c r="D170" s="304"/>
      <c r="E170" s="304"/>
      <c r="F170" s="326" t="s">
        <v>1109</v>
      </c>
      <c r="G170" s="304"/>
      <c r="H170" s="304" t="s">
        <v>1159</v>
      </c>
      <c r="I170" s="304" t="s">
        <v>1111</v>
      </c>
      <c r="J170" s="304" t="s">
        <v>1160</v>
      </c>
      <c r="K170" s="348"/>
    </row>
    <row r="171" spans="2:11" s="1" customFormat="1" ht="15" customHeight="1">
      <c r="B171" s="327"/>
      <c r="C171" s="304" t="s">
        <v>1057</v>
      </c>
      <c r="D171" s="304"/>
      <c r="E171" s="304"/>
      <c r="F171" s="326" t="s">
        <v>1109</v>
      </c>
      <c r="G171" s="304"/>
      <c r="H171" s="304" t="s">
        <v>1176</v>
      </c>
      <c r="I171" s="304" t="s">
        <v>1111</v>
      </c>
      <c r="J171" s="304" t="s">
        <v>1160</v>
      </c>
      <c r="K171" s="348"/>
    </row>
    <row r="172" spans="2:11" s="1" customFormat="1" ht="15" customHeight="1">
      <c r="B172" s="327"/>
      <c r="C172" s="304" t="s">
        <v>1114</v>
      </c>
      <c r="D172" s="304"/>
      <c r="E172" s="304"/>
      <c r="F172" s="326" t="s">
        <v>1115</v>
      </c>
      <c r="G172" s="304"/>
      <c r="H172" s="304" t="s">
        <v>1176</v>
      </c>
      <c r="I172" s="304" t="s">
        <v>1111</v>
      </c>
      <c r="J172" s="304">
        <v>50</v>
      </c>
      <c r="K172" s="348"/>
    </row>
    <row r="173" spans="2:11" s="1" customFormat="1" ht="15" customHeight="1">
      <c r="B173" s="327"/>
      <c r="C173" s="304" t="s">
        <v>1117</v>
      </c>
      <c r="D173" s="304"/>
      <c r="E173" s="304"/>
      <c r="F173" s="326" t="s">
        <v>1109</v>
      </c>
      <c r="G173" s="304"/>
      <c r="H173" s="304" t="s">
        <v>1176</v>
      </c>
      <c r="I173" s="304" t="s">
        <v>1119</v>
      </c>
      <c r="J173" s="304"/>
      <c r="K173" s="348"/>
    </row>
    <row r="174" spans="2:11" s="1" customFormat="1" ht="15" customHeight="1">
      <c r="B174" s="327"/>
      <c r="C174" s="304" t="s">
        <v>1128</v>
      </c>
      <c r="D174" s="304"/>
      <c r="E174" s="304"/>
      <c r="F174" s="326" t="s">
        <v>1115</v>
      </c>
      <c r="G174" s="304"/>
      <c r="H174" s="304" t="s">
        <v>1176</v>
      </c>
      <c r="I174" s="304" t="s">
        <v>1111</v>
      </c>
      <c r="J174" s="304">
        <v>50</v>
      </c>
      <c r="K174" s="348"/>
    </row>
    <row r="175" spans="2:11" s="1" customFormat="1" ht="15" customHeight="1">
      <c r="B175" s="327"/>
      <c r="C175" s="304" t="s">
        <v>1136</v>
      </c>
      <c r="D175" s="304"/>
      <c r="E175" s="304"/>
      <c r="F175" s="326" t="s">
        <v>1115</v>
      </c>
      <c r="G175" s="304"/>
      <c r="H175" s="304" t="s">
        <v>1176</v>
      </c>
      <c r="I175" s="304" t="s">
        <v>1111</v>
      </c>
      <c r="J175" s="304">
        <v>50</v>
      </c>
      <c r="K175" s="348"/>
    </row>
    <row r="176" spans="2:11" s="1" customFormat="1" ht="15" customHeight="1">
      <c r="B176" s="327"/>
      <c r="C176" s="304" t="s">
        <v>1134</v>
      </c>
      <c r="D176" s="304"/>
      <c r="E176" s="304"/>
      <c r="F176" s="326" t="s">
        <v>1115</v>
      </c>
      <c r="G176" s="304"/>
      <c r="H176" s="304" t="s">
        <v>1176</v>
      </c>
      <c r="I176" s="304" t="s">
        <v>1111</v>
      </c>
      <c r="J176" s="304">
        <v>50</v>
      </c>
      <c r="K176" s="348"/>
    </row>
    <row r="177" spans="2:11" s="1" customFormat="1" ht="15" customHeight="1">
      <c r="B177" s="327"/>
      <c r="C177" s="304" t="s">
        <v>113</v>
      </c>
      <c r="D177" s="304"/>
      <c r="E177" s="304"/>
      <c r="F177" s="326" t="s">
        <v>1109</v>
      </c>
      <c r="G177" s="304"/>
      <c r="H177" s="304" t="s">
        <v>1177</v>
      </c>
      <c r="I177" s="304" t="s">
        <v>1178</v>
      </c>
      <c r="J177" s="304"/>
      <c r="K177" s="348"/>
    </row>
    <row r="178" spans="2:11" s="1" customFormat="1" ht="15" customHeight="1">
      <c r="B178" s="327"/>
      <c r="C178" s="304" t="s">
        <v>58</v>
      </c>
      <c r="D178" s="304"/>
      <c r="E178" s="304"/>
      <c r="F178" s="326" t="s">
        <v>1109</v>
      </c>
      <c r="G178" s="304"/>
      <c r="H178" s="304" t="s">
        <v>1179</v>
      </c>
      <c r="I178" s="304" t="s">
        <v>1180</v>
      </c>
      <c r="J178" s="304">
        <v>1</v>
      </c>
      <c r="K178" s="348"/>
    </row>
    <row r="179" spans="2:11" s="1" customFormat="1" ht="15" customHeight="1">
      <c r="B179" s="327"/>
      <c r="C179" s="304" t="s">
        <v>54</v>
      </c>
      <c r="D179" s="304"/>
      <c r="E179" s="304"/>
      <c r="F179" s="326" t="s">
        <v>1109</v>
      </c>
      <c r="G179" s="304"/>
      <c r="H179" s="304" t="s">
        <v>1181</v>
      </c>
      <c r="I179" s="304" t="s">
        <v>1111</v>
      </c>
      <c r="J179" s="304">
        <v>20</v>
      </c>
      <c r="K179" s="348"/>
    </row>
    <row r="180" spans="2:11" s="1" customFormat="1" ht="15" customHeight="1">
      <c r="B180" s="327"/>
      <c r="C180" s="304" t="s">
        <v>55</v>
      </c>
      <c r="D180" s="304"/>
      <c r="E180" s="304"/>
      <c r="F180" s="326" t="s">
        <v>1109</v>
      </c>
      <c r="G180" s="304"/>
      <c r="H180" s="304" t="s">
        <v>1182</v>
      </c>
      <c r="I180" s="304" t="s">
        <v>1111</v>
      </c>
      <c r="J180" s="304">
        <v>255</v>
      </c>
      <c r="K180" s="348"/>
    </row>
    <row r="181" spans="2:11" s="1" customFormat="1" ht="15" customHeight="1">
      <c r="B181" s="327"/>
      <c r="C181" s="304" t="s">
        <v>114</v>
      </c>
      <c r="D181" s="304"/>
      <c r="E181" s="304"/>
      <c r="F181" s="326" t="s">
        <v>1109</v>
      </c>
      <c r="G181" s="304"/>
      <c r="H181" s="304" t="s">
        <v>1073</v>
      </c>
      <c r="I181" s="304" t="s">
        <v>1111</v>
      </c>
      <c r="J181" s="304">
        <v>10</v>
      </c>
      <c r="K181" s="348"/>
    </row>
    <row r="182" spans="2:11" s="1" customFormat="1" ht="15" customHeight="1">
      <c r="B182" s="327"/>
      <c r="C182" s="304" t="s">
        <v>115</v>
      </c>
      <c r="D182" s="304"/>
      <c r="E182" s="304"/>
      <c r="F182" s="326" t="s">
        <v>1109</v>
      </c>
      <c r="G182" s="304"/>
      <c r="H182" s="304" t="s">
        <v>1183</v>
      </c>
      <c r="I182" s="304" t="s">
        <v>1144</v>
      </c>
      <c r="J182" s="304"/>
      <c r="K182" s="348"/>
    </row>
    <row r="183" spans="2:11" s="1" customFormat="1" ht="15" customHeight="1">
      <c r="B183" s="327"/>
      <c r="C183" s="304" t="s">
        <v>1184</v>
      </c>
      <c r="D183" s="304"/>
      <c r="E183" s="304"/>
      <c r="F183" s="326" t="s">
        <v>1109</v>
      </c>
      <c r="G183" s="304"/>
      <c r="H183" s="304" t="s">
        <v>1185</v>
      </c>
      <c r="I183" s="304" t="s">
        <v>1144</v>
      </c>
      <c r="J183" s="304"/>
      <c r="K183" s="348"/>
    </row>
    <row r="184" spans="2:11" s="1" customFormat="1" ht="15" customHeight="1">
      <c r="B184" s="327"/>
      <c r="C184" s="304" t="s">
        <v>1173</v>
      </c>
      <c r="D184" s="304"/>
      <c r="E184" s="304"/>
      <c r="F184" s="326" t="s">
        <v>1109</v>
      </c>
      <c r="G184" s="304"/>
      <c r="H184" s="304" t="s">
        <v>1186</v>
      </c>
      <c r="I184" s="304" t="s">
        <v>1144</v>
      </c>
      <c r="J184" s="304"/>
      <c r="K184" s="348"/>
    </row>
    <row r="185" spans="2:11" s="1" customFormat="1" ht="15" customHeight="1">
      <c r="B185" s="327"/>
      <c r="C185" s="304" t="s">
        <v>117</v>
      </c>
      <c r="D185" s="304"/>
      <c r="E185" s="304"/>
      <c r="F185" s="326" t="s">
        <v>1115</v>
      </c>
      <c r="G185" s="304"/>
      <c r="H185" s="304" t="s">
        <v>1187</v>
      </c>
      <c r="I185" s="304" t="s">
        <v>1111</v>
      </c>
      <c r="J185" s="304">
        <v>50</v>
      </c>
      <c r="K185" s="348"/>
    </row>
    <row r="186" spans="2:11" s="1" customFormat="1" ht="15" customHeight="1">
      <c r="B186" s="327"/>
      <c r="C186" s="304" t="s">
        <v>1188</v>
      </c>
      <c r="D186" s="304"/>
      <c r="E186" s="304"/>
      <c r="F186" s="326" t="s">
        <v>1115</v>
      </c>
      <c r="G186" s="304"/>
      <c r="H186" s="304" t="s">
        <v>1189</v>
      </c>
      <c r="I186" s="304" t="s">
        <v>1190</v>
      </c>
      <c r="J186" s="304"/>
      <c r="K186" s="348"/>
    </row>
    <row r="187" spans="2:11" s="1" customFormat="1" ht="15" customHeight="1">
      <c r="B187" s="327"/>
      <c r="C187" s="304" t="s">
        <v>1191</v>
      </c>
      <c r="D187" s="304"/>
      <c r="E187" s="304"/>
      <c r="F187" s="326" t="s">
        <v>1115</v>
      </c>
      <c r="G187" s="304"/>
      <c r="H187" s="304" t="s">
        <v>1192</v>
      </c>
      <c r="I187" s="304" t="s">
        <v>1190</v>
      </c>
      <c r="J187" s="304"/>
      <c r="K187" s="348"/>
    </row>
    <row r="188" spans="2:11" s="1" customFormat="1" ht="15" customHeight="1">
      <c r="B188" s="327"/>
      <c r="C188" s="304" t="s">
        <v>1193</v>
      </c>
      <c r="D188" s="304"/>
      <c r="E188" s="304"/>
      <c r="F188" s="326" t="s">
        <v>1115</v>
      </c>
      <c r="G188" s="304"/>
      <c r="H188" s="304" t="s">
        <v>1194</v>
      </c>
      <c r="I188" s="304" t="s">
        <v>1190</v>
      </c>
      <c r="J188" s="304"/>
      <c r="K188" s="348"/>
    </row>
    <row r="189" spans="2:11" s="1" customFormat="1" ht="15" customHeight="1">
      <c r="B189" s="327"/>
      <c r="C189" s="360" t="s">
        <v>1195</v>
      </c>
      <c r="D189" s="304"/>
      <c r="E189" s="304"/>
      <c r="F189" s="326" t="s">
        <v>1115</v>
      </c>
      <c r="G189" s="304"/>
      <c r="H189" s="304" t="s">
        <v>1196</v>
      </c>
      <c r="I189" s="304" t="s">
        <v>1197</v>
      </c>
      <c r="J189" s="361" t="s">
        <v>1198</v>
      </c>
      <c r="K189" s="348"/>
    </row>
    <row r="190" spans="2:11" s="1" customFormat="1" ht="15" customHeight="1">
      <c r="B190" s="327"/>
      <c r="C190" s="311" t="s">
        <v>43</v>
      </c>
      <c r="D190" s="304"/>
      <c r="E190" s="304"/>
      <c r="F190" s="326" t="s">
        <v>1109</v>
      </c>
      <c r="G190" s="304"/>
      <c r="H190" s="301" t="s">
        <v>1199</v>
      </c>
      <c r="I190" s="304" t="s">
        <v>1200</v>
      </c>
      <c r="J190" s="304"/>
      <c r="K190" s="348"/>
    </row>
    <row r="191" spans="2:11" s="1" customFormat="1" ht="15" customHeight="1">
      <c r="B191" s="327"/>
      <c r="C191" s="311" t="s">
        <v>1201</v>
      </c>
      <c r="D191" s="304"/>
      <c r="E191" s="304"/>
      <c r="F191" s="326" t="s">
        <v>1109</v>
      </c>
      <c r="G191" s="304"/>
      <c r="H191" s="304" t="s">
        <v>1202</v>
      </c>
      <c r="I191" s="304" t="s">
        <v>1144</v>
      </c>
      <c r="J191" s="304"/>
      <c r="K191" s="348"/>
    </row>
    <row r="192" spans="2:11" s="1" customFormat="1" ht="15" customHeight="1">
      <c r="B192" s="327"/>
      <c r="C192" s="311" t="s">
        <v>1203</v>
      </c>
      <c r="D192" s="304"/>
      <c r="E192" s="304"/>
      <c r="F192" s="326" t="s">
        <v>1109</v>
      </c>
      <c r="G192" s="304"/>
      <c r="H192" s="304" t="s">
        <v>1204</v>
      </c>
      <c r="I192" s="304" t="s">
        <v>1144</v>
      </c>
      <c r="J192" s="304"/>
      <c r="K192" s="348"/>
    </row>
    <row r="193" spans="2:11" s="1" customFormat="1" ht="15" customHeight="1">
      <c r="B193" s="327"/>
      <c r="C193" s="311" t="s">
        <v>1205</v>
      </c>
      <c r="D193" s="304"/>
      <c r="E193" s="304"/>
      <c r="F193" s="326" t="s">
        <v>1115</v>
      </c>
      <c r="G193" s="304"/>
      <c r="H193" s="304" t="s">
        <v>1206</v>
      </c>
      <c r="I193" s="304" t="s">
        <v>1144</v>
      </c>
      <c r="J193" s="304"/>
      <c r="K193" s="348"/>
    </row>
    <row r="194" spans="2:11" s="1" customFormat="1" ht="15" customHeight="1">
      <c r="B194" s="354"/>
      <c r="C194" s="362"/>
      <c r="D194" s="336"/>
      <c r="E194" s="336"/>
      <c r="F194" s="336"/>
      <c r="G194" s="336"/>
      <c r="H194" s="336"/>
      <c r="I194" s="336"/>
      <c r="J194" s="336"/>
      <c r="K194" s="355"/>
    </row>
    <row r="195" spans="2:11" s="1" customFormat="1" ht="18.75" customHeight="1">
      <c r="B195" s="301"/>
      <c r="C195" s="304"/>
      <c r="D195" s="304"/>
      <c r="E195" s="304"/>
      <c r="F195" s="326"/>
      <c r="G195" s="304"/>
      <c r="H195" s="304"/>
      <c r="I195" s="304"/>
      <c r="J195" s="304"/>
      <c r="K195" s="301"/>
    </row>
    <row r="196" spans="2:11" s="1" customFormat="1" ht="18.75" customHeight="1">
      <c r="B196" s="301"/>
      <c r="C196" s="304"/>
      <c r="D196" s="304"/>
      <c r="E196" s="304"/>
      <c r="F196" s="326"/>
      <c r="G196" s="304"/>
      <c r="H196" s="304"/>
      <c r="I196" s="304"/>
      <c r="J196" s="304"/>
      <c r="K196" s="301"/>
    </row>
    <row r="197" spans="2:11" s="1" customFormat="1" ht="18.75" customHeight="1">
      <c r="B197" s="312"/>
      <c r="C197" s="312"/>
      <c r="D197" s="312"/>
      <c r="E197" s="312"/>
      <c r="F197" s="312"/>
      <c r="G197" s="312"/>
      <c r="H197" s="312"/>
      <c r="I197" s="312"/>
      <c r="J197" s="312"/>
      <c r="K197" s="312"/>
    </row>
    <row r="198" spans="2:11" s="1" customFormat="1" ht="13.5">
      <c r="B198" s="291"/>
      <c r="C198" s="292"/>
      <c r="D198" s="292"/>
      <c r="E198" s="292"/>
      <c r="F198" s="292"/>
      <c r="G198" s="292"/>
      <c r="H198" s="292"/>
      <c r="I198" s="292"/>
      <c r="J198" s="292"/>
      <c r="K198" s="293"/>
    </row>
    <row r="199" spans="2:11" s="1" customFormat="1" ht="21">
      <c r="B199" s="294"/>
      <c r="C199" s="295" t="s">
        <v>1207</v>
      </c>
      <c r="D199" s="295"/>
      <c r="E199" s="295"/>
      <c r="F199" s="295"/>
      <c r="G199" s="295"/>
      <c r="H199" s="295"/>
      <c r="I199" s="295"/>
      <c r="J199" s="295"/>
      <c r="K199" s="296"/>
    </row>
    <row r="200" spans="2:11" s="1" customFormat="1" ht="25.5" customHeight="1">
      <c r="B200" s="294"/>
      <c r="C200" s="363" t="s">
        <v>1208</v>
      </c>
      <c r="D200" s="363"/>
      <c r="E200" s="363"/>
      <c r="F200" s="363" t="s">
        <v>1209</v>
      </c>
      <c r="G200" s="364"/>
      <c r="H200" s="363" t="s">
        <v>1210</v>
      </c>
      <c r="I200" s="363"/>
      <c r="J200" s="363"/>
      <c r="K200" s="296"/>
    </row>
    <row r="201" spans="2:11" s="1" customFormat="1" ht="5.25" customHeight="1">
      <c r="B201" s="327"/>
      <c r="C201" s="324"/>
      <c r="D201" s="324"/>
      <c r="E201" s="324"/>
      <c r="F201" s="324"/>
      <c r="G201" s="304"/>
      <c r="H201" s="324"/>
      <c r="I201" s="324"/>
      <c r="J201" s="324"/>
      <c r="K201" s="348"/>
    </row>
    <row r="202" spans="2:11" s="1" customFormat="1" ht="15" customHeight="1">
      <c r="B202" s="327"/>
      <c r="C202" s="304" t="s">
        <v>1200</v>
      </c>
      <c r="D202" s="304"/>
      <c r="E202" s="304"/>
      <c r="F202" s="326" t="s">
        <v>44</v>
      </c>
      <c r="G202" s="304"/>
      <c r="H202" s="304" t="s">
        <v>1211</v>
      </c>
      <c r="I202" s="304"/>
      <c r="J202" s="304"/>
      <c r="K202" s="348"/>
    </row>
    <row r="203" spans="2:11" s="1" customFormat="1" ht="15" customHeight="1">
      <c r="B203" s="327"/>
      <c r="C203" s="333"/>
      <c r="D203" s="304"/>
      <c r="E203" s="304"/>
      <c r="F203" s="326" t="s">
        <v>45</v>
      </c>
      <c r="G203" s="304"/>
      <c r="H203" s="304" t="s">
        <v>1212</v>
      </c>
      <c r="I203" s="304"/>
      <c r="J203" s="304"/>
      <c r="K203" s="348"/>
    </row>
    <row r="204" spans="2:11" s="1" customFormat="1" ht="15" customHeight="1">
      <c r="B204" s="327"/>
      <c r="C204" s="333"/>
      <c r="D204" s="304"/>
      <c r="E204" s="304"/>
      <c r="F204" s="326" t="s">
        <v>48</v>
      </c>
      <c r="G204" s="304"/>
      <c r="H204" s="304" t="s">
        <v>1213</v>
      </c>
      <c r="I204" s="304"/>
      <c r="J204" s="304"/>
      <c r="K204" s="348"/>
    </row>
    <row r="205" spans="2:11" s="1" customFormat="1" ht="15" customHeight="1">
      <c r="B205" s="327"/>
      <c r="C205" s="304"/>
      <c r="D205" s="304"/>
      <c r="E205" s="304"/>
      <c r="F205" s="326" t="s">
        <v>46</v>
      </c>
      <c r="G205" s="304"/>
      <c r="H205" s="304" t="s">
        <v>1214</v>
      </c>
      <c r="I205" s="304"/>
      <c r="J205" s="304"/>
      <c r="K205" s="348"/>
    </row>
    <row r="206" spans="2:11" s="1" customFormat="1" ht="15" customHeight="1">
      <c r="B206" s="327"/>
      <c r="C206" s="304"/>
      <c r="D206" s="304"/>
      <c r="E206" s="304"/>
      <c r="F206" s="326" t="s">
        <v>47</v>
      </c>
      <c r="G206" s="304"/>
      <c r="H206" s="304" t="s">
        <v>1215</v>
      </c>
      <c r="I206" s="304"/>
      <c r="J206" s="304"/>
      <c r="K206" s="348"/>
    </row>
    <row r="207" spans="2:11" s="1" customFormat="1" ht="15" customHeight="1">
      <c r="B207" s="327"/>
      <c r="C207" s="304"/>
      <c r="D207" s="304"/>
      <c r="E207" s="304"/>
      <c r="F207" s="326"/>
      <c r="G207" s="304"/>
      <c r="H207" s="304"/>
      <c r="I207" s="304"/>
      <c r="J207" s="304"/>
      <c r="K207" s="348"/>
    </row>
    <row r="208" spans="2:11" s="1" customFormat="1" ht="15" customHeight="1">
      <c r="B208" s="327"/>
      <c r="C208" s="304" t="s">
        <v>1156</v>
      </c>
      <c r="D208" s="304"/>
      <c r="E208" s="304"/>
      <c r="F208" s="326" t="s">
        <v>80</v>
      </c>
      <c r="G208" s="304"/>
      <c r="H208" s="304" t="s">
        <v>1216</v>
      </c>
      <c r="I208" s="304"/>
      <c r="J208" s="304"/>
      <c r="K208" s="348"/>
    </row>
    <row r="209" spans="2:11" s="1" customFormat="1" ht="15" customHeight="1">
      <c r="B209" s="327"/>
      <c r="C209" s="333"/>
      <c r="D209" s="304"/>
      <c r="E209" s="304"/>
      <c r="F209" s="326" t="s">
        <v>1055</v>
      </c>
      <c r="G209" s="304"/>
      <c r="H209" s="304" t="s">
        <v>1056</v>
      </c>
      <c r="I209" s="304"/>
      <c r="J209" s="304"/>
      <c r="K209" s="348"/>
    </row>
    <row r="210" spans="2:11" s="1" customFormat="1" ht="15" customHeight="1">
      <c r="B210" s="327"/>
      <c r="C210" s="304"/>
      <c r="D210" s="304"/>
      <c r="E210" s="304"/>
      <c r="F210" s="326" t="s">
        <v>1053</v>
      </c>
      <c r="G210" s="304"/>
      <c r="H210" s="304" t="s">
        <v>1217</v>
      </c>
      <c r="I210" s="304"/>
      <c r="J210" s="304"/>
      <c r="K210" s="348"/>
    </row>
    <row r="211" spans="2:11" s="1" customFormat="1" ht="15" customHeight="1">
      <c r="B211" s="365"/>
      <c r="C211" s="333"/>
      <c r="D211" s="333"/>
      <c r="E211" s="333"/>
      <c r="F211" s="326" t="s">
        <v>94</v>
      </c>
      <c r="G211" s="311"/>
      <c r="H211" s="352" t="s">
        <v>1027</v>
      </c>
      <c r="I211" s="352"/>
      <c r="J211" s="352"/>
      <c r="K211" s="366"/>
    </row>
    <row r="212" spans="2:11" s="1" customFormat="1" ht="15" customHeight="1">
      <c r="B212" s="365"/>
      <c r="C212" s="333"/>
      <c r="D212" s="333"/>
      <c r="E212" s="333"/>
      <c r="F212" s="326" t="s">
        <v>847</v>
      </c>
      <c r="G212" s="311"/>
      <c r="H212" s="352" t="s">
        <v>1218</v>
      </c>
      <c r="I212" s="352"/>
      <c r="J212" s="352"/>
      <c r="K212" s="366"/>
    </row>
    <row r="213" spans="2:11" s="1" customFormat="1" ht="15" customHeight="1">
      <c r="B213" s="365"/>
      <c r="C213" s="333"/>
      <c r="D213" s="333"/>
      <c r="E213" s="333"/>
      <c r="F213" s="367"/>
      <c r="G213" s="311"/>
      <c r="H213" s="368"/>
      <c r="I213" s="368"/>
      <c r="J213" s="368"/>
      <c r="K213" s="366"/>
    </row>
    <row r="214" spans="2:11" s="1" customFormat="1" ht="15" customHeight="1">
      <c r="B214" s="365"/>
      <c r="C214" s="304" t="s">
        <v>1180</v>
      </c>
      <c r="D214" s="333"/>
      <c r="E214" s="333"/>
      <c r="F214" s="326">
        <v>1</v>
      </c>
      <c r="G214" s="311"/>
      <c r="H214" s="352" t="s">
        <v>1219</v>
      </c>
      <c r="I214" s="352"/>
      <c r="J214" s="352"/>
      <c r="K214" s="366"/>
    </row>
    <row r="215" spans="2:11" s="1" customFormat="1" ht="15" customHeight="1">
      <c r="B215" s="365"/>
      <c r="C215" s="333"/>
      <c r="D215" s="333"/>
      <c r="E215" s="333"/>
      <c r="F215" s="326">
        <v>2</v>
      </c>
      <c r="G215" s="311"/>
      <c r="H215" s="352" t="s">
        <v>1220</v>
      </c>
      <c r="I215" s="352"/>
      <c r="J215" s="352"/>
      <c r="K215" s="366"/>
    </row>
    <row r="216" spans="2:11" s="1" customFormat="1" ht="15" customHeight="1">
      <c r="B216" s="365"/>
      <c r="C216" s="333"/>
      <c r="D216" s="333"/>
      <c r="E216" s="333"/>
      <c r="F216" s="326">
        <v>3</v>
      </c>
      <c r="G216" s="311"/>
      <c r="H216" s="352" t="s">
        <v>1221</v>
      </c>
      <c r="I216" s="352"/>
      <c r="J216" s="352"/>
      <c r="K216" s="366"/>
    </row>
    <row r="217" spans="2:11" s="1" customFormat="1" ht="15" customHeight="1">
      <c r="B217" s="365"/>
      <c r="C217" s="333"/>
      <c r="D217" s="333"/>
      <c r="E217" s="333"/>
      <c r="F217" s="326">
        <v>4</v>
      </c>
      <c r="G217" s="311"/>
      <c r="H217" s="352" t="s">
        <v>1222</v>
      </c>
      <c r="I217" s="352"/>
      <c r="J217" s="352"/>
      <c r="K217" s="366"/>
    </row>
    <row r="218" spans="2:11" s="1" customFormat="1" ht="12.75" customHeight="1">
      <c r="B218" s="369"/>
      <c r="C218" s="370"/>
      <c r="D218" s="370"/>
      <c r="E218" s="370"/>
      <c r="F218" s="370"/>
      <c r="G218" s="370"/>
      <c r="H218" s="370"/>
      <c r="I218" s="370"/>
      <c r="J218" s="370"/>
      <c r="K218" s="371"/>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Sedláček Zdeněk</dc:creator>
  <cp:keywords/>
  <dc:description/>
  <cp:lastModifiedBy>Sedláček Zdeněk</cp:lastModifiedBy>
  <dcterms:created xsi:type="dcterms:W3CDTF">2020-01-23T12:23:35Z</dcterms:created>
  <dcterms:modified xsi:type="dcterms:W3CDTF">2020-01-23T12:23:44Z</dcterms:modified>
  <cp:category/>
  <cp:version/>
  <cp:contentType/>
  <cp:contentStatus/>
</cp:coreProperties>
</file>