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aPRACE_VSE\ČESKÝ RUDOLEC\fin_zd\"/>
    </mc:Choice>
  </mc:AlternateContent>
  <xr:revisionPtr revIDLastSave="0" documentId="13_ncr:1_{C4539658-04B7-43A6-B235-94330CD3919C}" xr6:coauthVersionLast="47" xr6:coauthVersionMax="47" xr10:uidLastSave="{00000000-0000-0000-0000-000000000000}"/>
  <bookViews>
    <workbookView xWindow="-120" yWindow="-120" windowWidth="29040" windowHeight="15720" firstSheet="2" activeTab="8" xr2:uid="{00000000-000D-0000-FFFF-FFFF00000000}"/>
  </bookViews>
  <sheets>
    <sheet name="Rekapitulace stavby" sheetId="1" r:id="rId1"/>
    <sheet name="1 - Rekonstrukce vodovodn..." sheetId="2" r:id="rId2"/>
    <sheet name="2 - Přístupový chodník  s..." sheetId="3" r:id="rId3"/>
    <sheet name="1 - Elektroinstalace" sheetId="4" r:id="rId4"/>
    <sheet name="2 - Trubkování" sheetId="5" r:id="rId5"/>
    <sheet name="3 - Demontáž hromosvodu" sheetId="6" r:id="rId6"/>
    <sheet name="4 - Hromosvod" sheetId="7" r:id="rId7"/>
    <sheet name="D.1.4.2 - Zařízení pro vy..." sheetId="8" r:id="rId8"/>
    <sheet name="D.1.4.3 - Vzduchotechnika" sheetId="9" r:id="rId9"/>
    <sheet name="D.1.4.4 - Zdravotně techn..." sheetId="10" r:id="rId10"/>
    <sheet name="IO 02 - Přípojka splaškov..." sheetId="11" r:id="rId11"/>
    <sheet name="SO 01 - Stavební úpravy o..." sheetId="12" r:id="rId12"/>
    <sheet name="VON - Vedlejší a ostatní ..." sheetId="13" r:id="rId13"/>
    <sheet name="Pokyny pro vyplnění" sheetId="14" r:id="rId14"/>
  </sheets>
  <definedNames>
    <definedName name="_xlnm._FilterDatabase" localSheetId="3" hidden="1">'1 - Elektroinstalace'!$C$89:$K$193</definedName>
    <definedName name="_xlnm._FilterDatabase" localSheetId="1" hidden="1">'1 - Rekonstrukce vodovodn...'!$C$81:$K$102</definedName>
    <definedName name="_xlnm._FilterDatabase" localSheetId="2" hidden="1">'2 - Přístupový chodník  s...'!$C$88:$K$198</definedName>
    <definedName name="_xlnm._FilterDatabase" localSheetId="4" hidden="1">'2 - Trubkování'!$C$86:$K$92</definedName>
    <definedName name="_xlnm._FilterDatabase" localSheetId="5" hidden="1">'3 - Demontáž hromosvodu'!$C$86:$K$98</definedName>
    <definedName name="_xlnm._FilterDatabase" localSheetId="6" hidden="1">'4 - Hromosvod'!$C$87:$K$131</definedName>
    <definedName name="_xlnm._FilterDatabase" localSheetId="7" hidden="1">'D.1.4.2 - Zařízení pro vy...'!$C$88:$K$192</definedName>
    <definedName name="_xlnm._FilterDatabase" localSheetId="8" hidden="1">'D.1.4.3 - Vzduchotechnika'!$C$81:$K$103</definedName>
    <definedName name="_xlnm._FilterDatabase" localSheetId="9" hidden="1">'D.1.4.4 - Zdravotně techn...'!$C$82:$K$195</definedName>
    <definedName name="_xlnm._FilterDatabase" localSheetId="10" hidden="1">'IO 02 - Přípojka splaškov...'!$C$81:$K$98</definedName>
    <definedName name="_xlnm._FilterDatabase" localSheetId="11" hidden="1">'SO 01 - Stavební úpravy o...'!$C$103:$K$1883</definedName>
    <definedName name="_xlnm._FilterDatabase" localSheetId="12" hidden="1">'VON - Vedlejší a ostatní ...'!$C$85:$K$137</definedName>
    <definedName name="_xlnm.Print_Titles" localSheetId="3">'1 - Elektroinstalace'!$89:$89</definedName>
    <definedName name="_xlnm.Print_Titles" localSheetId="1">'1 - Rekonstrukce vodovodn...'!$81:$81</definedName>
    <definedName name="_xlnm.Print_Titles" localSheetId="2">'2 - Přístupový chodník  s...'!$88:$88</definedName>
    <definedName name="_xlnm.Print_Titles" localSheetId="4">'2 - Trubkování'!$86:$86</definedName>
    <definedName name="_xlnm.Print_Titles" localSheetId="5">'3 - Demontáž hromosvodu'!$86:$86</definedName>
    <definedName name="_xlnm.Print_Titles" localSheetId="6">'4 - Hromosvod'!$87:$87</definedName>
    <definedName name="_xlnm.Print_Titles" localSheetId="7">'D.1.4.2 - Zařízení pro vy...'!$88:$88</definedName>
    <definedName name="_xlnm.Print_Titles" localSheetId="8">'D.1.4.3 - Vzduchotechnika'!$81:$81</definedName>
    <definedName name="_xlnm.Print_Titles" localSheetId="9">'D.1.4.4 - Zdravotně techn...'!$82:$82</definedName>
    <definedName name="_xlnm.Print_Titles" localSheetId="10">'IO 02 - Přípojka splaškov...'!$81:$81</definedName>
    <definedName name="_xlnm.Print_Titles" localSheetId="0">'Rekapitulace stavby'!$52:$52</definedName>
    <definedName name="_xlnm.Print_Titles" localSheetId="11">'SO 01 - Stavební úpravy o...'!$103:$103</definedName>
    <definedName name="_xlnm.Print_Titles" localSheetId="12">'VON - Vedlejší a ostatní ...'!$85:$85</definedName>
    <definedName name="_xlnm.Print_Area" localSheetId="3">'1 - Elektroinstalace'!$C$4:$J$41,'1 - Elektroinstalace'!$C$47:$J$69,'1 - Elektroinstalace'!$C$75:$J$193</definedName>
    <definedName name="_xlnm.Print_Area" localSheetId="1">'1 - Rekonstrukce vodovodn...'!$C$4:$J$39,'1 - Rekonstrukce vodovodn...'!$C$45:$J$63,'1 - Rekonstrukce vodovodn...'!$C$69:$J$102</definedName>
    <definedName name="_xlnm.Print_Area" localSheetId="2">'2 - Přístupový chodník  s...'!$C$4:$J$39,'2 - Přístupový chodník  s...'!$C$45:$J$70,'2 - Přístupový chodník  s...'!$C$76:$J$198</definedName>
    <definedName name="_xlnm.Print_Area" localSheetId="4">'2 - Trubkování'!$C$4:$J$41,'2 - Trubkování'!$C$47:$J$66,'2 - Trubkování'!$C$72:$J$92</definedName>
    <definedName name="_xlnm.Print_Area" localSheetId="5">'3 - Demontáž hromosvodu'!$C$4:$J$41,'3 - Demontáž hromosvodu'!$C$47:$J$66,'3 - Demontáž hromosvodu'!$C$72:$J$98</definedName>
    <definedName name="_xlnm.Print_Area" localSheetId="6">'4 - Hromosvod'!$C$4:$J$41,'4 - Hromosvod'!$C$47:$J$67,'4 - Hromosvod'!$C$73:$J$131</definedName>
    <definedName name="_xlnm.Print_Area" localSheetId="7">'D.1.4.2 - Zařízení pro vy...'!$C$4:$J$39,'D.1.4.2 - Zařízení pro vy...'!$C$45:$J$70,'D.1.4.2 - Zařízení pro vy...'!$C$76:$J$192</definedName>
    <definedName name="_xlnm.Print_Area" localSheetId="8">'D.1.4.3 - Vzduchotechnika'!$C$4:$J$39,'D.1.4.3 - Vzduchotechnika'!$C$45:$J$63,'D.1.4.3 - Vzduchotechnika'!$C$69:$J$103</definedName>
    <definedName name="_xlnm.Print_Area" localSheetId="9">'D.1.4.4 - Zdravotně techn...'!$C$4:$J$39,'D.1.4.4 - Zdravotně techn...'!$C$45:$J$64,'D.1.4.4 - Zdravotně techn...'!$C$70:$J$195</definedName>
    <definedName name="_xlnm.Print_Area" localSheetId="10">'IO 02 - Přípojka splaškov...'!$C$4:$J$39,'IO 02 - Přípojka splaškov...'!$C$45:$J$63,'IO 02 - Přípojka splaškov...'!$C$69:$J$98</definedName>
    <definedName name="_xlnm.Print_Area" localSheetId="1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stavby'!$C$42:$AQ$68</definedName>
    <definedName name="_xlnm.Print_Area" localSheetId="11">'SO 01 - Stavební úpravy o...'!$C$4:$J$39,'SO 01 - Stavební úpravy o...'!$C$45:$J$85,'SO 01 - Stavební úpravy o...'!$C$91:$J$1883</definedName>
    <definedName name="_xlnm.Print_Area" localSheetId="12">'VON - Vedlejší a ostatní ...'!$C$4:$J$39,'VON - Vedlejší a ostatní ...'!$C$45:$J$67,'VON - Vedlejší a ostatní ...'!$C$73:$J$137</definedName>
  </definedNames>
  <calcPr calcId="191029"/>
</workbook>
</file>

<file path=xl/calcChain.xml><?xml version="1.0" encoding="utf-8"?>
<calcChain xmlns="http://schemas.openxmlformats.org/spreadsheetml/2006/main">
  <c r="J37" i="13" l="1"/>
  <c r="J36" i="13"/>
  <c r="AY67" i="1" s="1"/>
  <c r="J35" i="13"/>
  <c r="AX67" i="1"/>
  <c r="BI137" i="13"/>
  <c r="BH137" i="13"/>
  <c r="BG137" i="13"/>
  <c r="BE137" i="13"/>
  <c r="T137" i="13"/>
  <c r="R137" i="13"/>
  <c r="P137" i="13"/>
  <c r="BI135" i="13"/>
  <c r="BH135" i="13"/>
  <c r="BG135" i="13"/>
  <c r="BE135" i="13"/>
  <c r="T135" i="13"/>
  <c r="R135" i="13"/>
  <c r="P135" i="13"/>
  <c r="BI133" i="13"/>
  <c r="BH133" i="13"/>
  <c r="BG133" i="13"/>
  <c r="BE133" i="13"/>
  <c r="T133" i="13"/>
  <c r="R133" i="13"/>
  <c r="P133" i="13"/>
  <c r="BI129" i="13"/>
  <c r="BH129" i="13"/>
  <c r="BG129" i="13"/>
  <c r="BE129" i="13"/>
  <c r="T129" i="13"/>
  <c r="R129" i="13"/>
  <c r="P129" i="13"/>
  <c r="BI126" i="13"/>
  <c r="BH126" i="13"/>
  <c r="BG126" i="13"/>
  <c r="BE126" i="13"/>
  <c r="T126" i="13"/>
  <c r="R126" i="13"/>
  <c r="P126" i="13"/>
  <c r="BI122" i="13"/>
  <c r="BH122" i="13"/>
  <c r="BG122" i="13"/>
  <c r="BE122" i="13"/>
  <c r="T122" i="13"/>
  <c r="T121" i="13"/>
  <c r="R122" i="13"/>
  <c r="R121" i="13"/>
  <c r="P122" i="13"/>
  <c r="P121" i="13"/>
  <c r="BI118" i="13"/>
  <c r="BH118" i="13"/>
  <c r="BG118" i="13"/>
  <c r="BE118" i="13"/>
  <c r="T118" i="13"/>
  <c r="R118" i="13"/>
  <c r="P118" i="13"/>
  <c r="BI115" i="13"/>
  <c r="BH115" i="13"/>
  <c r="BG115" i="13"/>
  <c r="BE115" i="13"/>
  <c r="T115" i="13"/>
  <c r="R115" i="13"/>
  <c r="P115" i="13"/>
  <c r="BI111" i="13"/>
  <c r="BH111" i="13"/>
  <c r="BG111" i="13"/>
  <c r="BE111" i="13"/>
  <c r="T111" i="13"/>
  <c r="T110" i="13"/>
  <c r="R111" i="13"/>
  <c r="R110" i="13"/>
  <c r="P111" i="13"/>
  <c r="P110" i="13"/>
  <c r="BI107" i="13"/>
  <c r="BH107" i="13"/>
  <c r="BG107" i="13"/>
  <c r="BE107" i="13"/>
  <c r="T107" i="13"/>
  <c r="R107" i="13"/>
  <c r="P107" i="13"/>
  <c r="BI104" i="13"/>
  <c r="BH104" i="13"/>
  <c r="BG104" i="13"/>
  <c r="BE104" i="13"/>
  <c r="T104" i="13"/>
  <c r="R104" i="13"/>
  <c r="P104" i="13"/>
  <c r="BI102" i="13"/>
  <c r="BH102" i="13"/>
  <c r="BG102" i="13"/>
  <c r="BE102" i="13"/>
  <c r="T102" i="13"/>
  <c r="R102" i="13"/>
  <c r="P102" i="13"/>
  <c r="BI100" i="13"/>
  <c r="BH100" i="13"/>
  <c r="BG100" i="13"/>
  <c r="BE100" i="13"/>
  <c r="T100" i="13"/>
  <c r="R100" i="13"/>
  <c r="P100" i="13"/>
  <c r="BI98" i="13"/>
  <c r="BH98" i="13"/>
  <c r="BG98" i="13"/>
  <c r="BE98" i="13"/>
  <c r="T98" i="13"/>
  <c r="R98" i="13"/>
  <c r="P98" i="13"/>
  <c r="BI95" i="13"/>
  <c r="BH95" i="13"/>
  <c r="BG95" i="13"/>
  <c r="BE95" i="13"/>
  <c r="T95" i="13"/>
  <c r="R95" i="13"/>
  <c r="P95" i="13"/>
  <c r="BI92" i="13"/>
  <c r="BH92" i="13"/>
  <c r="BG92" i="13"/>
  <c r="BE92" i="13"/>
  <c r="T92" i="13"/>
  <c r="R92" i="13"/>
  <c r="P92" i="13"/>
  <c r="BI89" i="13"/>
  <c r="BH89" i="13"/>
  <c r="BG89" i="13"/>
  <c r="BE89" i="13"/>
  <c r="T89" i="13"/>
  <c r="R89" i="13"/>
  <c r="P89" i="13"/>
  <c r="J83" i="13"/>
  <c r="J82" i="13"/>
  <c r="F82" i="13"/>
  <c r="F80" i="13"/>
  <c r="E78" i="13"/>
  <c r="J55" i="13"/>
  <c r="J54" i="13"/>
  <c r="F54" i="13"/>
  <c r="F52" i="13"/>
  <c r="E50" i="13"/>
  <c r="J18" i="13"/>
  <c r="E18" i="13"/>
  <c r="F55" i="13" s="1"/>
  <c r="J17" i="13"/>
  <c r="J12" i="13"/>
  <c r="J80" i="13"/>
  <c r="E7" i="13"/>
  <c r="E76" i="13"/>
  <c r="J37" i="12"/>
  <c r="J36" i="12"/>
  <c r="AY66" i="1" s="1"/>
  <c r="J35" i="12"/>
  <c r="AX66" i="1" s="1"/>
  <c r="BI1882" i="12"/>
  <c r="BH1882" i="12"/>
  <c r="BG1882" i="12"/>
  <c r="BE1882" i="12"/>
  <c r="T1882" i="12"/>
  <c r="R1882" i="12"/>
  <c r="P1882" i="12"/>
  <c r="BI1880" i="12"/>
  <c r="BH1880" i="12"/>
  <c r="BG1880" i="12"/>
  <c r="BE1880" i="12"/>
  <c r="T1880" i="12"/>
  <c r="R1880" i="12"/>
  <c r="P1880" i="12"/>
  <c r="BI1878" i="12"/>
  <c r="BH1878" i="12"/>
  <c r="BG1878" i="12"/>
  <c r="BE1878" i="12"/>
  <c r="T1878" i="12"/>
  <c r="R1878" i="12"/>
  <c r="P1878" i="12"/>
  <c r="BI1876" i="12"/>
  <c r="BH1876" i="12"/>
  <c r="BG1876" i="12"/>
  <c r="BE1876" i="12"/>
  <c r="T1876" i="12"/>
  <c r="R1876" i="12"/>
  <c r="P1876" i="12"/>
  <c r="BI1874" i="12"/>
  <c r="BH1874" i="12"/>
  <c r="BG1874" i="12"/>
  <c r="BE1874" i="12"/>
  <c r="T1874" i="12"/>
  <c r="R1874" i="12"/>
  <c r="P1874" i="12"/>
  <c r="BI1863" i="12"/>
  <c r="BH1863" i="12"/>
  <c r="BG1863" i="12"/>
  <c r="BE1863" i="12"/>
  <c r="T1863" i="12"/>
  <c r="R1863" i="12"/>
  <c r="P1863" i="12"/>
  <c r="BI1859" i="12"/>
  <c r="BH1859" i="12"/>
  <c r="BG1859" i="12"/>
  <c r="BE1859" i="12"/>
  <c r="T1859" i="12"/>
  <c r="R1859" i="12"/>
  <c r="P1859" i="12"/>
  <c r="BI1857" i="12"/>
  <c r="BH1857" i="12"/>
  <c r="BG1857" i="12"/>
  <c r="BE1857" i="12"/>
  <c r="T1857" i="12"/>
  <c r="R1857" i="12"/>
  <c r="P1857" i="12"/>
  <c r="BI1841" i="12"/>
  <c r="BH1841" i="12"/>
  <c r="BG1841" i="12"/>
  <c r="BE1841" i="12"/>
  <c r="T1841" i="12"/>
  <c r="R1841" i="12"/>
  <c r="P1841" i="12"/>
  <c r="BI1838" i="12"/>
  <c r="BH1838" i="12"/>
  <c r="BG1838" i="12"/>
  <c r="BE1838" i="12"/>
  <c r="T1838" i="12"/>
  <c r="R1838" i="12"/>
  <c r="P1838" i="12"/>
  <c r="BI1836" i="12"/>
  <c r="BH1836" i="12"/>
  <c r="BG1836" i="12"/>
  <c r="BE1836" i="12"/>
  <c r="T1836" i="12"/>
  <c r="R1836" i="12"/>
  <c r="P1836" i="12"/>
  <c r="BI1830" i="12"/>
  <c r="BH1830" i="12"/>
  <c r="BG1830" i="12"/>
  <c r="BE1830" i="12"/>
  <c r="T1830" i="12"/>
  <c r="R1830" i="12"/>
  <c r="P1830" i="12"/>
  <c r="BI1821" i="12"/>
  <c r="BH1821" i="12"/>
  <c r="BG1821" i="12"/>
  <c r="BE1821" i="12"/>
  <c r="T1821" i="12"/>
  <c r="R1821" i="12"/>
  <c r="P1821" i="12"/>
  <c r="BI1819" i="12"/>
  <c r="BH1819" i="12"/>
  <c r="BG1819" i="12"/>
  <c r="BE1819" i="12"/>
  <c r="T1819" i="12"/>
  <c r="R1819" i="12"/>
  <c r="P1819" i="12"/>
  <c r="BI1817" i="12"/>
  <c r="BH1817" i="12"/>
  <c r="BG1817" i="12"/>
  <c r="BE1817" i="12"/>
  <c r="T1817" i="12"/>
  <c r="R1817" i="12"/>
  <c r="P1817" i="12"/>
  <c r="BI1815" i="12"/>
  <c r="BH1815" i="12"/>
  <c r="BG1815" i="12"/>
  <c r="BE1815" i="12"/>
  <c r="T1815" i="12"/>
  <c r="R1815" i="12"/>
  <c r="P1815" i="12"/>
  <c r="BI1799" i="12"/>
  <c r="BH1799" i="12"/>
  <c r="BG1799" i="12"/>
  <c r="BE1799" i="12"/>
  <c r="T1799" i="12"/>
  <c r="R1799" i="12"/>
  <c r="P1799" i="12"/>
  <c r="BI1783" i="12"/>
  <c r="BH1783" i="12"/>
  <c r="BG1783" i="12"/>
  <c r="BE1783" i="12"/>
  <c r="T1783" i="12"/>
  <c r="R1783" i="12"/>
  <c r="P1783" i="12"/>
  <c r="BI1781" i="12"/>
  <c r="BH1781" i="12"/>
  <c r="BG1781" i="12"/>
  <c r="BE1781" i="12"/>
  <c r="T1781" i="12"/>
  <c r="R1781" i="12"/>
  <c r="P1781" i="12"/>
  <c r="BI1765" i="12"/>
  <c r="BH1765" i="12"/>
  <c r="BG1765" i="12"/>
  <c r="BE1765" i="12"/>
  <c r="T1765" i="12"/>
  <c r="R1765" i="12"/>
  <c r="P1765" i="12"/>
  <c r="BI1762" i="12"/>
  <c r="BH1762" i="12"/>
  <c r="BG1762" i="12"/>
  <c r="BE1762" i="12"/>
  <c r="T1762" i="12"/>
  <c r="R1762" i="12"/>
  <c r="P1762" i="12"/>
  <c r="BI1760" i="12"/>
  <c r="BH1760" i="12"/>
  <c r="BG1760" i="12"/>
  <c r="BE1760" i="12"/>
  <c r="T1760" i="12"/>
  <c r="R1760" i="12"/>
  <c r="P1760" i="12"/>
  <c r="BI1758" i="12"/>
  <c r="BH1758" i="12"/>
  <c r="BG1758" i="12"/>
  <c r="BE1758" i="12"/>
  <c r="T1758" i="12"/>
  <c r="R1758" i="12"/>
  <c r="P1758" i="12"/>
  <c r="BI1755" i="12"/>
  <c r="BH1755" i="12"/>
  <c r="BG1755" i="12"/>
  <c r="BE1755" i="12"/>
  <c r="T1755" i="12"/>
  <c r="R1755" i="12"/>
  <c r="P1755" i="12"/>
  <c r="BI1753" i="12"/>
  <c r="BH1753" i="12"/>
  <c r="BG1753" i="12"/>
  <c r="BE1753" i="12"/>
  <c r="T1753" i="12"/>
  <c r="R1753" i="12"/>
  <c r="P1753" i="12"/>
  <c r="BI1751" i="12"/>
  <c r="BH1751" i="12"/>
  <c r="BG1751" i="12"/>
  <c r="BE1751" i="12"/>
  <c r="T1751" i="12"/>
  <c r="R1751" i="12"/>
  <c r="P1751" i="12"/>
  <c r="BI1728" i="12"/>
  <c r="BH1728" i="12"/>
  <c r="BG1728" i="12"/>
  <c r="BE1728" i="12"/>
  <c r="T1728" i="12"/>
  <c r="R1728" i="12"/>
  <c r="P1728" i="12"/>
  <c r="BI1720" i="12"/>
  <c r="BH1720" i="12"/>
  <c r="BG1720" i="12"/>
  <c r="BE1720" i="12"/>
  <c r="T1720" i="12"/>
  <c r="R1720" i="12"/>
  <c r="P1720" i="12"/>
  <c r="BI1718" i="12"/>
  <c r="BH1718" i="12"/>
  <c r="BG1718" i="12"/>
  <c r="BE1718" i="12"/>
  <c r="T1718" i="12"/>
  <c r="R1718" i="12"/>
  <c r="P1718" i="12"/>
  <c r="BI1716" i="12"/>
  <c r="BH1716" i="12"/>
  <c r="BG1716" i="12"/>
  <c r="BE1716" i="12"/>
  <c r="T1716" i="12"/>
  <c r="R1716" i="12"/>
  <c r="P1716" i="12"/>
  <c r="BI1706" i="12"/>
  <c r="BH1706" i="12"/>
  <c r="BG1706" i="12"/>
  <c r="BE1706" i="12"/>
  <c r="T1706" i="12"/>
  <c r="R1706" i="12"/>
  <c r="P1706" i="12"/>
  <c r="BI1692" i="12"/>
  <c r="BH1692" i="12"/>
  <c r="BG1692" i="12"/>
  <c r="BE1692" i="12"/>
  <c r="T1692" i="12"/>
  <c r="R1692" i="12"/>
  <c r="P1692" i="12"/>
  <c r="BI1689" i="12"/>
  <c r="BH1689" i="12"/>
  <c r="BG1689" i="12"/>
  <c r="BE1689" i="12"/>
  <c r="T1689" i="12"/>
  <c r="R1689" i="12"/>
  <c r="P1689" i="12"/>
  <c r="BI1687" i="12"/>
  <c r="BH1687" i="12"/>
  <c r="BG1687" i="12"/>
  <c r="BE1687" i="12"/>
  <c r="T1687" i="12"/>
  <c r="R1687" i="12"/>
  <c r="P1687" i="12"/>
  <c r="BI1685" i="12"/>
  <c r="BH1685" i="12"/>
  <c r="BG1685" i="12"/>
  <c r="BE1685" i="12"/>
  <c r="T1685" i="12"/>
  <c r="R1685" i="12"/>
  <c r="P1685" i="12"/>
  <c r="BI1678" i="12"/>
  <c r="BH1678" i="12"/>
  <c r="BG1678" i="12"/>
  <c r="BE1678" i="12"/>
  <c r="T1678" i="12"/>
  <c r="R1678" i="12"/>
  <c r="P1678" i="12"/>
  <c r="BI1676" i="12"/>
  <c r="BH1676" i="12"/>
  <c r="BG1676" i="12"/>
  <c r="BE1676" i="12"/>
  <c r="T1676" i="12"/>
  <c r="R1676" i="12"/>
  <c r="P1676" i="12"/>
  <c r="BI1671" i="12"/>
  <c r="BH1671" i="12"/>
  <c r="BG1671" i="12"/>
  <c r="BE1671" i="12"/>
  <c r="T1671" i="12"/>
  <c r="R1671" i="12"/>
  <c r="P1671" i="12"/>
  <c r="BI1665" i="12"/>
  <c r="BH1665" i="12"/>
  <c r="BG1665" i="12"/>
  <c r="BE1665" i="12"/>
  <c r="T1665" i="12"/>
  <c r="R1665" i="12"/>
  <c r="P1665" i="12"/>
  <c r="BI1658" i="12"/>
  <c r="BH1658" i="12"/>
  <c r="BG1658" i="12"/>
  <c r="BE1658" i="12"/>
  <c r="T1658" i="12"/>
  <c r="R1658" i="12"/>
  <c r="P1658" i="12"/>
  <c r="BI1655" i="12"/>
  <c r="BH1655" i="12"/>
  <c r="BG1655" i="12"/>
  <c r="BE1655" i="12"/>
  <c r="T1655" i="12"/>
  <c r="R1655" i="12"/>
  <c r="P1655" i="12"/>
  <c r="BI1653" i="12"/>
  <c r="BH1653" i="12"/>
  <c r="BG1653" i="12"/>
  <c r="BE1653" i="12"/>
  <c r="T1653" i="12"/>
  <c r="R1653" i="12"/>
  <c r="P1653" i="12"/>
  <c r="BI1651" i="12"/>
  <c r="BH1651" i="12"/>
  <c r="BG1651" i="12"/>
  <c r="BE1651" i="12"/>
  <c r="T1651" i="12"/>
  <c r="R1651" i="12"/>
  <c r="P1651" i="12"/>
  <c r="BI1649" i="12"/>
  <c r="BH1649" i="12"/>
  <c r="BG1649" i="12"/>
  <c r="BE1649" i="12"/>
  <c r="T1649" i="12"/>
  <c r="R1649" i="12"/>
  <c r="P1649" i="12"/>
  <c r="BI1639" i="12"/>
  <c r="BH1639" i="12"/>
  <c r="BG1639" i="12"/>
  <c r="BE1639" i="12"/>
  <c r="T1639" i="12"/>
  <c r="R1639" i="12"/>
  <c r="P1639" i="12"/>
  <c r="BI1620" i="12"/>
  <c r="BH1620" i="12"/>
  <c r="BG1620" i="12"/>
  <c r="BE1620" i="12"/>
  <c r="T1620" i="12"/>
  <c r="R1620" i="12"/>
  <c r="P1620" i="12"/>
  <c r="BI1618" i="12"/>
  <c r="BH1618" i="12"/>
  <c r="BG1618" i="12"/>
  <c r="BE1618" i="12"/>
  <c r="T1618" i="12"/>
  <c r="R1618" i="12"/>
  <c r="P1618" i="12"/>
  <c r="BI1598" i="12"/>
  <c r="BH1598" i="12"/>
  <c r="BG1598" i="12"/>
  <c r="BE1598" i="12"/>
  <c r="T1598" i="12"/>
  <c r="R1598" i="12"/>
  <c r="P1598" i="12"/>
  <c r="BI1596" i="12"/>
  <c r="BH1596" i="12"/>
  <c r="BG1596" i="12"/>
  <c r="BE1596" i="12"/>
  <c r="T1596" i="12"/>
  <c r="R1596" i="12"/>
  <c r="P1596" i="12"/>
  <c r="BI1594" i="12"/>
  <c r="BH1594" i="12"/>
  <c r="BG1594" i="12"/>
  <c r="BE1594" i="12"/>
  <c r="T1594" i="12"/>
  <c r="R1594" i="12"/>
  <c r="P1594" i="12"/>
  <c r="BI1591" i="12"/>
  <c r="BH1591" i="12"/>
  <c r="BG1591" i="12"/>
  <c r="BE1591" i="12"/>
  <c r="T1591" i="12"/>
  <c r="R1591" i="12"/>
  <c r="P1591" i="12"/>
  <c r="BI1590" i="12"/>
  <c r="BH1590" i="12"/>
  <c r="BG1590" i="12"/>
  <c r="BE1590" i="12"/>
  <c r="T1590" i="12"/>
  <c r="R1590" i="12"/>
  <c r="P1590" i="12"/>
  <c r="BI1589" i="12"/>
  <c r="BH1589" i="12"/>
  <c r="BG1589" i="12"/>
  <c r="BE1589" i="12"/>
  <c r="T1589" i="12"/>
  <c r="R1589" i="12"/>
  <c r="P1589" i="12"/>
  <c r="BI1587" i="12"/>
  <c r="BH1587" i="12"/>
  <c r="BG1587" i="12"/>
  <c r="BE1587" i="12"/>
  <c r="T1587" i="12"/>
  <c r="R1587" i="12"/>
  <c r="P1587" i="12"/>
  <c r="BI1586" i="12"/>
  <c r="BH1586" i="12"/>
  <c r="BG1586" i="12"/>
  <c r="BE1586" i="12"/>
  <c r="T1586" i="12"/>
  <c r="R1586" i="12"/>
  <c r="P1586" i="12"/>
  <c r="BI1579" i="12"/>
  <c r="BH1579" i="12"/>
  <c r="BG1579" i="12"/>
  <c r="BE1579" i="12"/>
  <c r="T1579" i="12"/>
  <c r="R1579" i="12"/>
  <c r="P1579" i="12"/>
  <c r="BI1576" i="12"/>
  <c r="BH1576" i="12"/>
  <c r="BG1576" i="12"/>
  <c r="BE1576" i="12"/>
  <c r="T1576" i="12"/>
  <c r="R1576" i="12"/>
  <c r="P1576" i="12"/>
  <c r="BI1575" i="12"/>
  <c r="BH1575" i="12"/>
  <c r="BG1575" i="12"/>
  <c r="BE1575" i="12"/>
  <c r="T1575" i="12"/>
  <c r="R1575" i="12"/>
  <c r="P1575" i="12"/>
  <c r="BI1573" i="12"/>
  <c r="BH1573" i="12"/>
  <c r="BG1573" i="12"/>
  <c r="BE1573" i="12"/>
  <c r="T1573" i="12"/>
  <c r="R1573" i="12"/>
  <c r="P1573" i="12"/>
  <c r="BI1571" i="12"/>
  <c r="BH1571" i="12"/>
  <c r="BG1571" i="12"/>
  <c r="BE1571" i="12"/>
  <c r="T1571" i="12"/>
  <c r="R1571" i="12"/>
  <c r="P1571" i="12"/>
  <c r="BI1569" i="12"/>
  <c r="BH1569" i="12"/>
  <c r="BG1569" i="12"/>
  <c r="BE1569" i="12"/>
  <c r="T1569" i="12"/>
  <c r="R1569" i="12"/>
  <c r="P1569" i="12"/>
  <c r="BI1567" i="12"/>
  <c r="BH1567" i="12"/>
  <c r="BG1567" i="12"/>
  <c r="BE1567" i="12"/>
  <c r="T1567" i="12"/>
  <c r="R1567" i="12"/>
  <c r="P1567" i="12"/>
  <c r="BI1565" i="12"/>
  <c r="BH1565" i="12"/>
  <c r="BG1565" i="12"/>
  <c r="BE1565" i="12"/>
  <c r="T1565" i="12"/>
  <c r="R1565" i="12"/>
  <c r="P1565" i="12"/>
  <c r="BI1563" i="12"/>
  <c r="BH1563" i="12"/>
  <c r="BG1563" i="12"/>
  <c r="BE1563" i="12"/>
  <c r="T1563" i="12"/>
  <c r="R1563" i="12"/>
  <c r="P1563" i="12"/>
  <c r="BI1562" i="12"/>
  <c r="BH1562" i="12"/>
  <c r="BG1562" i="12"/>
  <c r="BE1562" i="12"/>
  <c r="T1562" i="12"/>
  <c r="R1562" i="12"/>
  <c r="P1562" i="12"/>
  <c r="BI1561" i="12"/>
  <c r="BH1561" i="12"/>
  <c r="BG1561" i="12"/>
  <c r="BE1561" i="12"/>
  <c r="T1561" i="12"/>
  <c r="R1561" i="12"/>
  <c r="P1561" i="12"/>
  <c r="BI1559" i="12"/>
  <c r="BH1559" i="12"/>
  <c r="BG1559" i="12"/>
  <c r="BE1559" i="12"/>
  <c r="T1559" i="12"/>
  <c r="R1559" i="12"/>
  <c r="P1559" i="12"/>
  <c r="BI1558" i="12"/>
  <c r="BH1558" i="12"/>
  <c r="BG1558" i="12"/>
  <c r="BE1558" i="12"/>
  <c r="T1558" i="12"/>
  <c r="R1558" i="12"/>
  <c r="P1558" i="12"/>
  <c r="BI1557" i="12"/>
  <c r="BH1557" i="12"/>
  <c r="BG1557" i="12"/>
  <c r="BE1557" i="12"/>
  <c r="T1557" i="12"/>
  <c r="R1557" i="12"/>
  <c r="P1557" i="12"/>
  <c r="BI1554" i="12"/>
  <c r="BH1554" i="12"/>
  <c r="BG1554" i="12"/>
  <c r="BE1554" i="12"/>
  <c r="T1554" i="12"/>
  <c r="R1554" i="12"/>
  <c r="P1554" i="12"/>
  <c r="BI1553" i="12"/>
  <c r="BH1553" i="12"/>
  <c r="BG1553" i="12"/>
  <c r="BE1553" i="12"/>
  <c r="T1553" i="12"/>
  <c r="R1553" i="12"/>
  <c r="P1553" i="12"/>
  <c r="BI1547" i="12"/>
  <c r="BH1547" i="12"/>
  <c r="BG1547" i="12"/>
  <c r="BE1547" i="12"/>
  <c r="T1547" i="12"/>
  <c r="R1547" i="12"/>
  <c r="P1547" i="12"/>
  <c r="BI1546" i="12"/>
  <c r="BH1546" i="12"/>
  <c r="BG1546" i="12"/>
  <c r="BE1546" i="12"/>
  <c r="T1546" i="12"/>
  <c r="R1546" i="12"/>
  <c r="P1546" i="12"/>
  <c r="BI1544" i="12"/>
  <c r="BH1544" i="12"/>
  <c r="BG1544" i="12"/>
  <c r="BE1544" i="12"/>
  <c r="T1544" i="12"/>
  <c r="R1544" i="12"/>
  <c r="P1544" i="12"/>
  <c r="BI1539" i="12"/>
  <c r="BH1539" i="12"/>
  <c r="BG1539" i="12"/>
  <c r="BE1539" i="12"/>
  <c r="T1539" i="12"/>
  <c r="R1539" i="12"/>
  <c r="P1539" i="12"/>
  <c r="BI1537" i="12"/>
  <c r="BH1537" i="12"/>
  <c r="BG1537" i="12"/>
  <c r="BE1537" i="12"/>
  <c r="T1537" i="12"/>
  <c r="R1537" i="12"/>
  <c r="P1537" i="12"/>
  <c r="BI1536" i="12"/>
  <c r="BH1536" i="12"/>
  <c r="BG1536" i="12"/>
  <c r="BE1536" i="12"/>
  <c r="T1536" i="12"/>
  <c r="R1536" i="12"/>
  <c r="P1536" i="12"/>
  <c r="BI1534" i="12"/>
  <c r="BH1534" i="12"/>
  <c r="BG1534" i="12"/>
  <c r="BE1534" i="12"/>
  <c r="T1534" i="12"/>
  <c r="R1534" i="12"/>
  <c r="P1534" i="12"/>
  <c r="BI1533" i="12"/>
  <c r="BH1533" i="12"/>
  <c r="BG1533" i="12"/>
  <c r="BE1533" i="12"/>
  <c r="T1533" i="12"/>
  <c r="R1533" i="12"/>
  <c r="P1533" i="12"/>
  <c r="BI1531" i="12"/>
  <c r="BH1531" i="12"/>
  <c r="BG1531" i="12"/>
  <c r="BE1531" i="12"/>
  <c r="T1531" i="12"/>
  <c r="R1531" i="12"/>
  <c r="P1531" i="12"/>
  <c r="BI1530" i="12"/>
  <c r="BH1530" i="12"/>
  <c r="BG1530" i="12"/>
  <c r="BE1530" i="12"/>
  <c r="T1530" i="12"/>
  <c r="R1530" i="12"/>
  <c r="P1530" i="12"/>
  <c r="BI1528" i="12"/>
  <c r="BH1528" i="12"/>
  <c r="BG1528" i="12"/>
  <c r="BE1528" i="12"/>
  <c r="T1528" i="12"/>
  <c r="R1528" i="12"/>
  <c r="P1528" i="12"/>
  <c r="BI1527" i="12"/>
  <c r="BH1527" i="12"/>
  <c r="BG1527" i="12"/>
  <c r="BE1527" i="12"/>
  <c r="T1527" i="12"/>
  <c r="R1527" i="12"/>
  <c r="P1527" i="12"/>
  <c r="BI1526" i="12"/>
  <c r="BH1526" i="12"/>
  <c r="BG1526" i="12"/>
  <c r="BE1526" i="12"/>
  <c r="T1526" i="12"/>
  <c r="R1526" i="12"/>
  <c r="P1526" i="12"/>
  <c r="BI1524" i="12"/>
  <c r="BH1524" i="12"/>
  <c r="BG1524" i="12"/>
  <c r="BE1524" i="12"/>
  <c r="T1524" i="12"/>
  <c r="R1524" i="12"/>
  <c r="P1524" i="12"/>
  <c r="BI1523" i="12"/>
  <c r="BH1523" i="12"/>
  <c r="BG1523" i="12"/>
  <c r="BE1523" i="12"/>
  <c r="T1523" i="12"/>
  <c r="R1523" i="12"/>
  <c r="P1523" i="12"/>
  <c r="BI1521" i="12"/>
  <c r="BH1521" i="12"/>
  <c r="BG1521" i="12"/>
  <c r="BE1521" i="12"/>
  <c r="T1521" i="12"/>
  <c r="R1521" i="12"/>
  <c r="P1521" i="12"/>
  <c r="BI1519" i="12"/>
  <c r="BH1519" i="12"/>
  <c r="BG1519" i="12"/>
  <c r="BE1519" i="12"/>
  <c r="T1519" i="12"/>
  <c r="R1519" i="12"/>
  <c r="P1519" i="12"/>
  <c r="BI1517" i="12"/>
  <c r="BH1517" i="12"/>
  <c r="BG1517" i="12"/>
  <c r="BE1517" i="12"/>
  <c r="T1517" i="12"/>
  <c r="R1517" i="12"/>
  <c r="P1517" i="12"/>
  <c r="BI1516" i="12"/>
  <c r="BH1516" i="12"/>
  <c r="BG1516" i="12"/>
  <c r="BE1516" i="12"/>
  <c r="T1516" i="12"/>
  <c r="R1516" i="12"/>
  <c r="P1516" i="12"/>
  <c r="BI1514" i="12"/>
  <c r="BH1514" i="12"/>
  <c r="BG1514" i="12"/>
  <c r="BE1514" i="12"/>
  <c r="T1514" i="12"/>
  <c r="R1514" i="12"/>
  <c r="P1514" i="12"/>
  <c r="BI1513" i="12"/>
  <c r="BH1513" i="12"/>
  <c r="BG1513" i="12"/>
  <c r="BE1513" i="12"/>
  <c r="T1513" i="12"/>
  <c r="R1513" i="12"/>
  <c r="P1513" i="12"/>
  <c r="BI1511" i="12"/>
  <c r="BH1511" i="12"/>
  <c r="BG1511" i="12"/>
  <c r="BE1511" i="12"/>
  <c r="T1511" i="12"/>
  <c r="R1511" i="12"/>
  <c r="P1511" i="12"/>
  <c r="BI1510" i="12"/>
  <c r="BH1510" i="12"/>
  <c r="BG1510" i="12"/>
  <c r="BE1510" i="12"/>
  <c r="T1510" i="12"/>
  <c r="R1510" i="12"/>
  <c r="P1510" i="12"/>
  <c r="BI1509" i="12"/>
  <c r="BH1509" i="12"/>
  <c r="BG1509" i="12"/>
  <c r="BE1509" i="12"/>
  <c r="T1509" i="12"/>
  <c r="R1509" i="12"/>
  <c r="P1509" i="12"/>
  <c r="BI1507" i="12"/>
  <c r="BH1507" i="12"/>
  <c r="BG1507" i="12"/>
  <c r="BE1507" i="12"/>
  <c r="T1507" i="12"/>
  <c r="R1507" i="12"/>
  <c r="P1507" i="12"/>
  <c r="BI1502" i="12"/>
  <c r="BH1502" i="12"/>
  <c r="BG1502" i="12"/>
  <c r="BE1502" i="12"/>
  <c r="T1502" i="12"/>
  <c r="R1502" i="12"/>
  <c r="P1502" i="12"/>
  <c r="BI1501" i="12"/>
  <c r="BH1501" i="12"/>
  <c r="BG1501" i="12"/>
  <c r="BE1501" i="12"/>
  <c r="T1501" i="12"/>
  <c r="R1501" i="12"/>
  <c r="P1501" i="12"/>
  <c r="BI1499" i="12"/>
  <c r="BH1499" i="12"/>
  <c r="BG1499" i="12"/>
  <c r="BE1499" i="12"/>
  <c r="T1499" i="12"/>
  <c r="R1499" i="12"/>
  <c r="P1499" i="12"/>
  <c r="BI1497" i="12"/>
  <c r="BH1497" i="12"/>
  <c r="BG1497" i="12"/>
  <c r="BE1497" i="12"/>
  <c r="T1497" i="12"/>
  <c r="R1497" i="12"/>
  <c r="P1497" i="12"/>
  <c r="BI1495" i="12"/>
  <c r="BH1495" i="12"/>
  <c r="BG1495" i="12"/>
  <c r="BE1495" i="12"/>
  <c r="T1495" i="12"/>
  <c r="R1495" i="12"/>
  <c r="P1495" i="12"/>
  <c r="BI1494" i="12"/>
  <c r="BH1494" i="12"/>
  <c r="BG1494" i="12"/>
  <c r="BE1494" i="12"/>
  <c r="T1494" i="12"/>
  <c r="R1494" i="12"/>
  <c r="P1494" i="12"/>
  <c r="BI1493" i="12"/>
  <c r="BH1493" i="12"/>
  <c r="BG1493" i="12"/>
  <c r="BE1493" i="12"/>
  <c r="T1493" i="12"/>
  <c r="R1493" i="12"/>
  <c r="P1493" i="12"/>
  <c r="BI1488" i="12"/>
  <c r="BH1488" i="12"/>
  <c r="BG1488" i="12"/>
  <c r="BE1488" i="12"/>
  <c r="T1488" i="12"/>
  <c r="R1488" i="12"/>
  <c r="P1488" i="12"/>
  <c r="BI1485" i="12"/>
  <c r="BH1485" i="12"/>
  <c r="BG1485" i="12"/>
  <c r="BE1485" i="12"/>
  <c r="T1485" i="12"/>
  <c r="R1485" i="12"/>
  <c r="P1485" i="12"/>
  <c r="BI1484" i="12"/>
  <c r="BH1484" i="12"/>
  <c r="BG1484" i="12"/>
  <c r="BE1484" i="12"/>
  <c r="T1484" i="12"/>
  <c r="R1484" i="12"/>
  <c r="P1484" i="12"/>
  <c r="BI1478" i="12"/>
  <c r="BH1478" i="12"/>
  <c r="BG1478" i="12"/>
  <c r="BE1478" i="12"/>
  <c r="T1478" i="12"/>
  <c r="R1478" i="12"/>
  <c r="P1478" i="12"/>
  <c r="BI1475" i="12"/>
  <c r="BH1475" i="12"/>
  <c r="BG1475" i="12"/>
  <c r="BE1475" i="12"/>
  <c r="T1475" i="12"/>
  <c r="R1475" i="12"/>
  <c r="P1475" i="12"/>
  <c r="BI1473" i="12"/>
  <c r="BH1473" i="12"/>
  <c r="BG1473" i="12"/>
  <c r="BE1473" i="12"/>
  <c r="T1473" i="12"/>
  <c r="R1473" i="12"/>
  <c r="P1473" i="12"/>
  <c r="BI1465" i="12"/>
  <c r="BH1465" i="12"/>
  <c r="BG1465" i="12"/>
  <c r="BE1465" i="12"/>
  <c r="T1465" i="12"/>
  <c r="R1465" i="12"/>
  <c r="P1465" i="12"/>
  <c r="BI1462" i="12"/>
  <c r="BH1462" i="12"/>
  <c r="BG1462" i="12"/>
  <c r="BE1462" i="12"/>
  <c r="T1462" i="12"/>
  <c r="R1462" i="12"/>
  <c r="P1462" i="12"/>
  <c r="BI1458" i="12"/>
  <c r="BH1458" i="12"/>
  <c r="BG1458" i="12"/>
  <c r="BE1458" i="12"/>
  <c r="T1458" i="12"/>
  <c r="R1458" i="12"/>
  <c r="P1458" i="12"/>
  <c r="BI1455" i="12"/>
  <c r="BH1455" i="12"/>
  <c r="BG1455" i="12"/>
  <c r="BE1455" i="12"/>
  <c r="T1455" i="12"/>
  <c r="R1455" i="12"/>
  <c r="P1455" i="12"/>
  <c r="BI1453" i="12"/>
  <c r="BH1453" i="12"/>
  <c r="BG1453" i="12"/>
  <c r="BE1453" i="12"/>
  <c r="T1453" i="12"/>
  <c r="R1453" i="12"/>
  <c r="P1453" i="12"/>
  <c r="BI1451" i="12"/>
  <c r="BH1451" i="12"/>
  <c r="BG1451" i="12"/>
  <c r="BE1451" i="12"/>
  <c r="T1451" i="12"/>
  <c r="R1451" i="12"/>
  <c r="P1451" i="12"/>
  <c r="BI1449" i="12"/>
  <c r="BH1449" i="12"/>
  <c r="BG1449" i="12"/>
  <c r="BE1449" i="12"/>
  <c r="T1449" i="12"/>
  <c r="R1449" i="12"/>
  <c r="P1449" i="12"/>
  <c r="BI1447" i="12"/>
  <c r="BH1447" i="12"/>
  <c r="BG1447" i="12"/>
  <c r="BE1447" i="12"/>
  <c r="T1447" i="12"/>
  <c r="R1447" i="12"/>
  <c r="P1447" i="12"/>
  <c r="BI1445" i="12"/>
  <c r="BH1445" i="12"/>
  <c r="BG1445" i="12"/>
  <c r="BE1445" i="12"/>
  <c r="T1445" i="12"/>
  <c r="R1445" i="12"/>
  <c r="P1445" i="12"/>
  <c r="BI1443" i="12"/>
  <c r="BH1443" i="12"/>
  <c r="BG1443" i="12"/>
  <c r="BE1443" i="12"/>
  <c r="T1443" i="12"/>
  <c r="R1443" i="12"/>
  <c r="P1443" i="12"/>
  <c r="BI1437" i="12"/>
  <c r="BH1437" i="12"/>
  <c r="BG1437" i="12"/>
  <c r="BE1437" i="12"/>
  <c r="T1437" i="12"/>
  <c r="R1437" i="12"/>
  <c r="P1437" i="12"/>
  <c r="BI1435" i="12"/>
  <c r="BH1435" i="12"/>
  <c r="BG1435" i="12"/>
  <c r="BE1435" i="12"/>
  <c r="T1435" i="12"/>
  <c r="R1435" i="12"/>
  <c r="P1435" i="12"/>
  <c r="BI1431" i="12"/>
  <c r="BH1431" i="12"/>
  <c r="BG1431" i="12"/>
  <c r="BE1431" i="12"/>
  <c r="T1431" i="12"/>
  <c r="R1431" i="12"/>
  <c r="P1431" i="12"/>
  <c r="BI1429" i="12"/>
  <c r="BH1429" i="12"/>
  <c r="BG1429" i="12"/>
  <c r="BE1429" i="12"/>
  <c r="T1429" i="12"/>
  <c r="R1429" i="12"/>
  <c r="P1429" i="12"/>
  <c r="BI1426" i="12"/>
  <c r="BH1426" i="12"/>
  <c r="BG1426" i="12"/>
  <c r="BE1426" i="12"/>
  <c r="T1426" i="12"/>
  <c r="R1426" i="12"/>
  <c r="P1426" i="12"/>
  <c r="BI1425" i="12"/>
  <c r="BH1425" i="12"/>
  <c r="BG1425" i="12"/>
  <c r="BE1425" i="12"/>
  <c r="T1425" i="12"/>
  <c r="R1425" i="12"/>
  <c r="P1425" i="12"/>
  <c r="BI1422" i="12"/>
  <c r="BH1422" i="12"/>
  <c r="BG1422" i="12"/>
  <c r="BE1422" i="12"/>
  <c r="T1422" i="12"/>
  <c r="R1422" i="12"/>
  <c r="P1422" i="12"/>
  <c r="BI1416" i="12"/>
  <c r="BH1416" i="12"/>
  <c r="BG1416" i="12"/>
  <c r="BE1416" i="12"/>
  <c r="T1416" i="12"/>
  <c r="R1416" i="12"/>
  <c r="P1416" i="12"/>
  <c r="BI1414" i="12"/>
  <c r="BH1414" i="12"/>
  <c r="BG1414" i="12"/>
  <c r="BE1414" i="12"/>
  <c r="T1414" i="12"/>
  <c r="R1414" i="12"/>
  <c r="P1414" i="12"/>
  <c r="BI1401" i="12"/>
  <c r="BH1401" i="12"/>
  <c r="BG1401" i="12"/>
  <c r="BE1401" i="12"/>
  <c r="T1401" i="12"/>
  <c r="R1401" i="12"/>
  <c r="P1401" i="12"/>
  <c r="BI1398" i="12"/>
  <c r="BH1398" i="12"/>
  <c r="BG1398" i="12"/>
  <c r="BE1398" i="12"/>
  <c r="T1398" i="12"/>
  <c r="R1398" i="12"/>
  <c r="P1398" i="12"/>
  <c r="BI1394" i="12"/>
  <c r="BH1394" i="12"/>
  <c r="BG1394" i="12"/>
  <c r="BE1394" i="12"/>
  <c r="T1394" i="12"/>
  <c r="R1394" i="12"/>
  <c r="P1394" i="12"/>
  <c r="BI1392" i="12"/>
  <c r="BH1392" i="12"/>
  <c r="BG1392" i="12"/>
  <c r="BE1392" i="12"/>
  <c r="T1392" i="12"/>
  <c r="R1392" i="12"/>
  <c r="P1392" i="12"/>
  <c r="BI1389" i="12"/>
  <c r="BH1389" i="12"/>
  <c r="BG1389" i="12"/>
  <c r="BE1389" i="12"/>
  <c r="T1389" i="12"/>
  <c r="R1389" i="12"/>
  <c r="P1389" i="12"/>
  <c r="BI1385" i="12"/>
  <c r="BH1385" i="12"/>
  <c r="BG1385" i="12"/>
  <c r="BE1385" i="12"/>
  <c r="T1385" i="12"/>
  <c r="R1385" i="12"/>
  <c r="P1385" i="12"/>
  <c r="BI1379" i="12"/>
  <c r="BH1379" i="12"/>
  <c r="BG1379" i="12"/>
  <c r="BE1379" i="12"/>
  <c r="T1379" i="12"/>
  <c r="R1379" i="12"/>
  <c r="P1379" i="12"/>
  <c r="BI1376" i="12"/>
  <c r="BH1376" i="12"/>
  <c r="BG1376" i="12"/>
  <c r="BE1376" i="12"/>
  <c r="T1376" i="12"/>
  <c r="R1376" i="12"/>
  <c r="P1376" i="12"/>
  <c r="BI1373" i="12"/>
  <c r="BH1373" i="12"/>
  <c r="BG1373" i="12"/>
  <c r="BE1373" i="12"/>
  <c r="T1373" i="12"/>
  <c r="R1373" i="12"/>
  <c r="P1373" i="12"/>
  <c r="BI1372" i="12"/>
  <c r="BH1372" i="12"/>
  <c r="BG1372" i="12"/>
  <c r="BE1372" i="12"/>
  <c r="T1372" i="12"/>
  <c r="R1372" i="12"/>
  <c r="P1372" i="12"/>
  <c r="BI1370" i="12"/>
  <c r="BH1370" i="12"/>
  <c r="BG1370" i="12"/>
  <c r="BE1370" i="12"/>
  <c r="T1370" i="12"/>
  <c r="R1370" i="12"/>
  <c r="P1370" i="12"/>
  <c r="BI1366" i="12"/>
  <c r="BH1366" i="12"/>
  <c r="BG1366" i="12"/>
  <c r="BE1366" i="12"/>
  <c r="T1366" i="12"/>
  <c r="R1366" i="12"/>
  <c r="P1366" i="12"/>
  <c r="BI1362" i="12"/>
  <c r="BH1362" i="12"/>
  <c r="BG1362" i="12"/>
  <c r="BE1362" i="12"/>
  <c r="T1362" i="12"/>
  <c r="R1362" i="12"/>
  <c r="P1362" i="12"/>
  <c r="BI1358" i="12"/>
  <c r="BH1358" i="12"/>
  <c r="BG1358" i="12"/>
  <c r="BE1358" i="12"/>
  <c r="T1358" i="12"/>
  <c r="R1358" i="12"/>
  <c r="P1358" i="12"/>
  <c r="BI1353" i="12"/>
  <c r="BH1353" i="12"/>
  <c r="BG1353" i="12"/>
  <c r="BE1353" i="12"/>
  <c r="T1353" i="12"/>
  <c r="R1353" i="12"/>
  <c r="P1353" i="12"/>
  <c r="BI1348" i="12"/>
  <c r="BH1348" i="12"/>
  <c r="BG1348" i="12"/>
  <c r="BE1348" i="12"/>
  <c r="T1348" i="12"/>
  <c r="R1348" i="12"/>
  <c r="P1348" i="12"/>
  <c r="BI1345" i="12"/>
  <c r="BH1345" i="12"/>
  <c r="BG1345" i="12"/>
  <c r="BE1345" i="12"/>
  <c r="T1345" i="12"/>
  <c r="R1345" i="12"/>
  <c r="P1345" i="12"/>
  <c r="BI1343" i="12"/>
  <c r="BH1343" i="12"/>
  <c r="BG1343" i="12"/>
  <c r="BE1343" i="12"/>
  <c r="T1343" i="12"/>
  <c r="R1343" i="12"/>
  <c r="P1343" i="12"/>
  <c r="BI1340" i="12"/>
  <c r="BH1340" i="12"/>
  <c r="BG1340" i="12"/>
  <c r="BE1340" i="12"/>
  <c r="T1340" i="12"/>
  <c r="R1340" i="12"/>
  <c r="P1340" i="12"/>
  <c r="BI1338" i="12"/>
  <c r="BH1338" i="12"/>
  <c r="BG1338" i="12"/>
  <c r="BE1338" i="12"/>
  <c r="T1338" i="12"/>
  <c r="R1338" i="12"/>
  <c r="P1338" i="12"/>
  <c r="BI1336" i="12"/>
  <c r="BH1336" i="12"/>
  <c r="BG1336" i="12"/>
  <c r="BE1336" i="12"/>
  <c r="T1336" i="12"/>
  <c r="R1336" i="12"/>
  <c r="P1336" i="12"/>
  <c r="BI1333" i="12"/>
  <c r="BH1333" i="12"/>
  <c r="BG1333" i="12"/>
  <c r="BE1333" i="12"/>
  <c r="T1333" i="12"/>
  <c r="R1333" i="12"/>
  <c r="P1333" i="12"/>
  <c r="BI1326" i="12"/>
  <c r="BH1326" i="12"/>
  <c r="BG1326" i="12"/>
  <c r="BE1326" i="12"/>
  <c r="T1326" i="12"/>
  <c r="R1326" i="12"/>
  <c r="P1326" i="12"/>
  <c r="BI1321" i="12"/>
  <c r="BH1321" i="12"/>
  <c r="BG1321" i="12"/>
  <c r="BE1321" i="12"/>
  <c r="T1321" i="12"/>
  <c r="R1321" i="12"/>
  <c r="P1321" i="12"/>
  <c r="BI1307" i="12"/>
  <c r="BH1307" i="12"/>
  <c r="BG1307" i="12"/>
  <c r="BE1307" i="12"/>
  <c r="T1307" i="12"/>
  <c r="R1307" i="12"/>
  <c r="P1307" i="12"/>
  <c r="BI1300" i="12"/>
  <c r="BH1300" i="12"/>
  <c r="BG1300" i="12"/>
  <c r="BE1300" i="12"/>
  <c r="T1300" i="12"/>
  <c r="R1300" i="12"/>
  <c r="P1300" i="12"/>
  <c r="BI1287" i="12"/>
  <c r="BH1287" i="12"/>
  <c r="BG1287" i="12"/>
  <c r="BE1287" i="12"/>
  <c r="T1287" i="12"/>
  <c r="R1287" i="12"/>
  <c r="P1287" i="12"/>
  <c r="BI1282" i="12"/>
  <c r="BH1282" i="12"/>
  <c r="BG1282" i="12"/>
  <c r="BE1282" i="12"/>
  <c r="T1282" i="12"/>
  <c r="R1282" i="12"/>
  <c r="P1282" i="12"/>
  <c r="BI1278" i="12"/>
  <c r="BH1278" i="12"/>
  <c r="BG1278" i="12"/>
  <c r="BE1278" i="12"/>
  <c r="T1278" i="12"/>
  <c r="R1278" i="12"/>
  <c r="P1278" i="12"/>
  <c r="BI1275" i="12"/>
  <c r="BH1275" i="12"/>
  <c r="BG1275" i="12"/>
  <c r="BE1275" i="12"/>
  <c r="T1275" i="12"/>
  <c r="R1275" i="12"/>
  <c r="P1275" i="12"/>
  <c r="BI1266" i="12"/>
  <c r="BH1266" i="12"/>
  <c r="BG1266" i="12"/>
  <c r="BE1266" i="12"/>
  <c r="T1266" i="12"/>
  <c r="R1266" i="12"/>
  <c r="P1266" i="12"/>
  <c r="BI1259" i="12"/>
  <c r="BH1259" i="12"/>
  <c r="BG1259" i="12"/>
  <c r="BE1259" i="12"/>
  <c r="T1259" i="12"/>
  <c r="R1259" i="12"/>
  <c r="P1259" i="12"/>
  <c r="BI1256" i="12"/>
  <c r="BH1256" i="12"/>
  <c r="BG1256" i="12"/>
  <c r="BE1256" i="12"/>
  <c r="T1256" i="12"/>
  <c r="R1256" i="12"/>
  <c r="P1256" i="12"/>
  <c r="BI1249" i="12"/>
  <c r="BH1249" i="12"/>
  <c r="BG1249" i="12"/>
  <c r="BE1249" i="12"/>
  <c r="T1249" i="12"/>
  <c r="R1249" i="12"/>
  <c r="P1249" i="12"/>
  <c r="BI1242" i="12"/>
  <c r="BH1242" i="12"/>
  <c r="BG1242" i="12"/>
  <c r="BE1242" i="12"/>
  <c r="T1242" i="12"/>
  <c r="R1242" i="12"/>
  <c r="P1242" i="12"/>
  <c r="BI1240" i="12"/>
  <c r="BH1240" i="12"/>
  <c r="BG1240" i="12"/>
  <c r="BE1240" i="12"/>
  <c r="T1240" i="12"/>
  <c r="R1240" i="12"/>
  <c r="P1240" i="12"/>
  <c r="BI1233" i="12"/>
  <c r="BH1233" i="12"/>
  <c r="BG1233" i="12"/>
  <c r="BE1233" i="12"/>
  <c r="T1233" i="12"/>
  <c r="R1233" i="12"/>
  <c r="P1233" i="12"/>
  <c r="BI1231" i="12"/>
  <c r="BH1231" i="12"/>
  <c r="BG1231" i="12"/>
  <c r="BE1231" i="12"/>
  <c r="T1231" i="12"/>
  <c r="R1231" i="12"/>
  <c r="P1231" i="12"/>
  <c r="BI1224" i="12"/>
  <c r="BH1224" i="12"/>
  <c r="BG1224" i="12"/>
  <c r="BE1224" i="12"/>
  <c r="T1224" i="12"/>
  <c r="R1224" i="12"/>
  <c r="P1224" i="12"/>
  <c r="BI1219" i="12"/>
  <c r="BH1219" i="12"/>
  <c r="BG1219" i="12"/>
  <c r="BE1219" i="12"/>
  <c r="T1219" i="12"/>
  <c r="R1219" i="12"/>
  <c r="P1219" i="12"/>
  <c r="BI1212" i="12"/>
  <c r="BH1212" i="12"/>
  <c r="BG1212" i="12"/>
  <c r="BE1212" i="12"/>
  <c r="T1212" i="12"/>
  <c r="R1212" i="12"/>
  <c r="P1212" i="12"/>
  <c r="BI1208" i="12"/>
  <c r="BH1208" i="12"/>
  <c r="BG1208" i="12"/>
  <c r="BE1208" i="12"/>
  <c r="T1208" i="12"/>
  <c r="R1208" i="12"/>
  <c r="P1208" i="12"/>
  <c r="BI1202" i="12"/>
  <c r="BH1202" i="12"/>
  <c r="BG1202" i="12"/>
  <c r="BE1202" i="12"/>
  <c r="T1202" i="12"/>
  <c r="R1202" i="12"/>
  <c r="P1202" i="12"/>
  <c r="BI1198" i="12"/>
  <c r="BH1198" i="12"/>
  <c r="BG1198" i="12"/>
  <c r="BE1198" i="12"/>
  <c r="T1198" i="12"/>
  <c r="R1198" i="12"/>
  <c r="P1198" i="12"/>
  <c r="BI1191" i="12"/>
  <c r="BH1191" i="12"/>
  <c r="BG1191" i="12"/>
  <c r="BE1191" i="12"/>
  <c r="T1191" i="12"/>
  <c r="R1191" i="12"/>
  <c r="P1191" i="12"/>
  <c r="BI1187" i="12"/>
  <c r="BH1187" i="12"/>
  <c r="BG1187" i="12"/>
  <c r="BE1187" i="12"/>
  <c r="T1187" i="12"/>
  <c r="R1187" i="12"/>
  <c r="P1187" i="12"/>
  <c r="BI1179" i="12"/>
  <c r="BH1179" i="12"/>
  <c r="BG1179" i="12"/>
  <c r="BE1179" i="12"/>
  <c r="T1179" i="12"/>
  <c r="R1179" i="12"/>
  <c r="P1179" i="12"/>
  <c r="BI1170" i="12"/>
  <c r="BH1170" i="12"/>
  <c r="BG1170" i="12"/>
  <c r="BE1170" i="12"/>
  <c r="T1170" i="12"/>
  <c r="R1170" i="12"/>
  <c r="P1170" i="12"/>
  <c r="BI1167" i="12"/>
  <c r="BH1167" i="12"/>
  <c r="BG1167" i="12"/>
  <c r="BE1167" i="12"/>
  <c r="T1167" i="12"/>
  <c r="R1167" i="12"/>
  <c r="P1167" i="12"/>
  <c r="BI1159" i="12"/>
  <c r="BH1159" i="12"/>
  <c r="BG1159" i="12"/>
  <c r="BE1159" i="12"/>
  <c r="T1159" i="12"/>
  <c r="R1159" i="12"/>
  <c r="P1159" i="12"/>
  <c r="BI1143" i="12"/>
  <c r="BH1143" i="12"/>
  <c r="BG1143" i="12"/>
  <c r="BE1143" i="12"/>
  <c r="T1143" i="12"/>
  <c r="R1143" i="12"/>
  <c r="P1143" i="12"/>
  <c r="BI1118" i="12"/>
  <c r="BH1118" i="12"/>
  <c r="BG1118" i="12"/>
  <c r="BE1118" i="12"/>
  <c r="T1118" i="12"/>
  <c r="R1118" i="12"/>
  <c r="P1118" i="12"/>
  <c r="BI1116" i="12"/>
  <c r="BH1116" i="12"/>
  <c r="BG1116" i="12"/>
  <c r="BE1116" i="12"/>
  <c r="T1116" i="12"/>
  <c r="R1116" i="12"/>
  <c r="P1116" i="12"/>
  <c r="BI1110" i="12"/>
  <c r="BH1110" i="12"/>
  <c r="BG1110" i="12"/>
  <c r="BE1110" i="12"/>
  <c r="T1110" i="12"/>
  <c r="R1110" i="12"/>
  <c r="P1110" i="12"/>
  <c r="BI1108" i="12"/>
  <c r="BH1108" i="12"/>
  <c r="BG1108" i="12"/>
  <c r="BE1108" i="12"/>
  <c r="T1108" i="12"/>
  <c r="R1108" i="12"/>
  <c r="P1108" i="12"/>
  <c r="BI1104" i="12"/>
  <c r="BH1104" i="12"/>
  <c r="BG1104" i="12"/>
  <c r="BE1104" i="12"/>
  <c r="T1104" i="12"/>
  <c r="R1104" i="12"/>
  <c r="P1104" i="12"/>
  <c r="BI1097" i="12"/>
  <c r="BH1097" i="12"/>
  <c r="BG1097" i="12"/>
  <c r="BE1097" i="12"/>
  <c r="T1097" i="12"/>
  <c r="R1097" i="12"/>
  <c r="P1097" i="12"/>
  <c r="BI1091" i="12"/>
  <c r="BH1091" i="12"/>
  <c r="BG1091" i="12"/>
  <c r="BE1091" i="12"/>
  <c r="T1091" i="12"/>
  <c r="R1091" i="12"/>
  <c r="P1091" i="12"/>
  <c r="BI1089" i="12"/>
  <c r="BH1089" i="12"/>
  <c r="BG1089" i="12"/>
  <c r="BE1089" i="12"/>
  <c r="T1089" i="12"/>
  <c r="R1089" i="12"/>
  <c r="P1089" i="12"/>
  <c r="BI1086" i="12"/>
  <c r="BH1086" i="12"/>
  <c r="BG1086" i="12"/>
  <c r="BE1086" i="12"/>
  <c r="T1086" i="12"/>
  <c r="R1086" i="12"/>
  <c r="P1086" i="12"/>
  <c r="BI1084" i="12"/>
  <c r="BH1084" i="12"/>
  <c r="BG1084" i="12"/>
  <c r="BE1084" i="12"/>
  <c r="T1084" i="12"/>
  <c r="R1084" i="12"/>
  <c r="P1084" i="12"/>
  <c r="BI1082" i="12"/>
  <c r="BH1082" i="12"/>
  <c r="BG1082" i="12"/>
  <c r="BE1082" i="12"/>
  <c r="T1082" i="12"/>
  <c r="R1082" i="12"/>
  <c r="P1082" i="12"/>
  <c r="BI1079" i="12"/>
  <c r="BH1079" i="12"/>
  <c r="BG1079" i="12"/>
  <c r="BE1079" i="12"/>
  <c r="T1079" i="12"/>
  <c r="R1079" i="12"/>
  <c r="P1079" i="12"/>
  <c r="BI1076" i="12"/>
  <c r="BH1076" i="12"/>
  <c r="BG1076" i="12"/>
  <c r="BE1076" i="12"/>
  <c r="T1076" i="12"/>
  <c r="R1076" i="12"/>
  <c r="P1076" i="12"/>
  <c r="BI1073" i="12"/>
  <c r="BH1073" i="12"/>
  <c r="BG1073" i="12"/>
  <c r="BE1073" i="12"/>
  <c r="T1073" i="12"/>
  <c r="R1073" i="12"/>
  <c r="P1073" i="12"/>
  <c r="BI1071" i="12"/>
  <c r="BH1071" i="12"/>
  <c r="BG1071" i="12"/>
  <c r="BE1071" i="12"/>
  <c r="T1071" i="12"/>
  <c r="R1071" i="12"/>
  <c r="P1071" i="12"/>
  <c r="BI1069" i="12"/>
  <c r="BH1069" i="12"/>
  <c r="BG1069" i="12"/>
  <c r="BE1069" i="12"/>
  <c r="T1069" i="12"/>
  <c r="R1069" i="12"/>
  <c r="P1069" i="12"/>
  <c r="BI1067" i="12"/>
  <c r="BH1067" i="12"/>
  <c r="BG1067" i="12"/>
  <c r="BE1067" i="12"/>
  <c r="T1067" i="12"/>
  <c r="R1067" i="12"/>
  <c r="P1067" i="12"/>
  <c r="BI1060" i="12"/>
  <c r="BH1060" i="12"/>
  <c r="BG1060" i="12"/>
  <c r="BE1060" i="12"/>
  <c r="T1060" i="12"/>
  <c r="R1060" i="12"/>
  <c r="P1060" i="12"/>
  <c r="BI1056" i="12"/>
  <c r="BH1056" i="12"/>
  <c r="BG1056" i="12"/>
  <c r="BE1056" i="12"/>
  <c r="T1056" i="12"/>
  <c r="R1056" i="12"/>
  <c r="P1056" i="12"/>
  <c r="BI1051" i="12"/>
  <c r="BH1051" i="12"/>
  <c r="BG1051" i="12"/>
  <c r="BE1051" i="12"/>
  <c r="T1051" i="12"/>
  <c r="R1051" i="12"/>
  <c r="P1051" i="12"/>
  <c r="BI1047" i="12"/>
  <c r="BH1047" i="12"/>
  <c r="BG1047" i="12"/>
  <c r="BE1047" i="12"/>
  <c r="T1047" i="12"/>
  <c r="R1047" i="12"/>
  <c r="P1047" i="12"/>
  <c r="BI1035" i="12"/>
  <c r="BH1035" i="12"/>
  <c r="BG1035" i="12"/>
  <c r="BE1035" i="12"/>
  <c r="T1035" i="12"/>
  <c r="R1035" i="12"/>
  <c r="P1035" i="12"/>
  <c r="BI1028" i="12"/>
  <c r="BH1028" i="12"/>
  <c r="BG1028" i="12"/>
  <c r="BE1028" i="12"/>
  <c r="T1028" i="12"/>
  <c r="R1028" i="12"/>
  <c r="P1028" i="12"/>
  <c r="BI1019" i="12"/>
  <c r="BH1019" i="12"/>
  <c r="BG1019" i="12"/>
  <c r="BE1019" i="12"/>
  <c r="T1019" i="12"/>
  <c r="R1019" i="12"/>
  <c r="P1019" i="12"/>
  <c r="BI1016" i="12"/>
  <c r="BH1016" i="12"/>
  <c r="BG1016" i="12"/>
  <c r="BE1016" i="12"/>
  <c r="T1016" i="12"/>
  <c r="R1016" i="12"/>
  <c r="P1016" i="12"/>
  <c r="BI1013" i="12"/>
  <c r="BH1013" i="12"/>
  <c r="BG1013" i="12"/>
  <c r="BE1013" i="12"/>
  <c r="T1013" i="12"/>
  <c r="R1013" i="12"/>
  <c r="P1013" i="12"/>
  <c r="BI998" i="12"/>
  <c r="BH998" i="12"/>
  <c r="BG998" i="12"/>
  <c r="BE998" i="12"/>
  <c r="T998" i="12"/>
  <c r="R998" i="12"/>
  <c r="P998" i="12"/>
  <c r="BI984" i="12"/>
  <c r="BH984" i="12"/>
  <c r="BG984" i="12"/>
  <c r="BE984" i="12"/>
  <c r="T984" i="12"/>
  <c r="R984" i="12"/>
  <c r="P984" i="12"/>
  <c r="BI972" i="12"/>
  <c r="BH972" i="12"/>
  <c r="BG972" i="12"/>
  <c r="BE972" i="12"/>
  <c r="T972" i="12"/>
  <c r="R972" i="12"/>
  <c r="P972" i="12"/>
  <c r="BI968" i="12"/>
  <c r="BH968" i="12"/>
  <c r="BG968" i="12"/>
  <c r="BE968" i="12"/>
  <c r="T968" i="12"/>
  <c r="T967" i="12" s="1"/>
  <c r="R968" i="12"/>
  <c r="R967" i="12"/>
  <c r="P968" i="12"/>
  <c r="P967" i="12" s="1"/>
  <c r="BI966" i="12"/>
  <c r="BH966" i="12"/>
  <c r="BG966" i="12"/>
  <c r="BE966" i="12"/>
  <c r="T966" i="12"/>
  <c r="R966" i="12"/>
  <c r="P966" i="12"/>
  <c r="BI962" i="12"/>
  <c r="BH962" i="12"/>
  <c r="BG962" i="12"/>
  <c r="BE962" i="12"/>
  <c r="T962" i="12"/>
  <c r="R962" i="12"/>
  <c r="P962" i="12"/>
  <c r="BI957" i="12"/>
  <c r="BH957" i="12"/>
  <c r="BG957" i="12"/>
  <c r="BE957" i="12"/>
  <c r="T957" i="12"/>
  <c r="R957" i="12"/>
  <c r="P957" i="12"/>
  <c r="BI954" i="12"/>
  <c r="BH954" i="12"/>
  <c r="BG954" i="12"/>
  <c r="BE954" i="12"/>
  <c r="T954" i="12"/>
  <c r="R954" i="12"/>
  <c r="P954" i="12"/>
  <c r="BI949" i="12"/>
  <c r="BH949" i="12"/>
  <c r="BG949" i="12"/>
  <c r="BE949" i="12"/>
  <c r="T949" i="12"/>
  <c r="R949" i="12"/>
  <c r="P949" i="12"/>
  <c r="BI941" i="12"/>
  <c r="BH941" i="12"/>
  <c r="BG941" i="12"/>
  <c r="BE941" i="12"/>
  <c r="T941" i="12"/>
  <c r="R941" i="12"/>
  <c r="P941" i="12"/>
  <c r="BI938" i="12"/>
  <c r="BH938" i="12"/>
  <c r="BG938" i="12"/>
  <c r="BE938" i="12"/>
  <c r="T938" i="12"/>
  <c r="R938" i="12"/>
  <c r="P938" i="12"/>
  <c r="BI934" i="12"/>
  <c r="BH934" i="12"/>
  <c r="BG934" i="12"/>
  <c r="BE934" i="12"/>
  <c r="T934" i="12"/>
  <c r="R934" i="12"/>
  <c r="P934" i="12"/>
  <c r="BI931" i="12"/>
  <c r="BH931" i="12"/>
  <c r="BG931" i="12"/>
  <c r="BE931" i="12"/>
  <c r="T931" i="12"/>
  <c r="R931" i="12"/>
  <c r="P931" i="12"/>
  <c r="BI927" i="12"/>
  <c r="BH927" i="12"/>
  <c r="BG927" i="12"/>
  <c r="BE927" i="12"/>
  <c r="T927" i="12"/>
  <c r="R927" i="12"/>
  <c r="P927" i="12"/>
  <c r="BI925" i="12"/>
  <c r="BH925" i="12"/>
  <c r="BG925" i="12"/>
  <c r="BE925" i="12"/>
  <c r="T925" i="12"/>
  <c r="R925" i="12"/>
  <c r="P925" i="12"/>
  <c r="BI922" i="12"/>
  <c r="BH922" i="12"/>
  <c r="BG922" i="12"/>
  <c r="BE922" i="12"/>
  <c r="T922" i="12"/>
  <c r="R922" i="12"/>
  <c r="P922" i="12"/>
  <c r="BI920" i="12"/>
  <c r="BH920" i="12"/>
  <c r="BG920" i="12"/>
  <c r="BE920" i="12"/>
  <c r="T920" i="12"/>
  <c r="R920" i="12"/>
  <c r="P920" i="12"/>
  <c r="BI918" i="12"/>
  <c r="BH918" i="12"/>
  <c r="BG918" i="12"/>
  <c r="BE918" i="12"/>
  <c r="T918" i="12"/>
  <c r="R918" i="12"/>
  <c r="P918" i="12"/>
  <c r="BI916" i="12"/>
  <c r="BH916" i="12"/>
  <c r="BG916" i="12"/>
  <c r="BE916" i="12"/>
  <c r="T916" i="12"/>
  <c r="R916" i="12"/>
  <c r="P916" i="12"/>
  <c r="BI910" i="12"/>
  <c r="BH910" i="12"/>
  <c r="BG910" i="12"/>
  <c r="BE910" i="12"/>
  <c r="T910" i="12"/>
  <c r="R910" i="12"/>
  <c r="P910" i="12"/>
  <c r="BI890" i="12"/>
  <c r="BH890" i="12"/>
  <c r="BG890" i="12"/>
  <c r="BE890" i="12"/>
  <c r="T890" i="12"/>
  <c r="R890" i="12"/>
  <c r="P890" i="12"/>
  <c r="BI869" i="12"/>
  <c r="BH869" i="12"/>
  <c r="BG869" i="12"/>
  <c r="BE869" i="12"/>
  <c r="T869" i="12"/>
  <c r="R869" i="12"/>
  <c r="P869" i="12"/>
  <c r="BI864" i="12"/>
  <c r="BH864" i="12"/>
  <c r="BG864" i="12"/>
  <c r="BE864" i="12"/>
  <c r="T864" i="12"/>
  <c r="R864" i="12"/>
  <c r="P864" i="12"/>
  <c r="BI861" i="12"/>
  <c r="BH861" i="12"/>
  <c r="BG861" i="12"/>
  <c r="BE861" i="12"/>
  <c r="T861" i="12"/>
  <c r="R861" i="12"/>
  <c r="P861" i="12"/>
  <c r="BI852" i="12"/>
  <c r="BH852" i="12"/>
  <c r="BG852" i="12"/>
  <c r="BE852" i="12"/>
  <c r="T852" i="12"/>
  <c r="R852" i="12"/>
  <c r="P852" i="12"/>
  <c r="BI847" i="12"/>
  <c r="BH847" i="12"/>
  <c r="BG847" i="12"/>
  <c r="BE847" i="12"/>
  <c r="T847" i="12"/>
  <c r="R847" i="12"/>
  <c r="P847" i="12"/>
  <c r="BI835" i="12"/>
  <c r="BH835" i="12"/>
  <c r="BG835" i="12"/>
  <c r="BE835" i="12"/>
  <c r="T835" i="12"/>
  <c r="R835" i="12"/>
  <c r="P835" i="12"/>
  <c r="BI821" i="12"/>
  <c r="BH821" i="12"/>
  <c r="BG821" i="12"/>
  <c r="BE821" i="12"/>
  <c r="T821" i="12"/>
  <c r="R821" i="12"/>
  <c r="P821" i="12"/>
  <c r="BI817" i="12"/>
  <c r="BH817" i="12"/>
  <c r="BG817" i="12"/>
  <c r="BE817" i="12"/>
  <c r="T817" i="12"/>
  <c r="R817" i="12"/>
  <c r="P817" i="12"/>
  <c r="BI807" i="12"/>
  <c r="BH807" i="12"/>
  <c r="BG807" i="12"/>
  <c r="BE807" i="12"/>
  <c r="T807" i="12"/>
  <c r="R807" i="12"/>
  <c r="P807" i="12"/>
  <c r="BI803" i="12"/>
  <c r="BH803" i="12"/>
  <c r="BG803" i="12"/>
  <c r="BE803" i="12"/>
  <c r="T803" i="12"/>
  <c r="R803" i="12"/>
  <c r="P803" i="12"/>
  <c r="BI793" i="12"/>
  <c r="BH793" i="12"/>
  <c r="BG793" i="12"/>
  <c r="BE793" i="12"/>
  <c r="T793" i="12"/>
  <c r="R793" i="12"/>
  <c r="P793" i="12"/>
  <c r="BI787" i="12"/>
  <c r="BH787" i="12"/>
  <c r="BG787" i="12"/>
  <c r="BE787" i="12"/>
  <c r="T787" i="12"/>
  <c r="R787" i="12"/>
  <c r="P787" i="12"/>
  <c r="BI775" i="12"/>
  <c r="BH775" i="12"/>
  <c r="BG775" i="12"/>
  <c r="BE775" i="12"/>
  <c r="T775" i="12"/>
  <c r="R775" i="12"/>
  <c r="P775" i="12"/>
  <c r="BI770" i="12"/>
  <c r="BH770" i="12"/>
  <c r="BG770" i="12"/>
  <c r="BE770" i="12"/>
  <c r="T770" i="12"/>
  <c r="R770" i="12"/>
  <c r="P770" i="12"/>
  <c r="BI766" i="12"/>
  <c r="BH766" i="12"/>
  <c r="BG766" i="12"/>
  <c r="BE766" i="12"/>
  <c r="T766" i="12"/>
  <c r="R766" i="12"/>
  <c r="P766" i="12"/>
  <c r="BI760" i="12"/>
  <c r="BH760" i="12"/>
  <c r="BG760" i="12"/>
  <c r="BE760" i="12"/>
  <c r="T760" i="12"/>
  <c r="R760" i="12"/>
  <c r="P760" i="12"/>
  <c r="BI753" i="12"/>
  <c r="BH753" i="12"/>
  <c r="BG753" i="12"/>
  <c r="BE753" i="12"/>
  <c r="T753" i="12"/>
  <c r="R753" i="12"/>
  <c r="P753" i="12"/>
  <c r="BI739" i="12"/>
  <c r="BH739" i="12"/>
  <c r="BG739" i="12"/>
  <c r="BE739" i="12"/>
  <c r="T739" i="12"/>
  <c r="R739" i="12"/>
  <c r="P739" i="12"/>
  <c r="BI731" i="12"/>
  <c r="BH731" i="12"/>
  <c r="BG731" i="12"/>
  <c r="BE731" i="12"/>
  <c r="T731" i="12"/>
  <c r="R731" i="12"/>
  <c r="P731" i="12"/>
  <c r="BI715" i="12"/>
  <c r="BH715" i="12"/>
  <c r="BG715" i="12"/>
  <c r="BE715" i="12"/>
  <c r="T715" i="12"/>
  <c r="R715" i="12"/>
  <c r="P715" i="12"/>
  <c r="BI711" i="12"/>
  <c r="BH711" i="12"/>
  <c r="BG711" i="12"/>
  <c r="BE711" i="12"/>
  <c r="T711" i="12"/>
  <c r="R711" i="12"/>
  <c r="P711" i="12"/>
  <c r="BI707" i="12"/>
  <c r="BH707" i="12"/>
  <c r="BG707" i="12"/>
  <c r="BE707" i="12"/>
  <c r="T707" i="12"/>
  <c r="R707" i="12"/>
  <c r="P707" i="12"/>
  <c r="BI696" i="12"/>
  <c r="BH696" i="12"/>
  <c r="BG696" i="12"/>
  <c r="BE696" i="12"/>
  <c r="T696" i="12"/>
  <c r="R696" i="12"/>
  <c r="P696" i="12"/>
  <c r="BI675" i="12"/>
  <c r="BH675" i="12"/>
  <c r="BG675" i="12"/>
  <c r="BE675" i="12"/>
  <c r="T675" i="12"/>
  <c r="R675" i="12"/>
  <c r="P675" i="12"/>
  <c r="BI667" i="12"/>
  <c r="BH667" i="12"/>
  <c r="BG667" i="12"/>
  <c r="BE667" i="12"/>
  <c r="T667" i="12"/>
  <c r="R667" i="12"/>
  <c r="P667" i="12"/>
  <c r="BI662" i="12"/>
  <c r="BH662" i="12"/>
  <c r="BG662" i="12"/>
  <c r="BE662" i="12"/>
  <c r="T662" i="12"/>
  <c r="R662" i="12"/>
  <c r="P662" i="12"/>
  <c r="BI659" i="12"/>
  <c r="BH659" i="12"/>
  <c r="BG659" i="12"/>
  <c r="BE659" i="12"/>
  <c r="T659" i="12"/>
  <c r="R659" i="12"/>
  <c r="P659" i="12"/>
  <c r="BI654" i="12"/>
  <c r="BH654" i="12"/>
  <c r="BG654" i="12"/>
  <c r="BE654" i="12"/>
  <c r="T654" i="12"/>
  <c r="R654" i="12"/>
  <c r="P654" i="12"/>
  <c r="BI649" i="12"/>
  <c r="BH649" i="12"/>
  <c r="BG649" i="12"/>
  <c r="BE649" i="12"/>
  <c r="T649" i="12"/>
  <c r="R649" i="12"/>
  <c r="P649" i="12"/>
  <c r="BI643" i="12"/>
  <c r="BH643" i="12"/>
  <c r="BG643" i="12"/>
  <c r="BE643" i="12"/>
  <c r="T643" i="12"/>
  <c r="R643" i="12"/>
  <c r="P643" i="12"/>
  <c r="BI639" i="12"/>
  <c r="BH639" i="12"/>
  <c r="BG639" i="12"/>
  <c r="BE639" i="12"/>
  <c r="T639" i="12"/>
  <c r="R639" i="12"/>
  <c r="P639" i="12"/>
  <c r="BI634" i="12"/>
  <c r="BH634" i="12"/>
  <c r="BG634" i="12"/>
  <c r="BE634" i="12"/>
  <c r="T634" i="12"/>
  <c r="R634" i="12"/>
  <c r="P634" i="12"/>
  <c r="BI625" i="12"/>
  <c r="BH625" i="12"/>
  <c r="BG625" i="12"/>
  <c r="BE625" i="12"/>
  <c r="T625" i="12"/>
  <c r="R625" i="12"/>
  <c r="P625" i="12"/>
  <c r="BI624" i="12"/>
  <c r="BH624" i="12"/>
  <c r="BG624" i="12"/>
  <c r="BE624" i="12"/>
  <c r="T624" i="12"/>
  <c r="R624" i="12"/>
  <c r="P624" i="12"/>
  <c r="BI622" i="12"/>
  <c r="BH622" i="12"/>
  <c r="BG622" i="12"/>
  <c r="BE622" i="12"/>
  <c r="T622" i="12"/>
  <c r="R622" i="12"/>
  <c r="P622" i="12"/>
  <c r="BI620" i="12"/>
  <c r="BH620" i="12"/>
  <c r="BG620" i="12"/>
  <c r="BE620" i="12"/>
  <c r="T620" i="12"/>
  <c r="R620" i="12"/>
  <c r="P620" i="12"/>
  <c r="BI615" i="12"/>
  <c r="BH615" i="12"/>
  <c r="BG615" i="12"/>
  <c r="BE615" i="12"/>
  <c r="T615" i="12"/>
  <c r="R615" i="12"/>
  <c r="P615" i="12"/>
  <c r="BI613" i="12"/>
  <c r="BH613" i="12"/>
  <c r="BG613" i="12"/>
  <c r="BE613" i="12"/>
  <c r="T613" i="12"/>
  <c r="R613" i="12"/>
  <c r="P613" i="12"/>
  <c r="BI606" i="12"/>
  <c r="BH606" i="12"/>
  <c r="BG606" i="12"/>
  <c r="BE606" i="12"/>
  <c r="T606" i="12"/>
  <c r="R606" i="12"/>
  <c r="P606" i="12"/>
  <c r="BI600" i="12"/>
  <c r="BH600" i="12"/>
  <c r="BG600" i="12"/>
  <c r="BE600" i="12"/>
  <c r="T600" i="12"/>
  <c r="R600" i="12"/>
  <c r="P600" i="12"/>
  <c r="BI585" i="12"/>
  <c r="BH585" i="12"/>
  <c r="BG585" i="12"/>
  <c r="BE585" i="12"/>
  <c r="T585" i="12"/>
  <c r="R585" i="12"/>
  <c r="P585" i="12"/>
  <c r="BI573" i="12"/>
  <c r="BH573" i="12"/>
  <c r="BG573" i="12"/>
  <c r="BE573" i="12"/>
  <c r="T573" i="12"/>
  <c r="R573" i="12"/>
  <c r="P573" i="12"/>
  <c r="BI566" i="12"/>
  <c r="BH566" i="12"/>
  <c r="BG566" i="12"/>
  <c r="BE566" i="12"/>
  <c r="T566" i="12"/>
  <c r="R566" i="12"/>
  <c r="P566" i="12"/>
  <c r="BI563" i="12"/>
  <c r="BH563" i="12"/>
  <c r="BG563" i="12"/>
  <c r="BE563" i="12"/>
  <c r="T563" i="12"/>
  <c r="R563" i="12"/>
  <c r="P563" i="12"/>
  <c r="BI561" i="12"/>
  <c r="BH561" i="12"/>
  <c r="BG561" i="12"/>
  <c r="BE561" i="12"/>
  <c r="T561" i="12"/>
  <c r="R561" i="12"/>
  <c r="P561" i="12"/>
  <c r="BI560" i="12"/>
  <c r="BH560" i="12"/>
  <c r="BG560" i="12"/>
  <c r="BE560" i="12"/>
  <c r="T560" i="12"/>
  <c r="R560" i="12"/>
  <c r="P560" i="12"/>
  <c r="BI559" i="12"/>
  <c r="BH559" i="12"/>
  <c r="BG559" i="12"/>
  <c r="BE559" i="12"/>
  <c r="T559" i="12"/>
  <c r="R559" i="12"/>
  <c r="P559" i="12"/>
  <c r="BI558" i="12"/>
  <c r="BH558" i="12"/>
  <c r="BG558" i="12"/>
  <c r="BE558" i="12"/>
  <c r="T558" i="12"/>
  <c r="R558" i="12"/>
  <c r="P558" i="12"/>
  <c r="BI556" i="12"/>
  <c r="BH556" i="12"/>
  <c r="BG556" i="12"/>
  <c r="BE556" i="12"/>
  <c r="T556" i="12"/>
  <c r="R556" i="12"/>
  <c r="P556" i="12"/>
  <c r="BI544" i="12"/>
  <c r="BH544" i="12"/>
  <c r="BG544" i="12"/>
  <c r="BE544" i="12"/>
  <c r="T544" i="12"/>
  <c r="R544" i="12"/>
  <c r="P544" i="12"/>
  <c r="BI531" i="12"/>
  <c r="BH531" i="12"/>
  <c r="BG531" i="12"/>
  <c r="BE531" i="12"/>
  <c r="T531" i="12"/>
  <c r="R531" i="12"/>
  <c r="P531" i="12"/>
  <c r="BI527" i="12"/>
  <c r="BH527" i="12"/>
  <c r="BG527" i="12"/>
  <c r="BE527" i="12"/>
  <c r="T527" i="12"/>
  <c r="R527" i="12"/>
  <c r="P527" i="12"/>
  <c r="BI523" i="12"/>
  <c r="BH523" i="12"/>
  <c r="BG523" i="12"/>
  <c r="BE523" i="12"/>
  <c r="T523" i="12"/>
  <c r="R523" i="12"/>
  <c r="P523" i="12"/>
  <c r="BI513" i="12"/>
  <c r="BH513" i="12"/>
  <c r="BG513" i="12"/>
  <c r="BE513" i="12"/>
  <c r="T513" i="12"/>
  <c r="R513" i="12"/>
  <c r="P513" i="12"/>
  <c r="BI509" i="12"/>
  <c r="BH509" i="12"/>
  <c r="BG509" i="12"/>
  <c r="BE509" i="12"/>
  <c r="T509" i="12"/>
  <c r="R509" i="12"/>
  <c r="P509" i="12"/>
  <c r="BI505" i="12"/>
  <c r="BH505" i="12"/>
  <c r="BG505" i="12"/>
  <c r="BE505" i="12"/>
  <c r="T505" i="12"/>
  <c r="R505" i="12"/>
  <c r="P505" i="12"/>
  <c r="BI503" i="12"/>
  <c r="BH503" i="12"/>
  <c r="BG503" i="12"/>
  <c r="BE503" i="12"/>
  <c r="T503" i="12"/>
  <c r="R503" i="12"/>
  <c r="P503" i="12"/>
  <c r="BI500" i="12"/>
  <c r="BH500" i="12"/>
  <c r="BG500" i="12"/>
  <c r="BE500" i="12"/>
  <c r="T500" i="12"/>
  <c r="R500" i="12"/>
  <c r="P500" i="12"/>
  <c r="BI473" i="12"/>
  <c r="BH473" i="12"/>
  <c r="BG473" i="12"/>
  <c r="BE473" i="12"/>
  <c r="T473" i="12"/>
  <c r="R473" i="12"/>
  <c r="P473" i="12"/>
  <c r="BI471" i="12"/>
  <c r="BH471" i="12"/>
  <c r="BG471" i="12"/>
  <c r="BE471" i="12"/>
  <c r="T471" i="12"/>
  <c r="R471" i="12"/>
  <c r="P471" i="12"/>
  <c r="BI449" i="12"/>
  <c r="BH449" i="12"/>
  <c r="BG449" i="12"/>
  <c r="BE449" i="12"/>
  <c r="T449" i="12"/>
  <c r="R449" i="12"/>
  <c r="P449" i="12"/>
  <c r="BI428" i="12"/>
  <c r="BH428" i="12"/>
  <c r="BG428" i="12"/>
  <c r="BE428" i="12"/>
  <c r="T428" i="12"/>
  <c r="R428" i="12"/>
  <c r="P428" i="12"/>
  <c r="BI404" i="12"/>
  <c r="BH404" i="12"/>
  <c r="BG404" i="12"/>
  <c r="BE404" i="12"/>
  <c r="T404" i="12"/>
  <c r="R404" i="12"/>
  <c r="P404" i="12"/>
  <c r="BI399" i="12"/>
  <c r="BH399" i="12"/>
  <c r="BG399" i="12"/>
  <c r="BE399" i="12"/>
  <c r="T399" i="12"/>
  <c r="R399" i="12"/>
  <c r="P399" i="12"/>
  <c r="BI395" i="12"/>
  <c r="BH395" i="12"/>
  <c r="BG395" i="12"/>
  <c r="BE395" i="12"/>
  <c r="T395" i="12"/>
  <c r="R395" i="12"/>
  <c r="P395" i="12"/>
  <c r="BI389" i="12"/>
  <c r="BH389" i="12"/>
  <c r="BG389" i="12"/>
  <c r="BE389" i="12"/>
  <c r="T389" i="12"/>
  <c r="R389" i="12"/>
  <c r="P389" i="12"/>
  <c r="BI381" i="12"/>
  <c r="BH381" i="12"/>
  <c r="BG381" i="12"/>
  <c r="BE381" i="12"/>
  <c r="T381" i="12"/>
  <c r="R381" i="12"/>
  <c r="P381" i="12"/>
  <c r="BI379" i="12"/>
  <c r="BH379" i="12"/>
  <c r="BG379" i="12"/>
  <c r="BE379" i="12"/>
  <c r="T379" i="12"/>
  <c r="R379" i="12"/>
  <c r="P379" i="12"/>
  <c r="BI364" i="12"/>
  <c r="BH364" i="12"/>
  <c r="BG364" i="12"/>
  <c r="BE364" i="12"/>
  <c r="T364" i="12"/>
  <c r="R364" i="12"/>
  <c r="P364" i="12"/>
  <c r="BI344" i="12"/>
  <c r="BH344" i="12"/>
  <c r="BG344" i="12"/>
  <c r="BE344" i="12"/>
  <c r="T344" i="12"/>
  <c r="R344" i="12"/>
  <c r="P344" i="12"/>
  <c r="BI332" i="12"/>
  <c r="BH332" i="12"/>
  <c r="BG332" i="12"/>
  <c r="BE332" i="12"/>
  <c r="T332" i="12"/>
  <c r="R332" i="12"/>
  <c r="P332" i="12"/>
  <c r="BI330" i="12"/>
  <c r="BH330" i="12"/>
  <c r="BG330" i="12"/>
  <c r="BE330" i="12"/>
  <c r="T330" i="12"/>
  <c r="R330" i="12"/>
  <c r="P330" i="12"/>
  <c r="BI312" i="12"/>
  <c r="BH312" i="12"/>
  <c r="BG312" i="12"/>
  <c r="BE312" i="12"/>
  <c r="T312" i="12"/>
  <c r="R312" i="12"/>
  <c r="P312" i="12"/>
  <c r="BI293" i="12"/>
  <c r="BH293" i="12"/>
  <c r="BG293" i="12"/>
  <c r="BE293" i="12"/>
  <c r="T293" i="12"/>
  <c r="R293" i="12"/>
  <c r="P293" i="12"/>
  <c r="BI274" i="12"/>
  <c r="BH274" i="12"/>
  <c r="BG274" i="12"/>
  <c r="BE274" i="12"/>
  <c r="T274" i="12"/>
  <c r="R274" i="12"/>
  <c r="P274" i="12"/>
  <c r="BI267" i="12"/>
  <c r="BH267" i="12"/>
  <c r="BG267" i="12"/>
  <c r="BE267" i="12"/>
  <c r="T267" i="12"/>
  <c r="R267" i="12"/>
  <c r="P267" i="12"/>
  <c r="BI253" i="12"/>
  <c r="BH253" i="12"/>
  <c r="BG253" i="12"/>
  <c r="BE253" i="12"/>
  <c r="T253" i="12"/>
  <c r="R253" i="12"/>
  <c r="P253" i="12"/>
  <c r="BI239" i="12"/>
  <c r="BH239" i="12"/>
  <c r="BG239" i="12"/>
  <c r="BE239" i="12"/>
  <c r="T239" i="12"/>
  <c r="R239" i="12"/>
  <c r="P239" i="12"/>
  <c r="BI234" i="12"/>
  <c r="BH234" i="12"/>
  <c r="BG234" i="12"/>
  <c r="BE234" i="12"/>
  <c r="T234" i="12"/>
  <c r="R234" i="12"/>
  <c r="P234" i="12"/>
  <c r="BI226" i="12"/>
  <c r="BH226" i="12"/>
  <c r="BG226" i="12"/>
  <c r="BE226" i="12"/>
  <c r="T226" i="12"/>
  <c r="R226" i="12"/>
  <c r="P226" i="12"/>
  <c r="BI222" i="12"/>
  <c r="BH222" i="12"/>
  <c r="BG222" i="12"/>
  <c r="BE222" i="12"/>
  <c r="T222" i="12"/>
  <c r="R222" i="12"/>
  <c r="P222" i="12"/>
  <c r="BI218" i="12"/>
  <c r="BH218" i="12"/>
  <c r="BG218" i="12"/>
  <c r="BE218" i="12"/>
  <c r="T218" i="12"/>
  <c r="R218" i="12"/>
  <c r="P218" i="12"/>
  <c r="BI201" i="12"/>
  <c r="BH201" i="12"/>
  <c r="BG201" i="12"/>
  <c r="BE201" i="12"/>
  <c r="T201" i="12"/>
  <c r="R201" i="12"/>
  <c r="P201" i="12"/>
  <c r="BI196" i="12"/>
  <c r="BH196" i="12"/>
  <c r="BG196" i="12"/>
  <c r="BE196" i="12"/>
  <c r="T196" i="12"/>
  <c r="R196" i="12"/>
  <c r="P196" i="12"/>
  <c r="BI181" i="12"/>
  <c r="BH181" i="12"/>
  <c r="BG181" i="12"/>
  <c r="BE181" i="12"/>
  <c r="T181" i="12"/>
  <c r="R181" i="12"/>
  <c r="P181" i="12"/>
  <c r="BI166" i="12"/>
  <c r="BH166" i="12"/>
  <c r="BG166" i="12"/>
  <c r="BE166" i="12"/>
  <c r="T166" i="12"/>
  <c r="R166" i="12"/>
  <c r="P166" i="12"/>
  <c r="BI158" i="12"/>
  <c r="BH158" i="12"/>
  <c r="BG158" i="12"/>
  <c r="BE158" i="12"/>
  <c r="T158" i="12"/>
  <c r="R158" i="12"/>
  <c r="P158" i="12"/>
  <c r="BI156" i="12"/>
  <c r="BH156" i="12"/>
  <c r="BG156" i="12"/>
  <c r="BE156" i="12"/>
  <c r="T156" i="12"/>
  <c r="R156" i="12"/>
  <c r="P156" i="12"/>
  <c r="BI141" i="12"/>
  <c r="BH141" i="12"/>
  <c r="BG141" i="12"/>
  <c r="BE141" i="12"/>
  <c r="T141" i="12"/>
  <c r="R141" i="12"/>
  <c r="P141" i="12"/>
  <c r="BI136" i="12"/>
  <c r="BH136" i="12"/>
  <c r="BG136" i="12"/>
  <c r="BE136" i="12"/>
  <c r="T136" i="12"/>
  <c r="R136" i="12"/>
  <c r="P136" i="12"/>
  <c r="BI134" i="12"/>
  <c r="BH134" i="12"/>
  <c r="BG134" i="12"/>
  <c r="BE134" i="12"/>
  <c r="T134" i="12"/>
  <c r="R134" i="12"/>
  <c r="P134" i="12"/>
  <c r="BI131" i="12"/>
  <c r="BH131" i="12"/>
  <c r="BG131" i="12"/>
  <c r="BE131" i="12"/>
  <c r="T131" i="12"/>
  <c r="R131" i="12"/>
  <c r="P131" i="12"/>
  <c r="BI127" i="12"/>
  <c r="BH127" i="12"/>
  <c r="BG127" i="12"/>
  <c r="BE127" i="12"/>
  <c r="T127" i="12"/>
  <c r="R127" i="12"/>
  <c r="P127" i="12"/>
  <c r="BI124" i="12"/>
  <c r="BH124" i="12"/>
  <c r="BG124" i="12"/>
  <c r="BE124" i="12"/>
  <c r="T124" i="12"/>
  <c r="R124" i="12"/>
  <c r="P124" i="12"/>
  <c r="BI121" i="12"/>
  <c r="BH121" i="12"/>
  <c r="BG121" i="12"/>
  <c r="BE121" i="12"/>
  <c r="T121" i="12"/>
  <c r="R121" i="12"/>
  <c r="P121" i="12"/>
  <c r="BI119" i="12"/>
  <c r="BH119" i="12"/>
  <c r="BG119" i="12"/>
  <c r="BE119" i="12"/>
  <c r="T119" i="12"/>
  <c r="R119" i="12"/>
  <c r="P119" i="12"/>
  <c r="BI107" i="12"/>
  <c r="BH107" i="12"/>
  <c r="BG107" i="12"/>
  <c r="BE107" i="12"/>
  <c r="T107" i="12"/>
  <c r="R107" i="12"/>
  <c r="P107" i="12"/>
  <c r="J101" i="12"/>
  <c r="J100" i="12"/>
  <c r="F100" i="12"/>
  <c r="F98" i="12"/>
  <c r="E96" i="12"/>
  <c r="J55" i="12"/>
  <c r="J54" i="12"/>
  <c r="F54" i="12"/>
  <c r="F52" i="12"/>
  <c r="E50" i="12"/>
  <c r="J18" i="12"/>
  <c r="E18" i="12"/>
  <c r="F55" i="12"/>
  <c r="J17" i="12"/>
  <c r="J12" i="12"/>
  <c r="J52" i="12"/>
  <c r="E7" i="12"/>
  <c r="E48" i="12" s="1"/>
  <c r="J83" i="11"/>
  <c r="J60" i="11" s="1"/>
  <c r="J37" i="11"/>
  <c r="J36" i="11"/>
  <c r="AY65" i="1"/>
  <c r="J35" i="11"/>
  <c r="AX65" i="1"/>
  <c r="BI98" i="11"/>
  <c r="BH98" i="11"/>
  <c r="BG98" i="11"/>
  <c r="BE98" i="11"/>
  <c r="T98" i="11"/>
  <c r="R98" i="11"/>
  <c r="P98" i="11"/>
  <c r="BI97" i="11"/>
  <c r="BH97" i="11"/>
  <c r="BG97" i="11"/>
  <c r="BE97" i="11"/>
  <c r="T97" i="11"/>
  <c r="R97" i="11"/>
  <c r="P97" i="11"/>
  <c r="BI96" i="11"/>
  <c r="BH96" i="11"/>
  <c r="BG96" i="11"/>
  <c r="BE96" i="11"/>
  <c r="T96" i="11"/>
  <c r="R96" i="11"/>
  <c r="P96" i="11"/>
  <c r="BI95" i="11"/>
  <c r="BH95" i="11"/>
  <c r="BG95" i="11"/>
  <c r="BE95" i="11"/>
  <c r="T95" i="11"/>
  <c r="R95" i="11"/>
  <c r="P95" i="11"/>
  <c r="BI94" i="11"/>
  <c r="BH94" i="11"/>
  <c r="BG94" i="11"/>
  <c r="BE94" i="11"/>
  <c r="T94" i="11"/>
  <c r="R94" i="11"/>
  <c r="P94" i="11"/>
  <c r="BI93" i="11"/>
  <c r="BH93" i="11"/>
  <c r="BG93" i="11"/>
  <c r="BE93" i="11"/>
  <c r="T93" i="11"/>
  <c r="R93" i="11"/>
  <c r="P93" i="11"/>
  <c r="BI91" i="11"/>
  <c r="BH91" i="11"/>
  <c r="BG91" i="11"/>
  <c r="BE91" i="11"/>
  <c r="T91" i="11"/>
  <c r="R91" i="11"/>
  <c r="P91" i="11"/>
  <c r="BI90" i="11"/>
  <c r="BH90" i="11"/>
  <c r="BG90" i="11"/>
  <c r="BE90" i="11"/>
  <c r="T90" i="11"/>
  <c r="R90" i="11"/>
  <c r="P90" i="11"/>
  <c r="BI89" i="11"/>
  <c r="BH89" i="11"/>
  <c r="BG89" i="11"/>
  <c r="BE89" i="11"/>
  <c r="T89" i="11"/>
  <c r="R89" i="11"/>
  <c r="P89" i="11"/>
  <c r="BI88" i="11"/>
  <c r="BH88" i="11"/>
  <c r="BG88" i="11"/>
  <c r="BE88" i="11"/>
  <c r="T88" i="11"/>
  <c r="R88" i="11"/>
  <c r="P88" i="11"/>
  <c r="BI87" i="11"/>
  <c r="BH87" i="11"/>
  <c r="BG87" i="11"/>
  <c r="BE87" i="11"/>
  <c r="T87" i="11"/>
  <c r="R87" i="11"/>
  <c r="P87" i="11"/>
  <c r="BI86" i="11"/>
  <c r="BH86" i="11"/>
  <c r="BG86" i="11"/>
  <c r="BE86" i="11"/>
  <c r="T86" i="11"/>
  <c r="R86" i="11"/>
  <c r="P86" i="11"/>
  <c r="BI85" i="11"/>
  <c r="BH85" i="11"/>
  <c r="BG85" i="11"/>
  <c r="BE85" i="11"/>
  <c r="T85" i="11"/>
  <c r="R85" i="11"/>
  <c r="P85" i="11"/>
  <c r="J79" i="11"/>
  <c r="J78" i="11"/>
  <c r="F78" i="11"/>
  <c r="F76" i="11"/>
  <c r="E74" i="11"/>
  <c r="J55" i="11"/>
  <c r="J54" i="11"/>
  <c r="F54" i="11"/>
  <c r="F52" i="11"/>
  <c r="E50" i="11"/>
  <c r="J18" i="11"/>
  <c r="E18" i="11"/>
  <c r="F55" i="11"/>
  <c r="J17" i="11"/>
  <c r="J12" i="11"/>
  <c r="J76" i="11" s="1"/>
  <c r="E7" i="11"/>
  <c r="E48" i="11"/>
  <c r="J37" i="10"/>
  <c r="J36" i="10"/>
  <c r="AY64" i="1"/>
  <c r="J35" i="10"/>
  <c r="AX64" i="1"/>
  <c r="BI195" i="10"/>
  <c r="BH195" i="10"/>
  <c r="BG195" i="10"/>
  <c r="BE195" i="10"/>
  <c r="T195" i="10"/>
  <c r="R195" i="10"/>
  <c r="P195" i="10"/>
  <c r="BI193" i="10"/>
  <c r="BH193" i="10"/>
  <c r="BG193" i="10"/>
  <c r="BE193" i="10"/>
  <c r="T193" i="10"/>
  <c r="R193" i="10"/>
  <c r="P193" i="10"/>
  <c r="BI191" i="10"/>
  <c r="BH191" i="10"/>
  <c r="BG191" i="10"/>
  <c r="BE191" i="10"/>
  <c r="T191" i="10"/>
  <c r="R191" i="10"/>
  <c r="P191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6" i="10"/>
  <c r="BH156" i="10"/>
  <c r="BG156" i="10"/>
  <c r="BE156" i="10"/>
  <c r="T156" i="10"/>
  <c r="R156" i="10"/>
  <c r="P156" i="10"/>
  <c r="BI154" i="10"/>
  <c r="BH154" i="10"/>
  <c r="BG154" i="10"/>
  <c r="BE154" i="10"/>
  <c r="T154" i="10"/>
  <c r="R154" i="10"/>
  <c r="P154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4" i="10"/>
  <c r="BH144" i="10"/>
  <c r="BG144" i="10"/>
  <c r="BE144" i="10"/>
  <c r="T144" i="10"/>
  <c r="R144" i="10"/>
  <c r="P144" i="10"/>
  <c r="BI142" i="10"/>
  <c r="BH142" i="10"/>
  <c r="BG142" i="10"/>
  <c r="BE142" i="10"/>
  <c r="T142" i="10"/>
  <c r="R142" i="10"/>
  <c r="P142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4" i="10"/>
  <c r="BH134" i="10"/>
  <c r="BG134" i="10"/>
  <c r="BE134" i="10"/>
  <c r="T134" i="10"/>
  <c r="R134" i="10"/>
  <c r="P134" i="10"/>
  <c r="BI132" i="10"/>
  <c r="BH132" i="10"/>
  <c r="BG132" i="10"/>
  <c r="BE132" i="10"/>
  <c r="T132" i="10"/>
  <c r="R132" i="10"/>
  <c r="P132" i="10"/>
  <c r="BI130" i="10"/>
  <c r="BH130" i="10"/>
  <c r="BG130" i="10"/>
  <c r="BE130" i="10"/>
  <c r="T130" i="10"/>
  <c r="R130" i="10"/>
  <c r="P130" i="10"/>
  <c r="BI128" i="10"/>
  <c r="BH128" i="10"/>
  <c r="BG128" i="10"/>
  <c r="BE128" i="10"/>
  <c r="T128" i="10"/>
  <c r="R128" i="10"/>
  <c r="P128" i="10"/>
  <c r="BI126" i="10"/>
  <c r="BH126" i="10"/>
  <c r="BG126" i="10"/>
  <c r="BE126" i="10"/>
  <c r="T126" i="10"/>
  <c r="R126" i="10"/>
  <c r="P126" i="10"/>
  <c r="BI124" i="10"/>
  <c r="BH124" i="10"/>
  <c r="BG124" i="10"/>
  <c r="BE124" i="10"/>
  <c r="T124" i="10"/>
  <c r="R124" i="10"/>
  <c r="P124" i="10"/>
  <c r="BI122" i="10"/>
  <c r="BH122" i="10"/>
  <c r="BG122" i="10"/>
  <c r="BE122" i="10"/>
  <c r="T122" i="10"/>
  <c r="R122" i="10"/>
  <c r="P122" i="10"/>
  <c r="BI120" i="10"/>
  <c r="BH120" i="10"/>
  <c r="BG120" i="10"/>
  <c r="BE120" i="10"/>
  <c r="T120" i="10"/>
  <c r="R120" i="10"/>
  <c r="P120" i="10"/>
  <c r="BI118" i="10"/>
  <c r="BH118" i="10"/>
  <c r="BG118" i="10"/>
  <c r="BE118" i="10"/>
  <c r="T118" i="10"/>
  <c r="R118" i="10"/>
  <c r="P118" i="10"/>
  <c r="BI116" i="10"/>
  <c r="BH116" i="10"/>
  <c r="BG116" i="10"/>
  <c r="BE116" i="10"/>
  <c r="T116" i="10"/>
  <c r="R116" i="10"/>
  <c r="P116" i="10"/>
  <c r="BI114" i="10"/>
  <c r="BH114" i="10"/>
  <c r="BG114" i="10"/>
  <c r="BE114" i="10"/>
  <c r="T114" i="10"/>
  <c r="R114" i="10"/>
  <c r="P114" i="10"/>
  <c r="BI112" i="10"/>
  <c r="BH112" i="10"/>
  <c r="BG112" i="10"/>
  <c r="BE112" i="10"/>
  <c r="T112" i="10"/>
  <c r="R112" i="10"/>
  <c r="P112" i="10"/>
  <c r="BI110" i="10"/>
  <c r="BH110" i="10"/>
  <c r="BG110" i="10"/>
  <c r="BE110" i="10"/>
  <c r="T110" i="10"/>
  <c r="R110" i="10"/>
  <c r="P110" i="10"/>
  <c r="BI109" i="10"/>
  <c r="BH109" i="10"/>
  <c r="BG109" i="10"/>
  <c r="BE109" i="10"/>
  <c r="T109" i="10"/>
  <c r="R109" i="10"/>
  <c r="P109" i="10"/>
  <c r="BI108" i="10"/>
  <c r="BH108" i="10"/>
  <c r="BG108" i="10"/>
  <c r="BE108" i="10"/>
  <c r="T108" i="10"/>
  <c r="R108" i="10"/>
  <c r="P108" i="10"/>
  <c r="BI107" i="10"/>
  <c r="BH107" i="10"/>
  <c r="BG107" i="10"/>
  <c r="BE107" i="10"/>
  <c r="T107" i="10"/>
  <c r="R107" i="10"/>
  <c r="P107" i="10"/>
  <c r="BI106" i="10"/>
  <c r="BH106" i="10"/>
  <c r="BG106" i="10"/>
  <c r="BE106" i="10"/>
  <c r="T106" i="10"/>
  <c r="R106" i="10"/>
  <c r="P106" i="10"/>
  <c r="BI105" i="10"/>
  <c r="BH105" i="10"/>
  <c r="BG105" i="10"/>
  <c r="BE105" i="10"/>
  <c r="T105" i="10"/>
  <c r="R105" i="10"/>
  <c r="P105" i="10"/>
  <c r="BI104" i="10"/>
  <c r="BH104" i="10"/>
  <c r="BG104" i="10"/>
  <c r="BE104" i="10"/>
  <c r="T104" i="10"/>
  <c r="R104" i="10"/>
  <c r="P104" i="10"/>
  <c r="BI103" i="10"/>
  <c r="BH103" i="10"/>
  <c r="BG103" i="10"/>
  <c r="BE103" i="10"/>
  <c r="T103" i="10"/>
  <c r="R103" i="10"/>
  <c r="P103" i="10"/>
  <c r="BI101" i="10"/>
  <c r="BH101" i="10"/>
  <c r="BG101" i="10"/>
  <c r="BE101" i="10"/>
  <c r="T101" i="10"/>
  <c r="R101" i="10"/>
  <c r="P101" i="10"/>
  <c r="BI99" i="10"/>
  <c r="BH99" i="10"/>
  <c r="BG99" i="10"/>
  <c r="BE99" i="10"/>
  <c r="T99" i="10"/>
  <c r="R99" i="10"/>
  <c r="P99" i="10"/>
  <c r="BI97" i="10"/>
  <c r="BH97" i="10"/>
  <c r="BG97" i="10"/>
  <c r="BE97" i="10"/>
  <c r="T97" i="10"/>
  <c r="R97" i="10"/>
  <c r="P97" i="10"/>
  <c r="BI95" i="10"/>
  <c r="BH95" i="10"/>
  <c r="BG95" i="10"/>
  <c r="BE95" i="10"/>
  <c r="T95" i="10"/>
  <c r="R95" i="10"/>
  <c r="P95" i="10"/>
  <c r="BI93" i="10"/>
  <c r="BH93" i="10"/>
  <c r="BG93" i="10"/>
  <c r="BE93" i="10"/>
  <c r="T93" i="10"/>
  <c r="R93" i="10"/>
  <c r="P93" i="10"/>
  <c r="BI91" i="10"/>
  <c r="BH91" i="10"/>
  <c r="BG91" i="10"/>
  <c r="BE91" i="10"/>
  <c r="T91" i="10"/>
  <c r="R91" i="10"/>
  <c r="P91" i="10"/>
  <c r="BI89" i="10"/>
  <c r="BH89" i="10"/>
  <c r="BG89" i="10"/>
  <c r="BE89" i="10"/>
  <c r="T89" i="10"/>
  <c r="R89" i="10"/>
  <c r="P89" i="10"/>
  <c r="BI87" i="10"/>
  <c r="BH87" i="10"/>
  <c r="BG87" i="10"/>
  <c r="BE87" i="10"/>
  <c r="T87" i="10"/>
  <c r="R87" i="10"/>
  <c r="P87" i="10"/>
  <c r="BI85" i="10"/>
  <c r="BH85" i="10"/>
  <c r="BG85" i="10"/>
  <c r="BE85" i="10"/>
  <c r="T85" i="10"/>
  <c r="R85" i="10"/>
  <c r="P85" i="10"/>
  <c r="J80" i="10"/>
  <c r="J79" i="10"/>
  <c r="F79" i="10"/>
  <c r="F77" i="10"/>
  <c r="E75" i="10"/>
  <c r="J55" i="10"/>
  <c r="J54" i="10"/>
  <c r="F54" i="10"/>
  <c r="F52" i="10"/>
  <c r="E50" i="10"/>
  <c r="J18" i="10"/>
  <c r="E18" i="10"/>
  <c r="F55" i="10" s="1"/>
  <c r="J17" i="10"/>
  <c r="J12" i="10"/>
  <c r="J52" i="10"/>
  <c r="E7" i="10"/>
  <c r="E48" i="10" s="1"/>
  <c r="J37" i="9"/>
  <c r="J36" i="9"/>
  <c r="AY63" i="1" s="1"/>
  <c r="J35" i="9"/>
  <c r="AX63" i="1" s="1"/>
  <c r="BI103" i="9"/>
  <c r="BH103" i="9"/>
  <c r="BG103" i="9"/>
  <c r="BE103" i="9"/>
  <c r="T103" i="9"/>
  <c r="R103" i="9"/>
  <c r="P103" i="9"/>
  <c r="BI102" i="9"/>
  <c r="BH102" i="9"/>
  <c r="BG102" i="9"/>
  <c r="BE102" i="9"/>
  <c r="T102" i="9"/>
  <c r="R102" i="9"/>
  <c r="P102" i="9"/>
  <c r="BI101" i="9"/>
  <c r="BH101" i="9"/>
  <c r="BG101" i="9"/>
  <c r="BE101" i="9"/>
  <c r="T101" i="9"/>
  <c r="R101" i="9"/>
  <c r="P101" i="9"/>
  <c r="BI100" i="9"/>
  <c r="BH100" i="9"/>
  <c r="BG100" i="9"/>
  <c r="BE100" i="9"/>
  <c r="T100" i="9"/>
  <c r="R100" i="9"/>
  <c r="P100" i="9"/>
  <c r="BI99" i="9"/>
  <c r="BH99" i="9"/>
  <c r="BG99" i="9"/>
  <c r="BE99" i="9"/>
  <c r="T99" i="9"/>
  <c r="R99" i="9"/>
  <c r="P99" i="9"/>
  <c r="BI98" i="9"/>
  <c r="BH98" i="9"/>
  <c r="BG98" i="9"/>
  <c r="BE98" i="9"/>
  <c r="T98" i="9"/>
  <c r="R98" i="9"/>
  <c r="P98" i="9"/>
  <c r="BI97" i="9"/>
  <c r="BH97" i="9"/>
  <c r="BG97" i="9"/>
  <c r="BE97" i="9"/>
  <c r="T97" i="9"/>
  <c r="R97" i="9"/>
  <c r="P97" i="9"/>
  <c r="BI96" i="9"/>
  <c r="BH96" i="9"/>
  <c r="BG96" i="9"/>
  <c r="BE96" i="9"/>
  <c r="T96" i="9"/>
  <c r="R96" i="9"/>
  <c r="P96" i="9"/>
  <c r="BI95" i="9"/>
  <c r="BH95" i="9"/>
  <c r="BG95" i="9"/>
  <c r="BE95" i="9"/>
  <c r="T95" i="9"/>
  <c r="R95" i="9"/>
  <c r="P95" i="9"/>
  <c r="BI94" i="9"/>
  <c r="BH94" i="9"/>
  <c r="BG94" i="9"/>
  <c r="BE94" i="9"/>
  <c r="T94" i="9"/>
  <c r="R94" i="9"/>
  <c r="P94" i="9"/>
  <c r="BI93" i="9"/>
  <c r="BH93" i="9"/>
  <c r="BG93" i="9"/>
  <c r="BE93" i="9"/>
  <c r="T93" i="9"/>
  <c r="R93" i="9"/>
  <c r="P93" i="9"/>
  <c r="BI92" i="9"/>
  <c r="BH92" i="9"/>
  <c r="BG92" i="9"/>
  <c r="BE92" i="9"/>
  <c r="T92" i="9"/>
  <c r="R92" i="9"/>
  <c r="P92" i="9"/>
  <c r="BI91" i="9"/>
  <c r="BH91" i="9"/>
  <c r="BG91" i="9"/>
  <c r="BE91" i="9"/>
  <c r="T91" i="9"/>
  <c r="R91" i="9"/>
  <c r="P91" i="9"/>
  <c r="BI90" i="9"/>
  <c r="BH90" i="9"/>
  <c r="BG90" i="9"/>
  <c r="BE90" i="9"/>
  <c r="T90" i="9"/>
  <c r="R90" i="9"/>
  <c r="P90" i="9"/>
  <c r="BI89" i="9"/>
  <c r="BH89" i="9"/>
  <c r="BG89" i="9"/>
  <c r="BE89" i="9"/>
  <c r="T89" i="9"/>
  <c r="R89" i="9"/>
  <c r="P89" i="9"/>
  <c r="BI88" i="9"/>
  <c r="BH88" i="9"/>
  <c r="BG88" i="9"/>
  <c r="BE88" i="9"/>
  <c r="T88" i="9"/>
  <c r="R88" i="9"/>
  <c r="P88" i="9"/>
  <c r="BI87" i="9"/>
  <c r="BH87" i="9"/>
  <c r="BG87" i="9"/>
  <c r="BE87" i="9"/>
  <c r="T87" i="9"/>
  <c r="R87" i="9"/>
  <c r="P87" i="9"/>
  <c r="BI85" i="9"/>
  <c r="BH85" i="9"/>
  <c r="BG85" i="9"/>
  <c r="BE85" i="9"/>
  <c r="T85" i="9"/>
  <c r="T84" i="9"/>
  <c r="R85" i="9"/>
  <c r="R84" i="9"/>
  <c r="P85" i="9"/>
  <c r="P84" i="9"/>
  <c r="J79" i="9"/>
  <c r="J78" i="9"/>
  <c r="F78" i="9"/>
  <c r="F76" i="9"/>
  <c r="E74" i="9"/>
  <c r="J55" i="9"/>
  <c r="J54" i="9"/>
  <c r="F54" i="9"/>
  <c r="F52" i="9"/>
  <c r="E50" i="9"/>
  <c r="J18" i="9"/>
  <c r="E18" i="9"/>
  <c r="F79" i="9" s="1"/>
  <c r="J17" i="9"/>
  <c r="J12" i="9"/>
  <c r="J52" i="9"/>
  <c r="E7" i="9"/>
  <c r="E72" i="9" s="1"/>
  <c r="J37" i="8"/>
  <c r="J36" i="8"/>
  <c r="AY62" i="1" s="1"/>
  <c r="J35" i="8"/>
  <c r="AX62" i="1" s="1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2" i="8"/>
  <c r="BH122" i="8"/>
  <c r="BG122" i="8"/>
  <c r="BE122" i="8"/>
  <c r="T122" i="8"/>
  <c r="R122" i="8"/>
  <c r="P122" i="8"/>
  <c r="BI121" i="8"/>
  <c r="BH121" i="8"/>
  <c r="BG121" i="8"/>
  <c r="BE121" i="8"/>
  <c r="T121" i="8"/>
  <c r="R121" i="8"/>
  <c r="P121" i="8"/>
  <c r="BI120" i="8"/>
  <c r="BH120" i="8"/>
  <c r="BG120" i="8"/>
  <c r="BE120" i="8"/>
  <c r="T120" i="8"/>
  <c r="R120" i="8"/>
  <c r="P120" i="8"/>
  <c r="BI119" i="8"/>
  <c r="BH119" i="8"/>
  <c r="BG119" i="8"/>
  <c r="BE119" i="8"/>
  <c r="T119" i="8"/>
  <c r="R119" i="8"/>
  <c r="P119" i="8"/>
  <c r="BI118" i="8"/>
  <c r="BH118" i="8"/>
  <c r="BG118" i="8"/>
  <c r="BE118" i="8"/>
  <c r="T118" i="8"/>
  <c r="R118" i="8"/>
  <c r="P118" i="8"/>
  <c r="BI117" i="8"/>
  <c r="BH117" i="8"/>
  <c r="BG117" i="8"/>
  <c r="BE117" i="8"/>
  <c r="T117" i="8"/>
  <c r="R117" i="8"/>
  <c r="P117" i="8"/>
  <c r="BI116" i="8"/>
  <c r="BH116" i="8"/>
  <c r="BG116" i="8"/>
  <c r="BE116" i="8"/>
  <c r="T116" i="8"/>
  <c r="R116" i="8"/>
  <c r="P116" i="8"/>
  <c r="BI115" i="8"/>
  <c r="BH115" i="8"/>
  <c r="BG115" i="8"/>
  <c r="BE115" i="8"/>
  <c r="T115" i="8"/>
  <c r="R115" i="8"/>
  <c r="P115" i="8"/>
  <c r="BI114" i="8"/>
  <c r="BH114" i="8"/>
  <c r="BG114" i="8"/>
  <c r="BE114" i="8"/>
  <c r="T114" i="8"/>
  <c r="R114" i="8"/>
  <c r="P114" i="8"/>
  <c r="BI113" i="8"/>
  <c r="BH113" i="8"/>
  <c r="BG113" i="8"/>
  <c r="BE113" i="8"/>
  <c r="T113" i="8"/>
  <c r="R113" i="8"/>
  <c r="P113" i="8"/>
  <c r="BI112" i="8"/>
  <c r="BH112" i="8"/>
  <c r="BG112" i="8"/>
  <c r="BE112" i="8"/>
  <c r="T112" i="8"/>
  <c r="R112" i="8"/>
  <c r="P112" i="8"/>
  <c r="BI111" i="8"/>
  <c r="BH111" i="8"/>
  <c r="BG111" i="8"/>
  <c r="BE111" i="8"/>
  <c r="T111" i="8"/>
  <c r="R111" i="8"/>
  <c r="P111" i="8"/>
  <c r="BI110" i="8"/>
  <c r="BH110" i="8"/>
  <c r="BG110" i="8"/>
  <c r="BE110" i="8"/>
  <c r="T110" i="8"/>
  <c r="R110" i="8"/>
  <c r="P110" i="8"/>
  <c r="BI109" i="8"/>
  <c r="BH109" i="8"/>
  <c r="BG109" i="8"/>
  <c r="BE109" i="8"/>
  <c r="T109" i="8"/>
  <c r="R109" i="8"/>
  <c r="P109" i="8"/>
  <c r="BI107" i="8"/>
  <c r="BH107" i="8"/>
  <c r="BG107" i="8"/>
  <c r="BE107" i="8"/>
  <c r="T107" i="8"/>
  <c r="R107" i="8"/>
  <c r="P107" i="8"/>
  <c r="BI106" i="8"/>
  <c r="BH106" i="8"/>
  <c r="BG106" i="8"/>
  <c r="BE106" i="8"/>
  <c r="T106" i="8"/>
  <c r="R106" i="8"/>
  <c r="P106" i="8"/>
  <c r="BI105" i="8"/>
  <c r="BH105" i="8"/>
  <c r="BG105" i="8"/>
  <c r="BE105" i="8"/>
  <c r="T105" i="8"/>
  <c r="R105" i="8"/>
  <c r="P105" i="8"/>
  <c r="BI103" i="8"/>
  <c r="BH103" i="8"/>
  <c r="BG103" i="8"/>
  <c r="BE103" i="8"/>
  <c r="T103" i="8"/>
  <c r="R103" i="8"/>
  <c r="P103" i="8"/>
  <c r="BI102" i="8"/>
  <c r="BH102" i="8"/>
  <c r="BG102" i="8"/>
  <c r="BE102" i="8"/>
  <c r="T102" i="8"/>
  <c r="R102" i="8"/>
  <c r="P102" i="8"/>
  <c r="BI101" i="8"/>
  <c r="BH101" i="8"/>
  <c r="BG101" i="8"/>
  <c r="BE101" i="8"/>
  <c r="T101" i="8"/>
  <c r="R101" i="8"/>
  <c r="P101" i="8"/>
  <c r="BI100" i="8"/>
  <c r="BH100" i="8"/>
  <c r="BG100" i="8"/>
  <c r="BE100" i="8"/>
  <c r="T100" i="8"/>
  <c r="R100" i="8"/>
  <c r="P100" i="8"/>
  <c r="BI99" i="8"/>
  <c r="BH99" i="8"/>
  <c r="BG99" i="8"/>
  <c r="BE99" i="8"/>
  <c r="T99" i="8"/>
  <c r="R99" i="8"/>
  <c r="P99" i="8"/>
  <c r="BI98" i="8"/>
  <c r="BH98" i="8"/>
  <c r="BG98" i="8"/>
  <c r="BE98" i="8"/>
  <c r="T98" i="8"/>
  <c r="R98" i="8"/>
  <c r="P98" i="8"/>
  <c r="BI97" i="8"/>
  <c r="BH97" i="8"/>
  <c r="BG97" i="8"/>
  <c r="BE97" i="8"/>
  <c r="T97" i="8"/>
  <c r="R97" i="8"/>
  <c r="P97" i="8"/>
  <c r="BI96" i="8"/>
  <c r="BH96" i="8"/>
  <c r="BG96" i="8"/>
  <c r="BE96" i="8"/>
  <c r="T96" i="8"/>
  <c r="R96" i="8"/>
  <c r="P96" i="8"/>
  <c r="BI95" i="8"/>
  <c r="BH95" i="8"/>
  <c r="BG95" i="8"/>
  <c r="BE95" i="8"/>
  <c r="T95" i="8"/>
  <c r="R95" i="8"/>
  <c r="P95" i="8"/>
  <c r="BI94" i="8"/>
  <c r="BH94" i="8"/>
  <c r="BG94" i="8"/>
  <c r="BE94" i="8"/>
  <c r="T94" i="8"/>
  <c r="R94" i="8"/>
  <c r="P94" i="8"/>
  <c r="BI93" i="8"/>
  <c r="BH93" i="8"/>
  <c r="BG93" i="8"/>
  <c r="BE93" i="8"/>
  <c r="T93" i="8"/>
  <c r="R93" i="8"/>
  <c r="P93" i="8"/>
  <c r="BI92" i="8"/>
  <c r="BH92" i="8"/>
  <c r="BG92" i="8"/>
  <c r="BE92" i="8"/>
  <c r="T92" i="8"/>
  <c r="R92" i="8"/>
  <c r="P92" i="8"/>
  <c r="J86" i="8"/>
  <c r="J85" i="8"/>
  <c r="F85" i="8"/>
  <c r="F83" i="8"/>
  <c r="E81" i="8"/>
  <c r="J55" i="8"/>
  <c r="J54" i="8"/>
  <c r="F54" i="8"/>
  <c r="F52" i="8"/>
  <c r="E50" i="8"/>
  <c r="J18" i="8"/>
  <c r="E18" i="8"/>
  <c r="F86" i="8" s="1"/>
  <c r="J17" i="8"/>
  <c r="J12" i="8"/>
  <c r="J83" i="8" s="1"/>
  <c r="E7" i="8"/>
  <c r="E79" i="8"/>
  <c r="J39" i="7"/>
  <c r="J38" i="7"/>
  <c r="AY61" i="1" s="1"/>
  <c r="J37" i="7"/>
  <c r="AX61" i="1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BI120" i="7"/>
  <c r="BH120" i="7"/>
  <c r="BG120" i="7"/>
  <c r="BE120" i="7"/>
  <c r="T120" i="7"/>
  <c r="R120" i="7"/>
  <c r="P120" i="7"/>
  <c r="BI119" i="7"/>
  <c r="BH119" i="7"/>
  <c r="BG119" i="7"/>
  <c r="BE119" i="7"/>
  <c r="T119" i="7"/>
  <c r="R119" i="7"/>
  <c r="P119" i="7"/>
  <c r="BI118" i="7"/>
  <c r="BH118" i="7"/>
  <c r="BG118" i="7"/>
  <c r="BE118" i="7"/>
  <c r="T118" i="7"/>
  <c r="R118" i="7"/>
  <c r="P118" i="7"/>
  <c r="BI117" i="7"/>
  <c r="BH117" i="7"/>
  <c r="BG117" i="7"/>
  <c r="BE117" i="7"/>
  <c r="T117" i="7"/>
  <c r="R117" i="7"/>
  <c r="P117" i="7"/>
  <c r="BI116" i="7"/>
  <c r="BH116" i="7"/>
  <c r="BG116" i="7"/>
  <c r="BE116" i="7"/>
  <c r="T116" i="7"/>
  <c r="R116" i="7"/>
  <c r="P116" i="7"/>
  <c r="BI115" i="7"/>
  <c r="BH115" i="7"/>
  <c r="BG115" i="7"/>
  <c r="BE115" i="7"/>
  <c r="T115" i="7"/>
  <c r="R115" i="7"/>
  <c r="P115" i="7"/>
  <c r="BI114" i="7"/>
  <c r="BH114" i="7"/>
  <c r="BG114" i="7"/>
  <c r="BE114" i="7"/>
  <c r="T114" i="7"/>
  <c r="R114" i="7"/>
  <c r="P114" i="7"/>
  <c r="BI113" i="7"/>
  <c r="BH113" i="7"/>
  <c r="BG113" i="7"/>
  <c r="BE113" i="7"/>
  <c r="T113" i="7"/>
  <c r="R113" i="7"/>
  <c r="P113" i="7"/>
  <c r="BI112" i="7"/>
  <c r="BH112" i="7"/>
  <c r="BG112" i="7"/>
  <c r="BE112" i="7"/>
  <c r="T112" i="7"/>
  <c r="R112" i="7"/>
  <c r="P112" i="7"/>
  <c r="BI111" i="7"/>
  <c r="BH111" i="7"/>
  <c r="BG111" i="7"/>
  <c r="BE111" i="7"/>
  <c r="T111" i="7"/>
  <c r="R111" i="7"/>
  <c r="P111" i="7"/>
  <c r="BI110" i="7"/>
  <c r="BH110" i="7"/>
  <c r="BG110" i="7"/>
  <c r="BE110" i="7"/>
  <c r="T110" i="7"/>
  <c r="R110" i="7"/>
  <c r="P110" i="7"/>
  <c r="BI109" i="7"/>
  <c r="BH109" i="7"/>
  <c r="BG109" i="7"/>
  <c r="BE109" i="7"/>
  <c r="T109" i="7"/>
  <c r="R109" i="7"/>
  <c r="P109" i="7"/>
  <c r="BI108" i="7"/>
  <c r="BH108" i="7"/>
  <c r="BG108" i="7"/>
  <c r="BE108" i="7"/>
  <c r="T108" i="7"/>
  <c r="R108" i="7"/>
  <c r="P108" i="7"/>
  <c r="BI107" i="7"/>
  <c r="BH107" i="7"/>
  <c r="BG107" i="7"/>
  <c r="BE107" i="7"/>
  <c r="T107" i="7"/>
  <c r="R107" i="7"/>
  <c r="P107" i="7"/>
  <c r="BI106" i="7"/>
  <c r="BH106" i="7"/>
  <c r="BG106" i="7"/>
  <c r="BE106" i="7"/>
  <c r="T106" i="7"/>
  <c r="R106" i="7"/>
  <c r="P106" i="7"/>
  <c r="BI105" i="7"/>
  <c r="BH105" i="7"/>
  <c r="BG105" i="7"/>
  <c r="BE105" i="7"/>
  <c r="T105" i="7"/>
  <c r="R105" i="7"/>
  <c r="P105" i="7"/>
  <c r="BI104" i="7"/>
  <c r="BH104" i="7"/>
  <c r="BG104" i="7"/>
  <c r="BE104" i="7"/>
  <c r="T104" i="7"/>
  <c r="R104" i="7"/>
  <c r="P104" i="7"/>
  <c r="BI103" i="7"/>
  <c r="BH103" i="7"/>
  <c r="BG103" i="7"/>
  <c r="BE103" i="7"/>
  <c r="T103" i="7"/>
  <c r="R103" i="7"/>
  <c r="P103" i="7"/>
  <c r="BI102" i="7"/>
  <c r="BH102" i="7"/>
  <c r="BG102" i="7"/>
  <c r="BE102" i="7"/>
  <c r="T102" i="7"/>
  <c r="R102" i="7"/>
  <c r="P102" i="7"/>
  <c r="BI101" i="7"/>
  <c r="BH101" i="7"/>
  <c r="BG101" i="7"/>
  <c r="BE101" i="7"/>
  <c r="T101" i="7"/>
  <c r="R101" i="7"/>
  <c r="P101" i="7"/>
  <c r="BI100" i="7"/>
  <c r="BH100" i="7"/>
  <c r="BG100" i="7"/>
  <c r="BE100" i="7"/>
  <c r="T100" i="7"/>
  <c r="R100" i="7"/>
  <c r="P100" i="7"/>
  <c r="BI99" i="7"/>
  <c r="BH99" i="7"/>
  <c r="BG99" i="7"/>
  <c r="BE99" i="7"/>
  <c r="T99" i="7"/>
  <c r="R99" i="7"/>
  <c r="P99" i="7"/>
  <c r="BI98" i="7"/>
  <c r="BH98" i="7"/>
  <c r="BG98" i="7"/>
  <c r="BE98" i="7"/>
  <c r="T98" i="7"/>
  <c r="R98" i="7"/>
  <c r="P98" i="7"/>
  <c r="BI97" i="7"/>
  <c r="BH97" i="7"/>
  <c r="BG97" i="7"/>
  <c r="BE97" i="7"/>
  <c r="T97" i="7"/>
  <c r="R97" i="7"/>
  <c r="P97" i="7"/>
  <c r="BI96" i="7"/>
  <c r="BH96" i="7"/>
  <c r="BG96" i="7"/>
  <c r="BE96" i="7"/>
  <c r="T96" i="7"/>
  <c r="R96" i="7"/>
  <c r="P96" i="7"/>
  <c r="BI95" i="7"/>
  <c r="BH95" i="7"/>
  <c r="BG95" i="7"/>
  <c r="BE95" i="7"/>
  <c r="T95" i="7"/>
  <c r="R95" i="7"/>
  <c r="P95" i="7"/>
  <c r="BI94" i="7"/>
  <c r="BH94" i="7"/>
  <c r="BG94" i="7"/>
  <c r="BE94" i="7"/>
  <c r="T94" i="7"/>
  <c r="R94" i="7"/>
  <c r="P94" i="7"/>
  <c r="BI93" i="7"/>
  <c r="BH93" i="7"/>
  <c r="BG93" i="7"/>
  <c r="BE93" i="7"/>
  <c r="T93" i="7"/>
  <c r="R93" i="7"/>
  <c r="P93" i="7"/>
  <c r="BI92" i="7"/>
  <c r="BH92" i="7"/>
  <c r="BG92" i="7"/>
  <c r="BE92" i="7"/>
  <c r="T92" i="7"/>
  <c r="R92" i="7"/>
  <c r="P92" i="7"/>
  <c r="BI91" i="7"/>
  <c r="BH91" i="7"/>
  <c r="BG91" i="7"/>
  <c r="BE91" i="7"/>
  <c r="T91" i="7"/>
  <c r="R91" i="7"/>
  <c r="P91" i="7"/>
  <c r="J85" i="7"/>
  <c r="J84" i="7"/>
  <c r="F84" i="7"/>
  <c r="F82" i="7"/>
  <c r="E80" i="7"/>
  <c r="J59" i="7"/>
  <c r="J58" i="7"/>
  <c r="F58" i="7"/>
  <c r="F56" i="7"/>
  <c r="E54" i="7"/>
  <c r="J20" i="7"/>
  <c r="E20" i="7"/>
  <c r="F59" i="7"/>
  <c r="J19" i="7"/>
  <c r="J14" i="7"/>
  <c r="J56" i="7"/>
  <c r="E7" i="7"/>
  <c r="E76" i="7"/>
  <c r="J39" i="6"/>
  <c r="J38" i="6"/>
  <c r="AY60" i="1"/>
  <c r="J37" i="6"/>
  <c r="AX60" i="1"/>
  <c r="BI98" i="6"/>
  <c r="BH98" i="6"/>
  <c r="BG98" i="6"/>
  <c r="BE98" i="6"/>
  <c r="T98" i="6"/>
  <c r="R98" i="6"/>
  <c r="P98" i="6"/>
  <c r="BI97" i="6"/>
  <c r="BH97" i="6"/>
  <c r="BG97" i="6"/>
  <c r="BE97" i="6"/>
  <c r="T97" i="6"/>
  <c r="R97" i="6"/>
  <c r="P97" i="6"/>
  <c r="BI96" i="6"/>
  <c r="BH96" i="6"/>
  <c r="BG96" i="6"/>
  <c r="BE96" i="6"/>
  <c r="T96" i="6"/>
  <c r="R96" i="6"/>
  <c r="P96" i="6"/>
  <c r="BI95" i="6"/>
  <c r="BH95" i="6"/>
  <c r="BG95" i="6"/>
  <c r="BE95" i="6"/>
  <c r="T95" i="6"/>
  <c r="R95" i="6"/>
  <c r="P95" i="6"/>
  <c r="BI94" i="6"/>
  <c r="BH94" i="6"/>
  <c r="BG94" i="6"/>
  <c r="BE94" i="6"/>
  <c r="T94" i="6"/>
  <c r="R94" i="6"/>
  <c r="P94" i="6"/>
  <c r="BI93" i="6"/>
  <c r="BH93" i="6"/>
  <c r="BG93" i="6"/>
  <c r="BE93" i="6"/>
  <c r="T93" i="6"/>
  <c r="R93" i="6"/>
  <c r="P93" i="6"/>
  <c r="BI92" i="6"/>
  <c r="BH92" i="6"/>
  <c r="BG92" i="6"/>
  <c r="BE92" i="6"/>
  <c r="T92" i="6"/>
  <c r="R92" i="6"/>
  <c r="P92" i="6"/>
  <c r="BI91" i="6"/>
  <c r="BH91" i="6"/>
  <c r="BG91" i="6"/>
  <c r="BE91" i="6"/>
  <c r="T91" i="6"/>
  <c r="R91" i="6"/>
  <c r="P91" i="6"/>
  <c r="BI90" i="6"/>
  <c r="BH90" i="6"/>
  <c r="BG90" i="6"/>
  <c r="BE90" i="6"/>
  <c r="T90" i="6"/>
  <c r="R90" i="6"/>
  <c r="P90" i="6"/>
  <c r="J84" i="6"/>
  <c r="J83" i="6"/>
  <c r="F83" i="6"/>
  <c r="F81" i="6"/>
  <c r="E79" i="6"/>
  <c r="J59" i="6"/>
  <c r="J58" i="6"/>
  <c r="F58" i="6"/>
  <c r="F56" i="6"/>
  <c r="E54" i="6"/>
  <c r="J20" i="6"/>
  <c r="E20" i="6"/>
  <c r="F84" i="6"/>
  <c r="J19" i="6"/>
  <c r="J14" i="6"/>
  <c r="J81" i="6" s="1"/>
  <c r="E7" i="6"/>
  <c r="E75" i="6"/>
  <c r="J39" i="5"/>
  <c r="J38" i="5"/>
  <c r="AY59" i="1"/>
  <c r="J37" i="5"/>
  <c r="AX59" i="1"/>
  <c r="BI92" i="5"/>
  <c r="BH92" i="5"/>
  <c r="BG92" i="5"/>
  <c r="BE92" i="5"/>
  <c r="T92" i="5"/>
  <c r="R92" i="5"/>
  <c r="P92" i="5"/>
  <c r="BI91" i="5"/>
  <c r="BH91" i="5"/>
  <c r="BG91" i="5"/>
  <c r="BE91" i="5"/>
  <c r="T91" i="5"/>
  <c r="R91" i="5"/>
  <c r="P91" i="5"/>
  <c r="BI90" i="5"/>
  <c r="BH90" i="5"/>
  <c r="BG90" i="5"/>
  <c r="BE90" i="5"/>
  <c r="T90" i="5"/>
  <c r="R90" i="5"/>
  <c r="P90" i="5"/>
  <c r="J84" i="5"/>
  <c r="J83" i="5"/>
  <c r="F83" i="5"/>
  <c r="F81" i="5"/>
  <c r="E79" i="5"/>
  <c r="J59" i="5"/>
  <c r="J58" i="5"/>
  <c r="F58" i="5"/>
  <c r="F56" i="5"/>
  <c r="E54" i="5"/>
  <c r="J20" i="5"/>
  <c r="E20" i="5"/>
  <c r="F59" i="5"/>
  <c r="J19" i="5"/>
  <c r="J14" i="5"/>
  <c r="J56" i="5"/>
  <c r="E7" i="5"/>
  <c r="E75" i="5" s="1"/>
  <c r="J39" i="4"/>
  <c r="J38" i="4"/>
  <c r="AY58" i="1"/>
  <c r="J37" i="4"/>
  <c r="AX58" i="1" s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BI120" i="4"/>
  <c r="BH120" i="4"/>
  <c r="BG120" i="4"/>
  <c r="BE120" i="4"/>
  <c r="T120" i="4"/>
  <c r="R120" i="4"/>
  <c r="P120" i="4"/>
  <c r="BI119" i="4"/>
  <c r="BH119" i="4"/>
  <c r="BG119" i="4"/>
  <c r="BE119" i="4"/>
  <c r="T119" i="4"/>
  <c r="R119" i="4"/>
  <c r="P119" i="4"/>
  <c r="BI118" i="4"/>
  <c r="BH118" i="4"/>
  <c r="BG118" i="4"/>
  <c r="BE118" i="4"/>
  <c r="T118" i="4"/>
  <c r="R118" i="4"/>
  <c r="P118" i="4"/>
  <c r="BI117" i="4"/>
  <c r="BH117" i="4"/>
  <c r="BG117" i="4"/>
  <c r="BE117" i="4"/>
  <c r="T117" i="4"/>
  <c r="R117" i="4"/>
  <c r="P117" i="4"/>
  <c r="BI116" i="4"/>
  <c r="BH116" i="4"/>
  <c r="BG116" i="4"/>
  <c r="BE116" i="4"/>
  <c r="T116" i="4"/>
  <c r="R116" i="4"/>
  <c r="P116" i="4"/>
  <c r="BI115" i="4"/>
  <c r="BH115" i="4"/>
  <c r="BG115" i="4"/>
  <c r="BE115" i="4"/>
  <c r="T115" i="4"/>
  <c r="R115" i="4"/>
  <c r="P115" i="4"/>
  <c r="BI114" i="4"/>
  <c r="BH114" i="4"/>
  <c r="BG114" i="4"/>
  <c r="BE114" i="4"/>
  <c r="T114" i="4"/>
  <c r="R114" i="4"/>
  <c r="P114" i="4"/>
  <c r="BI113" i="4"/>
  <c r="BH113" i="4"/>
  <c r="BG113" i="4"/>
  <c r="BE113" i="4"/>
  <c r="T113" i="4"/>
  <c r="R113" i="4"/>
  <c r="P113" i="4"/>
  <c r="BI112" i="4"/>
  <c r="BH112" i="4"/>
  <c r="BG112" i="4"/>
  <c r="BE112" i="4"/>
  <c r="T112" i="4"/>
  <c r="R112" i="4"/>
  <c r="P112" i="4"/>
  <c r="BI111" i="4"/>
  <c r="BH111" i="4"/>
  <c r="BG111" i="4"/>
  <c r="BE111" i="4"/>
  <c r="T111" i="4"/>
  <c r="R111" i="4"/>
  <c r="P111" i="4"/>
  <c r="BI110" i="4"/>
  <c r="BH110" i="4"/>
  <c r="BG110" i="4"/>
  <c r="BE110" i="4"/>
  <c r="T110" i="4"/>
  <c r="R110" i="4"/>
  <c r="P110" i="4"/>
  <c r="BI109" i="4"/>
  <c r="BH109" i="4"/>
  <c r="BG109" i="4"/>
  <c r="BE109" i="4"/>
  <c r="T109" i="4"/>
  <c r="R109" i="4"/>
  <c r="P109" i="4"/>
  <c r="BI108" i="4"/>
  <c r="BH108" i="4"/>
  <c r="BG108" i="4"/>
  <c r="BE108" i="4"/>
  <c r="T108" i="4"/>
  <c r="R108" i="4"/>
  <c r="P108" i="4"/>
  <c r="BI107" i="4"/>
  <c r="BH107" i="4"/>
  <c r="BG107" i="4"/>
  <c r="BE107" i="4"/>
  <c r="T107" i="4"/>
  <c r="R107" i="4"/>
  <c r="P107" i="4"/>
  <c r="BI106" i="4"/>
  <c r="BH106" i="4"/>
  <c r="BG106" i="4"/>
  <c r="BE106" i="4"/>
  <c r="T106" i="4"/>
  <c r="R106" i="4"/>
  <c r="P106" i="4"/>
  <c r="BI105" i="4"/>
  <c r="BH105" i="4"/>
  <c r="BG105" i="4"/>
  <c r="BE105" i="4"/>
  <c r="T105" i="4"/>
  <c r="R105" i="4"/>
  <c r="P105" i="4"/>
  <c r="BI104" i="4"/>
  <c r="BH104" i="4"/>
  <c r="BG104" i="4"/>
  <c r="BE104" i="4"/>
  <c r="T104" i="4"/>
  <c r="R104" i="4"/>
  <c r="P104" i="4"/>
  <c r="BI103" i="4"/>
  <c r="BH103" i="4"/>
  <c r="BG103" i="4"/>
  <c r="BE103" i="4"/>
  <c r="T103" i="4"/>
  <c r="R103" i="4"/>
  <c r="P103" i="4"/>
  <c r="BI102" i="4"/>
  <c r="BH102" i="4"/>
  <c r="BG102" i="4"/>
  <c r="BE102" i="4"/>
  <c r="T102" i="4"/>
  <c r="R102" i="4"/>
  <c r="P102" i="4"/>
  <c r="BI101" i="4"/>
  <c r="BH101" i="4"/>
  <c r="BG101" i="4"/>
  <c r="BE101" i="4"/>
  <c r="T101" i="4"/>
  <c r="R101" i="4"/>
  <c r="P101" i="4"/>
  <c r="BI100" i="4"/>
  <c r="BH100" i="4"/>
  <c r="BG100" i="4"/>
  <c r="BE100" i="4"/>
  <c r="T100" i="4"/>
  <c r="R100" i="4"/>
  <c r="P100" i="4"/>
  <c r="BI99" i="4"/>
  <c r="BH99" i="4"/>
  <c r="BG99" i="4"/>
  <c r="BE99" i="4"/>
  <c r="T99" i="4"/>
  <c r="R99" i="4"/>
  <c r="P99" i="4"/>
  <c r="BI98" i="4"/>
  <c r="BH98" i="4"/>
  <c r="BG98" i="4"/>
  <c r="BE98" i="4"/>
  <c r="T98" i="4"/>
  <c r="R98" i="4"/>
  <c r="P98" i="4"/>
  <c r="BI97" i="4"/>
  <c r="BH97" i="4"/>
  <c r="BG97" i="4"/>
  <c r="BE97" i="4"/>
  <c r="T97" i="4"/>
  <c r="R97" i="4"/>
  <c r="P97" i="4"/>
  <c r="BI96" i="4"/>
  <c r="BH96" i="4"/>
  <c r="BG96" i="4"/>
  <c r="BE96" i="4"/>
  <c r="T96" i="4"/>
  <c r="R96" i="4"/>
  <c r="P96" i="4"/>
  <c r="BI95" i="4"/>
  <c r="BH95" i="4"/>
  <c r="BG95" i="4"/>
  <c r="BE95" i="4"/>
  <c r="T95" i="4"/>
  <c r="R95" i="4"/>
  <c r="P95" i="4"/>
  <c r="BI94" i="4"/>
  <c r="BH94" i="4"/>
  <c r="BG94" i="4"/>
  <c r="BE94" i="4"/>
  <c r="T94" i="4"/>
  <c r="R94" i="4"/>
  <c r="P94" i="4"/>
  <c r="BI93" i="4"/>
  <c r="BH93" i="4"/>
  <c r="BG93" i="4"/>
  <c r="BE93" i="4"/>
  <c r="T93" i="4"/>
  <c r="R93" i="4"/>
  <c r="P93" i="4"/>
  <c r="J87" i="4"/>
  <c r="J86" i="4"/>
  <c r="F86" i="4"/>
  <c r="F84" i="4"/>
  <c r="E82" i="4"/>
  <c r="J59" i="4"/>
  <c r="J58" i="4"/>
  <c r="F58" i="4"/>
  <c r="F56" i="4"/>
  <c r="E54" i="4"/>
  <c r="J20" i="4"/>
  <c r="E20" i="4"/>
  <c r="F87" i="4" s="1"/>
  <c r="J19" i="4"/>
  <c r="J14" i="4"/>
  <c r="J56" i="4"/>
  <c r="E7" i="4"/>
  <c r="E78" i="4" s="1"/>
  <c r="J37" i="3"/>
  <c r="J36" i="3"/>
  <c r="AY56" i="1" s="1"/>
  <c r="J35" i="3"/>
  <c r="AX56" i="1" s="1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6" i="3"/>
  <c r="BH186" i="3"/>
  <c r="BG186" i="3"/>
  <c r="BE186" i="3"/>
  <c r="T186" i="3"/>
  <c r="R186" i="3"/>
  <c r="P186" i="3"/>
  <c r="BI182" i="3"/>
  <c r="BH182" i="3"/>
  <c r="BG182" i="3"/>
  <c r="BE182" i="3"/>
  <c r="T182" i="3"/>
  <c r="T181" i="3" s="1"/>
  <c r="R182" i="3"/>
  <c r="R181" i="3"/>
  <c r="P182" i="3"/>
  <c r="P181" i="3"/>
  <c r="BI179" i="3"/>
  <c r="BH179" i="3"/>
  <c r="BG179" i="3"/>
  <c r="BE179" i="3"/>
  <c r="T179" i="3"/>
  <c r="R179" i="3"/>
  <c r="P179" i="3"/>
  <c r="BI177" i="3"/>
  <c r="BH177" i="3"/>
  <c r="BG177" i="3"/>
  <c r="BE177" i="3"/>
  <c r="T177" i="3"/>
  <c r="R177" i="3"/>
  <c r="P177" i="3"/>
  <c r="BI174" i="3"/>
  <c r="BH174" i="3"/>
  <c r="BG174" i="3"/>
  <c r="BE174" i="3"/>
  <c r="T174" i="3"/>
  <c r="R174" i="3"/>
  <c r="P174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2" i="3"/>
  <c r="BH162" i="3"/>
  <c r="BG162" i="3"/>
  <c r="BE162" i="3"/>
  <c r="T162" i="3"/>
  <c r="R162" i="3"/>
  <c r="P162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2" i="3"/>
  <c r="BH142" i="3"/>
  <c r="BG142" i="3"/>
  <c r="BE142" i="3"/>
  <c r="T142" i="3"/>
  <c r="R142" i="3"/>
  <c r="P142" i="3"/>
  <c r="BI139" i="3"/>
  <c r="BH139" i="3"/>
  <c r="BG139" i="3"/>
  <c r="BE139" i="3"/>
  <c r="T139" i="3"/>
  <c r="R139" i="3"/>
  <c r="P139" i="3"/>
  <c r="BI132" i="3"/>
  <c r="BH132" i="3"/>
  <c r="BG132" i="3"/>
  <c r="BE132" i="3"/>
  <c r="T132" i="3"/>
  <c r="R132" i="3"/>
  <c r="P132" i="3"/>
  <c r="BI130" i="3"/>
  <c r="BH130" i="3"/>
  <c r="BG130" i="3"/>
  <c r="BE130" i="3"/>
  <c r="T130" i="3"/>
  <c r="R130" i="3"/>
  <c r="P130" i="3"/>
  <c r="BI127" i="3"/>
  <c r="BH127" i="3"/>
  <c r="BG127" i="3"/>
  <c r="BE127" i="3"/>
  <c r="T127" i="3"/>
  <c r="R127" i="3"/>
  <c r="P127" i="3"/>
  <c r="BI125" i="3"/>
  <c r="BH125" i="3"/>
  <c r="BG125" i="3"/>
  <c r="BE125" i="3"/>
  <c r="T125" i="3"/>
  <c r="R125" i="3"/>
  <c r="P125" i="3"/>
  <c r="BI123" i="3"/>
  <c r="BH123" i="3"/>
  <c r="BG123" i="3"/>
  <c r="BE123" i="3"/>
  <c r="T123" i="3"/>
  <c r="R123" i="3"/>
  <c r="P123" i="3"/>
  <c r="BI120" i="3"/>
  <c r="BH120" i="3"/>
  <c r="BG120" i="3"/>
  <c r="BE120" i="3"/>
  <c r="T120" i="3"/>
  <c r="R120" i="3"/>
  <c r="P120" i="3"/>
  <c r="BI118" i="3"/>
  <c r="BH118" i="3"/>
  <c r="BG118" i="3"/>
  <c r="BE118" i="3"/>
  <c r="T118" i="3"/>
  <c r="R118" i="3"/>
  <c r="P118" i="3"/>
  <c r="BI116" i="3"/>
  <c r="BH116" i="3"/>
  <c r="BG116" i="3"/>
  <c r="BE116" i="3"/>
  <c r="T116" i="3"/>
  <c r="R116" i="3"/>
  <c r="P116" i="3"/>
  <c r="BI113" i="3"/>
  <c r="BH113" i="3"/>
  <c r="BG113" i="3"/>
  <c r="BE113" i="3"/>
  <c r="T113" i="3"/>
  <c r="R113" i="3"/>
  <c r="P113" i="3"/>
  <c r="BI107" i="3"/>
  <c r="BH107" i="3"/>
  <c r="BG107" i="3"/>
  <c r="BE107" i="3"/>
  <c r="T107" i="3"/>
  <c r="R107" i="3"/>
  <c r="P107" i="3"/>
  <c r="BI105" i="3"/>
  <c r="BH105" i="3"/>
  <c r="BG105" i="3"/>
  <c r="BE105" i="3"/>
  <c r="T105" i="3"/>
  <c r="R105" i="3"/>
  <c r="P105" i="3"/>
  <c r="BI103" i="3"/>
  <c r="BH103" i="3"/>
  <c r="BG103" i="3"/>
  <c r="BE103" i="3"/>
  <c r="T103" i="3"/>
  <c r="R103" i="3"/>
  <c r="P103" i="3"/>
  <c r="BI101" i="3"/>
  <c r="BH101" i="3"/>
  <c r="BG101" i="3"/>
  <c r="BE101" i="3"/>
  <c r="T101" i="3"/>
  <c r="R101" i="3"/>
  <c r="P101" i="3"/>
  <c r="BI99" i="3"/>
  <c r="BH99" i="3"/>
  <c r="BG99" i="3"/>
  <c r="BE99" i="3"/>
  <c r="T99" i="3"/>
  <c r="R99" i="3"/>
  <c r="P99" i="3"/>
  <c r="BI97" i="3"/>
  <c r="BH97" i="3"/>
  <c r="BG97" i="3"/>
  <c r="BE97" i="3"/>
  <c r="T97" i="3"/>
  <c r="R97" i="3"/>
  <c r="P97" i="3"/>
  <c r="BI92" i="3"/>
  <c r="BH92" i="3"/>
  <c r="BG92" i="3"/>
  <c r="BE92" i="3"/>
  <c r="T92" i="3"/>
  <c r="R92" i="3"/>
  <c r="P92" i="3"/>
  <c r="J86" i="3"/>
  <c r="J85" i="3"/>
  <c r="F85" i="3"/>
  <c r="F83" i="3"/>
  <c r="E81" i="3"/>
  <c r="J55" i="3"/>
  <c r="J54" i="3"/>
  <c r="F54" i="3"/>
  <c r="F52" i="3"/>
  <c r="E50" i="3"/>
  <c r="J18" i="3"/>
  <c r="E18" i="3"/>
  <c r="F55" i="3"/>
  <c r="J17" i="3"/>
  <c r="J12" i="3"/>
  <c r="J83" i="3"/>
  <c r="E7" i="3"/>
  <c r="E48" i="3"/>
  <c r="J83" i="2"/>
  <c r="J37" i="2"/>
  <c r="J36" i="2"/>
  <c r="AY55" i="1" s="1"/>
  <c r="J35" i="2"/>
  <c r="AX55" i="1"/>
  <c r="BI102" i="2"/>
  <c r="BH102" i="2"/>
  <c r="BG102" i="2"/>
  <c r="BE102" i="2"/>
  <c r="T102" i="2"/>
  <c r="R102" i="2"/>
  <c r="P102" i="2"/>
  <c r="BI101" i="2"/>
  <c r="BH101" i="2"/>
  <c r="BG101" i="2"/>
  <c r="BE101" i="2"/>
  <c r="T101" i="2"/>
  <c r="R101" i="2"/>
  <c r="P101" i="2"/>
  <c r="BI100" i="2"/>
  <c r="BH100" i="2"/>
  <c r="BG100" i="2"/>
  <c r="BE100" i="2"/>
  <c r="T100" i="2"/>
  <c r="R100" i="2"/>
  <c r="P100" i="2"/>
  <c r="BI99" i="2"/>
  <c r="BH99" i="2"/>
  <c r="BG99" i="2"/>
  <c r="BE99" i="2"/>
  <c r="T99" i="2"/>
  <c r="R99" i="2"/>
  <c r="P99" i="2"/>
  <c r="BI98" i="2"/>
  <c r="BH98" i="2"/>
  <c r="BG98" i="2"/>
  <c r="BE98" i="2"/>
  <c r="T98" i="2"/>
  <c r="R98" i="2"/>
  <c r="P98" i="2"/>
  <c r="BI97" i="2"/>
  <c r="BH97" i="2"/>
  <c r="BG97" i="2"/>
  <c r="BE97" i="2"/>
  <c r="T97" i="2"/>
  <c r="R97" i="2"/>
  <c r="P97" i="2"/>
  <c r="BI96" i="2"/>
  <c r="BH96" i="2"/>
  <c r="BG96" i="2"/>
  <c r="BE96" i="2"/>
  <c r="T96" i="2"/>
  <c r="R96" i="2"/>
  <c r="P96" i="2"/>
  <c r="BI95" i="2"/>
  <c r="BH95" i="2"/>
  <c r="BG95" i="2"/>
  <c r="BE95" i="2"/>
  <c r="T95" i="2"/>
  <c r="R95" i="2"/>
  <c r="P95" i="2"/>
  <c r="BI94" i="2"/>
  <c r="BH94" i="2"/>
  <c r="BG94" i="2"/>
  <c r="BE94" i="2"/>
  <c r="T94" i="2"/>
  <c r="R94" i="2"/>
  <c r="P94" i="2"/>
  <c r="BI93" i="2"/>
  <c r="BH93" i="2"/>
  <c r="BG93" i="2"/>
  <c r="BE93" i="2"/>
  <c r="T93" i="2"/>
  <c r="R93" i="2"/>
  <c r="P93" i="2"/>
  <c r="BI91" i="2"/>
  <c r="BH91" i="2"/>
  <c r="BG91" i="2"/>
  <c r="BE91" i="2"/>
  <c r="T91" i="2"/>
  <c r="R91" i="2"/>
  <c r="P91" i="2"/>
  <c r="BI90" i="2"/>
  <c r="BH90" i="2"/>
  <c r="BG90" i="2"/>
  <c r="BE90" i="2"/>
  <c r="T90" i="2"/>
  <c r="R90" i="2"/>
  <c r="P90" i="2"/>
  <c r="BI89" i="2"/>
  <c r="BH89" i="2"/>
  <c r="BG89" i="2"/>
  <c r="BE89" i="2"/>
  <c r="T89" i="2"/>
  <c r="R89" i="2"/>
  <c r="P89" i="2"/>
  <c r="BI88" i="2"/>
  <c r="BH88" i="2"/>
  <c r="BG88" i="2"/>
  <c r="BE88" i="2"/>
  <c r="T88" i="2"/>
  <c r="R88" i="2"/>
  <c r="P88" i="2"/>
  <c r="BI87" i="2"/>
  <c r="BH87" i="2"/>
  <c r="BG87" i="2"/>
  <c r="BE87" i="2"/>
  <c r="T87" i="2"/>
  <c r="R87" i="2"/>
  <c r="P87" i="2"/>
  <c r="BI86" i="2"/>
  <c r="BH86" i="2"/>
  <c r="BG86" i="2"/>
  <c r="BE86" i="2"/>
  <c r="T86" i="2"/>
  <c r="R86" i="2"/>
  <c r="P86" i="2"/>
  <c r="BI85" i="2"/>
  <c r="BH85" i="2"/>
  <c r="BG85" i="2"/>
  <c r="BE85" i="2"/>
  <c r="T85" i="2"/>
  <c r="R85" i="2"/>
  <c r="P85" i="2"/>
  <c r="J60" i="2"/>
  <c r="J79" i="2"/>
  <c r="J78" i="2"/>
  <c r="F78" i="2"/>
  <c r="F76" i="2"/>
  <c r="E74" i="2"/>
  <c r="J55" i="2"/>
  <c r="J54" i="2"/>
  <c r="F54" i="2"/>
  <c r="F52" i="2"/>
  <c r="E50" i="2"/>
  <c r="J18" i="2"/>
  <c r="E18" i="2"/>
  <c r="F55" i="2"/>
  <c r="J17" i="2"/>
  <c r="J12" i="2"/>
  <c r="J76" i="2"/>
  <c r="E7" i="2"/>
  <c r="E48" i="2"/>
  <c r="L50" i="1"/>
  <c r="AM50" i="1"/>
  <c r="AM49" i="1"/>
  <c r="L49" i="1"/>
  <c r="AM47" i="1"/>
  <c r="L47" i="1"/>
  <c r="L45" i="1"/>
  <c r="L44" i="1"/>
  <c r="J85" i="2"/>
  <c r="J186" i="3"/>
  <c r="J108" i="4"/>
  <c r="BK108" i="4"/>
  <c r="J166" i="4"/>
  <c r="BK164" i="4"/>
  <c r="J91" i="7"/>
  <c r="J172" i="8"/>
  <c r="J141" i="8"/>
  <c r="J183" i="8"/>
  <c r="BK124" i="8"/>
  <c r="BK100" i="9"/>
  <c r="BK147" i="10"/>
  <c r="BK103" i="10"/>
  <c r="J1307" i="12"/>
  <c r="J1051" i="12"/>
  <c r="BK1533" i="12"/>
  <c r="BK561" i="12"/>
  <c r="J1547" i="12"/>
  <c r="BK639" i="12"/>
  <c r="J962" i="12"/>
  <c r="BK1191" i="12"/>
  <c r="BK1830" i="12"/>
  <c r="J1473" i="12"/>
  <c r="BK89" i="13"/>
  <c r="J167" i="3"/>
  <c r="J157" i="4"/>
  <c r="BK186" i="4"/>
  <c r="BK115" i="4"/>
  <c r="BK131" i="4"/>
  <c r="J109" i="7"/>
  <c r="J142" i="8"/>
  <c r="BK105" i="8"/>
  <c r="BK159" i="8"/>
  <c r="BK160" i="10"/>
  <c r="BK150" i="10"/>
  <c r="J178" i="10"/>
  <c r="BK1379" i="12"/>
  <c r="J1453" i="12"/>
  <c r="BK1653" i="12"/>
  <c r="BK1435" i="12"/>
  <c r="BK1398" i="12"/>
  <c r="BK330" i="12"/>
  <c r="J766" i="12"/>
  <c r="J1443" i="12"/>
  <c r="J1874" i="12"/>
  <c r="J1678" i="12"/>
  <c r="J927" i="12"/>
  <c r="BK91" i="2"/>
  <c r="BK99" i="3"/>
  <c r="J176" i="4"/>
  <c r="J118" i="4"/>
  <c r="BK113" i="4"/>
  <c r="J91" i="6"/>
  <c r="BK109" i="7"/>
  <c r="J113" i="8"/>
  <c r="BK189" i="8"/>
  <c r="BK176" i="8"/>
  <c r="J90" i="9"/>
  <c r="BK136" i="10"/>
  <c r="BK148" i="10"/>
  <c r="J1086" i="12"/>
  <c r="J1414" i="12"/>
  <c r="J1598" i="12"/>
  <c r="J330" i="12"/>
  <c r="BK471" i="12"/>
  <c r="J1159" i="12"/>
  <c r="BK1620" i="12"/>
  <c r="J1562" i="12"/>
  <c r="J1876" i="12"/>
  <c r="BK1455" i="12"/>
  <c r="J613" i="12"/>
  <c r="BK86" i="2"/>
  <c r="J171" i="3"/>
  <c r="J107" i="3"/>
  <c r="J135" i="4"/>
  <c r="J167" i="4"/>
  <c r="J96" i="6"/>
  <c r="J130" i="7"/>
  <c r="BK139" i="8"/>
  <c r="J147" i="8"/>
  <c r="BK125" i="8"/>
  <c r="BK151" i="10"/>
  <c r="BK146" i="10"/>
  <c r="J184" i="10"/>
  <c r="J93" i="11"/>
  <c r="J566" i="12"/>
  <c r="BK760" i="12"/>
  <c r="BK1079" i="12"/>
  <c r="BK968" i="12"/>
  <c r="J600" i="12"/>
  <c r="BK775" i="12"/>
  <c r="BK1108" i="12"/>
  <c r="J1841" i="12"/>
  <c r="J1353" i="12"/>
  <c r="J234" i="12"/>
  <c r="J99" i="2"/>
  <c r="J130" i="3"/>
  <c r="J125" i="4"/>
  <c r="J120" i="4"/>
  <c r="BK100" i="4"/>
  <c r="BK91" i="5"/>
  <c r="BK100" i="7"/>
  <c r="J105" i="7"/>
  <c r="BK145" i="8"/>
  <c r="BK171" i="8"/>
  <c r="BK97" i="9"/>
  <c r="J151" i="10"/>
  <c r="J160" i="10"/>
  <c r="BK1544" i="12"/>
  <c r="BK131" i="12"/>
  <c r="BK566" i="12"/>
  <c r="BK1028" i="12"/>
  <c r="BK1348" i="12"/>
  <c r="BK807" i="12"/>
  <c r="BK1019" i="12"/>
  <c r="J1528" i="12"/>
  <c r="J1878" i="12"/>
  <c r="BK1447" i="12"/>
  <c r="BK107" i="13"/>
  <c r="BK102" i="2"/>
  <c r="BK167" i="3"/>
  <c r="BK111" i="4"/>
  <c r="J156" i="4"/>
  <c r="BK145" i="4"/>
  <c r="BK107" i="7"/>
  <c r="J171" i="8"/>
  <c r="J143" i="8"/>
  <c r="BK121" i="8"/>
  <c r="BK88" i="9"/>
  <c r="BK181" i="10"/>
  <c r="J136" i="10"/>
  <c r="J179" i="10"/>
  <c r="J1345" i="12"/>
  <c r="J1620" i="12"/>
  <c r="BK624" i="12"/>
  <c r="BK381" i="12"/>
  <c r="BK1431" i="12"/>
  <c r="BK1561" i="12"/>
  <c r="BK1598" i="12"/>
  <c r="J659" i="12"/>
  <c r="J1658" i="12"/>
  <c r="J135" i="13"/>
  <c r="J94" i="2"/>
  <c r="BK165" i="3"/>
  <c r="BK165" i="4"/>
  <c r="J94" i="4"/>
  <c r="BK91" i="7"/>
  <c r="BK110" i="8"/>
  <c r="J138" i="8"/>
  <c r="BK127" i="8"/>
  <c r="BK184" i="10"/>
  <c r="J101" i="10"/>
  <c r="J187" i="10"/>
  <c r="BK93" i="11"/>
  <c r="BK625" i="12"/>
  <c r="BK1340" i="12"/>
  <c r="J1475" i="12"/>
  <c r="J1484" i="12"/>
  <c r="BK1437" i="12"/>
  <c r="BK1198" i="12"/>
  <c r="BK1224" i="12"/>
  <c r="BK1817" i="12"/>
  <c r="BK1493" i="12"/>
  <c r="J121" i="12"/>
  <c r="BK90" i="2"/>
  <c r="J164" i="4"/>
  <c r="J116" i="4"/>
  <c r="J142" i="4"/>
  <c r="BK110" i="7"/>
  <c r="BK115" i="7"/>
  <c r="J186" i="8"/>
  <c r="J164" i="8"/>
  <c r="BK89" i="9"/>
  <c r="J189" i="10"/>
  <c r="BK97" i="10"/>
  <c r="J85" i="11"/>
  <c r="BK962" i="12"/>
  <c r="BK1494" i="12"/>
  <c r="BK473" i="12"/>
  <c r="J1097" i="12"/>
  <c r="BK1519" i="12"/>
  <c r="J1170" i="12"/>
  <c r="J1249" i="12"/>
  <c r="J1511" i="12"/>
  <c r="J1830" i="12"/>
  <c r="BK1507" i="12"/>
  <c r="BK104" i="13"/>
  <c r="J101" i="2"/>
  <c r="J116" i="3"/>
  <c r="J172" i="4"/>
  <c r="J140" i="4"/>
  <c r="BK141" i="4"/>
  <c r="J143" i="4"/>
  <c r="BK105" i="7"/>
  <c r="J121" i="7"/>
  <c r="BK166" i="8"/>
  <c r="BK113" i="8"/>
  <c r="J106" i="8"/>
  <c r="J177" i="10"/>
  <c r="J159" i="10"/>
  <c r="J191" i="10"/>
  <c r="J1502" i="12"/>
  <c r="BK1587" i="12"/>
  <c r="J1116" i="12"/>
  <c r="BK332" i="12"/>
  <c r="BK500" i="12"/>
  <c r="J847" i="12"/>
  <c r="BK1060" i="12"/>
  <c r="J1278" i="12"/>
  <c r="BK1465" i="12"/>
  <c r="BK1878" i="12"/>
  <c r="BK1559" i="12"/>
  <c r="J104" i="13"/>
  <c r="BK162" i="3"/>
  <c r="J170" i="3"/>
  <c r="BK146" i="4"/>
  <c r="J168" i="4"/>
  <c r="J148" i="4"/>
  <c r="BK93" i="6"/>
  <c r="BK106" i="7"/>
  <c r="BK119" i="8"/>
  <c r="J182" i="8"/>
  <c r="J102" i="8"/>
  <c r="J186" i="10"/>
  <c r="BK95" i="10"/>
  <c r="J167" i="10"/>
  <c r="J1231" i="12"/>
  <c r="BK1563" i="12"/>
  <c r="BK156" i="12"/>
  <c r="BK556" i="12"/>
  <c r="BK1212" i="12"/>
  <c r="BK1655" i="12"/>
  <c r="J573" i="12"/>
  <c r="J293" i="12"/>
  <c r="J1692" i="12"/>
  <c r="J1208" i="12"/>
  <c r="BK135" i="13"/>
  <c r="J191" i="3"/>
  <c r="BK139" i="3"/>
  <c r="BK142" i="4"/>
  <c r="J154" i="4"/>
  <c r="BK97" i="4"/>
  <c r="BK118" i="4"/>
  <c r="J104" i="7"/>
  <c r="J122" i="7"/>
  <c r="J152" i="8"/>
  <c r="J100" i="8"/>
  <c r="J130" i="8"/>
  <c r="J97" i="9"/>
  <c r="J183" i="10"/>
  <c r="BK177" i="10"/>
  <c r="J97" i="11"/>
  <c r="BK613" i="12"/>
  <c r="J1060" i="12"/>
  <c r="J1429" i="12"/>
  <c r="J1554" i="12"/>
  <c r="BK1649" i="12"/>
  <c r="BK312" i="12"/>
  <c r="J471" i="12"/>
  <c r="BK696" i="12"/>
  <c r="J1783" i="12"/>
  <c r="J1685" i="12"/>
  <c r="J998" i="12"/>
  <c r="J89" i="13"/>
  <c r="BK125" i="3"/>
  <c r="J105" i="3"/>
  <c r="BK130" i="4"/>
  <c r="J173" i="4"/>
  <c r="BK184" i="4"/>
  <c r="J91" i="5"/>
  <c r="J92" i="7"/>
  <c r="BK153" i="8"/>
  <c r="BK177" i="8"/>
  <c r="J187" i="8"/>
  <c r="BK134" i="8"/>
  <c r="J122" i="10"/>
  <c r="J139" i="10"/>
  <c r="BK1517" i="12"/>
  <c r="BK121" i="12"/>
  <c r="BK916" i="12"/>
  <c r="J1398" i="12"/>
  <c r="BK1502" i="12"/>
  <c r="J166" i="12"/>
  <c r="BK1495" i="12"/>
  <c r="BK1557" i="12"/>
  <c r="BK1874" i="12"/>
  <c r="J1544" i="12"/>
  <c r="J753" i="12"/>
  <c r="BK94" i="2"/>
  <c r="BK120" i="3"/>
  <c r="BK107" i="4"/>
  <c r="J105" i="4"/>
  <c r="BK189" i="4"/>
  <c r="J117" i="4"/>
  <c r="J125" i="7"/>
  <c r="BK180" i="8"/>
  <c r="J179" i="8"/>
  <c r="J127" i="8"/>
  <c r="J121" i="8"/>
  <c r="BK92" i="9"/>
  <c r="BK162" i="10"/>
  <c r="BK101" i="10"/>
  <c r="J88" i="11"/>
  <c r="BK739" i="12"/>
  <c r="BK1478" i="12"/>
  <c r="BK1558" i="12"/>
  <c r="BK389" i="12"/>
  <c r="BK1091" i="12"/>
  <c r="BK1358" i="12"/>
  <c r="BK711" i="12"/>
  <c r="BK1488" i="12"/>
  <c r="BK166" i="12"/>
  <c r="J1760" i="12"/>
  <c r="BK1338" i="12"/>
  <c r="BK115" i="13"/>
  <c r="BK116" i="3"/>
  <c r="BK119" i="4"/>
  <c r="BK123" i="4"/>
  <c r="J189" i="4"/>
  <c r="BK92" i="5"/>
  <c r="BK119" i="7"/>
  <c r="BK160" i="8"/>
  <c r="J131" i="8"/>
  <c r="J177" i="8"/>
  <c r="BK171" i="10"/>
  <c r="BK105" i="10"/>
  <c r="J195" i="10"/>
  <c r="J90" i="11"/>
  <c r="J916" i="12"/>
  <c r="J1499" i="12"/>
  <c r="J364" i="12"/>
  <c r="J559" i="12"/>
  <c r="BK395" i="12"/>
  <c r="BK158" i="12"/>
  <c r="J503" i="12"/>
  <c r="BK1362" i="12"/>
  <c r="BK1781" i="12"/>
  <c r="BK1451" i="12"/>
  <c r="BK111" i="13"/>
  <c r="J97" i="2"/>
  <c r="BK168" i="3"/>
  <c r="J106" i="4"/>
  <c r="BK178" i="4"/>
  <c r="BK191" i="4"/>
  <c r="J108" i="7"/>
  <c r="J119" i="7"/>
  <c r="J178" i="8"/>
  <c r="J105" i="8"/>
  <c r="J98" i="9"/>
  <c r="J152" i="10"/>
  <c r="BK94" i="11"/>
  <c r="BK1035" i="12"/>
  <c r="J1449" i="12"/>
  <c r="BK253" i="12"/>
  <c r="J1567" i="12"/>
  <c r="J1326" i="12"/>
  <c r="J643" i="12"/>
  <c r="J253" i="12"/>
  <c r="BK1836" i="12"/>
  <c r="J1373" i="12"/>
  <c r="BK133" i="13"/>
  <c r="BK92" i="3"/>
  <c r="J162" i="3"/>
  <c r="J113" i="4"/>
  <c r="BK172" i="4"/>
  <c r="J136" i="4"/>
  <c r="J124" i="7"/>
  <c r="BK130" i="8"/>
  <c r="BK120" i="8"/>
  <c r="BK142" i="8"/>
  <c r="BK173" i="8"/>
  <c r="BK95" i="9"/>
  <c r="BK167" i="10"/>
  <c r="BK186" i="10"/>
  <c r="BK1343" i="12"/>
  <c r="BK141" i="12"/>
  <c r="BK675" i="12"/>
  <c r="J1202" i="12"/>
  <c r="J1591" i="12"/>
  <c r="BK560" i="12"/>
  <c r="J793" i="12"/>
  <c r="BK1751" i="12"/>
  <c r="J1379" i="12"/>
  <c r="J100" i="13"/>
  <c r="BK85" i="2"/>
  <c r="BK177" i="3"/>
  <c r="BK138" i="4"/>
  <c r="BK183" i="4"/>
  <c r="J90" i="6"/>
  <c r="J111" i="7"/>
  <c r="BK102" i="7"/>
  <c r="J133" i="8"/>
  <c r="J119" i="8"/>
  <c r="BK172" i="8"/>
  <c r="J96" i="9"/>
  <c r="BK169" i="10"/>
  <c r="BK189" i="10"/>
  <c r="J94" i="11"/>
  <c r="BK770" i="12"/>
  <c r="BK1516" i="12"/>
  <c r="J107" i="12"/>
  <c r="J934" i="12"/>
  <c r="BK1345" i="12"/>
  <c r="BK428" i="12"/>
  <c r="BK404" i="12"/>
  <c r="J1035" i="12"/>
  <c r="BK1815" i="12"/>
  <c r="J1401" i="12"/>
  <c r="BK503" i="12"/>
  <c r="J93" i="2"/>
  <c r="BK105" i="3"/>
  <c r="J113" i="3"/>
  <c r="J121" i="4"/>
  <c r="J190" i="4"/>
  <c r="BK166" i="4"/>
  <c r="BK97" i="6"/>
  <c r="J170" i="8"/>
  <c r="J116" i="8"/>
  <c r="BK94" i="8"/>
  <c r="BK109" i="10"/>
  <c r="J128" i="10"/>
  <c r="J109" i="10"/>
  <c r="BK1530" i="12"/>
  <c r="BK622" i="12"/>
  <c r="BK787" i="12"/>
  <c r="J1513" i="12"/>
  <c r="J639" i="12"/>
  <c r="J1118" i="12"/>
  <c r="BK201" i="12"/>
  <c r="BK1783" i="12"/>
  <c r="BK1524" i="12"/>
  <c r="J158" i="12"/>
  <c r="J87" i="2"/>
  <c r="J182" i="3"/>
  <c r="J128" i="4"/>
  <c r="BK99" i="4"/>
  <c r="J174" i="4"/>
  <c r="J92" i="5"/>
  <c r="J110" i="7"/>
  <c r="BK111" i="7"/>
  <c r="BK122" i="8"/>
  <c r="J94" i="8"/>
  <c r="J97" i="8"/>
  <c r="J185" i="10"/>
  <c r="J163" i="10"/>
  <c r="J181" i="10"/>
  <c r="BK95" i="11"/>
  <c r="BK835" i="12"/>
  <c r="J1187" i="12"/>
  <c r="J1553" i="12"/>
  <c r="BK1497" i="12"/>
  <c r="J1340" i="12"/>
  <c r="J544" i="12"/>
  <c r="J1651" i="12"/>
  <c r="BK449" i="12"/>
  <c r="BK1755" i="12"/>
  <c r="J379" i="12"/>
  <c r="BK101" i="2"/>
  <c r="BK142" i="3"/>
  <c r="J96" i="4"/>
  <c r="J112" i="4"/>
  <c r="J134" i="4"/>
  <c r="BK148" i="4"/>
  <c r="J120" i="7"/>
  <c r="J96" i="7"/>
  <c r="BK140" i="8"/>
  <c r="J122" i="8"/>
  <c r="J107" i="8"/>
  <c r="BK180" i="10"/>
  <c r="BK188" i="10"/>
  <c r="BK130" i="10"/>
  <c r="J1563" i="12"/>
  <c r="BK1484" i="12"/>
  <c r="J274" i="12"/>
  <c r="J861" i="12"/>
  <c r="J739" i="12"/>
  <c r="J1259" i="12"/>
  <c r="J1536" i="12"/>
  <c r="J561" i="12"/>
  <c r="BK1728" i="12"/>
  <c r="J1435" i="12"/>
  <c r="J92" i="13"/>
  <c r="J90" i="2"/>
  <c r="J120" i="3"/>
  <c r="J102" i="4"/>
  <c r="BK102" i="4"/>
  <c r="BK150" i="4"/>
  <c r="J127" i="7"/>
  <c r="J101" i="7"/>
  <c r="J174" i="8"/>
  <c r="BK102" i="8"/>
  <c r="J98" i="8"/>
  <c r="BK110" i="10"/>
  <c r="BK149" i="10"/>
  <c r="J86" i="11"/>
  <c r="BK934" i="12"/>
  <c r="J1343" i="12"/>
  <c r="J218" i="12"/>
  <c r="BK766" i="12"/>
  <c r="J1596" i="12"/>
  <c r="J473" i="12"/>
  <c r="J920" i="12"/>
  <c r="BK731" i="12"/>
  <c r="J1821" i="12"/>
  <c r="J1514" i="12"/>
  <c r="BK931" i="12"/>
  <c r="J96" i="2"/>
  <c r="J174" i="3"/>
  <c r="J171" i="4"/>
  <c r="BK182" i="4"/>
  <c r="BK133" i="4"/>
  <c r="J131" i="7"/>
  <c r="J118" i="7"/>
  <c r="J120" i="8"/>
  <c r="J109" i="8"/>
  <c r="BK157" i="8"/>
  <c r="J95" i="9"/>
  <c r="J107" i="10"/>
  <c r="J144" i="10"/>
  <c r="J87" i="11"/>
  <c r="J1179" i="12"/>
  <c r="J1076" i="12"/>
  <c r="J1422" i="12"/>
  <c r="BK1526" i="12"/>
  <c r="J1524" i="12"/>
  <c r="J381" i="12"/>
  <c r="BK861" i="12"/>
  <c r="BK869" i="12"/>
  <c r="J1758" i="12"/>
  <c r="J1362" i="12"/>
  <c r="BK984" i="12"/>
  <c r="BK113" i="3"/>
  <c r="J196" i="3"/>
  <c r="J123" i="4"/>
  <c r="J124" i="4"/>
  <c r="J95" i="6"/>
  <c r="J99" i="7"/>
  <c r="J115" i="8"/>
  <c r="J173" i="8"/>
  <c r="J103" i="9"/>
  <c r="BK112" i="10"/>
  <c r="BK89" i="10"/>
  <c r="BK88" i="11"/>
  <c r="J1558" i="12"/>
  <c r="BK817" i="12"/>
  <c r="J1392" i="12"/>
  <c r="BK662" i="12"/>
  <c r="BK1067" i="12"/>
  <c r="J1718" i="12"/>
  <c r="BK643" i="12"/>
  <c r="J95" i="2"/>
  <c r="J194" i="3"/>
  <c r="BK98" i="4"/>
  <c r="BK149" i="4"/>
  <c r="J114" i="4"/>
  <c r="BK169" i="8"/>
  <c r="BK164" i="8"/>
  <c r="J180" i="8"/>
  <c r="BK114" i="8"/>
  <c r="BK90" i="9"/>
  <c r="BK158" i="10"/>
  <c r="J182" i="10"/>
  <c r="BK1523" i="12"/>
  <c r="BK1571" i="12"/>
  <c r="BK1589" i="12"/>
  <c r="BK585" i="12"/>
  <c r="J1586" i="12"/>
  <c r="BK972" i="12"/>
  <c r="J1071" i="12"/>
  <c r="J1880" i="12"/>
  <c r="J1537" i="12"/>
  <c r="BK134" i="12"/>
  <c r="BK196" i="3"/>
  <c r="BK94" i="9"/>
  <c r="J114" i="10"/>
  <c r="BK191" i="10"/>
  <c r="J169" i="10"/>
  <c r="BK1414" i="12"/>
  <c r="BK1416" i="12"/>
  <c r="BK1579" i="12"/>
  <c r="J134" i="12"/>
  <c r="BK1458" i="12"/>
  <c r="BK1499" i="12"/>
  <c r="BK1569" i="12"/>
  <c r="J715" i="12"/>
  <c r="BK1758" i="12"/>
  <c r="BK1219" i="12"/>
  <c r="J107" i="13"/>
  <c r="BK194" i="3"/>
  <c r="J186" i="4"/>
  <c r="J147" i="4"/>
  <c r="BK95" i="4"/>
  <c r="BK128" i="7"/>
  <c r="J103" i="7"/>
  <c r="J139" i="8"/>
  <c r="BK163" i="8"/>
  <c r="BK87" i="9"/>
  <c r="J150" i="10"/>
  <c r="BK164" i="10"/>
  <c r="BK87" i="11"/>
  <c r="J1084" i="12"/>
  <c r="J1219" i="12"/>
  <c r="BK1443" i="12"/>
  <c r="J1321" i="12"/>
  <c r="BK667" i="12"/>
  <c r="BK925" i="12"/>
  <c r="J1501" i="12"/>
  <c r="BK1882" i="12"/>
  <c r="J1720" i="12"/>
  <c r="BK1076" i="12"/>
  <c r="J126" i="13"/>
  <c r="BK130" i="3"/>
  <c r="BK173" i="4"/>
  <c r="BK96" i="4"/>
  <c r="J145" i="4"/>
  <c r="J151" i="4"/>
  <c r="BK124" i="7"/>
  <c r="BK183" i="8"/>
  <c r="BK156" i="8"/>
  <c r="BK118" i="8"/>
  <c r="J117" i="8"/>
  <c r="BK98" i="9"/>
  <c r="J171" i="10"/>
  <c r="BK178" i="10"/>
  <c r="BK1553" i="12"/>
  <c r="BK1651" i="12"/>
  <c r="BK922" i="12"/>
  <c r="J1338" i="12"/>
  <c r="J1655" i="12"/>
  <c r="J1447" i="12"/>
  <c r="J941" i="12"/>
  <c r="BK1370" i="12"/>
  <c r="J1857" i="12"/>
  <c r="BK1692" i="12"/>
  <c r="BK1256" i="12"/>
  <c r="J133" i="13"/>
  <c r="J179" i="3"/>
  <c r="BK139" i="4"/>
  <c r="J93" i="4"/>
  <c r="BK116" i="4"/>
  <c r="J184" i="4"/>
  <c r="BK99" i="7"/>
  <c r="BK116" i="7"/>
  <c r="BK137" i="8"/>
  <c r="BK111" i="8"/>
  <c r="BK179" i="8"/>
  <c r="BK102" i="9"/>
  <c r="BK179" i="10"/>
  <c r="BK174" i="10"/>
  <c r="BK97" i="11"/>
  <c r="BK1118" i="12"/>
  <c r="J1389" i="12"/>
  <c r="BK1658" i="12"/>
  <c r="BK649" i="12"/>
  <c r="J1376" i="12"/>
  <c r="BK918" i="12"/>
  <c r="BK938" i="12"/>
  <c r="BK1278" i="12"/>
  <c r="J1882" i="12"/>
  <c r="BK1685" i="12"/>
  <c r="BK941" i="12"/>
  <c r="J98" i="13"/>
  <c r="BK170" i="3"/>
  <c r="J161" i="4"/>
  <c r="J144" i="4"/>
  <c r="J159" i="4"/>
  <c r="BK94" i="7"/>
  <c r="BK126" i="7"/>
  <c r="J154" i="8"/>
  <c r="BK150" i="8"/>
  <c r="BK143" i="8"/>
  <c r="J176" i="10"/>
  <c r="J97" i="10"/>
  <c r="J175" i="10"/>
  <c r="J1191" i="12"/>
  <c r="J1275" i="12"/>
  <c r="J1517" i="12"/>
  <c r="BK1671" i="12"/>
  <c r="J1587" i="12"/>
  <c r="BK274" i="12"/>
  <c r="BK1425" i="12"/>
  <c r="BK1863" i="12"/>
  <c r="J1706" i="12"/>
  <c r="BK119" i="12"/>
  <c r="J150" i="3"/>
  <c r="J97" i="3"/>
  <c r="J146" i="4"/>
  <c r="J187" i="4"/>
  <c r="BK112" i="4"/>
  <c r="BK94" i="6"/>
  <c r="BK118" i="7"/>
  <c r="J94" i="7"/>
  <c r="BK190" i="8"/>
  <c r="J125" i="8"/>
  <c r="J92" i="8"/>
  <c r="BK138" i="10"/>
  <c r="J116" i="10"/>
  <c r="J110" i="10"/>
  <c r="J1493" i="12"/>
  <c r="BK1249" i="12"/>
  <c r="BK1575" i="12"/>
  <c r="J1282" i="12"/>
  <c r="J1242" i="12"/>
  <c r="J1455" i="12"/>
  <c r="BK1510" i="12"/>
  <c r="J1863" i="12"/>
  <c r="J1716" i="12"/>
  <c r="J770" i="12"/>
  <c r="BK99" i="2"/>
  <c r="BK155" i="3"/>
  <c r="BK132" i="4"/>
  <c r="BK159" i="4"/>
  <c r="BK120" i="4"/>
  <c r="J117" i="7"/>
  <c r="J155" i="8"/>
  <c r="J161" i="8"/>
  <c r="BK96" i="9"/>
  <c r="BK144" i="10"/>
  <c r="BK161" i="10"/>
  <c r="J130" i="10"/>
  <c r="J925" i="12"/>
  <c r="BK1089" i="12"/>
  <c r="J1256" i="12"/>
  <c r="J523" i="12"/>
  <c r="J910" i="12"/>
  <c r="BK998" i="12"/>
  <c r="BK1485" i="12"/>
  <c r="J1755" i="12"/>
  <c r="BK1282" i="12"/>
  <c r="J102" i="13"/>
  <c r="BK150" i="3"/>
  <c r="BK124" i="4"/>
  <c r="J109" i="4"/>
  <c r="BK106" i="4"/>
  <c r="J163" i="4"/>
  <c r="BK114" i="7"/>
  <c r="J158" i="8"/>
  <c r="J132" i="8"/>
  <c r="J150" i="8"/>
  <c r="BK93" i="9"/>
  <c r="J154" i="10"/>
  <c r="BK142" i="10"/>
  <c r="BK91" i="11"/>
  <c r="J606" i="12"/>
  <c r="J1233" i="12"/>
  <c r="J1348" i="12"/>
  <c r="J1618" i="12"/>
  <c r="BK344" i="12"/>
  <c r="J509" i="12"/>
  <c r="J1462" i="12"/>
  <c r="BK1859" i="12"/>
  <c r="J1689" i="12"/>
  <c r="BK910" i="12"/>
  <c r="BK118" i="13"/>
  <c r="J155" i="3"/>
  <c r="BK197" i="3"/>
  <c r="BK134" i="4"/>
  <c r="J131" i="4"/>
  <c r="J104" i="4"/>
  <c r="J90" i="5"/>
  <c r="J123" i="7"/>
  <c r="BK101" i="7"/>
  <c r="J96" i="8"/>
  <c r="BK155" i="8"/>
  <c r="J148" i="8"/>
  <c r="J100" i="9"/>
  <c r="BK91" i="10"/>
  <c r="BK185" i="10"/>
  <c r="BK140" i="10"/>
  <c r="BK620" i="12"/>
  <c r="BK1307" i="12"/>
  <c r="J1497" i="12"/>
  <c r="BK1534" i="12"/>
  <c r="BK558" i="12"/>
  <c r="BK1576" i="12"/>
  <c r="BK1618" i="12"/>
  <c r="J556" i="12"/>
  <c r="J1751" i="12"/>
  <c r="J972" i="12"/>
  <c r="J98" i="2"/>
  <c r="J99" i="3"/>
  <c r="BK110" i="4"/>
  <c r="J130" i="4"/>
  <c r="J170" i="4"/>
  <c r="BK92" i="6"/>
  <c r="BK92" i="7"/>
  <c r="J192" i="8"/>
  <c r="J159" i="8"/>
  <c r="BK128" i="8"/>
  <c r="J108" i="10"/>
  <c r="J124" i="10"/>
  <c r="BK1475" i="12"/>
  <c r="J1523" i="12"/>
  <c r="BK600" i="12"/>
  <c r="BK1353" i="12"/>
  <c r="BK234" i="12"/>
  <c r="J449" i="12"/>
  <c r="J1559" i="12"/>
  <c r="J1590" i="12"/>
  <c r="BK847" i="12"/>
  <c r="BK1760" i="12"/>
  <c r="BK654" i="12"/>
  <c r="BK87" i="2"/>
  <c r="BK157" i="3"/>
  <c r="J99" i="4"/>
  <c r="J98" i="4"/>
  <c r="BK143" i="4"/>
  <c r="BK170" i="4"/>
  <c r="J113" i="7"/>
  <c r="BK97" i="7"/>
  <c r="BK185" i="8"/>
  <c r="J114" i="8"/>
  <c r="BK91" i="9"/>
  <c r="J148" i="10"/>
  <c r="J134" i="10"/>
  <c r="BK108" i="10"/>
  <c r="BK1449" i="12"/>
  <c r="J1510" i="12"/>
  <c r="BK531" i="12"/>
  <c r="BK1051" i="12"/>
  <c r="BK1394" i="12"/>
  <c r="BK1554" i="12"/>
  <c r="J649" i="12"/>
  <c r="J1167" i="12"/>
  <c r="J1445" i="12"/>
  <c r="J1836" i="12"/>
  <c r="J1533" i="12"/>
  <c r="BK100" i="2"/>
  <c r="BK163" i="4"/>
  <c r="BK129" i="4"/>
  <c r="J115" i="4"/>
  <c r="J114" i="7"/>
  <c r="BK104" i="7"/>
  <c r="BK103" i="8"/>
  <c r="BK187" i="8"/>
  <c r="BK98" i="8"/>
  <c r="J105" i="10"/>
  <c r="J142" i="10"/>
  <c r="J158" i="10"/>
  <c r="BK954" i="12"/>
  <c r="J1287" i="12"/>
  <c r="BK1527" i="12"/>
  <c r="BK196" i="12"/>
  <c r="J1426" i="12"/>
  <c r="BK1104" i="12"/>
  <c r="J1416" i="12"/>
  <c r="BK226" i="12"/>
  <c r="BK1716" i="12"/>
  <c r="BK513" i="12"/>
  <c r="J168" i="3"/>
  <c r="J175" i="4"/>
  <c r="BK177" i="4"/>
  <c r="BK126" i="4"/>
  <c r="BK91" i="6"/>
  <c r="J95" i="7"/>
  <c r="BK141" i="8"/>
  <c r="BK158" i="8"/>
  <c r="J134" i="8"/>
  <c r="J99" i="9"/>
  <c r="J173" i="10"/>
  <c r="BK176" i="10"/>
  <c r="J89" i="10"/>
  <c r="BK1513" i="12"/>
  <c r="J1665" i="12"/>
  <c r="BK606" i="12"/>
  <c r="J312" i="12"/>
  <c r="J957" i="12"/>
  <c r="BK1159" i="12"/>
  <c r="BK1300" i="12"/>
  <c r="BK1678" i="12"/>
  <c r="J711" i="12"/>
  <c r="BK95" i="13"/>
  <c r="BK189" i="3"/>
  <c r="BK123" i="3"/>
  <c r="BK147" i="4"/>
  <c r="J103" i="4"/>
  <c r="J165" i="4"/>
  <c r="J115" i="7"/>
  <c r="J93" i="8"/>
  <c r="J95" i="8"/>
  <c r="BK97" i="8"/>
  <c r="J162" i="10"/>
  <c r="BK163" i="10"/>
  <c r="BK96" i="11"/>
  <c r="BK715" i="12"/>
  <c r="BK1376" i="12"/>
  <c r="J1526" i="12"/>
  <c r="J1576" i="12"/>
  <c r="BK1591" i="12"/>
  <c r="J821" i="12"/>
  <c r="J181" i="12"/>
  <c r="BK1069" i="12"/>
  <c r="J1817" i="12"/>
  <c r="BK1536" i="12"/>
  <c r="BK137" i="13"/>
  <c r="J142" i="3"/>
  <c r="BK137" i="4"/>
  <c r="J191" i="4"/>
  <c r="BK121" i="4"/>
  <c r="BK98" i="6"/>
  <c r="BK151" i="8"/>
  <c r="BK148" i="8"/>
  <c r="BK133" i="8"/>
  <c r="J94" i="9"/>
  <c r="BK165" i="10"/>
  <c r="BK154" i="10"/>
  <c r="BK1676" i="12"/>
  <c r="BK523" i="12"/>
  <c r="J1019" i="12"/>
  <c r="BK1047" i="12"/>
  <c r="BK707" i="12"/>
  <c r="J527" i="12"/>
  <c r="BK890" i="12"/>
  <c r="J817" i="12"/>
  <c r="J1765" i="12"/>
  <c r="BK1116" i="12"/>
  <c r="J137" i="13"/>
  <c r="J132" i="3"/>
  <c r="BK144" i="4"/>
  <c r="J183" i="4"/>
  <c r="J101" i="4"/>
  <c r="BK122" i="7"/>
  <c r="BK192" i="8"/>
  <c r="J136" i="8"/>
  <c r="J189" i="8"/>
  <c r="J137" i="8"/>
  <c r="J147" i="10"/>
  <c r="BK124" i="10"/>
  <c r="BK156" i="10"/>
  <c r="J1143" i="12"/>
  <c r="J1372" i="12"/>
  <c r="J1437" i="12"/>
  <c r="BK181" i="12"/>
  <c r="J622" i="12"/>
  <c r="BK803" i="12"/>
  <c r="J1091" i="12"/>
  <c r="BK1287" i="12"/>
  <c r="BK1762" i="12"/>
  <c r="BK1179" i="12"/>
  <c r="BK129" i="13"/>
  <c r="J100" i="2"/>
  <c r="J197" i="3"/>
  <c r="BK93" i="4"/>
  <c r="BK109" i="4"/>
  <c r="J193" i="4"/>
  <c r="BK96" i="6"/>
  <c r="J102" i="7"/>
  <c r="BK167" i="8"/>
  <c r="BK132" i="8"/>
  <c r="J166" i="8"/>
  <c r="J137" i="10"/>
  <c r="BK137" i="10"/>
  <c r="BK1565" i="12"/>
  <c r="BK505" i="12"/>
  <c r="J615" i="12"/>
  <c r="BK1321" i="12"/>
  <c r="J707" i="12"/>
  <c r="J1198" i="12"/>
  <c r="J1224" i="12"/>
  <c r="J1108" i="12"/>
  <c r="J1519" i="12"/>
  <c r="BK1857" i="12"/>
  <c r="BK1687" i="12"/>
  <c r="J787" i="12"/>
  <c r="J118" i="13"/>
  <c r="BK148" i="3"/>
  <c r="BK101" i="3"/>
  <c r="J100" i="4"/>
  <c r="J132" i="4"/>
  <c r="BK90" i="5"/>
  <c r="BK127" i="7"/>
  <c r="BK93" i="7"/>
  <c r="BK191" i="8"/>
  <c r="J176" i="8"/>
  <c r="J126" i="8"/>
  <c r="J180" i="10"/>
  <c r="BK193" i="10"/>
  <c r="BK86" i="11"/>
  <c r="J344" i="12"/>
  <c r="J949" i="12"/>
  <c r="J1212" i="12"/>
  <c r="J1579" i="12"/>
  <c r="BK1639" i="12"/>
  <c r="J560" i="12"/>
  <c r="BK1086" i="12"/>
  <c r="BK1233" i="12"/>
  <c r="BK1819" i="12"/>
  <c r="J1575" i="12"/>
  <c r="BK126" i="13"/>
  <c r="J177" i="3"/>
  <c r="BK127" i="3"/>
  <c r="J162" i="4"/>
  <c r="J122" i="4"/>
  <c r="J138" i="4"/>
  <c r="BK130" i="7"/>
  <c r="J163" i="8"/>
  <c r="BK129" i="8"/>
  <c r="J140" i="8"/>
  <c r="J110" i="8"/>
  <c r="J126" i="10"/>
  <c r="BK183" i="10"/>
  <c r="BK118" i="10"/>
  <c r="BK1266" i="12"/>
  <c r="BK1333" i="12"/>
  <c r="BK1509" i="12"/>
  <c r="J620" i="12"/>
  <c r="BK920" i="12"/>
  <c r="J852" i="12"/>
  <c r="BK1373" i="12"/>
  <c r="BK1514" i="12"/>
  <c r="BK124" i="12"/>
  <c r="J1653" i="12"/>
  <c r="BK821" i="12"/>
  <c r="BK93" i="2"/>
  <c r="J101" i="3"/>
  <c r="BK162" i="4"/>
  <c r="J192" i="4"/>
  <c r="J158" i="4"/>
  <c r="J94" i="6"/>
  <c r="BK103" i="7"/>
  <c r="BK101" i="8"/>
  <c r="BK136" i="8"/>
  <c r="J149" i="8"/>
  <c r="J102" i="9"/>
  <c r="BK106" i="10"/>
  <c r="BK166" i="10"/>
  <c r="BK98" i="11"/>
  <c r="J634" i="12"/>
  <c r="BK1084" i="12"/>
  <c r="J1478" i="12"/>
  <c r="J1649" i="12"/>
  <c r="J1534" i="12"/>
  <c r="J127" i="12"/>
  <c r="J156" i="12"/>
  <c r="BK1765" i="12"/>
  <c r="J1488" i="12"/>
  <c r="J91" i="2"/>
  <c r="J103" i="3"/>
  <c r="J165" i="3"/>
  <c r="J150" i="4"/>
  <c r="BK171" i="4"/>
  <c r="J152" i="4"/>
  <c r="J137" i="4"/>
  <c r="BK123" i="7"/>
  <c r="BK162" i="8"/>
  <c r="BK138" i="8"/>
  <c r="J169" i="8"/>
  <c r="J88" i="9"/>
  <c r="BK104" i="10"/>
  <c r="BK195" i="10"/>
  <c r="BK1473" i="12"/>
  <c r="BK1547" i="12"/>
  <c r="J864" i="12"/>
  <c r="J1366" i="12"/>
  <c r="J1561" i="12"/>
  <c r="BK1110" i="12"/>
  <c r="BK1366" i="12"/>
  <c r="BK1586" i="12"/>
  <c r="BK1167" i="12"/>
  <c r="BK1799" i="12"/>
  <c r="BK1202" i="12"/>
  <c r="J89" i="2"/>
  <c r="J125" i="3"/>
  <c r="BK94" i="4"/>
  <c r="J141" i="4"/>
  <c r="BK193" i="4"/>
  <c r="BK95" i="6"/>
  <c r="BK95" i="7"/>
  <c r="BK149" i="8"/>
  <c r="BK154" i="8"/>
  <c r="BK115" i="8"/>
  <c r="J91" i="9"/>
  <c r="J166" i="10"/>
  <c r="J99" i="10"/>
  <c r="BK85" i="11"/>
  <c r="J1013" i="12"/>
  <c r="BK1539" i="12"/>
  <c r="J131" i="12"/>
  <c r="J667" i="12"/>
  <c r="J624" i="12"/>
  <c r="BK634" i="12"/>
  <c r="BK1546" i="12"/>
  <c r="BK1880" i="12"/>
  <c r="J1728" i="12"/>
  <c r="J332" i="12"/>
  <c r="BK98" i="2"/>
  <c r="BK191" i="3"/>
  <c r="BK174" i="4"/>
  <c r="J127" i="4"/>
  <c r="BK156" i="4"/>
  <c r="J98" i="7"/>
  <c r="J168" i="8"/>
  <c r="J124" i="8"/>
  <c r="J101" i="8"/>
  <c r="BK159" i="10"/>
  <c r="J164" i="10"/>
  <c r="J91" i="10"/>
  <c r="J1451" i="12"/>
  <c r="J558" i="12"/>
  <c r="BK127" i="12"/>
  <c r="J1531" i="12"/>
  <c r="J1431" i="12"/>
  <c r="BK1573" i="12"/>
  <c r="J1859" i="12"/>
  <c r="J1569" i="12"/>
  <c r="BK267" i="12"/>
  <c r="BK179" i="3"/>
  <c r="J189" i="3"/>
  <c r="BK140" i="4"/>
  <c r="J95" i="4"/>
  <c r="BK192" i="4"/>
  <c r="J112" i="7"/>
  <c r="J100" i="7"/>
  <c r="BK93" i="8"/>
  <c r="BK106" i="8"/>
  <c r="J99" i="8"/>
  <c r="J188" i="10"/>
  <c r="J165" i="10"/>
  <c r="BK93" i="10"/>
  <c r="J1465" i="12"/>
  <c r="J1527" i="12"/>
  <c r="BK136" i="12"/>
  <c r="J505" i="12"/>
  <c r="J938" i="12"/>
  <c r="J1016" i="12"/>
  <c r="J760" i="12"/>
  <c r="J428" i="12"/>
  <c r="J1671" i="12"/>
  <c r="BK559" i="12"/>
  <c r="J122" i="13"/>
  <c r="J102" i="2"/>
  <c r="BK118" i="3"/>
  <c r="J169" i="4"/>
  <c r="BK153" i="4"/>
  <c r="BK125" i="4"/>
  <c r="J97" i="6"/>
  <c r="J107" i="7"/>
  <c r="BK147" i="8"/>
  <c r="BK188" i="8"/>
  <c r="BK182" i="8"/>
  <c r="BK100" i="8"/>
  <c r="BK85" i="9"/>
  <c r="J149" i="10"/>
  <c r="J156" i="10"/>
  <c r="J91" i="11"/>
  <c r="J1089" i="12"/>
  <c r="J931" i="12"/>
  <c r="BK1392" i="12"/>
  <c r="BK1422" i="12"/>
  <c r="J1385" i="12"/>
  <c r="J201" i="12"/>
  <c r="J662" i="12"/>
  <c r="J222" i="12"/>
  <c r="BK1706" i="12"/>
  <c r="BK222" i="12"/>
  <c r="BK89" i="2"/>
  <c r="J118" i="3"/>
  <c r="BK136" i="4"/>
  <c r="J181" i="4"/>
  <c r="BK190" i="4"/>
  <c r="BK108" i="7"/>
  <c r="J106" i="7"/>
  <c r="J157" i="8"/>
  <c r="BK116" i="8"/>
  <c r="J87" i="9"/>
  <c r="BK122" i="10"/>
  <c r="BK128" i="10"/>
  <c r="BK90" i="11"/>
  <c r="J563" i="12"/>
  <c r="J1069" i="12"/>
  <c r="J968" i="12"/>
  <c r="J1539" i="12"/>
  <c r="J1516" i="12"/>
  <c r="BK1462" i="12"/>
  <c r="BK1056" i="12"/>
  <c r="BK1841" i="12"/>
  <c r="BK1429" i="12"/>
  <c r="J115" i="13"/>
  <c r="BK88" i="2"/>
  <c r="J139" i="3"/>
  <c r="BK122" i="4"/>
  <c r="J110" i="4"/>
  <c r="J92" i="6"/>
  <c r="J144" i="8"/>
  <c r="J135" i="8"/>
  <c r="BK168" i="8"/>
  <c r="J101" i="9"/>
  <c r="BK187" i="10"/>
  <c r="BK126" i="10"/>
  <c r="J96" i="11"/>
  <c r="BK399" i="12"/>
  <c r="J625" i="12"/>
  <c r="J531" i="12"/>
  <c r="J696" i="12"/>
  <c r="BK1501" i="12"/>
  <c r="BK1170" i="12"/>
  <c r="J1819" i="12"/>
  <c r="BK1720" i="12"/>
  <c r="BK1187" i="12"/>
  <c r="BK92" i="13"/>
  <c r="BK107" i="3"/>
  <c r="BK114" i="4"/>
  <c r="BK167" i="4"/>
  <c r="BK117" i="4"/>
  <c r="BK90" i="6"/>
  <c r="J93" i="7"/>
  <c r="J160" i="8"/>
  <c r="BK117" i="8"/>
  <c r="BK103" i="9"/>
  <c r="J112" i="10"/>
  <c r="J87" i="10"/>
  <c r="BK1426" i="12"/>
  <c r="J1530" i="12"/>
  <c r="BK563" i="12"/>
  <c r="BK1275" i="12"/>
  <c r="J1571" i="12"/>
  <c r="J1067" i="12"/>
  <c r="BK1336" i="12"/>
  <c r="J1509" i="12"/>
  <c r="BK1821" i="12"/>
  <c r="BK1231" i="12"/>
  <c r="BK102" i="13"/>
  <c r="J92" i="3"/>
  <c r="BK127" i="4"/>
  <c r="BK168" i="4"/>
  <c r="BK185" i="4"/>
  <c r="J93" i="6"/>
  <c r="J128" i="7"/>
  <c r="BK107" i="8"/>
  <c r="BK99" i="8"/>
  <c r="J128" i="8"/>
  <c r="J106" i="10"/>
  <c r="BK132" i="10"/>
  <c r="J95" i="11"/>
  <c r="J585" i="12"/>
  <c r="BK1082" i="12"/>
  <c r="BK1445" i="12"/>
  <c r="J1458" i="12"/>
  <c r="J1495" i="12"/>
  <c r="J1521" i="12"/>
  <c r="BK364" i="12"/>
  <c r="BK509" i="12"/>
  <c r="BK1753" i="12"/>
  <c r="J1082" i="12"/>
  <c r="BK100" i="13"/>
  <c r="BK171" i="3"/>
  <c r="BK157" i="4"/>
  <c r="BK101" i="4"/>
  <c r="BK128" i="4"/>
  <c r="BK113" i="7"/>
  <c r="BK126" i="8"/>
  <c r="J190" i="8"/>
  <c r="J156" i="8"/>
  <c r="J85" i="9"/>
  <c r="BK99" i="10"/>
  <c r="BK116" i="10"/>
  <c r="BK1562" i="12"/>
  <c r="BK379" i="12"/>
  <c r="J869" i="12"/>
  <c r="BK1143" i="12"/>
  <c r="BK966" i="12"/>
  <c r="J1073" i="12"/>
  <c r="BK1240" i="12"/>
  <c r="BK1453" i="12"/>
  <c r="J1838" i="12"/>
  <c r="J1240" i="12"/>
  <c r="BK98" i="13"/>
  <c r="BK182" i="3"/>
  <c r="J178" i="4"/>
  <c r="BK103" i="4"/>
  <c r="BK104" i="4"/>
  <c r="BK169" i="4"/>
  <c r="J98" i="6"/>
  <c r="BK112" i="7"/>
  <c r="BK96" i="8"/>
  <c r="J188" i="8"/>
  <c r="BK99" i="9"/>
  <c r="BK85" i="10"/>
  <c r="J95" i="10"/>
  <c r="J1507" i="12"/>
  <c r="BK1521" i="12"/>
  <c r="BK1537" i="12"/>
  <c r="J399" i="12"/>
  <c r="J119" i="12"/>
  <c r="BK293" i="12"/>
  <c r="J1639" i="12"/>
  <c r="BK107" i="12"/>
  <c r="BK1689" i="12"/>
  <c r="BK852" i="12"/>
  <c r="BK97" i="2"/>
  <c r="BK103" i="3"/>
  <c r="BK175" i="4"/>
  <c r="J185" i="4"/>
  <c r="J155" i="4"/>
  <c r="F38" i="5"/>
  <c r="BC59" i="1" s="1"/>
  <c r="J129" i="8"/>
  <c r="J89" i="9"/>
  <c r="BK120" i="10"/>
  <c r="J140" i="10"/>
  <c r="BK89" i="11"/>
  <c r="BK753" i="12"/>
  <c r="BK1073" i="12"/>
  <c r="J890" i="12"/>
  <c r="BK1385" i="12"/>
  <c r="J1394" i="12"/>
  <c r="J1425" i="12"/>
  <c r="J226" i="12"/>
  <c r="J1799" i="12"/>
  <c r="BK1242" i="12"/>
  <c r="BK174" i="3"/>
  <c r="BK132" i="3"/>
  <c r="BK152" i="4"/>
  <c r="J111" i="4"/>
  <c r="BK105" i="4"/>
  <c r="BK160" i="4"/>
  <c r="J119" i="4"/>
  <c r="BK117" i="7"/>
  <c r="BK131" i="7"/>
  <c r="BK131" i="8"/>
  <c r="J111" i="8"/>
  <c r="BK135" i="8"/>
  <c r="BK182" i="10"/>
  <c r="J103" i="10"/>
  <c r="J93" i="10"/>
  <c r="J89" i="11"/>
  <c r="BK218" i="12"/>
  <c r="J803" i="12"/>
  <c r="J1110" i="12"/>
  <c r="J1594" i="12"/>
  <c r="BK1665" i="12"/>
  <c r="BK864" i="12"/>
  <c r="J835" i="12"/>
  <c r="BK1372" i="12"/>
  <c r="J1781" i="12"/>
  <c r="J1333" i="12"/>
  <c r="J95" i="13"/>
  <c r="BK95" i="2"/>
  <c r="BK186" i="3"/>
  <c r="J160" i="4"/>
  <c r="BK154" i="4"/>
  <c r="BK151" i="4"/>
  <c r="J97" i="7"/>
  <c r="BK125" i="7"/>
  <c r="J162" i="8"/>
  <c r="BK144" i="8"/>
  <c r="J112" i="8"/>
  <c r="J168" i="10"/>
  <c r="J174" i="10"/>
  <c r="J98" i="11"/>
  <c r="J775" i="12"/>
  <c r="J1358" i="12"/>
  <c r="J1557" i="12"/>
  <c r="J675" i="12"/>
  <c r="BK949" i="12"/>
  <c r="BK927" i="12"/>
  <c r="J1266" i="12"/>
  <c r="BK1531" i="12"/>
  <c r="J654" i="12"/>
  <c r="J1753" i="12"/>
  <c r="J395" i="12"/>
  <c r="J88" i="2"/>
  <c r="J148" i="3"/>
  <c r="J149" i="4"/>
  <c r="J129" i="4"/>
  <c r="BK181" i="4"/>
  <c r="BK155" i="4"/>
  <c r="J116" i="7"/>
  <c r="J185" i="8"/>
  <c r="J151" i="8"/>
  <c r="J153" i="8"/>
  <c r="BK168" i="10"/>
  <c r="J138" i="10"/>
  <c r="J193" i="10"/>
  <c r="J1485" i="12"/>
  <c r="J1546" i="12"/>
  <c r="J196" i="12"/>
  <c r="J807" i="12"/>
  <c r="BK1259" i="12"/>
  <c r="J1056" i="12"/>
  <c r="J731" i="12"/>
  <c r="J922" i="12"/>
  <c r="J1762" i="12"/>
  <c r="J1370" i="12"/>
  <c r="J124" i="12"/>
  <c r="AS57" i="1"/>
  <c r="J97" i="4"/>
  <c r="BK135" i="4"/>
  <c r="BK121" i="7"/>
  <c r="BK178" i="8"/>
  <c r="BK92" i="8"/>
  <c r="J167" i="8"/>
  <c r="J93" i="9"/>
  <c r="J146" i="10"/>
  <c r="J104" i="10"/>
  <c r="J132" i="10"/>
  <c r="J1300" i="12"/>
  <c r="BK1016" i="12"/>
  <c r="BK527" i="12"/>
  <c r="BK544" i="12"/>
  <c r="J404" i="12"/>
  <c r="J513" i="12"/>
  <c r="J918" i="12"/>
  <c r="J1815" i="12"/>
  <c r="BK1097" i="12"/>
  <c r="BK122" i="13"/>
  <c r="J157" i="3"/>
  <c r="J177" i="4"/>
  <c r="J153" i="4"/>
  <c r="J182" i="4"/>
  <c r="J118" i="8"/>
  <c r="J191" i="8"/>
  <c r="J103" i="8"/>
  <c r="J92" i="9"/>
  <c r="BK175" i="10"/>
  <c r="J120" i="10"/>
  <c r="J118" i="10"/>
  <c r="BK1389" i="12"/>
  <c r="J389" i="12"/>
  <c r="J984" i="12"/>
  <c r="BK1208" i="12"/>
  <c r="BK793" i="12"/>
  <c r="BK1590" i="12"/>
  <c r="J141" i="12"/>
  <c r="BK957" i="12"/>
  <c r="BK1838" i="12"/>
  <c r="J1589" i="12"/>
  <c r="BK239" i="12"/>
  <c r="J86" i="2"/>
  <c r="J123" i="3"/>
  <c r="J107" i="4"/>
  <c r="BK161" i="4"/>
  <c r="BK158" i="4"/>
  <c r="BK96" i="7"/>
  <c r="BK98" i="7"/>
  <c r="BK170" i="8"/>
  <c r="BK174" i="8"/>
  <c r="BK101" i="9"/>
  <c r="BK139" i="10"/>
  <c r="BK87" i="10"/>
  <c r="BK152" i="10"/>
  <c r="BK573" i="12"/>
  <c r="J954" i="12"/>
  <c r="BK1326" i="12"/>
  <c r="BK1401" i="12"/>
  <c r="BK1013" i="12"/>
  <c r="J1079" i="12"/>
  <c r="J136" i="12"/>
  <c r="J1687" i="12"/>
  <c r="J1104" i="12"/>
  <c r="J129" i="13"/>
  <c r="BK97" i="3"/>
  <c r="J126" i="4"/>
  <c r="J133" i="4"/>
  <c r="BK187" i="4"/>
  <c r="J126" i="7"/>
  <c r="BK186" i="8"/>
  <c r="BK109" i="8"/>
  <c r="BK112" i="8"/>
  <c r="BK107" i="10"/>
  <c r="BK114" i="10"/>
  <c r="J161" i="10"/>
  <c r="J1336" i="12"/>
  <c r="J267" i="12"/>
  <c r="BK1596" i="12"/>
  <c r="BK659" i="12"/>
  <c r="J1028" i="12"/>
  <c r="BK1071" i="12"/>
  <c r="BK1567" i="12"/>
  <c r="J239" i="12"/>
  <c r="BK1876" i="12"/>
  <c r="J1676" i="12"/>
  <c r="J111" i="13"/>
  <c r="BK96" i="2"/>
  <c r="J127" i="3"/>
  <c r="J139" i="4"/>
  <c r="BK176" i="4"/>
  <c r="BK120" i="7"/>
  <c r="J145" i="8"/>
  <c r="BK161" i="8"/>
  <c r="BK152" i="8"/>
  <c r="BK95" i="8"/>
  <c r="BK173" i="10"/>
  <c r="BK134" i="10"/>
  <c r="J85" i="10"/>
  <c r="J1573" i="12"/>
  <c r="J500" i="12"/>
  <c r="J966" i="12"/>
  <c r="BK1511" i="12"/>
  <c r="J1565" i="12"/>
  <c r="J1494" i="12"/>
  <c r="BK1528" i="12"/>
  <c r="BK1594" i="12"/>
  <c r="BK615" i="12"/>
  <c r="BK1718" i="12"/>
  <c r="J1047" i="12"/>
  <c r="R92" i="2" l="1"/>
  <c r="T91" i="3"/>
  <c r="R138" i="3"/>
  <c r="T154" i="3"/>
  <c r="P193" i="3"/>
  <c r="T180" i="4"/>
  <c r="R89" i="5"/>
  <c r="R88" i="5"/>
  <c r="R87" i="5" s="1"/>
  <c r="R89" i="6"/>
  <c r="R88" i="6" s="1"/>
  <c r="R87" i="6" s="1"/>
  <c r="P90" i="7"/>
  <c r="T91" i="8"/>
  <c r="R104" i="8"/>
  <c r="P123" i="8"/>
  <c r="BK165" i="8"/>
  <c r="J165" i="8" s="1"/>
  <c r="J66" i="8" s="1"/>
  <c r="R175" i="8"/>
  <c r="R181" i="8"/>
  <c r="R111" i="10"/>
  <c r="P190" i="10"/>
  <c r="R92" i="11"/>
  <c r="P106" i="12"/>
  <c r="R140" i="12"/>
  <c r="R562" i="12"/>
  <c r="R971" i="12"/>
  <c r="R1088" i="12"/>
  <c r="T1464" i="12"/>
  <c r="T1578" i="12"/>
  <c r="BK1657" i="12"/>
  <c r="J1657" i="12" s="1"/>
  <c r="J80" i="12" s="1"/>
  <c r="BK1691" i="12"/>
  <c r="J1691" i="12" s="1"/>
  <c r="J81" i="12" s="1"/>
  <c r="P1840" i="12"/>
  <c r="P84" i="2"/>
  <c r="BK91" i="3"/>
  <c r="P122" i="3"/>
  <c r="BK154" i="3"/>
  <c r="J154" i="3"/>
  <c r="J64" i="3" s="1"/>
  <c r="T185" i="3"/>
  <c r="R92" i="4"/>
  <c r="R91" i="4"/>
  <c r="P188" i="4"/>
  <c r="T129" i="7"/>
  <c r="P104" i="8"/>
  <c r="T104" i="8"/>
  <c r="T123" i="8"/>
  <c r="R165" i="8"/>
  <c r="BK181" i="8"/>
  <c r="J181" i="8"/>
  <c r="J68" i="8"/>
  <c r="T181" i="8"/>
  <c r="R86" i="9"/>
  <c r="R83" i="9"/>
  <c r="R82" i="9" s="1"/>
  <c r="T157" i="10"/>
  <c r="T92" i="11"/>
  <c r="BK106" i="12"/>
  <c r="J106" i="12" s="1"/>
  <c r="J61" i="12" s="1"/>
  <c r="P140" i="12"/>
  <c r="BK562" i="12"/>
  <c r="J562" i="12" s="1"/>
  <c r="J66" i="12" s="1"/>
  <c r="T971" i="12"/>
  <c r="BK1088" i="12"/>
  <c r="J1088" i="12"/>
  <c r="J73" i="12"/>
  <c r="P1464" i="12"/>
  <c r="BK1578" i="12"/>
  <c r="J1578" i="12" s="1"/>
  <c r="J78" i="12" s="1"/>
  <c r="R1657" i="12"/>
  <c r="P1691" i="12"/>
  <c r="BK1862" i="12"/>
  <c r="J1862" i="12"/>
  <c r="J84" i="12"/>
  <c r="BK84" i="2"/>
  <c r="J84" i="2" s="1"/>
  <c r="J61" i="2" s="1"/>
  <c r="R91" i="3"/>
  <c r="P138" i="3"/>
  <c r="R154" i="3"/>
  <c r="BK193" i="3"/>
  <c r="J193" i="3"/>
  <c r="J69" i="3" s="1"/>
  <c r="BK180" i="4"/>
  <c r="BK89" i="5"/>
  <c r="BK88" i="5"/>
  <c r="J88" i="5" s="1"/>
  <c r="J64" i="5" s="1"/>
  <c r="BK90" i="7"/>
  <c r="J90" i="7"/>
  <c r="J65" i="7" s="1"/>
  <c r="R91" i="8"/>
  <c r="R108" i="8"/>
  <c r="BK146" i="8"/>
  <c r="J146" i="8" s="1"/>
  <c r="J65" i="8" s="1"/>
  <c r="T165" i="8"/>
  <c r="T184" i="8"/>
  <c r="BK86" i="9"/>
  <c r="J86" i="9" s="1"/>
  <c r="J62" i="9" s="1"/>
  <c r="P84" i="10"/>
  <c r="P111" i="10"/>
  <c r="T190" i="10"/>
  <c r="BK92" i="11"/>
  <c r="J92" i="11"/>
  <c r="J62" i="11" s="1"/>
  <c r="R200" i="12"/>
  <c r="P363" i="12"/>
  <c r="BK398" i="12"/>
  <c r="J398" i="12" s="1"/>
  <c r="J65" i="12" s="1"/>
  <c r="T915" i="12"/>
  <c r="BK1018" i="12"/>
  <c r="J1018" i="12" s="1"/>
  <c r="J71" i="12" s="1"/>
  <c r="T1075" i="12"/>
  <c r="T1258" i="12"/>
  <c r="T1375" i="12"/>
  <c r="BK1400" i="12"/>
  <c r="J1400" i="12"/>
  <c r="J76" i="12"/>
  <c r="P1593" i="12"/>
  <c r="R1691" i="12"/>
  <c r="BK1840" i="12"/>
  <c r="J1840" i="12"/>
  <c r="J83" i="12" s="1"/>
  <c r="T92" i="2"/>
  <c r="T122" i="3"/>
  <c r="P164" i="3"/>
  <c r="P185" i="3"/>
  <c r="P184" i="3" s="1"/>
  <c r="R180" i="4"/>
  <c r="R129" i="7"/>
  <c r="BK104" i="8"/>
  <c r="J104" i="8"/>
  <c r="J62" i="8"/>
  <c r="P108" i="8"/>
  <c r="P146" i="8"/>
  <c r="T175" i="8"/>
  <c r="P181" i="8"/>
  <c r="BK84" i="10"/>
  <c r="BK111" i="10"/>
  <c r="J111" i="10"/>
  <c r="J61" i="10"/>
  <c r="BK190" i="10"/>
  <c r="J190" i="10" s="1"/>
  <c r="J63" i="10" s="1"/>
  <c r="P84" i="11"/>
  <c r="P200" i="12"/>
  <c r="T363" i="12"/>
  <c r="R398" i="12"/>
  <c r="BK915" i="12"/>
  <c r="J915" i="12"/>
  <c r="J67" i="12" s="1"/>
  <c r="T1018" i="12"/>
  <c r="R1075" i="12"/>
  <c r="R1258" i="12"/>
  <c r="P1375" i="12"/>
  <c r="P1400" i="12"/>
  <c r="R1593" i="12"/>
  <c r="T1691" i="12"/>
  <c r="T1840" i="12"/>
  <c r="BK88" i="13"/>
  <c r="J88" i="13"/>
  <c r="J61" i="13"/>
  <c r="R84" i="2"/>
  <c r="R82" i="2"/>
  <c r="P91" i="3"/>
  <c r="P90" i="3"/>
  <c r="P89" i="3" s="1"/>
  <c r="AU56" i="1" s="1"/>
  <c r="T138" i="3"/>
  <c r="P154" i="3"/>
  <c r="R193" i="3"/>
  <c r="BK92" i="4"/>
  <c r="J92" i="4"/>
  <c r="J65" i="4"/>
  <c r="R188" i="4"/>
  <c r="P89" i="5"/>
  <c r="P88" i="5"/>
  <c r="P87" i="5"/>
  <c r="AU59" i="1" s="1"/>
  <c r="T90" i="7"/>
  <c r="T89" i="7"/>
  <c r="T88" i="7"/>
  <c r="BK91" i="8"/>
  <c r="J91" i="8" s="1"/>
  <c r="J61" i="8" s="1"/>
  <c r="BK123" i="8"/>
  <c r="J123" i="8" s="1"/>
  <c r="J64" i="8" s="1"/>
  <c r="T146" i="8"/>
  <c r="BK175" i="8"/>
  <c r="J175" i="8" s="1"/>
  <c r="J67" i="8" s="1"/>
  <c r="R184" i="8"/>
  <c r="P86" i="9"/>
  <c r="P83" i="9" s="1"/>
  <c r="P82" i="9" s="1"/>
  <c r="AU63" i="1" s="1"/>
  <c r="R84" i="10"/>
  <c r="T111" i="10"/>
  <c r="R190" i="10"/>
  <c r="P92" i="11"/>
  <c r="T200" i="12"/>
  <c r="BK363" i="12"/>
  <c r="J363" i="12"/>
  <c r="J64" i="12"/>
  <c r="T398" i="12"/>
  <c r="P915" i="12"/>
  <c r="R1018" i="12"/>
  <c r="P1075" i="12"/>
  <c r="BK1258" i="12"/>
  <c r="J1258" i="12" s="1"/>
  <c r="J74" i="12" s="1"/>
  <c r="BK1375" i="12"/>
  <c r="J1375" i="12"/>
  <c r="J75" i="12" s="1"/>
  <c r="T1400" i="12"/>
  <c r="BK1593" i="12"/>
  <c r="J1593" i="12"/>
  <c r="J79" i="12" s="1"/>
  <c r="T1757" i="12"/>
  <c r="P1862" i="12"/>
  <c r="BK114" i="13"/>
  <c r="J114" i="13" s="1"/>
  <c r="J63" i="13" s="1"/>
  <c r="T84" i="2"/>
  <c r="T82" i="2"/>
  <c r="BK138" i="3"/>
  <c r="J138" i="3"/>
  <c r="J63" i="3"/>
  <c r="R164" i="3"/>
  <c r="R185" i="3"/>
  <c r="P92" i="4"/>
  <c r="P91" i="4"/>
  <c r="BK188" i="4"/>
  <c r="J188" i="4" s="1"/>
  <c r="J68" i="4" s="1"/>
  <c r="T89" i="6"/>
  <c r="T88" i="6"/>
  <c r="T87" i="6" s="1"/>
  <c r="P129" i="7"/>
  <c r="BK108" i="8"/>
  <c r="J108" i="8"/>
  <c r="J63" i="8" s="1"/>
  <c r="R123" i="8"/>
  <c r="P165" i="8"/>
  <c r="BK184" i="8"/>
  <c r="J184" i="8" s="1"/>
  <c r="J69" i="8" s="1"/>
  <c r="T84" i="10"/>
  <c r="T83" i="10"/>
  <c r="P157" i="10"/>
  <c r="BK84" i="11"/>
  <c r="J84" i="11"/>
  <c r="J61" i="11"/>
  <c r="T106" i="12"/>
  <c r="BK200" i="12"/>
  <c r="J200" i="12" s="1"/>
  <c r="J63" i="12" s="1"/>
  <c r="R363" i="12"/>
  <c r="P398" i="12"/>
  <c r="R915" i="12"/>
  <c r="P1018" i="12"/>
  <c r="P970" i="12" s="1"/>
  <c r="BK1075" i="12"/>
  <c r="J1075" i="12"/>
  <c r="J72" i="12" s="1"/>
  <c r="P1258" i="12"/>
  <c r="R1375" i="12"/>
  <c r="R1400" i="12"/>
  <c r="T1593" i="12"/>
  <c r="P1757" i="12"/>
  <c r="T1862" i="12"/>
  <c r="P88" i="13"/>
  <c r="T114" i="13"/>
  <c r="P125" i="13"/>
  <c r="BK92" i="2"/>
  <c r="J92" i="2"/>
  <c r="J62" i="2"/>
  <c r="BK122" i="3"/>
  <c r="J122" i="3" s="1"/>
  <c r="J62" i="3" s="1"/>
  <c r="BK164" i="3"/>
  <c r="J164" i="3"/>
  <c r="J65" i="3" s="1"/>
  <c r="BK185" i="3"/>
  <c r="BK184" i="3"/>
  <c r="J184" i="3"/>
  <c r="J67" i="3" s="1"/>
  <c r="T92" i="4"/>
  <c r="T91" i="4" s="1"/>
  <c r="T188" i="4"/>
  <c r="T89" i="5"/>
  <c r="T88" i="5"/>
  <c r="T87" i="5"/>
  <c r="BK89" i="6"/>
  <c r="J89" i="6" s="1"/>
  <c r="J65" i="6" s="1"/>
  <c r="R90" i="7"/>
  <c r="R89" i="7"/>
  <c r="R88" i="7" s="1"/>
  <c r="R157" i="10"/>
  <c r="R84" i="11"/>
  <c r="R82" i="11"/>
  <c r="BK140" i="12"/>
  <c r="J140" i="12"/>
  <c r="J62" i="12" s="1"/>
  <c r="P562" i="12"/>
  <c r="BK971" i="12"/>
  <c r="J971" i="12"/>
  <c r="J70" i="12"/>
  <c r="P1088" i="12"/>
  <c r="BK1464" i="12"/>
  <c r="J1464" i="12" s="1"/>
  <c r="J77" i="12" s="1"/>
  <c r="P1578" i="12"/>
  <c r="P1657" i="12"/>
  <c r="BK1757" i="12"/>
  <c r="J1757" i="12"/>
  <c r="J82" i="12"/>
  <c r="R1840" i="12"/>
  <c r="R88" i="13"/>
  <c r="R114" i="13"/>
  <c r="R125" i="13"/>
  <c r="P92" i="2"/>
  <c r="R122" i="3"/>
  <c r="T164" i="3"/>
  <c r="T193" i="3"/>
  <c r="P180" i="4"/>
  <c r="P179" i="4" s="1"/>
  <c r="P89" i="6"/>
  <c r="P88" i="6"/>
  <c r="P87" i="6" s="1"/>
  <c r="AU60" i="1" s="1"/>
  <c r="BK129" i="7"/>
  <c r="J129" i="7"/>
  <c r="J66" i="7" s="1"/>
  <c r="P91" i="8"/>
  <c r="T108" i="8"/>
  <c r="R146" i="8"/>
  <c r="P175" i="8"/>
  <c r="P184" i="8"/>
  <c r="T86" i="9"/>
  <c r="T83" i="9"/>
  <c r="T82" i="9" s="1"/>
  <c r="BK157" i="10"/>
  <c r="J157" i="10" s="1"/>
  <c r="J62" i="10" s="1"/>
  <c r="T84" i="11"/>
  <c r="T82" i="11"/>
  <c r="R106" i="12"/>
  <c r="R105" i="12"/>
  <c r="T140" i="12"/>
  <c r="T562" i="12"/>
  <c r="P971" i="12"/>
  <c r="T1088" i="12"/>
  <c r="R1464" i="12"/>
  <c r="R1578" i="12"/>
  <c r="T1657" i="12"/>
  <c r="R1757" i="12"/>
  <c r="R1862" i="12"/>
  <c r="T88" i="13"/>
  <c r="P114" i="13"/>
  <c r="BK125" i="13"/>
  <c r="J125" i="13"/>
  <c r="J65" i="13"/>
  <c r="T125" i="13"/>
  <c r="BK132" i="13"/>
  <c r="J132" i="13"/>
  <c r="J66" i="13" s="1"/>
  <c r="P132" i="13"/>
  <c r="R132" i="13"/>
  <c r="T132" i="13"/>
  <c r="BK181" i="3"/>
  <c r="J181" i="3"/>
  <c r="J66" i="3" s="1"/>
  <c r="BK967" i="12"/>
  <c r="J967" i="12" s="1"/>
  <c r="J68" i="12" s="1"/>
  <c r="BK110" i="13"/>
  <c r="J110" i="13"/>
  <c r="J62" i="13"/>
  <c r="BK84" i="9"/>
  <c r="J84" i="9" s="1"/>
  <c r="J61" i="9" s="1"/>
  <c r="BK121" i="13"/>
  <c r="J121" i="13"/>
  <c r="J64" i="13" s="1"/>
  <c r="F83" i="13"/>
  <c r="BF89" i="13"/>
  <c r="BF107" i="13"/>
  <c r="BF135" i="13"/>
  <c r="BF111" i="13"/>
  <c r="BF115" i="13"/>
  <c r="BF126" i="13"/>
  <c r="E48" i="13"/>
  <c r="BF92" i="13"/>
  <c r="BF98" i="13"/>
  <c r="BF122" i="13"/>
  <c r="J52" i="13"/>
  <c r="BF137" i="13"/>
  <c r="BF95" i="13"/>
  <c r="BF102" i="13"/>
  <c r="BF104" i="13"/>
  <c r="BF118" i="13"/>
  <c r="BF100" i="13"/>
  <c r="BF129" i="13"/>
  <c r="BF133" i="13"/>
  <c r="BF131" i="12"/>
  <c r="BF166" i="12"/>
  <c r="BF404" i="12"/>
  <c r="BF566" i="12"/>
  <c r="BF634" i="12"/>
  <c r="BF807" i="12"/>
  <c r="BF861" i="12"/>
  <c r="BF864" i="12"/>
  <c r="BF954" i="12"/>
  <c r="BF1051" i="12"/>
  <c r="BF1082" i="12"/>
  <c r="BF1084" i="12"/>
  <c r="BF1110" i="12"/>
  <c r="BF1191" i="12"/>
  <c r="BF1343" i="12"/>
  <c r="BF1389" i="12"/>
  <c r="BF1414" i="12"/>
  <c r="BF1416" i="12"/>
  <c r="BF1499" i="12"/>
  <c r="BF1511" i="12"/>
  <c r="BF1517" i="12"/>
  <c r="BF1519" i="12"/>
  <c r="BF1526" i="12"/>
  <c r="BF1546" i="12"/>
  <c r="BF1553" i="12"/>
  <c r="BF1562" i="12"/>
  <c r="BF1571" i="12"/>
  <c r="BF1678" i="12"/>
  <c r="BF1685" i="12"/>
  <c r="BF1687" i="12"/>
  <c r="BF1689" i="12"/>
  <c r="BF1692" i="12"/>
  <c r="BF1706" i="12"/>
  <c r="BF1716" i="12"/>
  <c r="BF1718" i="12"/>
  <c r="BF1720" i="12"/>
  <c r="BF1728" i="12"/>
  <c r="BF1751" i="12"/>
  <c r="BF1753" i="12"/>
  <c r="BF1755" i="12"/>
  <c r="BF1758" i="12"/>
  <c r="BF1760" i="12"/>
  <c r="BF1762" i="12"/>
  <c r="BF1765" i="12"/>
  <c r="BF1781" i="12"/>
  <c r="BF1783" i="12"/>
  <c r="BF1799" i="12"/>
  <c r="BF1815" i="12"/>
  <c r="BF1817" i="12"/>
  <c r="BF1819" i="12"/>
  <c r="BF1821" i="12"/>
  <c r="BF1830" i="12"/>
  <c r="BF1836" i="12"/>
  <c r="BF1838" i="12"/>
  <c r="BF1841" i="12"/>
  <c r="BF1857" i="12"/>
  <c r="BF1859" i="12"/>
  <c r="BF1863" i="12"/>
  <c r="BF1874" i="12"/>
  <c r="BF1876" i="12"/>
  <c r="BF1878" i="12"/>
  <c r="BF1880" i="12"/>
  <c r="BF1882" i="12"/>
  <c r="BF127" i="12"/>
  <c r="BF196" i="12"/>
  <c r="BF201" i="12"/>
  <c r="BF312" i="12"/>
  <c r="BF364" i="12"/>
  <c r="BF379" i="12"/>
  <c r="BF473" i="12"/>
  <c r="BF500" i="12"/>
  <c r="BF505" i="12"/>
  <c r="BF527" i="12"/>
  <c r="BF760" i="12"/>
  <c r="BF852" i="12"/>
  <c r="BF968" i="12"/>
  <c r="BF984" i="12"/>
  <c r="BF1013" i="12"/>
  <c r="BF1019" i="12"/>
  <c r="BF1060" i="12"/>
  <c r="BF1089" i="12"/>
  <c r="BF1208" i="12"/>
  <c r="BF1240" i="12"/>
  <c r="BF1242" i="12"/>
  <c r="BF1259" i="12"/>
  <c r="BF1333" i="12"/>
  <c r="BF1336" i="12"/>
  <c r="BF1340" i="12"/>
  <c r="BF1353" i="12"/>
  <c r="BF1376" i="12"/>
  <c r="BF1392" i="12"/>
  <c r="BF1497" i="12"/>
  <c r="BF1534" i="12"/>
  <c r="BF1547" i="12"/>
  <c r="BF1559" i="12"/>
  <c r="BF1575" i="12"/>
  <c r="BF1653" i="12"/>
  <c r="BF1655" i="12"/>
  <c r="BF1658" i="12"/>
  <c r="J98" i="12"/>
  <c r="BF134" i="12"/>
  <c r="BF330" i="12"/>
  <c r="BF332" i="12"/>
  <c r="BF389" i="12"/>
  <c r="BF544" i="12"/>
  <c r="BF556" i="12"/>
  <c r="BF600" i="12"/>
  <c r="BF606" i="12"/>
  <c r="BF615" i="12"/>
  <c r="BF622" i="12"/>
  <c r="BF625" i="12"/>
  <c r="BF654" i="12"/>
  <c r="BF675" i="12"/>
  <c r="BF739" i="12"/>
  <c r="BF787" i="12"/>
  <c r="BF910" i="12"/>
  <c r="BF927" i="12"/>
  <c r="BF966" i="12"/>
  <c r="BF1035" i="12"/>
  <c r="BF1116" i="12"/>
  <c r="BF1256" i="12"/>
  <c r="BF1300" i="12"/>
  <c r="BF1348" i="12"/>
  <c r="BF1379" i="12"/>
  <c r="BF1394" i="12"/>
  <c r="BF1401" i="12"/>
  <c r="BF1445" i="12"/>
  <c r="BF1447" i="12"/>
  <c r="BF1484" i="12"/>
  <c r="BF1485" i="12"/>
  <c r="BF1493" i="12"/>
  <c r="BF1509" i="12"/>
  <c r="BF1510" i="12"/>
  <c r="BF1524" i="12"/>
  <c r="BF1533" i="12"/>
  <c r="BF1587" i="12"/>
  <c r="BF1651" i="12"/>
  <c r="BF1665" i="12"/>
  <c r="E94" i="12"/>
  <c r="BF107" i="12"/>
  <c r="BF121" i="12"/>
  <c r="BF141" i="12"/>
  <c r="BF226" i="12"/>
  <c r="BF558" i="12"/>
  <c r="BF561" i="12"/>
  <c r="BF563" i="12"/>
  <c r="BF613" i="12"/>
  <c r="BF620" i="12"/>
  <c r="BF624" i="12"/>
  <c r="BF869" i="12"/>
  <c r="BF922" i="12"/>
  <c r="BF931" i="12"/>
  <c r="BF1047" i="12"/>
  <c r="BF1067" i="12"/>
  <c r="BF1071" i="12"/>
  <c r="BF1076" i="12"/>
  <c r="BF1097" i="12"/>
  <c r="BF1233" i="12"/>
  <c r="BF1275" i="12"/>
  <c r="BF1278" i="12"/>
  <c r="BF1282" i="12"/>
  <c r="BF1307" i="12"/>
  <c r="BF1345" i="12"/>
  <c r="BF1362" i="12"/>
  <c r="BF1366" i="12"/>
  <c r="BF1373" i="12"/>
  <c r="BF1422" i="12"/>
  <c r="BF1449" i="12"/>
  <c r="BF1465" i="12"/>
  <c r="BF1507" i="12"/>
  <c r="BF1521" i="12"/>
  <c r="BF1528" i="12"/>
  <c r="BF1539" i="12"/>
  <c r="BF1557" i="12"/>
  <c r="BF1565" i="12"/>
  <c r="BF1567" i="12"/>
  <c r="BF1576" i="12"/>
  <c r="BF1589" i="12"/>
  <c r="BF1596" i="12"/>
  <c r="BF1618" i="12"/>
  <c r="BK82" i="11"/>
  <c r="J82" i="11" s="1"/>
  <c r="J30" i="11" s="1"/>
  <c r="F101" i="12"/>
  <c r="BF181" i="12"/>
  <c r="BF222" i="12"/>
  <c r="BF234" i="12"/>
  <c r="BF274" i="12"/>
  <c r="BF399" i="12"/>
  <c r="BF503" i="12"/>
  <c r="BF560" i="12"/>
  <c r="BF573" i="12"/>
  <c r="BF585" i="12"/>
  <c r="BF643" i="12"/>
  <c r="BF817" i="12"/>
  <c r="BF916" i="12"/>
  <c r="BF925" i="12"/>
  <c r="BF998" i="12"/>
  <c r="BF1079" i="12"/>
  <c r="BF1086" i="12"/>
  <c r="BF1108" i="12"/>
  <c r="BF1159" i="12"/>
  <c r="BF1212" i="12"/>
  <c r="BF1224" i="12"/>
  <c r="BF1266" i="12"/>
  <c r="BF1326" i="12"/>
  <c r="BF1426" i="12"/>
  <c r="BF1451" i="12"/>
  <c r="BF1513" i="12"/>
  <c r="BF1516" i="12"/>
  <c r="BF1530" i="12"/>
  <c r="BF1544" i="12"/>
  <c r="BF1558" i="12"/>
  <c r="BF136" i="12"/>
  <c r="BF156" i="12"/>
  <c r="BF218" i="12"/>
  <c r="BF253" i="12"/>
  <c r="BF267" i="12"/>
  <c r="BF293" i="12"/>
  <c r="BF344" i="12"/>
  <c r="BF428" i="12"/>
  <c r="BF471" i="12"/>
  <c r="BF513" i="12"/>
  <c r="BF715" i="12"/>
  <c r="BF731" i="12"/>
  <c r="BF753" i="12"/>
  <c r="BF775" i="12"/>
  <c r="BF821" i="12"/>
  <c r="BF835" i="12"/>
  <c r="BF918" i="12"/>
  <c r="BF941" i="12"/>
  <c r="BF949" i="12"/>
  <c r="BF962" i="12"/>
  <c r="BF1056" i="12"/>
  <c r="BF1104" i="12"/>
  <c r="BF1167" i="12"/>
  <c r="BF1179" i="12"/>
  <c r="BF1187" i="12"/>
  <c r="BF1231" i="12"/>
  <c r="BF1287" i="12"/>
  <c r="BF1358" i="12"/>
  <c r="BF1372" i="12"/>
  <c r="BF1385" i="12"/>
  <c r="BF1425" i="12"/>
  <c r="BF1453" i="12"/>
  <c r="BF1455" i="12"/>
  <c r="BF1462" i="12"/>
  <c r="BF1475" i="12"/>
  <c r="BF1478" i="12"/>
  <c r="BF1494" i="12"/>
  <c r="BF1501" i="12"/>
  <c r="BF1502" i="12"/>
  <c r="BF1523" i="12"/>
  <c r="BF1563" i="12"/>
  <c r="BF1569" i="12"/>
  <c r="BF1649" i="12"/>
  <c r="BF119" i="12"/>
  <c r="BF124" i="12"/>
  <c r="BF158" i="12"/>
  <c r="BF381" i="12"/>
  <c r="BF395" i="12"/>
  <c r="BF449" i="12"/>
  <c r="BF509" i="12"/>
  <c r="BF523" i="12"/>
  <c r="BF559" i="12"/>
  <c r="BF639" i="12"/>
  <c r="BF659" i="12"/>
  <c r="BF707" i="12"/>
  <c r="BF711" i="12"/>
  <c r="BF770" i="12"/>
  <c r="BF934" i="12"/>
  <c r="BF938" i="12"/>
  <c r="BF957" i="12"/>
  <c r="BF1028" i="12"/>
  <c r="BF1069" i="12"/>
  <c r="BF1073" i="12"/>
  <c r="BF1118" i="12"/>
  <c r="BF1143" i="12"/>
  <c r="BF1170" i="12"/>
  <c r="BF1198" i="12"/>
  <c r="BF1202" i="12"/>
  <c r="BF1398" i="12"/>
  <c r="BF1429" i="12"/>
  <c r="BF1431" i="12"/>
  <c r="BF1437" i="12"/>
  <c r="BF1473" i="12"/>
  <c r="BF1488" i="12"/>
  <c r="BF1536" i="12"/>
  <c r="BF1554" i="12"/>
  <c r="BF1561" i="12"/>
  <c r="BF1573" i="12"/>
  <c r="BF1590" i="12"/>
  <c r="BF1594" i="12"/>
  <c r="BF1676" i="12"/>
  <c r="BF239" i="12"/>
  <c r="BF531" i="12"/>
  <c r="BF649" i="12"/>
  <c r="BF662" i="12"/>
  <c r="BF667" i="12"/>
  <c r="BF696" i="12"/>
  <c r="BF766" i="12"/>
  <c r="BF793" i="12"/>
  <c r="BF803" i="12"/>
  <c r="BF847" i="12"/>
  <c r="BF890" i="12"/>
  <c r="BF920" i="12"/>
  <c r="BF972" i="12"/>
  <c r="BF1016" i="12"/>
  <c r="BF1091" i="12"/>
  <c r="BF1219" i="12"/>
  <c r="BF1249" i="12"/>
  <c r="BF1321" i="12"/>
  <c r="BF1338" i="12"/>
  <c r="BF1370" i="12"/>
  <c r="BF1435" i="12"/>
  <c r="BF1443" i="12"/>
  <c r="BF1458" i="12"/>
  <c r="BF1495" i="12"/>
  <c r="BF1514" i="12"/>
  <c r="BF1527" i="12"/>
  <c r="BF1531" i="12"/>
  <c r="BF1537" i="12"/>
  <c r="BF1579" i="12"/>
  <c r="BF1586" i="12"/>
  <c r="BF1591" i="12"/>
  <c r="BF1598" i="12"/>
  <c r="BF1620" i="12"/>
  <c r="BF1639" i="12"/>
  <c r="BF1671" i="12"/>
  <c r="E72" i="11"/>
  <c r="J52" i="11"/>
  <c r="BF93" i="11"/>
  <c r="BF96" i="11"/>
  <c r="BF97" i="11"/>
  <c r="BF86" i="11"/>
  <c r="BF87" i="11"/>
  <c r="BF94" i="11"/>
  <c r="J84" i="10"/>
  <c r="J60" i="10"/>
  <c r="BF98" i="11"/>
  <c r="F79" i="11"/>
  <c r="BF89" i="11"/>
  <c r="BF91" i="11"/>
  <c r="BF85" i="11"/>
  <c r="BF88" i="11"/>
  <c r="BF90" i="11"/>
  <c r="BF95" i="11"/>
  <c r="BF114" i="10"/>
  <c r="BF124" i="10"/>
  <c r="BF134" i="10"/>
  <c r="BF136" i="10"/>
  <c r="BF144" i="10"/>
  <c r="BF162" i="10"/>
  <c r="BF185" i="10"/>
  <c r="BF193" i="10"/>
  <c r="BF195" i="10"/>
  <c r="E73" i="10"/>
  <c r="BF103" i="10"/>
  <c r="BF105" i="10"/>
  <c r="BF112" i="10"/>
  <c r="BF122" i="10"/>
  <c r="BF151" i="10"/>
  <c r="BF158" i="10"/>
  <c r="BF167" i="10"/>
  <c r="BF183" i="10"/>
  <c r="J77" i="10"/>
  <c r="BF85" i="10"/>
  <c r="BF87" i="10"/>
  <c r="BF104" i="10"/>
  <c r="BF107" i="10"/>
  <c r="BF110" i="10"/>
  <c r="BF138" i="10"/>
  <c r="BF159" i="10"/>
  <c r="BF166" i="10"/>
  <c r="BF168" i="10"/>
  <c r="BF187" i="10"/>
  <c r="F80" i="10"/>
  <c r="BF109" i="10"/>
  <c r="BF146" i="10"/>
  <c r="BF150" i="10"/>
  <c r="BF163" i="10"/>
  <c r="BF165" i="10"/>
  <c r="BF176" i="10"/>
  <c r="BF178" i="10"/>
  <c r="BF180" i="10"/>
  <c r="BF182" i="10"/>
  <c r="BF89" i="10"/>
  <c r="BF101" i="10"/>
  <c r="BF106" i="10"/>
  <c r="BF108" i="10"/>
  <c r="BF120" i="10"/>
  <c r="BF148" i="10"/>
  <c r="BF171" i="10"/>
  <c r="BF174" i="10"/>
  <c r="BF181" i="10"/>
  <c r="BF184" i="10"/>
  <c r="BF186" i="10"/>
  <c r="BF91" i="10"/>
  <c r="BF118" i="10"/>
  <c r="BF147" i="10"/>
  <c r="BF156" i="10"/>
  <c r="BF160" i="10"/>
  <c r="BF175" i="10"/>
  <c r="BF189" i="10"/>
  <c r="BF191" i="10"/>
  <c r="BF95" i="10"/>
  <c r="BF97" i="10"/>
  <c r="BF99" i="10"/>
  <c r="BF116" i="10"/>
  <c r="BF126" i="10"/>
  <c r="BF130" i="10"/>
  <c r="BF137" i="10"/>
  <c r="BF139" i="10"/>
  <c r="BF140" i="10"/>
  <c r="BF152" i="10"/>
  <c r="BF154" i="10"/>
  <c r="BF164" i="10"/>
  <c r="BF169" i="10"/>
  <c r="BF173" i="10"/>
  <c r="BF177" i="10"/>
  <c r="BF179" i="10"/>
  <c r="BF93" i="10"/>
  <c r="BF128" i="10"/>
  <c r="BF132" i="10"/>
  <c r="BF142" i="10"/>
  <c r="BF149" i="10"/>
  <c r="BF161" i="10"/>
  <c r="BF188" i="10"/>
  <c r="BF99" i="9"/>
  <c r="BF100" i="9"/>
  <c r="BF87" i="9"/>
  <c r="BF93" i="9"/>
  <c r="BF94" i="9"/>
  <c r="BF96" i="9"/>
  <c r="F55" i="9"/>
  <c r="BF91" i="9"/>
  <c r="BF97" i="9"/>
  <c r="BF85" i="9"/>
  <c r="BF90" i="9"/>
  <c r="BF102" i="9"/>
  <c r="J76" i="9"/>
  <c r="BF103" i="9"/>
  <c r="E48" i="9"/>
  <c r="BF92" i="9"/>
  <c r="BF95" i="9"/>
  <c r="BF88" i="9"/>
  <c r="BF89" i="9"/>
  <c r="BF98" i="9"/>
  <c r="BF101" i="9"/>
  <c r="E48" i="8"/>
  <c r="BF94" i="8"/>
  <c r="BF100" i="8"/>
  <c r="BF107" i="8"/>
  <c r="BK89" i="7"/>
  <c r="J89" i="7" s="1"/>
  <c r="J64" i="7" s="1"/>
  <c r="F55" i="8"/>
  <c r="BF103" i="8"/>
  <c r="BF119" i="8"/>
  <c r="BF131" i="8"/>
  <c r="BF139" i="8"/>
  <c r="BF140" i="8"/>
  <c r="BF144" i="8"/>
  <c r="BF156" i="8"/>
  <c r="BF158" i="8"/>
  <c r="BF159" i="8"/>
  <c r="BF160" i="8"/>
  <c r="BF161" i="8"/>
  <c r="BF172" i="8"/>
  <c r="BF180" i="8"/>
  <c r="BF183" i="8"/>
  <c r="BF186" i="8"/>
  <c r="BF189" i="8"/>
  <c r="J52" i="8"/>
  <c r="BF92" i="8"/>
  <c r="BF105" i="8"/>
  <c r="BF110" i="8"/>
  <c r="BF111" i="8"/>
  <c r="BF132" i="8"/>
  <c r="BF138" i="8"/>
  <c r="BF149" i="8"/>
  <c r="BF152" i="8"/>
  <c r="BF153" i="8"/>
  <c r="BF154" i="8"/>
  <c r="BF164" i="8"/>
  <c r="BF167" i="8"/>
  <c r="BF171" i="8"/>
  <c r="BF177" i="8"/>
  <c r="BF109" i="8"/>
  <c r="BF120" i="8"/>
  <c r="BF129" i="8"/>
  <c r="BF130" i="8"/>
  <c r="BF134" i="8"/>
  <c r="BF135" i="8"/>
  <c r="BF136" i="8"/>
  <c r="BF137" i="8"/>
  <c r="BF157" i="8"/>
  <c r="BF170" i="8"/>
  <c r="BF93" i="8"/>
  <c r="BF98" i="8"/>
  <c r="BF117" i="8"/>
  <c r="BF122" i="8"/>
  <c r="BF125" i="8"/>
  <c r="BF133" i="8"/>
  <c r="BF141" i="8"/>
  <c r="BF162" i="8"/>
  <c r="BF174" i="8"/>
  <c r="BF185" i="8"/>
  <c r="BF187" i="8"/>
  <c r="BF95" i="8"/>
  <c r="BF102" i="8"/>
  <c r="BF106" i="8"/>
  <c r="BF113" i="8"/>
  <c r="BF118" i="8"/>
  <c r="BF127" i="8"/>
  <c r="BF128" i="8"/>
  <c r="BF143" i="8"/>
  <c r="BF145" i="8"/>
  <c r="BF147" i="8"/>
  <c r="BF148" i="8"/>
  <c r="BF150" i="8"/>
  <c r="BF151" i="8"/>
  <c r="BF168" i="8"/>
  <c r="BF169" i="8"/>
  <c r="BF173" i="8"/>
  <c r="BF182" i="8"/>
  <c r="BF192" i="8"/>
  <c r="BF96" i="8"/>
  <c r="BF99" i="8"/>
  <c r="BF101" i="8"/>
  <c r="BF112" i="8"/>
  <c r="BF121" i="8"/>
  <c r="BF126" i="8"/>
  <c r="BF142" i="8"/>
  <c r="BF163" i="8"/>
  <c r="BF166" i="8"/>
  <c r="BF178" i="8"/>
  <c r="BF179" i="8"/>
  <c r="BF188" i="8"/>
  <c r="BF190" i="8"/>
  <c r="BF97" i="8"/>
  <c r="BF114" i="8"/>
  <c r="BF115" i="8"/>
  <c r="BF116" i="8"/>
  <c r="BF124" i="8"/>
  <c r="BF155" i="8"/>
  <c r="BF176" i="8"/>
  <c r="BF191" i="8"/>
  <c r="E50" i="7"/>
  <c r="BF97" i="7"/>
  <c r="BF123" i="7"/>
  <c r="BF128" i="7"/>
  <c r="J82" i="7"/>
  <c r="BF107" i="7"/>
  <c r="BF113" i="7"/>
  <c r="BF120" i="7"/>
  <c r="BF126" i="7"/>
  <c r="F85" i="7"/>
  <c r="BF121" i="7"/>
  <c r="BF131" i="7"/>
  <c r="BF91" i="7"/>
  <c r="BF96" i="7"/>
  <c r="BF99" i="7"/>
  <c r="BF100" i="7"/>
  <c r="BF104" i="7"/>
  <c r="BF111" i="7"/>
  <c r="BF115" i="7"/>
  <c r="BF125" i="7"/>
  <c r="BF114" i="7"/>
  <c r="BF124" i="7"/>
  <c r="BF94" i="7"/>
  <c r="BF95" i="7"/>
  <c r="BF105" i="7"/>
  <c r="BF112" i="7"/>
  <c r="BF117" i="7"/>
  <c r="BF127" i="7"/>
  <c r="BF92" i="7"/>
  <c r="BF98" i="7"/>
  <c r="BF103" i="7"/>
  <c r="BF118" i="7"/>
  <c r="BF93" i="7"/>
  <c r="BF101" i="7"/>
  <c r="BF102" i="7"/>
  <c r="BF106" i="7"/>
  <c r="BF108" i="7"/>
  <c r="BF109" i="7"/>
  <c r="BF110" i="7"/>
  <c r="BF116" i="7"/>
  <c r="BF119" i="7"/>
  <c r="BF122" i="7"/>
  <c r="BF130" i="7"/>
  <c r="BF90" i="6"/>
  <c r="BF91" i="6"/>
  <c r="BF92" i="6"/>
  <c r="BK87" i="5"/>
  <c r="J87" i="5" s="1"/>
  <c r="J63" i="5" s="1"/>
  <c r="BF94" i="6"/>
  <c r="E50" i="6"/>
  <c r="F59" i="6"/>
  <c r="J89" i="5"/>
  <c r="J65" i="5"/>
  <c r="BF93" i="6"/>
  <c r="BF95" i="6"/>
  <c r="BF96" i="6"/>
  <c r="BF98" i="6"/>
  <c r="J56" i="6"/>
  <c r="BF97" i="6"/>
  <c r="BK91" i="4"/>
  <c r="J91" i="4"/>
  <c r="J64" i="4" s="1"/>
  <c r="BF92" i="5"/>
  <c r="J180" i="4"/>
  <c r="J67" i="4" s="1"/>
  <c r="E50" i="5"/>
  <c r="F84" i="5"/>
  <c r="J81" i="5"/>
  <c r="BF90" i="5"/>
  <c r="BF91" i="5"/>
  <c r="BF93" i="4"/>
  <c r="BF94" i="4"/>
  <c r="BF95" i="4"/>
  <c r="BF97" i="4"/>
  <c r="BF104" i="4"/>
  <c r="BF105" i="4"/>
  <c r="BF106" i="4"/>
  <c r="BF110" i="4"/>
  <c r="BF112" i="4"/>
  <c r="BF122" i="4"/>
  <c r="BF123" i="4"/>
  <c r="BF124" i="4"/>
  <c r="BF126" i="4"/>
  <c r="BF140" i="4"/>
  <c r="BF153" i="4"/>
  <c r="BF161" i="4"/>
  <c r="BF175" i="4"/>
  <c r="BF177" i="4"/>
  <c r="BF181" i="4"/>
  <c r="BF186" i="4"/>
  <c r="BF193" i="4"/>
  <c r="J185" i="3"/>
  <c r="J68" i="3"/>
  <c r="BF100" i="4"/>
  <c r="BF107" i="4"/>
  <c r="BF111" i="4"/>
  <c r="BF116" i="4"/>
  <c r="BF119" i="4"/>
  <c r="BF134" i="4"/>
  <c r="BF138" i="4"/>
  <c r="BF142" i="4"/>
  <c r="BF152" i="4"/>
  <c r="BF172" i="4"/>
  <c r="BF192" i="4"/>
  <c r="J84" i="4"/>
  <c r="BF109" i="4"/>
  <c r="BF118" i="4"/>
  <c r="BF120" i="4"/>
  <c r="BF129" i="4"/>
  <c r="BF139" i="4"/>
  <c r="BF146" i="4"/>
  <c r="BF148" i="4"/>
  <c r="BF162" i="4"/>
  <c r="BF164" i="4"/>
  <c r="BF167" i="4"/>
  <c r="E50" i="4"/>
  <c r="F59" i="4"/>
  <c r="BF99" i="4"/>
  <c r="BF103" i="4"/>
  <c r="BF108" i="4"/>
  <c r="BF113" i="4"/>
  <c r="BF117" i="4"/>
  <c r="BF128" i="4"/>
  <c r="BF131" i="4"/>
  <c r="BF135" i="4"/>
  <c r="BF137" i="4"/>
  <c r="BF151" i="4"/>
  <c r="BF156" i="4"/>
  <c r="BF171" i="4"/>
  <c r="BF182" i="4"/>
  <c r="BF187" i="4"/>
  <c r="BF190" i="4"/>
  <c r="J91" i="3"/>
  <c r="J61" i="3" s="1"/>
  <c r="BF114" i="4"/>
  <c r="BF125" i="4"/>
  <c r="BF136" i="4"/>
  <c r="BF143" i="4"/>
  <c r="BF144" i="4"/>
  <c r="BF158" i="4"/>
  <c r="BF163" i="4"/>
  <c r="BF173" i="4"/>
  <c r="BF174" i="4"/>
  <c r="BF176" i="4"/>
  <c r="BF189" i="4"/>
  <c r="BF96" i="4"/>
  <c r="BF101" i="4"/>
  <c r="BF115" i="4"/>
  <c r="BF121" i="4"/>
  <c r="BF127" i="4"/>
  <c r="BF141" i="4"/>
  <c r="BF145" i="4"/>
  <c r="BF147" i="4"/>
  <c r="BF149" i="4"/>
  <c r="BF184" i="4"/>
  <c r="BF98" i="4"/>
  <c r="BF133" i="4"/>
  <c r="BF154" i="4"/>
  <c r="BF155" i="4"/>
  <c r="BF157" i="4"/>
  <c r="BF159" i="4"/>
  <c r="BF160" i="4"/>
  <c r="BF165" i="4"/>
  <c r="BF166" i="4"/>
  <c r="BF168" i="4"/>
  <c r="BF170" i="4"/>
  <c r="BF178" i="4"/>
  <c r="BF183" i="4"/>
  <c r="BF191" i="4"/>
  <c r="BF102" i="4"/>
  <c r="BF130" i="4"/>
  <c r="BF132" i="4"/>
  <c r="BF150" i="4"/>
  <c r="BF169" i="4"/>
  <c r="BF185" i="4"/>
  <c r="BF132" i="3"/>
  <c r="BF157" i="3"/>
  <c r="BF168" i="3"/>
  <c r="BF174" i="3"/>
  <c r="BF194" i="3"/>
  <c r="BF197" i="3"/>
  <c r="BK82" i="2"/>
  <c r="J82" i="2" s="1"/>
  <c r="J30" i="2" s="1"/>
  <c r="F86" i="3"/>
  <c r="BF116" i="3"/>
  <c r="BF148" i="3"/>
  <c r="BF191" i="3"/>
  <c r="BF92" i="3"/>
  <c r="BF107" i="3"/>
  <c r="BF113" i="3"/>
  <c r="BF123" i="3"/>
  <c r="BF150" i="3"/>
  <c r="BF162" i="3"/>
  <c r="BF182" i="3"/>
  <c r="E79" i="3"/>
  <c r="BF125" i="3"/>
  <c r="BF130" i="3"/>
  <c r="BF139" i="3"/>
  <c r="BF167" i="3"/>
  <c r="BF189" i="3"/>
  <c r="BF105" i="3"/>
  <c r="BF155" i="3"/>
  <c r="BF170" i="3"/>
  <c r="BF171" i="3"/>
  <c r="BF196" i="3"/>
  <c r="J52" i="3"/>
  <c r="BF99" i="3"/>
  <c r="BF165" i="3"/>
  <c r="BF177" i="3"/>
  <c r="BF179" i="3"/>
  <c r="BF97" i="3"/>
  <c r="BF101" i="3"/>
  <c r="BF103" i="3"/>
  <c r="BF118" i="3"/>
  <c r="BF120" i="3"/>
  <c r="BF127" i="3"/>
  <c r="BF142" i="3"/>
  <c r="BF186" i="3"/>
  <c r="J52" i="2"/>
  <c r="BF86" i="2"/>
  <c r="BF87" i="2"/>
  <c r="BF93" i="2"/>
  <c r="E72" i="2"/>
  <c r="F79" i="2"/>
  <c r="BF95" i="2"/>
  <c r="BF99" i="2"/>
  <c r="BF101" i="2"/>
  <c r="BF91" i="2"/>
  <c r="BF94" i="2"/>
  <c r="BF97" i="2"/>
  <c r="BF85" i="2"/>
  <c r="BF90" i="2"/>
  <c r="BF96" i="2"/>
  <c r="BF98" i="2"/>
  <c r="BF100" i="2"/>
  <c r="BF89" i="2"/>
  <c r="BF88" i="2"/>
  <c r="BF102" i="2"/>
  <c r="J33" i="10"/>
  <c r="AV64" i="1"/>
  <c r="F36" i="11"/>
  <c r="BC65" i="1" s="1"/>
  <c r="F39" i="5"/>
  <c r="BD59" i="1"/>
  <c r="F35" i="7"/>
  <c r="AZ61" i="1" s="1"/>
  <c r="F37" i="10"/>
  <c r="BD64" i="1"/>
  <c r="F36" i="3"/>
  <c r="BC56" i="1" s="1"/>
  <c r="F37" i="2"/>
  <c r="BD55" i="1"/>
  <c r="F37" i="11"/>
  <c r="BD65" i="1" s="1"/>
  <c r="F33" i="3"/>
  <c r="AZ56" i="1"/>
  <c r="F35" i="8"/>
  <c r="BB62" i="1" s="1"/>
  <c r="F33" i="2"/>
  <c r="AZ55" i="1"/>
  <c r="F38" i="4"/>
  <c r="BC58" i="1" s="1"/>
  <c r="AS54" i="1"/>
  <c r="J35" i="5"/>
  <c r="AV59" i="1" s="1"/>
  <c r="F35" i="9"/>
  <c r="BB63" i="1"/>
  <c r="F35" i="3"/>
  <c r="BB56" i="1"/>
  <c r="F36" i="2"/>
  <c r="BC55" i="1"/>
  <c r="F35" i="5"/>
  <c r="AZ59" i="1" s="1"/>
  <c r="F38" i="7"/>
  <c r="BC61" i="1"/>
  <c r="F35" i="4"/>
  <c r="AZ58" i="1"/>
  <c r="F37" i="8"/>
  <c r="BD62" i="1"/>
  <c r="F36" i="10"/>
  <c r="BC64" i="1" s="1"/>
  <c r="J33" i="2"/>
  <c r="AV55" i="1"/>
  <c r="F33" i="10"/>
  <c r="AZ64" i="1"/>
  <c r="F33" i="11"/>
  <c r="AZ65" i="1" s="1"/>
  <c r="F37" i="3"/>
  <c r="BD56" i="1"/>
  <c r="F35" i="6"/>
  <c r="AZ60" i="1"/>
  <c r="F35" i="10"/>
  <c r="BB64" i="1"/>
  <c r="F37" i="12"/>
  <c r="BD66" i="1" s="1"/>
  <c r="F33" i="13"/>
  <c r="AZ67" i="1"/>
  <c r="F36" i="12"/>
  <c r="BC66" i="1"/>
  <c r="J35" i="4"/>
  <c r="AV58" i="1" s="1"/>
  <c r="J33" i="12"/>
  <c r="AV66" i="1" s="1"/>
  <c r="F39" i="7"/>
  <c r="BD61" i="1"/>
  <c r="F39" i="4"/>
  <c r="BD58" i="1"/>
  <c r="F37" i="6"/>
  <c r="BB60" i="1" s="1"/>
  <c r="F35" i="2"/>
  <c r="BB55" i="1" s="1"/>
  <c r="F37" i="5"/>
  <c r="BB59" i="1"/>
  <c r="F39" i="6"/>
  <c r="BD60" i="1"/>
  <c r="F36" i="13"/>
  <c r="BC67" i="1" s="1"/>
  <c r="J35" i="6"/>
  <c r="AV60" i="1" s="1"/>
  <c r="F36" i="8"/>
  <c r="BC62" i="1"/>
  <c r="F37" i="4"/>
  <c r="BB58" i="1"/>
  <c r="J33" i="13"/>
  <c r="AV67" i="1" s="1"/>
  <c r="F37" i="13"/>
  <c r="BD67" i="1" s="1"/>
  <c r="F37" i="9"/>
  <c r="BD63" i="1"/>
  <c r="J35" i="7"/>
  <c r="AV61" i="1"/>
  <c r="J33" i="8"/>
  <c r="AV62" i="1" s="1"/>
  <c r="F33" i="8"/>
  <c r="AZ62" i="1" s="1"/>
  <c r="F35" i="13"/>
  <c r="BB67" i="1"/>
  <c r="F38" i="6"/>
  <c r="BC60" i="1" s="1"/>
  <c r="J33" i="11"/>
  <c r="AV65" i="1"/>
  <c r="F35" i="11"/>
  <c r="BB65" i="1" s="1"/>
  <c r="F37" i="7"/>
  <c r="BB61" i="1"/>
  <c r="F33" i="12"/>
  <c r="AZ66" i="1" s="1"/>
  <c r="J33" i="9"/>
  <c r="AV63" i="1"/>
  <c r="F36" i="9"/>
  <c r="BC63" i="1" s="1"/>
  <c r="J33" i="3"/>
  <c r="AV56" i="1"/>
  <c r="F33" i="9"/>
  <c r="AZ63" i="1" s="1"/>
  <c r="F35" i="12"/>
  <c r="BB66" i="1"/>
  <c r="BK970" i="12" l="1"/>
  <c r="J970" i="12" s="1"/>
  <c r="J69" i="12" s="1"/>
  <c r="BK90" i="8"/>
  <c r="BK89" i="8" s="1"/>
  <c r="J89" i="8" s="1"/>
  <c r="J30" i="8" s="1"/>
  <c r="BK88" i="6"/>
  <c r="J88" i="6" s="1"/>
  <c r="J64" i="6" s="1"/>
  <c r="BK83" i="9"/>
  <c r="J83" i="9" s="1"/>
  <c r="J60" i="9" s="1"/>
  <c r="R87" i="13"/>
  <c r="R86" i="13"/>
  <c r="P82" i="11"/>
  <c r="AU65" i="1"/>
  <c r="P83" i="10"/>
  <c r="AU64" i="1"/>
  <c r="R90" i="8"/>
  <c r="R89" i="8"/>
  <c r="R90" i="3"/>
  <c r="BK90" i="3"/>
  <c r="BK89" i="3" s="1"/>
  <c r="J89" i="3" s="1"/>
  <c r="J59" i="3" s="1"/>
  <c r="P90" i="8"/>
  <c r="P89" i="8" s="1"/>
  <c r="AU62" i="1" s="1"/>
  <c r="T105" i="12"/>
  <c r="T184" i="3"/>
  <c r="P105" i="12"/>
  <c r="P104" i="12"/>
  <c r="AU66" i="1" s="1"/>
  <c r="T179" i="4"/>
  <c r="T90" i="4"/>
  <c r="T87" i="13"/>
  <c r="T86" i="13"/>
  <c r="P90" i="4"/>
  <c r="AU58" i="1" s="1"/>
  <c r="P82" i="2"/>
  <c r="AU55" i="1" s="1"/>
  <c r="R970" i="12"/>
  <c r="R104" i="12" s="1"/>
  <c r="R83" i="10"/>
  <c r="P89" i="7"/>
  <c r="P88" i="7"/>
  <c r="AU61" i="1" s="1"/>
  <c r="BK83" i="10"/>
  <c r="J83" i="10" s="1"/>
  <c r="J59" i="10" s="1"/>
  <c r="R179" i="4"/>
  <c r="R90" i="4"/>
  <c r="BK105" i="12"/>
  <c r="J105" i="12"/>
  <c r="J60" i="12" s="1"/>
  <c r="P87" i="13"/>
  <c r="P86" i="13" s="1"/>
  <c r="AU67" i="1" s="1"/>
  <c r="BK179" i="4"/>
  <c r="J179" i="4"/>
  <c r="J66" i="4"/>
  <c r="T970" i="12"/>
  <c r="T90" i="3"/>
  <c r="T89" i="3"/>
  <c r="R184" i="3"/>
  <c r="T90" i="8"/>
  <c r="T89" i="8" s="1"/>
  <c r="BK87" i="13"/>
  <c r="J87" i="13"/>
  <c r="J60" i="13"/>
  <c r="AG65" i="1"/>
  <c r="J59" i="11"/>
  <c r="BK82" i="9"/>
  <c r="J82" i="9"/>
  <c r="J59" i="9" s="1"/>
  <c r="AG62" i="1"/>
  <c r="J59" i="8"/>
  <c r="J90" i="8"/>
  <c r="J60" i="8" s="1"/>
  <c r="BK88" i="7"/>
  <c r="J88" i="7" s="1"/>
  <c r="J63" i="7" s="1"/>
  <c r="BK87" i="6"/>
  <c r="J87" i="6"/>
  <c r="J32" i="6" s="1"/>
  <c r="AG60" i="1" s="1"/>
  <c r="BK90" i="4"/>
  <c r="J90" i="4"/>
  <c r="J63" i="4" s="1"/>
  <c r="AG55" i="1"/>
  <c r="J59" i="2"/>
  <c r="J34" i="9"/>
  <c r="AW63" i="1" s="1"/>
  <c r="AT63" i="1" s="1"/>
  <c r="BC57" i="1"/>
  <c r="AY57" i="1"/>
  <c r="F34" i="8"/>
  <c r="BA62" i="1"/>
  <c r="J34" i="13"/>
  <c r="AW67" i="1"/>
  <c r="AT67" i="1" s="1"/>
  <c r="BB57" i="1"/>
  <c r="AX57" i="1"/>
  <c r="J36" i="6"/>
  <c r="AW60" i="1" s="1"/>
  <c r="AT60" i="1" s="1"/>
  <c r="J34" i="8"/>
  <c r="AW62" i="1"/>
  <c r="AT62" i="1"/>
  <c r="AN62" i="1" s="1"/>
  <c r="F36" i="6"/>
  <c r="BA60" i="1"/>
  <c r="F34" i="10"/>
  <c r="BA64" i="1"/>
  <c r="F34" i="9"/>
  <c r="BA63" i="1" s="1"/>
  <c r="J36" i="5"/>
  <c r="AW59" i="1"/>
  <c r="AT59" i="1" s="1"/>
  <c r="F34" i="3"/>
  <c r="BA56" i="1" s="1"/>
  <c r="J34" i="2"/>
  <c r="AW55" i="1"/>
  <c r="AT55" i="1" s="1"/>
  <c r="F36" i="7"/>
  <c r="BA61" i="1" s="1"/>
  <c r="J34" i="3"/>
  <c r="AW56" i="1" s="1"/>
  <c r="AT56" i="1" s="1"/>
  <c r="F34" i="12"/>
  <c r="BA66" i="1" s="1"/>
  <c r="J34" i="11"/>
  <c r="AW65" i="1"/>
  <c r="AT65" i="1" s="1"/>
  <c r="AN65" i="1" s="1"/>
  <c r="F34" i="2"/>
  <c r="BA55" i="1"/>
  <c r="J32" i="5"/>
  <c r="AG59" i="1" s="1"/>
  <c r="AZ57" i="1"/>
  <c r="AV57" i="1"/>
  <c r="J36" i="4"/>
  <c r="AW58" i="1"/>
  <c r="AT58" i="1" s="1"/>
  <c r="F34" i="11"/>
  <c r="BA65" i="1"/>
  <c r="J34" i="10"/>
  <c r="AW64" i="1"/>
  <c r="AT64" i="1"/>
  <c r="J36" i="7"/>
  <c r="AW61" i="1"/>
  <c r="AT61" i="1" s="1"/>
  <c r="F36" i="5"/>
  <c r="BA59" i="1"/>
  <c r="BD57" i="1"/>
  <c r="J34" i="12"/>
  <c r="AW66" i="1" s="1"/>
  <c r="AT66" i="1" s="1"/>
  <c r="F36" i="4"/>
  <c r="BA58" i="1" s="1"/>
  <c r="F34" i="13"/>
  <c r="BA67" i="1"/>
  <c r="AN55" i="1" l="1"/>
  <c r="T104" i="12"/>
  <c r="R89" i="3"/>
  <c r="J90" i="3"/>
  <c r="J60" i="3"/>
  <c r="BK86" i="13"/>
  <c r="J86" i="13" s="1"/>
  <c r="J30" i="13" s="1"/>
  <c r="AG67" i="1" s="1"/>
  <c r="BK104" i="12"/>
  <c r="J104" i="12"/>
  <c r="J30" i="12" s="1"/>
  <c r="AG66" i="1" s="1"/>
  <c r="J39" i="11"/>
  <c r="J39" i="8"/>
  <c r="AN60" i="1"/>
  <c r="J63" i="6"/>
  <c r="AN59" i="1"/>
  <c r="J41" i="6"/>
  <c r="J41" i="5"/>
  <c r="J39" i="2"/>
  <c r="AU57" i="1"/>
  <c r="BB54" i="1"/>
  <c r="W31" i="1"/>
  <c r="BD54" i="1"/>
  <c r="W33" i="1"/>
  <c r="AZ54" i="1"/>
  <c r="AV54" i="1"/>
  <c r="AK29" i="1"/>
  <c r="J32" i="4"/>
  <c r="AG58" i="1"/>
  <c r="BA57" i="1"/>
  <c r="AW57" i="1"/>
  <c r="AT57" i="1"/>
  <c r="J30" i="10"/>
  <c r="AG64" i="1"/>
  <c r="J30" i="9"/>
  <c r="AG63" i="1" s="1"/>
  <c r="AN63" i="1" s="1"/>
  <c r="BC54" i="1"/>
  <c r="AY54" i="1"/>
  <c r="J32" i="7"/>
  <c r="AG61" i="1"/>
  <c r="AN61" i="1" s="1"/>
  <c r="J30" i="3"/>
  <c r="AG56" i="1"/>
  <c r="J39" i="13" l="1"/>
  <c r="J39" i="12"/>
  <c r="J39" i="10"/>
  <c r="J39" i="3"/>
  <c r="J59" i="13"/>
  <c r="J59" i="12"/>
  <c r="J39" i="9"/>
  <c r="J41" i="7"/>
  <c r="J41" i="4"/>
  <c r="AN58" i="1"/>
  <c r="AN67" i="1"/>
  <c r="AN66" i="1"/>
  <c r="AN56" i="1"/>
  <c r="AN64" i="1"/>
  <c r="W29" i="1"/>
  <c r="AU54" i="1"/>
  <c r="AX54" i="1"/>
  <c r="AG57" i="1"/>
  <c r="W32" i="1"/>
  <c r="BA54" i="1"/>
  <c r="W30" i="1" s="1"/>
  <c r="AN57" i="1" l="1"/>
  <c r="AG54" i="1"/>
  <c r="AK26" i="1"/>
  <c r="AW54" i="1"/>
  <c r="AK30" i="1"/>
  <c r="AK35" i="1"/>
  <c r="AT54" i="1" l="1"/>
  <c r="AN54" i="1" s="1"/>
</calcChain>
</file>

<file path=xl/sharedStrings.xml><?xml version="1.0" encoding="utf-8"?>
<sst xmlns="http://schemas.openxmlformats.org/spreadsheetml/2006/main" count="25355" uniqueCount="3952">
  <si>
    <t>Export Komplet</t>
  </si>
  <si>
    <t>VZ</t>
  </si>
  <si>
    <t>2.0</t>
  </si>
  <si>
    <t>ZAMOK</t>
  </si>
  <si>
    <t>False</t>
  </si>
  <si>
    <t>{f2db8a9b-7f1b-4ebd-b7da-2b53a8ff0796}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</si>
  <si>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</si>
  <si>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</si>
  <si>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</si>
  <si>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</si>
  <si>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</si>
  <si>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</si>
  <si>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</si>
  <si>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</si>
  <si>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2400503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</si>
  <si>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</si>
  <si>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</si>
  <si>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budovy bývalé pošty na byty, Český Rudolec</t>
  </si>
  <si>
    <t>KSO:</t>
  </si>
  <si>
    <t/>
  </si>
  <si>
    <t>CC-CZ:</t>
  </si>
  <si>
    <t>Místo:</t>
  </si>
  <si>
    <t>Český Rudolec</t>
  </si>
  <si>
    <t>Datum:</t>
  </si>
  <si>
    <t>30. 9. 2024</t>
  </si>
  <si>
    <t>Zadavatel:</t>
  </si>
  <si>
    <t>IČ:</t>
  </si>
  <si>
    <t>002 46 441</t>
  </si>
  <si>
    <t>Obec Český Rudolec</t>
  </si>
  <si>
    <t>DIČ:</t>
  </si>
  <si>
    <t>Uchazeč:</t>
  </si>
  <si>
    <t>Vyplň údaj</t>
  </si>
  <si>
    <t>Projektant:</t>
  </si>
  <si>
    <t>49974424</t>
  </si>
  <si>
    <t>Agroprojekt Jihlava, spol.s.r.o.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</si>
  <si>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</si>
  <si>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</si>
  <si>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</si>
  <si>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</si>
  <si>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</si>
  <si>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</si>
  <si>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</si>
  <si>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</si>
  <si>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</si>
  <si>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</si>
  <si>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</si>
  <si>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</si>
  <si>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</si>
  <si>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</si>
  <si>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</si>
  <si>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</si>
  <si>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</si>
  <si>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</si>
  <si>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</si>
  <si>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</si>
  <si>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</si>
  <si>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</si>
  <si>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</si>
  <si>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</si>
  <si>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</si>
  <si>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</si>
  <si>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</si>
  <si>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</si>
  <si>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</si>
  <si>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</si>
  <si>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</si>
  <si>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</si>
  <si>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</si>
  <si>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</si>
  <si>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</si>
  <si>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</si>
  <si>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</si>
  <si>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</si>
  <si>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</si>
  <si>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</si>
  <si>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</si>
  <si>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</si>
  <si>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</si>
  <si>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</si>
  <si>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Rekonstrukce vodovodní přípojky</t>
  </si>
  <si>
    <t>STA</t>
  </si>
  <si>
    <t>{f23b9b3f-71aa-4487-bda3-c7ee96173cb2}</t>
  </si>
  <si>
    <t>2</t>
  </si>
  <si>
    <t>Přístupový chodník  s rampovou částí do ordinace PL</t>
  </si>
  <si>
    <t>{a10c53bd-1182-4b09-8913-14ac006ad099}</t>
  </si>
  <si>
    <t>D.1.4.1</t>
  </si>
  <si>
    <t>Elektroinstalace</t>
  </si>
  <si>
    <t>{740d83a5-92ed-4db5-8d3d-0166fd3a4272}</t>
  </si>
  <si>
    <t>Soupis</t>
  </si>
  <si>
    <t>{33086978-59dc-44bd-99d8-488c62599e74}</t>
  </si>
  <si>
    <t>Trubkování</t>
  </si>
  <si>
    <t>{0ce67174-31bf-4573-9dab-cd3e395b406f}</t>
  </si>
  <si>
    <t>3</t>
  </si>
  <si>
    <t>Demontáž hromosvodu</t>
  </si>
  <si>
    <t>{51730881-82cd-4f84-897d-f0bbf15140bf}</t>
  </si>
  <si>
    <t>4</t>
  </si>
  <si>
    <t>Hromosvod</t>
  </si>
  <si>
    <t>{3da8d38c-6eab-4fa6-aacd-35734f02ce79}</t>
  </si>
  <si>
    <t>D.1.4.2</t>
  </si>
  <si>
    <t>Zařízení pro vytápění stavby</t>
  </si>
  <si>
    <t>{c7615794-802a-42b8-889c-481ee8736788}</t>
  </si>
  <si>
    <t>D.1.4.3</t>
  </si>
  <si>
    <t>Vzduchotechnika</t>
  </si>
  <si>
    <t>{9d12b532-d5bc-4d9b-99a4-bfb18bbdca95}</t>
  </si>
  <si>
    <t>D.1.4.4</t>
  </si>
  <si>
    <t>Zdravotně technické instalace</t>
  </si>
  <si>
    <t>{f393859b-0dc7-45fa-b080-fd262ac172b1}</t>
  </si>
  <si>
    <t>IO 02</t>
  </si>
  <si>
    <t>Přípojka splaškové kanalizace</t>
  </si>
  <si>
    <t>{d13fe822-8339-4019-a798-ae0560eeaad6}</t>
  </si>
  <si>
    <t>SO 01</t>
  </si>
  <si>
    <t>Stavební úpravy objektu</t>
  </si>
  <si>
    <t>{094ddbaf-700e-4789-84e6-c899c8386ad3}</t>
  </si>
  <si>
    <t>VON</t>
  </si>
  <si>
    <t>Vedlejší a ostatní náklady</t>
  </si>
  <si>
    <t>{d8bb5f5d-7b0a-4160-9fa7-0bf17f784005}</t>
  </si>
  <si>
    <t>KRYCÍ LIST SOUPISU PRACÍ</t>
  </si>
  <si>
    <t>Objekt:</t>
  </si>
  <si>
    <t>1 - Rekonstrukce vodovodní přípojky</t>
  </si>
  <si>
    <t>REKAPITULACE ČLENĚNÍ SOUPISU PRACÍ</t>
  </si>
  <si>
    <t>Kód dílu - Popis</t>
  </si>
  <si>
    <t>Cena celkem [CZK]</t>
  </si>
  <si>
    <t>-1</t>
  </si>
  <si>
    <t>D1 - Název položky</t>
  </si>
  <si>
    <t xml:space="preserve">D2 - Zemní práce </t>
  </si>
  <si>
    <t xml:space="preserve">D3 - Potrubí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</si>
  <si>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</si>
  <si>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</si>
  <si>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</si>
  <si>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</si>
  <si>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</si>
  <si>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</si>
  <si>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</si>
  <si>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</si>
  <si>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</si>
  <si>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</si>
  <si>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</si>
  <si>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</si>
  <si>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</si>
  <si>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</si>
  <si>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Název položky</t>
  </si>
  <si>
    <t>ROZPOCET</t>
  </si>
  <si>
    <t>D2</t>
  </si>
  <si>
    <t xml:space="preserve">Zemní práce </t>
  </si>
  <si>
    <t>K</t>
  </si>
  <si>
    <t>Pol1</t>
  </si>
  <si>
    <t>Hloubení rýh a jam š. do 2,0 m tř. 3</t>
  </si>
  <si>
    <t>m3</t>
  </si>
  <si>
    <t>Pol2</t>
  </si>
  <si>
    <t>Odvoz a uložení výkopku na skládku vč. uložení a poplatku</t>
  </si>
  <si>
    <t>Pol3</t>
  </si>
  <si>
    <t>Lože pod potrubí - štěrkopísek - se zhutněním</t>
  </si>
  <si>
    <t>6</t>
  </si>
  <si>
    <t>Pol4</t>
  </si>
  <si>
    <t>Obsyp potrubí - štěrkopísek - se zhutněním</t>
  </si>
  <si>
    <t>8</t>
  </si>
  <si>
    <t>5</t>
  </si>
  <si>
    <t>Pol5</t>
  </si>
  <si>
    <t>Zásyp rýhy se zhutnením - výkopek</t>
  </si>
  <si>
    <t>10</t>
  </si>
  <si>
    <t>Pol6</t>
  </si>
  <si>
    <t>Odstranění krytu komunikací živičných vč. podkladu, uložení na skládku</t>
  </si>
  <si>
    <t>m2</t>
  </si>
  <si>
    <t>7</t>
  </si>
  <si>
    <t>Pol7</t>
  </si>
  <si>
    <t>Obnova komunikace živičné po překopu vč. podkladu</t>
  </si>
  <si>
    <t>14</t>
  </si>
  <si>
    <t>D3</t>
  </si>
  <si>
    <t xml:space="preserve">Potrubí </t>
  </si>
  <si>
    <t>Pol8</t>
  </si>
  <si>
    <t>Potrubí z trub plastových tlakových HDPE - dodávka, montáž vč. tvarovek d40</t>
  </si>
  <si>
    <t>m</t>
  </si>
  <si>
    <t>16</t>
  </si>
  <si>
    <t>9</t>
  </si>
  <si>
    <t>Pol9</t>
  </si>
  <si>
    <t>Folie výstražná - vodovod</t>
  </si>
  <si>
    <t>18</t>
  </si>
  <si>
    <t>Pol10</t>
  </si>
  <si>
    <t>Vodič vyhledávací</t>
  </si>
  <si>
    <t>20</t>
  </si>
  <si>
    <t>11</t>
  </si>
  <si>
    <t>Pol11</t>
  </si>
  <si>
    <t>Vodoměrná sestava DN 32</t>
  </si>
  <si>
    <t>soub</t>
  </si>
  <si>
    <t>22</t>
  </si>
  <si>
    <t>Pol12</t>
  </si>
  <si>
    <t>Navrtávací pas 80/32 vč. uzávěru a poklopu - osazení, dodání</t>
  </si>
  <si>
    <t>24</t>
  </si>
  <si>
    <t>13</t>
  </si>
  <si>
    <t>Pol13</t>
  </si>
  <si>
    <t>Demontáž stávající vodovodní přípojky vč. vodoměrné sestavy</t>
  </si>
  <si>
    <t>26</t>
  </si>
  <si>
    <t>Pol14</t>
  </si>
  <si>
    <t>Průchod obvodovou zdí DN 50 vč. utěsnění</t>
  </si>
  <si>
    <t>28</t>
  </si>
  <si>
    <t>15</t>
  </si>
  <si>
    <t>Pol15</t>
  </si>
  <si>
    <t>Geodetické zaměření stavby , PD skutečného provedení, vytýčení stávajících sítí</t>
  </si>
  <si>
    <t>30</t>
  </si>
  <si>
    <t>Pol16</t>
  </si>
  <si>
    <t>Tlaková zkouška, proplach , desinfekce</t>
  </si>
  <si>
    <t>32</t>
  </si>
  <si>
    <t>17</t>
  </si>
  <si>
    <t>Pol17</t>
  </si>
  <si>
    <t>Přesun hmot</t>
  </si>
  <si>
    <t>%</t>
  </si>
  <si>
    <t>34</t>
  </si>
  <si>
    <t>2 - Přístupový chodník  s rampovou částí do ordinace PL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</si>
  <si>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</si>
  <si>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</si>
  <si>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</si>
  <si>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</si>
  <si>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</si>
  <si>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</si>
  <si>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</si>
  <si>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</si>
  <si>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</si>
  <si>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</si>
  <si>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HSV</t>
  </si>
  <si>
    <t>Práce a dodávky HSV</t>
  </si>
  <si>
    <t>Zemní práce</t>
  </si>
  <si>
    <t>132251251</t>
  </si>
  <si>
    <t>Hloubení nezapažených rýh šířky přes 800 do 2 000 mm strojně s urovnáním dna do předepsaného profilu a spádu v hornině třídy těžitelnosti I skupiny 3 do 20 m3</t>
  </si>
  <si>
    <t>2060769593</t>
  </si>
  <si>
    <t>Online PSC</t>
  </si>
  <si>
    <t>https://podminky.urs.cz/item/CS_URS_2024_02/132251251</t>
  </si>
  <si>
    <t>P</t>
  </si>
  <si>
    <t>Poznámka k položce:_x000D_
V cenách jsou započteny i náklady na případné nutné přemístění výkopku ve výkopišti na vzdálenost do 3 m a na přehození výkopku na přilehlém terénu na vzdálenost do 3 m od osy rýhy nebo naložení na dopravní prostředek.</t>
  </si>
  <si>
    <t>VV</t>
  </si>
  <si>
    <t>12,5*1,7*0,84</t>
  </si>
  <si>
    <t>139001101</t>
  </si>
  <si>
    <t>Příplatek k cenám hloubených vykopávek za ztížení vykopávky v blízkosti podzemního vedení nebo výbušnin pro jakoukoliv třídu horniny</t>
  </si>
  <si>
    <t>-290948523</t>
  </si>
  <si>
    <t>https://podminky.urs.cz/item/CS_URS_2024_02/139001101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</si>
  <si>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</si>
  <si>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</si>
  <si>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1493314648</t>
  </si>
  <si>
    <t>https://podminky.urs.cz/item/CS_URS_2024_02/162211311</t>
  </si>
  <si>
    <t>162211319</t>
  </si>
  <si>
    <t>Příplatek k vodorovnému přemístění výkopku z horniny třídy těžitelnosti I skupiny 1 až 3 stavebním kolečkem za každých dalších 10 m</t>
  </si>
  <si>
    <t>1251873771</t>
  </si>
  <si>
    <t>https://podminky.urs.cz/item/CS_URS_2024_02/162211319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</si>
  <si>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</si>
  <si>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</si>
  <si>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1482657540</t>
  </si>
  <si>
    <t>https://podminky.urs.cz/item/CS_URS_2024_02/162251101</t>
  </si>
  <si>
    <t>167111101</t>
  </si>
  <si>
    <t>Nakládání, skládání a překládání neulehlého výkopku nebo sypaniny ručně nakládání, z hornin třídy těžitelnosti I, skupiny 1 až 3</t>
  </si>
  <si>
    <t>1531861994</t>
  </si>
  <si>
    <t>https://podminky.urs.cz/item/CS_URS_2024_02/167111101</t>
  </si>
  <si>
    <t>174111101</t>
  </si>
  <si>
    <t>Zásyp sypaninou z jakékoliv horniny ručně s uložením výkopku ve vrstvách se zhutněním jam, šachet, rýh nebo kolem objektů v těchto vykopávkách</t>
  </si>
  <si>
    <t>-463187907</t>
  </si>
  <si>
    <t>https://podminky.urs.cz/item/CS_URS_2024_02/174111101</t>
  </si>
  <si>
    <t>0,64*12,5</t>
  </si>
  <si>
    <t>1,24*10,7</t>
  </si>
  <si>
    <t>Součet</t>
  </si>
  <si>
    <t>21,3</t>
  </si>
  <si>
    <t>M</t>
  </si>
  <si>
    <t>58344197</t>
  </si>
  <si>
    <t>štěrkodrť frakce 0/63</t>
  </si>
  <si>
    <t>t</t>
  </si>
  <si>
    <t>-1205337118</t>
  </si>
  <si>
    <t>"21,3-18"</t>
  </si>
  <si>
    <t>3,3*2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</si>
  <si>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</si>
  <si>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</si>
  <si>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-446794550</t>
  </si>
  <si>
    <t>https://podminky.urs.cz/item/CS_URS_2024_02/181111111</t>
  </si>
  <si>
    <t>181411131</t>
  </si>
  <si>
    <t>Založení trávníku na půdě předem připravené plochy do 1000 m2 výsevem včetně utažení parkového v rovině nebo na svahu do 1:5</t>
  </si>
  <si>
    <t>223247823</t>
  </si>
  <si>
    <t>https://podminky.urs.cz/item/CS_URS_2024_02/181411131</t>
  </si>
  <si>
    <t>00572410</t>
  </si>
  <si>
    <t>osivo směs travní parková</t>
  </si>
  <si>
    <t>kg</t>
  </si>
  <si>
    <t>-605341086</t>
  </si>
  <si>
    <t>32*0,02 'Přepočtené koeficientem množství</t>
  </si>
  <si>
    <t>Zakládání</t>
  </si>
  <si>
    <t>219991114</t>
  </si>
  <si>
    <t>Položení chráničky z plastových trubek vnitřní průměr přes 100 do 150 mm</t>
  </si>
  <si>
    <t>385175699</t>
  </si>
  <si>
    <t>https://podminky.urs.cz/item/CS_URS_2024_02/219991114</t>
  </si>
  <si>
    <t>34571098</t>
  </si>
  <si>
    <t>trubka elektroinstalační dělená (chránička) D 100/110mm, HDPE</t>
  </si>
  <si>
    <t>1202340099</t>
  </si>
  <si>
    <t>13*1,05 'Přepočtené koeficientem množství</t>
  </si>
  <si>
    <t>274321311</t>
  </si>
  <si>
    <t>Základy z betonu železového (bez výztuže) pasy z betonu bez zvláštních nároků na prostředí tř. C 16/20</t>
  </si>
  <si>
    <t>-738325931</t>
  </si>
  <si>
    <t>https://podminky.urs.cz/item/CS_URS_2024_02/274321311</t>
  </si>
  <si>
    <t>12,5*0,5*0,5</t>
  </si>
  <si>
    <t>274351121</t>
  </si>
  <si>
    <t>Bednění základů pasů rovné zřízení</t>
  </si>
  <si>
    <t>1630420060</t>
  </si>
  <si>
    <t>https://podminky.urs.cz/item/CS_URS_2024_02/274351121</t>
  </si>
  <si>
    <t>274351122</t>
  </si>
  <si>
    <t>Bednění základů pasů rovné odstranění</t>
  </si>
  <si>
    <t>1291347369</t>
  </si>
  <si>
    <t>https://podminky.urs.cz/item/CS_URS_2024_02/274351122</t>
  </si>
  <si>
    <t>2*(12,5*0,5)</t>
  </si>
  <si>
    <t>0,5*0,5</t>
  </si>
  <si>
    <t>Svislé a kompletní konstrukce</t>
  </si>
  <si>
    <t>327323128</t>
  </si>
  <si>
    <t>Opěrné zdi a valy z betonu železového bez zvláštních nároků na vliv prostředí tř. C 30/37</t>
  </si>
  <si>
    <t>801251401</t>
  </si>
  <si>
    <t>https://podminky.urs.cz/item/CS_URS_2024_02/327323128</t>
  </si>
  <si>
    <t>0,9*0,25*12,5</t>
  </si>
  <si>
    <t>327351211</t>
  </si>
  <si>
    <t>Bednění opěrných zdí a valů svislých i skloněných, výšky do 20 m zřízení</t>
  </si>
  <si>
    <t>1426667603</t>
  </si>
  <si>
    <t>https://podminky.urs.cz/item/CS_URS_2024_02/327351211</t>
  </si>
  <si>
    <t>(12,5*0,9)*2</t>
  </si>
  <si>
    <t>0,9*0,25</t>
  </si>
  <si>
    <t>23</t>
  </si>
  <si>
    <t>19</t>
  </si>
  <si>
    <t>327351221</t>
  </si>
  <si>
    <t>Bednění opěrných zdí a valů svislých i skloněných, výšky do 20 m odstranění</t>
  </si>
  <si>
    <t>-644725596</t>
  </si>
  <si>
    <t>https://podminky.urs.cz/item/CS_URS_2024_02/327351221</t>
  </si>
  <si>
    <t>327361006</t>
  </si>
  <si>
    <t>Výztuž opěrných zdí a valů průměru do 12 mm, z oceli 10 505 (R) nebo BSt 500</t>
  </si>
  <si>
    <t>-1349740924</t>
  </si>
  <si>
    <t>https://podminky.urs.cz/item/CS_URS_2024_02/327361006</t>
  </si>
  <si>
    <t>výztuž dle D.1.2.2 výkres vyztužení stěny venkovní rampy</t>
  </si>
  <si>
    <t>(16*12,5)/1000</t>
  </si>
  <si>
    <t>Komunikace pozemní</t>
  </si>
  <si>
    <t>564851011</t>
  </si>
  <si>
    <t>Podklad ze štěrkodrti ŠD s rozprostřením a zhutněním plochy jednotlivě do 100 m2, po zhutnění tl. 150 mm</t>
  </si>
  <si>
    <t>1499970048</t>
  </si>
  <si>
    <t>https://podminky.urs.cz/item/CS_URS_2024_02/564851011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</si>
  <si>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</si>
  <si>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</si>
  <si>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-332376353</t>
  </si>
  <si>
    <t>https://podminky.urs.cz/item/CS_URS_2024_02/596811120</t>
  </si>
  <si>
    <t>10,61*1,5</t>
  </si>
  <si>
    <t>0,1*1,25</t>
  </si>
  <si>
    <t>59245018</t>
  </si>
  <si>
    <t>dlažba skladebná betonová 200x100mm tl 60mm přírodní</t>
  </si>
  <si>
    <t>-943643987</t>
  </si>
  <si>
    <t>16,04*1,03 'Přepočtené koeficientem množství</t>
  </si>
  <si>
    <t>Ostatní konstrukce a práce, bourání</t>
  </si>
  <si>
    <t>914111111</t>
  </si>
  <si>
    <t>Montáž svislé dopravní značky základní velikosti do 1 m2 objímkami na sloupky nebo konzoly</t>
  </si>
  <si>
    <t>kus</t>
  </si>
  <si>
    <t>-288573736</t>
  </si>
  <si>
    <t>https://podminky.urs.cz/item/CS_URS_2024_02/914111111</t>
  </si>
  <si>
    <t>25</t>
  </si>
  <si>
    <t>40445625</t>
  </si>
  <si>
    <t>informativní značky provozní IP8, IP9, IP11-IP13 500x700mm</t>
  </si>
  <si>
    <t>427187529</t>
  </si>
  <si>
    <t>914511111</t>
  </si>
  <si>
    <t>Montáž sloupku dopravních značek délky do 3,5 m do betonového základu</t>
  </si>
  <si>
    <t>1622702311</t>
  </si>
  <si>
    <t>https://podminky.urs.cz/item/CS_URS_2024_02/914511111</t>
  </si>
  <si>
    <t>27</t>
  </si>
  <si>
    <t>40445225</t>
  </si>
  <si>
    <t>sloupek pro dopravní značku Zn D 60mm v 3,5m</t>
  </si>
  <si>
    <t>333229841</t>
  </si>
  <si>
    <t>915111111</t>
  </si>
  <si>
    <t>Vodorovné dopravní značení stříkané barvou dělící čára šířky 125 mm souvislá bílá základní</t>
  </si>
  <si>
    <t>-1026640622</t>
  </si>
  <si>
    <t>https://podminky.urs.cz/item/CS_URS_2024_02/915111111</t>
  </si>
  <si>
    <t>2*4,5</t>
  </si>
  <si>
    <t>29</t>
  </si>
  <si>
    <t>915131111</t>
  </si>
  <si>
    <t>Vodorovné dopravní značení stříkané barvou přechody pro chodce, šipky, symboly bílé základní</t>
  </si>
  <si>
    <t>-1506157775</t>
  </si>
  <si>
    <t>https://podminky.urs.cz/item/CS_URS_2024_02/915131111</t>
  </si>
  <si>
    <t>2,7*2,2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</si>
  <si>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</si>
  <si>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</si>
  <si>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2037742841</t>
  </si>
  <si>
    <t>https://podminky.urs.cz/item/CS_URS_2024_02/916231213</t>
  </si>
  <si>
    <t>31</t>
  </si>
  <si>
    <t>59217017</t>
  </si>
  <si>
    <t>obrubník betonový chodníkový 1000x100x250mm</t>
  </si>
  <si>
    <t>-102622696</t>
  </si>
  <si>
    <t>1,5*1,02 'Přepočtené koeficientem množství</t>
  </si>
  <si>
    <t>998</t>
  </si>
  <si>
    <t>998223011</t>
  </si>
  <si>
    <t>Přesun hmot pro pozemní komunikace s krytem dlážděným dopravní vzdálenost do 200 m jakékoliv délky objektu</t>
  </si>
  <si>
    <t>-1969570183</t>
  </si>
  <si>
    <t>https://podminky.urs.cz/item/CS_URS_2024_02/998223011</t>
  </si>
  <si>
    <t>PSV</t>
  </si>
  <si>
    <t>Práce a dodávky PSV</t>
  </si>
  <si>
    <t>711</t>
  </si>
  <si>
    <t>Izolace proti vodě, vlhkosti a plynům</t>
  </si>
  <si>
    <t>33</t>
  </si>
  <si>
    <t>711161273</t>
  </si>
  <si>
    <t>Provedení izolace proti zemní vlhkosti nopovou fólií na ploše svislé S z nopové fólie</t>
  </si>
  <si>
    <t>163062649</t>
  </si>
  <si>
    <t>https://podminky.urs.cz/item/CS_URS_2024_02/711161273</t>
  </si>
  <si>
    <t>11*0,8</t>
  </si>
  <si>
    <t>28323005</t>
  </si>
  <si>
    <t>fólie profilovaná (nopová) drenážní HDPE s výškou nopů 8mm</t>
  </si>
  <si>
    <t>-169279211</t>
  </si>
  <si>
    <t>8,8*1,221 'Přepočtené koeficientem množství</t>
  </si>
  <si>
    <t>35</t>
  </si>
  <si>
    <t>998711101</t>
  </si>
  <si>
    <t>Přesun hmot pro izolace proti vodě, vlhkosti a plynům stanovený z hmotnosti přesunovaného materiálu vodorovná dopravní vzdálenost do 50 m základní v objektech výšky do 6 m</t>
  </si>
  <si>
    <t>1532803493</t>
  </si>
  <si>
    <t>https://podminky.urs.cz/item/CS_URS_2024_02/998711101</t>
  </si>
  <si>
    <t>767</t>
  </si>
  <si>
    <t>Konstrukce zámečnické</t>
  </si>
  <si>
    <t>36</t>
  </si>
  <si>
    <t>767221003</t>
  </si>
  <si>
    <t>Montáž výrobků z kompozitů zábradlí, kotveného do železobetonu</t>
  </si>
  <si>
    <t>-1118197891</t>
  </si>
  <si>
    <t>https://podminky.urs.cz/item/CS_URS_2024_02/767221003</t>
  </si>
  <si>
    <t>37</t>
  </si>
  <si>
    <t>63126080</t>
  </si>
  <si>
    <t>zábradlí kompozitní - madlo, jedna vodorovná výplň, výška 1,1m</t>
  </si>
  <si>
    <t>1905435092</t>
  </si>
  <si>
    <t>38</t>
  </si>
  <si>
    <t>998767101</t>
  </si>
  <si>
    <t>Přesun hmot pro zámečnické konstrukce stanovený z hmotnosti přesunovaného materiálu vodorovná dopravní vzdálenost do 50 m základní v objektech výšky do 6 m</t>
  </si>
  <si>
    <t>-726290235</t>
  </si>
  <si>
    <t>https://podminky.urs.cz/item/CS_URS_2024_02/998767101</t>
  </si>
  <si>
    <t>D.1.4.1 - Elektroinstalace</t>
  </si>
  <si>
    <t>Soupis:</t>
  </si>
  <si>
    <t>1 - Elektroinstalace</t>
  </si>
  <si>
    <t>PSV - PSV</t>
  </si>
  <si>
    <t xml:space="preserve">    741 - Elektroinstalace - silnoproud</t>
  </si>
  <si>
    <t>M - M</t>
  </si>
  <si>
    <t xml:space="preserve">    46-M - Zemní práce při extr.mont.pracích</t>
  </si>
  <si>
    <t xml:space="preserve">    21-M - Elektromontáže</t>
  </si>
  <si>
    <t>741</t>
  </si>
  <si>
    <t>Elektroinstalace - silnoproud</t>
  </si>
  <si>
    <t>741110021</t>
  </si>
  <si>
    <t>Montáž trubka plastová tuhá D přes 16 do 23 mm uložená pod omítku</t>
  </si>
  <si>
    <t>-1927070915</t>
  </si>
  <si>
    <t>34571071</t>
  </si>
  <si>
    <t>trubka elektroinstalační ohebná z PVC (EN) 2316E</t>
  </si>
  <si>
    <t>374122390</t>
  </si>
  <si>
    <t>741110023</t>
  </si>
  <si>
    <t>Montáž trubka plastová tuhá D přes 35 mm uložená pod omítku</t>
  </si>
  <si>
    <t>479747374</t>
  </si>
  <si>
    <t>34571076</t>
  </si>
  <si>
    <t>trubka elektroinstalační ohebná z PVC (EN) 2350</t>
  </si>
  <si>
    <t>1679166300</t>
  </si>
  <si>
    <t>741112001</t>
  </si>
  <si>
    <t>Montáž krabice zapuštěná plastová kruhová</t>
  </si>
  <si>
    <t>263670853</t>
  </si>
  <si>
    <t>34571511</t>
  </si>
  <si>
    <t>krabice přístrojová instalační, D 69 mm x 45 mm</t>
  </si>
  <si>
    <t>-1935968092</t>
  </si>
  <si>
    <t>741112062</t>
  </si>
  <si>
    <t>Montáž krabice přístrojová zapuštěná plastová kruhová pro sádrokartonové příčky</t>
  </si>
  <si>
    <t>913301105</t>
  </si>
  <si>
    <t>34571514</t>
  </si>
  <si>
    <t>krabice přístrojová instalační , KPL 64-50/LD do dutých stěn</t>
  </si>
  <si>
    <t>464584903</t>
  </si>
  <si>
    <t>34571515</t>
  </si>
  <si>
    <t>krabice přístrojová instalační , KPL 64-50/2LD do dutých stěn</t>
  </si>
  <si>
    <t>1746833063</t>
  </si>
  <si>
    <t>34571516</t>
  </si>
  <si>
    <t>krabice přístrojová instalační , KPL 64-50/3LD do dutých stěn</t>
  </si>
  <si>
    <t>1708004650</t>
  </si>
  <si>
    <t>741112101</t>
  </si>
  <si>
    <t>Montáž rozvodka zapuštěná plastová kruhová</t>
  </si>
  <si>
    <t>426630961</t>
  </si>
  <si>
    <t>34571521</t>
  </si>
  <si>
    <t>krabice univerzální rozvodná z PH s víčkem a svorkovnicí krabicovou šroubovací s vodiči 12x4mm2</t>
  </si>
  <si>
    <t>-305978704</t>
  </si>
  <si>
    <t>34562211</t>
  </si>
  <si>
    <t>bezšroubová svorkovnice 3/1-2,5 mm2</t>
  </si>
  <si>
    <t>-733596722</t>
  </si>
  <si>
    <t>741112102</t>
  </si>
  <si>
    <t>Montáž rozvodka zapuštěná plastová kruhová pro sádrokartonové příčky s montáží svorkovnic</t>
  </si>
  <si>
    <t>-933051311</t>
  </si>
  <si>
    <t>34571522</t>
  </si>
  <si>
    <t>krabice univerzální rozvodná z PH s víčkem a svorkovnicí krabicovou šroubovací s vodiči 12x4mm2 do dutých stěn</t>
  </si>
  <si>
    <t>-431255806</t>
  </si>
  <si>
    <t>741112103</t>
  </si>
  <si>
    <t>Montáž rozvodka zapuštěná plastová čtyřhranná</t>
  </si>
  <si>
    <t>-688472981</t>
  </si>
  <si>
    <t>34571563</t>
  </si>
  <si>
    <t xml:space="preserve">rozvodka krabicová z PH s víčkem a svorkovnicí krabicovou </t>
  </si>
  <si>
    <t>-2022921097</t>
  </si>
  <si>
    <t>741120001</t>
  </si>
  <si>
    <t>Montáž vodič Cu izolovaný plný a laněný žíla 0,35-6 mm2 pod omítku (CY)</t>
  </si>
  <si>
    <t>1892176563</t>
  </si>
  <si>
    <t>34140844</t>
  </si>
  <si>
    <t>vodič izolovaný s Cu jádrem 6mm2</t>
  </si>
  <si>
    <t>1429712355</t>
  </si>
  <si>
    <t>741122011</t>
  </si>
  <si>
    <t>Montáž kabel Cu bez ukončení uložený pod omítku plný kulatý 2x1,5 až 2,5 mm2 (CYKY)</t>
  </si>
  <si>
    <t>639689239</t>
  </si>
  <si>
    <t>PKB.711017</t>
  </si>
  <si>
    <t>CYKY-O 2x1,5</t>
  </si>
  <si>
    <t>-979871637</t>
  </si>
  <si>
    <t>PKB.71101</t>
  </si>
  <si>
    <t>CHKE-V-O 2x1,5</t>
  </si>
  <si>
    <t>-328482414</t>
  </si>
  <si>
    <t>741122015</t>
  </si>
  <si>
    <t>Montáž kabel Cu bez ukončení uložený pod omítku plný kulatý 3x1,5 mm2 (CYKY)</t>
  </si>
  <si>
    <t>-862984653</t>
  </si>
  <si>
    <t>PKB.711018</t>
  </si>
  <si>
    <t>CYKY-J 3x1,5</t>
  </si>
  <si>
    <t>872435814</t>
  </si>
  <si>
    <t>741122016</t>
  </si>
  <si>
    <t>Montáž kabel Cu bez ukončení uložený pod omítku plný kulatý 3x2,5 až 6 mm2 (CYKY)</t>
  </si>
  <si>
    <t>-1077496669</t>
  </si>
  <si>
    <t>PKB.711021</t>
  </si>
  <si>
    <t>CYKY-J 3x2,5</t>
  </si>
  <si>
    <t>1649295238</t>
  </si>
  <si>
    <t>741122031</t>
  </si>
  <si>
    <t>Montáž kabel Cu bez ukončení uložený pod omítku plný kulatý 5x1,5 až 2,5 mm2 (CYKY)</t>
  </si>
  <si>
    <t>-2041712339</t>
  </si>
  <si>
    <t>PKB.711032</t>
  </si>
  <si>
    <t>CYKY-J 5x2,5</t>
  </si>
  <si>
    <t>463850503</t>
  </si>
  <si>
    <t>741122032</t>
  </si>
  <si>
    <t>Montáž kabel Cu bez ukončení uložený pod omítku plný kulatý 5x4 až 6 mm2 (CYKY)</t>
  </si>
  <si>
    <t>1853980027</t>
  </si>
  <si>
    <t>34111098</t>
  </si>
  <si>
    <t>kabel silový s Cu jádrem 1 kV 5x4mm2</t>
  </si>
  <si>
    <t>-922768553</t>
  </si>
  <si>
    <t>34111100</t>
  </si>
  <si>
    <t>kabel silový s Cu jádrem 1 kV 5x6mm2</t>
  </si>
  <si>
    <t>447760984</t>
  </si>
  <si>
    <t>741122225</t>
  </si>
  <si>
    <t>Montáž kabel Cu plný kulatý žíla 5x35 mm2 uložený volně (CYKY)</t>
  </si>
  <si>
    <t>-571533189</t>
  </si>
  <si>
    <t>34111620</t>
  </si>
  <si>
    <t>kabel silový s Cu jádrem 1 kV 5x35mm2</t>
  </si>
  <si>
    <t>-1027073148</t>
  </si>
  <si>
    <t>741130004</t>
  </si>
  <si>
    <t>Ukončení vodič izolovaný do 6 mm2 v rozváděči nebo na přístroji</t>
  </si>
  <si>
    <t>-1606747989</t>
  </si>
  <si>
    <t>741132001</t>
  </si>
  <si>
    <t>Ukončení kabelů 2x1,5 mm2 smršťovací záklopkou nebo páskou s letováním</t>
  </si>
  <si>
    <t>-79092079</t>
  </si>
  <si>
    <t>741132002</t>
  </si>
  <si>
    <t>Ukončení kabelů 3x1,5 mm2 smršťovací záklopkou nebo páskou s letováním</t>
  </si>
  <si>
    <t>81085191</t>
  </si>
  <si>
    <t>741132103</t>
  </si>
  <si>
    <t>Ukončení kabelů 3x1,5 až 4 mm2 smršťovací záklopkou nebo páskem bez letování</t>
  </si>
  <si>
    <t>1974709932</t>
  </si>
  <si>
    <t>741132145</t>
  </si>
  <si>
    <t>Ukončení kabelů 5x1,5 až 4 mm2 smršťovací záklopkou nebo páskem bez letování</t>
  </si>
  <si>
    <t>-1862568474</t>
  </si>
  <si>
    <t>39</t>
  </si>
  <si>
    <t>741132148</t>
  </si>
  <si>
    <t>Ukončení kabelů 5x25 mm2 smršťovací záklopkou nebo páskem bez letování</t>
  </si>
  <si>
    <t>-257833169</t>
  </si>
  <si>
    <t>40</t>
  </si>
  <si>
    <t>741210001</t>
  </si>
  <si>
    <t>Montáž rozvodnice oceloplechová nebo plastová běžná do 20 kg</t>
  </si>
  <si>
    <t>145024325</t>
  </si>
  <si>
    <t>41</t>
  </si>
  <si>
    <t>dodávka 1</t>
  </si>
  <si>
    <t>rozváděč RB1</t>
  </si>
  <si>
    <t>-73974695</t>
  </si>
  <si>
    <t>42</t>
  </si>
  <si>
    <t>dodávka 2</t>
  </si>
  <si>
    <t>rozváděč RB2</t>
  </si>
  <si>
    <t>-1098700667</t>
  </si>
  <si>
    <t>43</t>
  </si>
  <si>
    <t>dodávka 3</t>
  </si>
  <si>
    <t>rozváděč RB3</t>
  </si>
  <si>
    <t>1402420660</t>
  </si>
  <si>
    <t>44</t>
  </si>
  <si>
    <t>dodávka 4</t>
  </si>
  <si>
    <t>rozváděč RB4</t>
  </si>
  <si>
    <t>-227177704</t>
  </si>
  <si>
    <t>45</t>
  </si>
  <si>
    <t>dodávka 5</t>
  </si>
  <si>
    <t>rozváděč RB5</t>
  </si>
  <si>
    <t>457140477</t>
  </si>
  <si>
    <t>46</t>
  </si>
  <si>
    <t>dodávka 6</t>
  </si>
  <si>
    <t>rozváděč RD</t>
  </si>
  <si>
    <t>377496819</t>
  </si>
  <si>
    <t>47</t>
  </si>
  <si>
    <t>dodávka 7</t>
  </si>
  <si>
    <t>rozváděč RL</t>
  </si>
  <si>
    <t>-626981249</t>
  </si>
  <si>
    <t>48</t>
  </si>
  <si>
    <t>741210002</t>
  </si>
  <si>
    <t>Montáž rozvodnice oceloplechová nebo plastová běžná do 50 kg</t>
  </si>
  <si>
    <t>1126364164</t>
  </si>
  <si>
    <t>49</t>
  </si>
  <si>
    <t>dodávka 8</t>
  </si>
  <si>
    <t>rozváděč RH/RE</t>
  </si>
  <si>
    <t>-28607846</t>
  </si>
  <si>
    <t>50</t>
  </si>
  <si>
    <t>741210101</t>
  </si>
  <si>
    <t>Montáž rozváděčů litinových, hliníkových nebo plastových sestava do 50 kg</t>
  </si>
  <si>
    <t>443823069</t>
  </si>
  <si>
    <t>51</t>
  </si>
  <si>
    <t xml:space="preserve"> Hensel 1</t>
  </si>
  <si>
    <t>zásuvková skříň Mi - 78225</t>
  </si>
  <si>
    <t>-1039547959</t>
  </si>
  <si>
    <t>52</t>
  </si>
  <si>
    <t>741310101</t>
  </si>
  <si>
    <t>Montáž vypínač (polo)zapuštěný bezšroubové připojení 1-jednopólový</t>
  </si>
  <si>
    <t>250898705</t>
  </si>
  <si>
    <t>53</t>
  </si>
  <si>
    <t>ABB.0016840.</t>
  </si>
  <si>
    <t>vypínač jednopólový 10A Tango č.1</t>
  </si>
  <si>
    <t>1256630015</t>
  </si>
  <si>
    <t>54</t>
  </si>
  <si>
    <t>741310102</t>
  </si>
  <si>
    <t>Montáž vypínač (polo)zapuštěný bezšroubové připojení 1S-jednopólový se signální doutnavkou</t>
  </si>
  <si>
    <t>1526224151</t>
  </si>
  <si>
    <t>55</t>
  </si>
  <si>
    <t>ABB.0016839.</t>
  </si>
  <si>
    <t>vypínač jednopólový 10A Tango č.1 s doutnavkou</t>
  </si>
  <si>
    <t>1889379519</t>
  </si>
  <si>
    <t>56</t>
  </si>
  <si>
    <t>741310112</t>
  </si>
  <si>
    <t>Montáž ovladač (polo)zapuštěný bezšroubové připojení 1/0-tlačítkový zapínací</t>
  </si>
  <si>
    <t>-700373790</t>
  </si>
  <si>
    <t>57</t>
  </si>
  <si>
    <t>34535435</t>
  </si>
  <si>
    <t>tlačítkový ovládač Tango č.1/0</t>
  </si>
  <si>
    <t>-522088799</t>
  </si>
  <si>
    <t>58</t>
  </si>
  <si>
    <t>741310121</t>
  </si>
  <si>
    <t>Montáž přepínač (polo)zapuštěný bezšroubové připojení 5-seriový</t>
  </si>
  <si>
    <t>-1347466856</t>
  </si>
  <si>
    <t>59</t>
  </si>
  <si>
    <t>ABB.0002462.</t>
  </si>
  <si>
    <t xml:space="preserve">spínač řazení 5, 10A Tango bílý, </t>
  </si>
  <si>
    <t>2114459898</t>
  </si>
  <si>
    <t>60</t>
  </si>
  <si>
    <t>741310122</t>
  </si>
  <si>
    <t>Montáž přepínač (polo)zapuštěný bezšroubové připojení 6-střídavý</t>
  </si>
  <si>
    <t>799909789</t>
  </si>
  <si>
    <t>61</t>
  </si>
  <si>
    <t>ABB.0002457.</t>
  </si>
  <si>
    <t xml:space="preserve">přepínač střídavý řazení 6 10A Tango </t>
  </si>
  <si>
    <t>746851085</t>
  </si>
  <si>
    <t>62</t>
  </si>
  <si>
    <t>741310125</t>
  </si>
  <si>
    <t>Montáž přepínač (polo)zapuštěný bezšroubové připojení 6+6-dvojitý střídavý</t>
  </si>
  <si>
    <t>1362690579</t>
  </si>
  <si>
    <t>63</t>
  </si>
  <si>
    <t>34535425</t>
  </si>
  <si>
    <t>přepínač dvojitý  střídavý 10A Tango</t>
  </si>
  <si>
    <t>-1140931271</t>
  </si>
  <si>
    <t>64</t>
  </si>
  <si>
    <t>741310126</t>
  </si>
  <si>
    <t>Montáž přepínač (polo)zapuštěný bezšroubové připojení 7-křížový</t>
  </si>
  <si>
    <t>-2096492872</t>
  </si>
  <si>
    <t>65</t>
  </si>
  <si>
    <t>ABB.0002468.</t>
  </si>
  <si>
    <t xml:space="preserve">přepínač křížový řazení 7 10A Tango </t>
  </si>
  <si>
    <t>-197027883</t>
  </si>
  <si>
    <t>66</t>
  </si>
  <si>
    <t>741310251</t>
  </si>
  <si>
    <t>Montáž vypínač (polo)zapuštěný šroubové připojení 1-jednopólových prostředí venkovní/mokré</t>
  </si>
  <si>
    <t>2096526526</t>
  </si>
  <si>
    <t>67</t>
  </si>
  <si>
    <t>34535633</t>
  </si>
  <si>
    <t>vypínač jednop. Tango IP44</t>
  </si>
  <si>
    <t>-323245493</t>
  </si>
  <si>
    <t>68</t>
  </si>
  <si>
    <t>741313002</t>
  </si>
  <si>
    <t>Montáž zásuvka (polo)zapuštěná bezšroubové připojení 2P+PE dvojí zapojení - průběžná</t>
  </si>
  <si>
    <t>1709151286</t>
  </si>
  <si>
    <t>69</t>
  </si>
  <si>
    <t>ABB.0002474.</t>
  </si>
  <si>
    <t>zásuvka 1násobná 16A Tango bílý, slonová kost</t>
  </si>
  <si>
    <t>-873467557</t>
  </si>
  <si>
    <t>70</t>
  </si>
  <si>
    <t>34536705</t>
  </si>
  <si>
    <t>rámeček pro spínače a zásuvky 3901A-B20 dvojnásobný, vodorovný</t>
  </si>
  <si>
    <t>-1417913286</t>
  </si>
  <si>
    <t>71</t>
  </si>
  <si>
    <t>34536710</t>
  </si>
  <si>
    <t>rámeček pro spínače a zásuvky 3901A-B30 trojnásobný, vodorovný</t>
  </si>
  <si>
    <t>-1244442676</t>
  </si>
  <si>
    <t>72</t>
  </si>
  <si>
    <t>741320042</t>
  </si>
  <si>
    <t>Montáž pojistka - patrona nožová se zapojením vodičů</t>
  </si>
  <si>
    <t>-1606043563</t>
  </si>
  <si>
    <t>73</t>
  </si>
  <si>
    <t>35825236</t>
  </si>
  <si>
    <t>pojistka nožová 80A nízkoztrátová 6.94 W, provedení normální, charakteristika gG</t>
  </si>
  <si>
    <t>257822247</t>
  </si>
  <si>
    <t>74</t>
  </si>
  <si>
    <t>741330371</t>
  </si>
  <si>
    <t>Montáž ovladač tlačítkový ve skříni1 tlačítkový</t>
  </si>
  <si>
    <t>-762670644</t>
  </si>
  <si>
    <t>75</t>
  </si>
  <si>
    <t>34535799</t>
  </si>
  <si>
    <t>ovladač zapínací tlačítkový GEWIS 42201 ve skříňce</t>
  </si>
  <si>
    <t>-1229089099</t>
  </si>
  <si>
    <t>76</t>
  </si>
  <si>
    <t>741330731</t>
  </si>
  <si>
    <t>Montáž relé pomocné ventilátorové</t>
  </si>
  <si>
    <t>509465208</t>
  </si>
  <si>
    <t>77</t>
  </si>
  <si>
    <t>35835100</t>
  </si>
  <si>
    <t>relé Ventilátorové SMR-T</t>
  </si>
  <si>
    <t>-1574779809</t>
  </si>
  <si>
    <t>78</t>
  </si>
  <si>
    <t>741371002</t>
  </si>
  <si>
    <t>Montáž svítidlo LED přisazené s krytem</t>
  </si>
  <si>
    <t>1285378443</t>
  </si>
  <si>
    <t>79</t>
  </si>
  <si>
    <t>Sv B</t>
  </si>
  <si>
    <t>Led svítidlo Elektra 4 1L18C03-IN-172P-3000k</t>
  </si>
  <si>
    <t>1705538329</t>
  </si>
  <si>
    <t>80</t>
  </si>
  <si>
    <t>Sv C</t>
  </si>
  <si>
    <t>Led svítidlo Aura 2 1L108C03-042-4000k</t>
  </si>
  <si>
    <t>-367885041</t>
  </si>
  <si>
    <t>81</t>
  </si>
  <si>
    <t>Sv N</t>
  </si>
  <si>
    <t>nouzové svítidlo Helios LED 101 M 1h</t>
  </si>
  <si>
    <t>-718486595</t>
  </si>
  <si>
    <t>82</t>
  </si>
  <si>
    <t>741371012</t>
  </si>
  <si>
    <t xml:space="preserve">Montáž svítidlo LED závěsné </t>
  </si>
  <si>
    <t>-1890990708</t>
  </si>
  <si>
    <t>83</t>
  </si>
  <si>
    <t>Sv A</t>
  </si>
  <si>
    <t>Led svítidlo Prima 1,4 ft ABS 6400/840</t>
  </si>
  <si>
    <t>-1405949807</t>
  </si>
  <si>
    <t>84</t>
  </si>
  <si>
    <t>Sv D</t>
  </si>
  <si>
    <t>Led svítidlo Luxor 1,2 ft 1600/840</t>
  </si>
  <si>
    <t>93175145</t>
  </si>
  <si>
    <t>85</t>
  </si>
  <si>
    <t>Sv E</t>
  </si>
  <si>
    <t>Led svítidlo Luxor 2,2 ft 3200/840</t>
  </si>
  <si>
    <t>-533751204</t>
  </si>
  <si>
    <t>86</t>
  </si>
  <si>
    <t>741810003</t>
  </si>
  <si>
    <t>Celková prohlídka elektrického rozvodu a zařízení do 1 milionu Kč</t>
  </si>
  <si>
    <t>-917698341</t>
  </si>
  <si>
    <t>46-M</t>
  </si>
  <si>
    <t>Zemní práce při extr.mont.pracích</t>
  </si>
  <si>
    <t>87</t>
  </si>
  <si>
    <t>460680162</t>
  </si>
  <si>
    <t>Vybourání otvorů ve zdivu cihelném plochy do 0,0225 m2, tloušťky do 30 cm</t>
  </si>
  <si>
    <t>-1803732803</t>
  </si>
  <si>
    <t>88</t>
  </si>
  <si>
    <t>460680302</t>
  </si>
  <si>
    <t>Vybourání otvorů stropech a klenbách keramických plochy do 0,09 m2, tloušťky do 20 cm</t>
  </si>
  <si>
    <t>-356423530</t>
  </si>
  <si>
    <t>89</t>
  </si>
  <si>
    <t>460680471</t>
  </si>
  <si>
    <t>Vysekání kapes a výklenků v cihel zdivu pro elinstalační zařízení plochy do 0,16 m2 a hl do 15 cm</t>
  </si>
  <si>
    <t>1634503429</t>
  </si>
  <si>
    <t>90</t>
  </si>
  <si>
    <t>460680485</t>
  </si>
  <si>
    <t>Vysekání kapes a výklenků ve zdivu cihelném pro elinstalační zařízení plochy přes 0,25 m2</t>
  </si>
  <si>
    <t>-1885285181</t>
  </si>
  <si>
    <t>91</t>
  </si>
  <si>
    <t>460680581</t>
  </si>
  <si>
    <t>Vysekání rýh pro montáž trubek a kabelů v cihelných zdech hloubky do 3 cm a šířky do 3 cm</t>
  </si>
  <si>
    <t>-1419116738</t>
  </si>
  <si>
    <t>92</t>
  </si>
  <si>
    <t>460680592</t>
  </si>
  <si>
    <t>Vysekání rýh pro montáž trubek a kabelů v cihelných zdech hloubky do 5 cm a šířky do 5 cm</t>
  </si>
  <si>
    <t>-1962139802</t>
  </si>
  <si>
    <t>93</t>
  </si>
  <si>
    <t>460680595</t>
  </si>
  <si>
    <t>Vysekání rýh pro montáž trubek a kabelů v cihelných zdech hloubky do 5 cm a šířky do 15 cm</t>
  </si>
  <si>
    <t>-1923501155</t>
  </si>
  <si>
    <t>21-M</t>
  </si>
  <si>
    <t>Elektromontáže</t>
  </si>
  <si>
    <t>94</t>
  </si>
  <si>
    <t>210020951</t>
  </si>
  <si>
    <t>Montáž tabulky výstražné smaltované formát A3 až A4</t>
  </si>
  <si>
    <t>-148146784</t>
  </si>
  <si>
    <t>95</t>
  </si>
  <si>
    <t>Tab 1</t>
  </si>
  <si>
    <t>výstražná tabulka</t>
  </si>
  <si>
    <t>703147358</t>
  </si>
  <si>
    <t>96</t>
  </si>
  <si>
    <t>210220321</t>
  </si>
  <si>
    <t>Montáž svorek hromosvodných na potrubí typ Bernard se zhotovením pásku</t>
  </si>
  <si>
    <t>-310673505</t>
  </si>
  <si>
    <t>97</t>
  </si>
  <si>
    <t>354420710</t>
  </si>
  <si>
    <t>páska měděná zemnící 1 m</t>
  </si>
  <si>
    <t>-1333997054</t>
  </si>
  <si>
    <t>98</t>
  </si>
  <si>
    <t>354421500</t>
  </si>
  <si>
    <t>svorka uzemňovací 2516 32X29X2 mm (OP)</t>
  </si>
  <si>
    <t>-751101442</t>
  </si>
  <si>
    <t>2 - Trubkování</t>
  </si>
  <si>
    <t>-1300946579</t>
  </si>
  <si>
    <t>34571073</t>
  </si>
  <si>
    <t>trubka elektroinstalační ohebná z PVC (EN) 2325</t>
  </si>
  <si>
    <t>1036785555</t>
  </si>
  <si>
    <t>-367145154</t>
  </si>
  <si>
    <t>3 - Demontáž hromosvodu</t>
  </si>
  <si>
    <t xml:space="preserve">    741 - Elektroinstalace - hromosvod</t>
  </si>
  <si>
    <t>Elektroinstalace - hromosvod</t>
  </si>
  <si>
    <t>741421831</t>
  </si>
  <si>
    <t>Demontáž drátu nebo lana svodového vedení D do 8 mm šikmá střecha</t>
  </si>
  <si>
    <t>-258212523</t>
  </si>
  <si>
    <t>741421811</t>
  </si>
  <si>
    <t>Demontáž drátu nebo lana svodového vedení D do 8 mm kolmý svod</t>
  </si>
  <si>
    <t>1969660790</t>
  </si>
  <si>
    <t>741421873</t>
  </si>
  <si>
    <t>Demontáž vedení hromosvodné-ochranného úhelníku délky přes 1,4 m</t>
  </si>
  <si>
    <t>1250063661</t>
  </si>
  <si>
    <t>741421851</t>
  </si>
  <si>
    <t>Demontáž vedení hromosvodné-podpěra střešní pod hřeben</t>
  </si>
  <si>
    <t>1417026609</t>
  </si>
  <si>
    <t>741421853</t>
  </si>
  <si>
    <t>Demontáž vedení hromosvodné-podpěra střešní pod tašky</t>
  </si>
  <si>
    <t>803424200</t>
  </si>
  <si>
    <t>741421855</t>
  </si>
  <si>
    <t>Demontáž vedení hromosvodné-podpěra střešní pro plochou střechu</t>
  </si>
  <si>
    <t>1762764687</t>
  </si>
  <si>
    <t>741421843</t>
  </si>
  <si>
    <t>Demontáž svorky šroubové hromosvodné se 2 šrouby</t>
  </si>
  <si>
    <t>1453779004</t>
  </si>
  <si>
    <t>741421845</t>
  </si>
  <si>
    <t>Demontáž svorky šroubové hromosvodné se 3 šrouby a více šrouby</t>
  </si>
  <si>
    <t>-164270743</t>
  </si>
  <si>
    <t>741430004</t>
  </si>
  <si>
    <t>Demontáž tyč jímací délky do 3 m na střešní hřeben</t>
  </si>
  <si>
    <t>561657441</t>
  </si>
  <si>
    <t>4 - Hromosvod</t>
  </si>
  <si>
    <t xml:space="preserve">    21-M - Elektromontáže - hromosvod</t>
  </si>
  <si>
    <t>Elektromontáže - hromosvod</t>
  </si>
  <si>
    <t>210220020</t>
  </si>
  <si>
    <t>Montáž uzemňovacího vedení vodičů FeZn pomocí svorek v zemi páskou do 120 mm2 ve městské zástavbě</t>
  </si>
  <si>
    <t>-150205733</t>
  </si>
  <si>
    <t>35442062</t>
  </si>
  <si>
    <t>pás zemnící 30x4mm FeZn</t>
  </si>
  <si>
    <t>-708704649</t>
  </si>
  <si>
    <t>210220022</t>
  </si>
  <si>
    <t>Montáž uzemňovacího vedení vodičů FeZn pomocí svorek v zemi drátem do 10 mm ve městské zástavbě</t>
  </si>
  <si>
    <t>30589770</t>
  </si>
  <si>
    <t>354410730</t>
  </si>
  <si>
    <t>drát  FeZn průměr 10 mm</t>
  </si>
  <si>
    <t>-208771153</t>
  </si>
  <si>
    <t>210220101</t>
  </si>
  <si>
    <t>Montáž hromosvodního vedení, svodových vodičů s podpěrami průměru do 10 mm</t>
  </si>
  <si>
    <t>797145536</t>
  </si>
  <si>
    <t>354410770</t>
  </si>
  <si>
    <t>drát průměr 8 mm AlMgSi</t>
  </si>
  <si>
    <t>-1705939109</t>
  </si>
  <si>
    <t>35441415</t>
  </si>
  <si>
    <t>podpěra vedení FeZn do zdiva PV1h</t>
  </si>
  <si>
    <t>1274102639</t>
  </si>
  <si>
    <t>354414700</t>
  </si>
  <si>
    <t>podpěra vedení PV11 FeZn pod taškovou krytinu 100 mm</t>
  </si>
  <si>
    <t>1006480914</t>
  </si>
  <si>
    <t>3544147001</t>
  </si>
  <si>
    <t>podpěra vedení PV11c FeZn pod taškovou krytinu 100 mm</t>
  </si>
  <si>
    <t>-1297537295</t>
  </si>
  <si>
    <t>354414900</t>
  </si>
  <si>
    <t>podpěra vedení PV15 FeZn na hřebenáče a prejzovou krytinu 120 mm</t>
  </si>
  <si>
    <t>-702086681</t>
  </si>
  <si>
    <t>3544149001</t>
  </si>
  <si>
    <t>podpěra vedení JRPV15 AlMgSi na hřebenáče a prejzovou krytinu 120 mm s tyčí AlMgSi</t>
  </si>
  <si>
    <t>-1737211295</t>
  </si>
  <si>
    <t>354415200</t>
  </si>
  <si>
    <t>podpěra vedení na ploché střechy PV23 (KF-70 - lepená)</t>
  </si>
  <si>
    <t>-31353591</t>
  </si>
  <si>
    <t>354415600</t>
  </si>
  <si>
    <t>podpěra vedení PV23 FeZn na plechové střechy 110 mm</t>
  </si>
  <si>
    <t>-103202784</t>
  </si>
  <si>
    <t>35441688</t>
  </si>
  <si>
    <t>podpěry vedení hromosvodu na kovové konstrukce PV32</t>
  </si>
  <si>
    <t>-761187744</t>
  </si>
  <si>
    <t>354416881</t>
  </si>
  <si>
    <t>podpěry vedení do zateplení 7035</t>
  </si>
  <si>
    <t>-343950997</t>
  </si>
  <si>
    <t>210220221</t>
  </si>
  <si>
    <t>Montáž tyčí jímacích délky do 3 m</t>
  </si>
  <si>
    <t>-1000765719</t>
  </si>
  <si>
    <t>35441116</t>
  </si>
  <si>
    <t xml:space="preserve">tyč jímací JR 2.0 AlMgSi </t>
  </si>
  <si>
    <t>1368662349</t>
  </si>
  <si>
    <t>354418650</t>
  </si>
  <si>
    <t>svorka k tyči  SJ1b Al</t>
  </si>
  <si>
    <t>630237083</t>
  </si>
  <si>
    <t>210220301</t>
  </si>
  <si>
    <t>Montáž svorek hromosvodných typu SS, SR 03 se 2 šrouby</t>
  </si>
  <si>
    <t>2075282695</t>
  </si>
  <si>
    <t>354418850</t>
  </si>
  <si>
    <t>svorka spojovací SS pro lano D8-10 mm</t>
  </si>
  <si>
    <t>-503755811</t>
  </si>
  <si>
    <t>354419960</t>
  </si>
  <si>
    <t>svorka odbočovací a spojovací SR 3a pro spojování kruhových a páskových vodičů</t>
  </si>
  <si>
    <t>2032038761</t>
  </si>
  <si>
    <t>35441865</t>
  </si>
  <si>
    <t>svorka FeZn k zemnící tyči - D 28 mm</t>
  </si>
  <si>
    <t>-198730720</t>
  </si>
  <si>
    <t>210220302</t>
  </si>
  <si>
    <t>Montáž svorek hromosvodných typu ST, SJ, SK, SZ, SR 01, 02 se 3 a více šrouby</t>
  </si>
  <si>
    <t>815937720</t>
  </si>
  <si>
    <t>354419250</t>
  </si>
  <si>
    <t>svorka zkušební SZ pro lano D6-12 mm</t>
  </si>
  <si>
    <t>661787376</t>
  </si>
  <si>
    <t>210220303</t>
  </si>
  <si>
    <t>Montáž svorek hromosvodných typu S0 na okapové žlaby</t>
  </si>
  <si>
    <t>1133883396</t>
  </si>
  <si>
    <t>35441905</t>
  </si>
  <si>
    <t>svorka připojovací k připojení okapových žlabů</t>
  </si>
  <si>
    <t>527661345</t>
  </si>
  <si>
    <t>210220361</t>
  </si>
  <si>
    <t>Montáž tyčí zemnicích délky do 2 m</t>
  </si>
  <si>
    <t>-1941196820</t>
  </si>
  <si>
    <t>354420900</t>
  </si>
  <si>
    <t>tyč zemnící ZT 2,0  2m, FeZn</t>
  </si>
  <si>
    <t>1649382638</t>
  </si>
  <si>
    <t>210220372</t>
  </si>
  <si>
    <t>Montáž ochranných prvků - úhelníků nebo trubek do zdiva</t>
  </si>
  <si>
    <t>1983625407</t>
  </si>
  <si>
    <t>35441831</t>
  </si>
  <si>
    <t>úhelník ochranný na ochranu svodu - 2000 mm, FeZn</t>
  </si>
  <si>
    <t>-1147161754</t>
  </si>
  <si>
    <t>354418360</t>
  </si>
  <si>
    <t>držák ochranného úhelníku do zdiva DUDa 32 FeZn</t>
  </si>
  <si>
    <t>-810000663</t>
  </si>
  <si>
    <t>210220401</t>
  </si>
  <si>
    <t>Montáž vedení hromosvodné - štítků k označení svodů</t>
  </si>
  <si>
    <t>-2022879727</t>
  </si>
  <si>
    <t>735345161</t>
  </si>
  <si>
    <t>označovací štítek</t>
  </si>
  <si>
    <t>970926608</t>
  </si>
  <si>
    <t>210220431</t>
  </si>
  <si>
    <t>Montáž vedení hromosvodné - tvarování prvků (pomocný jímač)</t>
  </si>
  <si>
    <t>1425838950</t>
  </si>
  <si>
    <t>354oddh 1</t>
  </si>
  <si>
    <t>držák oddáleného hromosvodu na trubku</t>
  </si>
  <si>
    <t>-125940892</t>
  </si>
  <si>
    <t>354oddh 2</t>
  </si>
  <si>
    <t>izolační tyč pro jímací tyč</t>
  </si>
  <si>
    <t>1530646415</t>
  </si>
  <si>
    <t>354oddh 3</t>
  </si>
  <si>
    <t>izolační tyč pro vodič</t>
  </si>
  <si>
    <t>-1014351709</t>
  </si>
  <si>
    <t>210280001</t>
  </si>
  <si>
    <t>Zkoušky a prohlídky el rozvodů a zařízení celková prohlídka pro objem mtž prací do 100 000 Kč</t>
  </si>
  <si>
    <t>1037239172</t>
  </si>
  <si>
    <t>460202153</t>
  </si>
  <si>
    <t>Hloubení kabelových nezapažených rýh strojně š 35 cm, hl 70 cm, v hornině tř 3</t>
  </si>
  <si>
    <t>208870456</t>
  </si>
  <si>
    <t>460560153</t>
  </si>
  <si>
    <t>Zásyp rýh ručně šířky 35 cm, hloubky 70 cm, z horniny třídy 3</t>
  </si>
  <si>
    <t>1557557197</t>
  </si>
  <si>
    <t>D.1.4.2 - Zařízení pro vytápění stavby</t>
  </si>
  <si>
    <t xml:space="preserve">PSV - Práce a dodávky PSV   </t>
  </si>
  <si>
    <t xml:space="preserve">    713 - Izolace tepelné   </t>
  </si>
  <si>
    <t xml:space="preserve">    732 - Ústřední vytápění - strojovny   </t>
  </si>
  <si>
    <t xml:space="preserve">    733 - Ústřední vytápění - rozvodné potrubí   </t>
  </si>
  <si>
    <t xml:space="preserve">    734 - Ústřední vytápění - armatury   </t>
  </si>
  <si>
    <t xml:space="preserve">    735 - Ústřední vytápění - otopná tělesa   </t>
  </si>
  <si>
    <t xml:space="preserve">    MAR 736 - Měření a regulace   </t>
  </si>
  <si>
    <t xml:space="preserve">    767 - Konstrukce zámečnické   </t>
  </si>
  <si>
    <t xml:space="preserve">    783 - Dokončovací práce - nátěry   </t>
  </si>
  <si>
    <t xml:space="preserve">    799 - Ostatní   </t>
  </si>
  <si>
    <t xml:space="preserve">Práce a dodávky PSV   </t>
  </si>
  <si>
    <t>713</t>
  </si>
  <si>
    <t xml:space="preserve">Izolace tepelné   </t>
  </si>
  <si>
    <t>713411111</t>
  </si>
  <si>
    <t>Montáž izolace tepelné potrubí pásy nebo rohožemi bez úpravy staženými drátem 1x</t>
  </si>
  <si>
    <t>nabídková cena</t>
  </si>
  <si>
    <t>Návleková izolace NI d 15 tl. 10 mm</t>
  </si>
  <si>
    <t>nabídková cena.1</t>
  </si>
  <si>
    <t>Návleková izolace NI d 18 tl. 10 mm</t>
  </si>
  <si>
    <t>nabídková cena.2</t>
  </si>
  <si>
    <t>Návleková izolace NI d 22 tl. 10 mm</t>
  </si>
  <si>
    <t>nabídková cena.3</t>
  </si>
  <si>
    <t>Návleková izolace NI d 28 tl. 15 mm</t>
  </si>
  <si>
    <t>nabídková cena.4</t>
  </si>
  <si>
    <t>Návleková izolace NI d 35 tl. 15 mm</t>
  </si>
  <si>
    <t>nabídková cena.5</t>
  </si>
  <si>
    <t>NI chloroprénové lepidlo 400 ml</t>
  </si>
  <si>
    <t>BAL</t>
  </si>
  <si>
    <t>63154013</t>
  </si>
  <si>
    <t>pouzdro izolační potrubní z minerální vlny s Al fólií max. 250/100°C 18/30mm</t>
  </si>
  <si>
    <t>63154530</t>
  </si>
  <si>
    <t>pouzdro izolační potrubní s jednostrannou Al fólií max. 250/100 °C 22/30 mm</t>
  </si>
  <si>
    <t>63154602</t>
  </si>
  <si>
    <t>pouzdro izolační potrubní s jednostrannou Al fólií max. 250/100 °C 35/50 mm</t>
  </si>
  <si>
    <t>998713102</t>
  </si>
  <si>
    <t>Přesun hmot tonážní pro izolace tepelné v objektech v přes 6 do 12 m</t>
  </si>
  <si>
    <t>998713193</t>
  </si>
  <si>
    <t>Příplatek k přesunu hmot tonážní 713 za zvětšený přesun do 500 m</t>
  </si>
  <si>
    <t>732</t>
  </si>
  <si>
    <t xml:space="preserve">Ústřední vytápění - strojovny   </t>
  </si>
  <si>
    <t>732331613</t>
  </si>
  <si>
    <t>Nádoba tlaková expanzní s membránou závitové připojení PN 0,4 o objemu 18 l</t>
  </si>
  <si>
    <t>soubor</t>
  </si>
  <si>
    <t>998732101</t>
  </si>
  <si>
    <t>Přesun hmot tonážní pro strojovny v objektech v do 6 m</t>
  </si>
  <si>
    <t>998732193</t>
  </si>
  <si>
    <t>Příplatek k přesunu hmot tonážní 732 za zvětšený přesun do 500 m</t>
  </si>
  <si>
    <t>733</t>
  </si>
  <si>
    <t xml:space="preserve">Ústřední vytápění - rozvodné potrubí   </t>
  </si>
  <si>
    <t>733222302</t>
  </si>
  <si>
    <t>Potrubí měděné polotvrdé spojované lisováním Viega Profipress D 15x1 mm</t>
  </si>
  <si>
    <t>733222303</t>
  </si>
  <si>
    <t>Potrubí měděné polotvrdé spojované lisováním Viega Profipress D 18x1 mm</t>
  </si>
  <si>
    <t>733222304</t>
  </si>
  <si>
    <t>Potrubí měděné polotvrdé spojované lisováním Viega Profipress D 22x1 mm</t>
  </si>
  <si>
    <t>733223304</t>
  </si>
  <si>
    <t>Potrubí měděné tvrdé spojované lisováním Viega Profipress D 28x1,5 mm</t>
  </si>
  <si>
    <t>733223305</t>
  </si>
  <si>
    <t>Potrubí měděné tvrdé spojované lisováním Viega Profipress D 35x1,5 mm</t>
  </si>
  <si>
    <t>733224205</t>
  </si>
  <si>
    <t>Příplatek k potrubí měděnému za potrubí vedené v kotelnách nebo strojovnách D 28x1,5 mm</t>
  </si>
  <si>
    <t>733224206</t>
  </si>
  <si>
    <t>Příplatek k potrubí měděnému za potrubí vedené v kotelnách nebo strojovnách D 35x1,5 mm</t>
  </si>
  <si>
    <t>733224222</t>
  </si>
  <si>
    <t>Příplatek k potrubí měděnému za zhotovení přípojky z trubek měděných D 15x1 mm</t>
  </si>
  <si>
    <t>733224223</t>
  </si>
  <si>
    <t>Příplatek k potrubí měděnému za zhotovení přípojky z trubek měděných D 18x1</t>
  </si>
  <si>
    <t>733224224</t>
  </si>
  <si>
    <t>Příplatek k potrubí měděnému za zhotovení přípojky z trubek měděných D 22x1 mm</t>
  </si>
  <si>
    <t>733224225</t>
  </si>
  <si>
    <t>Příplatek k potrubí měděnému za zhotovení přípojky z trubek měděných D 28x1,5</t>
  </si>
  <si>
    <t>733224226</t>
  </si>
  <si>
    <t>Příplatek k potrubí měděnému za zhotovení přípojky z trubek měděných D 35x1,5 mm</t>
  </si>
  <si>
    <t>998733102</t>
  </si>
  <si>
    <t>Přesun hmot tonážní pro rozvody potrubí v objektech v přes 6 do 12 m</t>
  </si>
  <si>
    <t>998733193</t>
  </si>
  <si>
    <t>Příplatek k přesunu hmot tonážní 733 za zvětšený přesun do 500 m</t>
  </si>
  <si>
    <t>734</t>
  </si>
  <si>
    <t xml:space="preserve">Ústřední vytápění - armatury   </t>
  </si>
  <si>
    <t>734209103</t>
  </si>
  <si>
    <t>Montáž armatury závitové s jedním závitem G 1/2</t>
  </si>
  <si>
    <t>734209113</t>
  </si>
  <si>
    <t>Montáž armatury závitové s dvěma závity G 1/2</t>
  </si>
  <si>
    <t>734209115</t>
  </si>
  <si>
    <t>Montáž armatury závitové s dvěma závity G 1</t>
  </si>
  <si>
    <t>734211126</t>
  </si>
  <si>
    <t>Ventil závitový odvzdušňovací G 3/8 PN 14 do 120°C automatický se zpětnou klapkou otopných těles</t>
  </si>
  <si>
    <t>734291123</t>
  </si>
  <si>
    <t>Kohout plnící a vypouštěcí G 1/2 PN 10 do 110°C závitový</t>
  </si>
  <si>
    <t>734291262</t>
  </si>
  <si>
    <t>Filtr závitový přímý G 1/2 PN 30 do 110°C s vnitřními závity</t>
  </si>
  <si>
    <t>734292713</t>
  </si>
  <si>
    <t>Kohout kulový přímý G 1/2 PN 42 do 185°C vnitřní závit</t>
  </si>
  <si>
    <t>734292715</t>
  </si>
  <si>
    <t>Kohout kulový přímý G 1 PN 42 do 185°C vnitřní závit</t>
  </si>
  <si>
    <t>nabídková cena.6</t>
  </si>
  <si>
    <t>Kulový kohout pro exp. nádoby se zajištěním G 1"</t>
  </si>
  <si>
    <t>ks</t>
  </si>
  <si>
    <t>nabídková cena.7</t>
  </si>
  <si>
    <t>Separátor nečistot s magnetem a filtrem - 1"</t>
  </si>
  <si>
    <t>nabídková cena.8</t>
  </si>
  <si>
    <t>Kombinovaný regulátor tlakové diference, regulační a vyvažovací ventil, DN10</t>
  </si>
  <si>
    <t>nabídková cena.9</t>
  </si>
  <si>
    <t>Kombinovaný regulátor tlakové diference, regulační a vyvažovací ventil, DN15</t>
  </si>
  <si>
    <t>nabídková cena.10</t>
  </si>
  <si>
    <t>Připojení k kombiventilu G 1/2" - G 3/8 - převlečná matice - závit</t>
  </si>
  <si>
    <t>nabídková cena.11</t>
  </si>
  <si>
    <t>Připojení ke kombiventilu 3/4" - 15 - převlečná matice - závit</t>
  </si>
  <si>
    <t>nabídková cena.12</t>
  </si>
  <si>
    <t>Termický pohon , 230V AC, kabel 2m,</t>
  </si>
  <si>
    <t>nabídková cena.13</t>
  </si>
  <si>
    <t>Vyregulování jednotlivých kombiventilů</t>
  </si>
  <si>
    <t>hod</t>
  </si>
  <si>
    <t>nabídková cena.14</t>
  </si>
  <si>
    <t>VYPOUŠTĚCÍ KOHOUT DN 15 S PÁČKOU - pro připojení kapiláry</t>
  </si>
  <si>
    <t>734411103</t>
  </si>
  <si>
    <t>Teploměr technický s pevným stonkem a jímkou zadní připojení průměr 63 mm délky 100 mm</t>
  </si>
  <si>
    <t>734421101</t>
  </si>
  <si>
    <t>Tlakoměr s pevným stonkem a zpětnou klapkou tlak 0-16 bar průměr 50 mm spodní připojení</t>
  </si>
  <si>
    <t>734424101</t>
  </si>
  <si>
    <t>Kondenzační smyčka k přivaření zahnutá PN 250 do 300°C</t>
  </si>
  <si>
    <t>998735102</t>
  </si>
  <si>
    <t>Přesun hmot tonážní pro otopná tělesa v objektech v přes 6 do 12 m</t>
  </si>
  <si>
    <t>100</t>
  </si>
  <si>
    <t>998735193</t>
  </si>
  <si>
    <t>Příplatek k přesunu hmot tonážní 735 za zvětšený přesun do 500 m</t>
  </si>
  <si>
    <t>102</t>
  </si>
  <si>
    <t>735</t>
  </si>
  <si>
    <t xml:space="preserve">Ústřední vytápění - otopná tělesa   </t>
  </si>
  <si>
    <t>735152253</t>
  </si>
  <si>
    <t>Otopné těleso panelové VK jednodeskové 1 přídavná přestupní plocha výška/délka 500/600 mm výkon 515 W</t>
  </si>
  <si>
    <t>104</t>
  </si>
  <si>
    <t>735152273</t>
  </si>
  <si>
    <t>Otopné těleso panelové VK jednodeskové 1 přídavná přestupní plocha výška/délka 600/600 mm výkon 601 W</t>
  </si>
  <si>
    <t>106</t>
  </si>
  <si>
    <t>735152293</t>
  </si>
  <si>
    <t>Otopné těleso panelové VK jednodeskové 1 přídavná přestupní plocha výška/délka 900/600 mm výkon 836 W</t>
  </si>
  <si>
    <t>108</t>
  </si>
  <si>
    <t>735152456</t>
  </si>
  <si>
    <t>Otopné těleso panelové VK dvoudeskové 1 přídavná přestupní plocha výška/délka 500/900 mm výkon 1005 W</t>
  </si>
  <si>
    <t>110</t>
  </si>
  <si>
    <t>735152457</t>
  </si>
  <si>
    <t>Otopné těleso panelové VK dvoudeskové 1 přídavná přestupní plocha výška/délka 500/1000 mm výkon 1117 W</t>
  </si>
  <si>
    <t>112</t>
  </si>
  <si>
    <t>735152475</t>
  </si>
  <si>
    <t>Otopné těleso panelové VK dvoudeskové 1 přídavná přestupní plocha výška/délka 600/800 mm výkon 1030 W</t>
  </si>
  <si>
    <t>114</t>
  </si>
  <si>
    <t>735152476</t>
  </si>
  <si>
    <t>Otopné těleso panelové VK dvoudeskové 1 přídavná přestupní plocha výška/délka 600/900 mm výkon 1159 W</t>
  </si>
  <si>
    <t>116</t>
  </si>
  <si>
    <t>735152477</t>
  </si>
  <si>
    <t>Otopné těleso panelové VK dvoudeskové 1 přídavná přestupní plocha výška/délka 600/1000 mm výkon 1288 W</t>
  </si>
  <si>
    <t>118</t>
  </si>
  <si>
    <t>735152575</t>
  </si>
  <si>
    <t>Otopné těleso panelové VK dvoudeskové 2 přídavné přestupní plochy výška/délka 600/800 mm výkon 1343 W</t>
  </si>
  <si>
    <t>120</t>
  </si>
  <si>
    <t>735152576</t>
  </si>
  <si>
    <t>Otopné těleso panelové VK dvoudeskové 2 přídavné přestupní plochy výška/délka 600/900 mm výkon 1511 W</t>
  </si>
  <si>
    <t>122</t>
  </si>
  <si>
    <t>nabídková cena.15</t>
  </si>
  <si>
    <t>Otopné těleso designové vertikální výška 1780 mm šířka 750 mm velikost 20 se středovým připojením výkon 1635 W při spády 75/65 °C a prostorové teplotě 24 °C</t>
  </si>
  <si>
    <t>124</t>
  </si>
  <si>
    <t>nabídková cena.16</t>
  </si>
  <si>
    <t>Koupelnové trubkové těleso výška 1820 mm šířka 500 mm, výkon 717 W při spádu 75/65°C a prostorové teplotě 24°C se středovým připojením</t>
  </si>
  <si>
    <t>126</t>
  </si>
  <si>
    <t>nabídková cena.17</t>
  </si>
  <si>
    <t>Koupelnové trubkové těleso výška 1820 mm šířka 600 mm, výkon 843 W při spádu 75/65°C a prostorové teplotě 24°C se středovým připojením</t>
  </si>
  <si>
    <t>128</t>
  </si>
  <si>
    <t>735164511</t>
  </si>
  <si>
    <t>Montáž otopného tělesa trubkového na stěnu v tělesa do 1500 mm</t>
  </si>
  <si>
    <t>130</t>
  </si>
  <si>
    <t>nabídková cena.18</t>
  </si>
  <si>
    <t>Elektrický přímotopný konvektor s integrovaným termostatem, výkon 700 W</t>
  </si>
  <si>
    <t>132</t>
  </si>
  <si>
    <t>nabídková cena.19</t>
  </si>
  <si>
    <t>Elektrický přímotopný konvektor do výkonu 1000 W - montáž</t>
  </si>
  <si>
    <t>134</t>
  </si>
  <si>
    <t>136</t>
  </si>
  <si>
    <t>138</t>
  </si>
  <si>
    <t>MAR 736</t>
  </si>
  <si>
    <t xml:space="preserve">Měření a regulace   </t>
  </si>
  <si>
    <t>nabídková cena.20</t>
  </si>
  <si>
    <t>Týdenní programovatelný PID regulátor, až 3 komfortní fáze denně, přepínací kontakt, dálkové ovládání telefonním kontaktem</t>
  </si>
  <si>
    <t>140</t>
  </si>
  <si>
    <t>nabídková cena.21</t>
  </si>
  <si>
    <t>Sonda pro snímání venkovní teploty vaillant VRC 9535 - pro stávající kotel</t>
  </si>
  <si>
    <t>142</t>
  </si>
  <si>
    <t>nabídková cena.22</t>
  </si>
  <si>
    <t>Měřič Tepla 0,6 m3/h - DN15 , 110 mm,w M-Bus, v.č. KK a šroubení,</t>
  </si>
  <si>
    <t>sb</t>
  </si>
  <si>
    <t>144</t>
  </si>
  <si>
    <t>nabídková cena.23</t>
  </si>
  <si>
    <t>Měřič Tepla 1,5 m3/h - DN15 , 110 mm, wMBus, včetně KK a šroubení</t>
  </si>
  <si>
    <t>146</t>
  </si>
  <si>
    <t>nabídková cena.24</t>
  </si>
  <si>
    <t>Mezikus DN15, l=110 mm</t>
  </si>
  <si>
    <t>148</t>
  </si>
  <si>
    <t>nabídková cena.25</t>
  </si>
  <si>
    <t>Montáž prvků měření a regulace</t>
  </si>
  <si>
    <t>150</t>
  </si>
  <si>
    <t>nabídková cena.26</t>
  </si>
  <si>
    <t>Uvedení regulace do provozu</t>
  </si>
  <si>
    <t>152</t>
  </si>
  <si>
    <t>998734102</t>
  </si>
  <si>
    <t>Přesun hmot tonážní pro armatury v objektech v přes 6 do 12 m</t>
  </si>
  <si>
    <t>154</t>
  </si>
  <si>
    <t>998734193</t>
  </si>
  <si>
    <t>Příplatek k přesunu hmot tonážní 734 za zvětšený přesun do 500 m</t>
  </si>
  <si>
    <t>156</t>
  </si>
  <si>
    <t xml:space="preserve">Konstrukce zámečnické   </t>
  </si>
  <si>
    <t>767995112</t>
  </si>
  <si>
    <t>Montáž atypických zámečnických konstrukcí hmotnosti do 10 kg</t>
  </si>
  <si>
    <t>158</t>
  </si>
  <si>
    <t>132310620</t>
  </si>
  <si>
    <t>tyč ocelová L rovnoramenná jak.11373 45x45x4 mm</t>
  </si>
  <si>
    <t>160</t>
  </si>
  <si>
    <t>132112140</t>
  </si>
  <si>
    <t>tyč ocelová kruhová jak.11373 D 6 mm</t>
  </si>
  <si>
    <t>162</t>
  </si>
  <si>
    <t>998767102</t>
  </si>
  <si>
    <t>Přesun hmot tonážní pro zámečnické konstrukce v objektech v přes 6 do 12 m</t>
  </si>
  <si>
    <t>164</t>
  </si>
  <si>
    <t>998767192</t>
  </si>
  <si>
    <t>Příplatek k přesunu hmot tonážní 767 za zvětšený přesun do 100 m</t>
  </si>
  <si>
    <t>166</t>
  </si>
  <si>
    <t>783</t>
  </si>
  <si>
    <t xml:space="preserve">Dokončovací práce - nátěry   </t>
  </si>
  <si>
    <t>783314101</t>
  </si>
  <si>
    <t>Základní jednonásobný syntetický nátěr zámečnických konstrukcí</t>
  </si>
  <si>
    <t>168</t>
  </si>
  <si>
    <t>783317101</t>
  </si>
  <si>
    <t>Krycí jednonásobný syntetický standardní nátěr zámečnických konstrukcí</t>
  </si>
  <si>
    <t>170</t>
  </si>
  <si>
    <t>799</t>
  </si>
  <si>
    <t xml:space="preserve">Ostatní   </t>
  </si>
  <si>
    <t>nabídková cena.27</t>
  </si>
  <si>
    <t>Topná zkouška</t>
  </si>
  <si>
    <t>172</t>
  </si>
  <si>
    <t>nabídková cena.28</t>
  </si>
  <si>
    <t>Revize expanzní nádoby (1. provozní + výchozí)</t>
  </si>
  <si>
    <t>174</t>
  </si>
  <si>
    <t>nabídková cena.29</t>
  </si>
  <si>
    <t>Informační a výstražné tabulky</t>
  </si>
  <si>
    <t>176</t>
  </si>
  <si>
    <t>nabídková cena.30</t>
  </si>
  <si>
    <t>Hzs-zkousky (dilatační zkouška á 8 hod)</t>
  </si>
  <si>
    <t>178</t>
  </si>
  <si>
    <t>nabídková cena.31</t>
  </si>
  <si>
    <t>Rozbor vody v topných systémech</t>
  </si>
  <si>
    <t>180</t>
  </si>
  <si>
    <t>nabídková cena.32</t>
  </si>
  <si>
    <t>Napuštění upravenou vodou</t>
  </si>
  <si>
    <t>182</t>
  </si>
  <si>
    <t>nabídková cena.33</t>
  </si>
  <si>
    <t>Revize spallnové cesty</t>
  </si>
  <si>
    <t>184</t>
  </si>
  <si>
    <t>nabídková cena.34</t>
  </si>
  <si>
    <t>Zednické výpomoci při montáži ÚT</t>
  </si>
  <si>
    <t>186</t>
  </si>
  <si>
    <t>D.1.4.3 - Vzduchotechnika</t>
  </si>
  <si>
    <t xml:space="preserve">    751 - Vzduchotechnika   </t>
  </si>
  <si>
    <t>R713000004</t>
  </si>
  <si>
    <t>rohože z kamenné vlny tl. 40 mm s povrchovou úpravou AlS folií pro tepelnou izolaci- D+M</t>
  </si>
  <si>
    <t>751</t>
  </si>
  <si>
    <t xml:space="preserve">Vzduchotechnika   </t>
  </si>
  <si>
    <t>751111011</t>
  </si>
  <si>
    <t>Montáž ventilátoru axiálního nízkotlakého nástěnného základního D do 100 mm</t>
  </si>
  <si>
    <t>75111001</t>
  </si>
  <si>
    <t>axiální nástěnný ventilátor pr.100,  30m3/hod,20Pa,ZK100,13W/230V</t>
  </si>
  <si>
    <t>kpl</t>
  </si>
  <si>
    <t>751122011</t>
  </si>
  <si>
    <t>Mtž vent rad ntl nástěnného základního D do 100 mm</t>
  </si>
  <si>
    <t>R7511200001</t>
  </si>
  <si>
    <t>radiální plastový ventilátor dvouotáčkový 50,90m3/hod,90Pa,29W/230V, pr.100,,ZK,doběh</t>
  </si>
  <si>
    <t>sbr</t>
  </si>
  <si>
    <t>751377011</t>
  </si>
  <si>
    <t>Mtž odsávacího zákrytu (digestoř) bytového vestavěného</t>
  </si>
  <si>
    <t>R75100012</t>
  </si>
  <si>
    <t>digestoř bytová 150m3/hod,150Pa, osvětlení, tukový filtr</t>
  </si>
  <si>
    <t>751398011</t>
  </si>
  <si>
    <t>Montáž větrací mřížky na kruhové potrubí D do 100 mm</t>
  </si>
  <si>
    <t>75139001</t>
  </si>
  <si>
    <t>krycí mřížka plast pr. 100 venkovní</t>
  </si>
  <si>
    <t>751510041</t>
  </si>
  <si>
    <t>Vzduchotechnické potrubí pozink kruhové spirálně vinuté D do 100 mm</t>
  </si>
  <si>
    <t>751510042</t>
  </si>
  <si>
    <t>Vzduchotechnické potrubí pozink kruhové spirálně vinuté D do 200 mm</t>
  </si>
  <si>
    <t>751526749</t>
  </si>
  <si>
    <t>Montáž protidešťové stříšky nebo výfukové hlavice do plastového potrubí kruhové bez příruby D přes 100 do 200 mm</t>
  </si>
  <si>
    <t>R75150001</t>
  </si>
  <si>
    <t>výfuková hlavice pr. 160 , šedý komaxit</t>
  </si>
  <si>
    <t>751537012</t>
  </si>
  <si>
    <t>Mtž potrubí ohebného neizol z Al laminátové hadice D do 200 mm</t>
  </si>
  <si>
    <t>R75153002</t>
  </si>
  <si>
    <t>flexo potrubí Al MI pr.125</t>
  </si>
  <si>
    <t>R75153003</t>
  </si>
  <si>
    <t>flexo potrubí Al MI pr.100</t>
  </si>
  <si>
    <t>998751101</t>
  </si>
  <si>
    <t>Přesun hmot tonážní pro vzduchotechniku v objektech v do 12 m</t>
  </si>
  <si>
    <t>R751000003</t>
  </si>
  <si>
    <t>zaregulování potrubního systému na požadované výkony, provozní vyzkoušení celého systému</t>
  </si>
  <si>
    <t>D.1.4.4 - Zdravotně technické instalace</t>
  </si>
  <si>
    <t>721 - Vnitřní kanalizace</t>
  </si>
  <si>
    <t>722 - Vnitřní vodovod</t>
  </si>
  <si>
    <t>725 - Zařizovací předměty</t>
  </si>
  <si>
    <t>726 - Předstěnové systémy</t>
  </si>
  <si>
    <t>721</t>
  </si>
  <si>
    <t>Vnitřní kanalizace</t>
  </si>
  <si>
    <t>721176103R00</t>
  </si>
  <si>
    <t>Potrubí HT připojovací, D 50 x 1,8 mm</t>
  </si>
  <si>
    <t>Poznámka k položce:_x000D_
Potrubí včetně tvarovek. Bez zednických výpomocí.</t>
  </si>
  <si>
    <t>721176105R00</t>
  </si>
  <si>
    <t>Potrubí HT připojovací, D 110 x 2,7 mm</t>
  </si>
  <si>
    <t>721176113R00</t>
  </si>
  <si>
    <t>Potrubí HT odpadní svislé, D 50 x 1,8 mm</t>
  </si>
  <si>
    <t>Poznámka k položce:_x000D_
Potrubí včetně tvarovek, objímek a vložek pro tlumení hluku. Bez zednických výpomocí._x000D_
Včetně zřízení a demontáže pomocného lešení.</t>
  </si>
  <si>
    <t>721176114R00</t>
  </si>
  <si>
    <t>Potrubí HT odpadní svislé, D 75 x 1,9 mm</t>
  </si>
  <si>
    <t>721176115R00</t>
  </si>
  <si>
    <t>Potrubí HT odpadní svislé, D 110 x 2,7 mm</t>
  </si>
  <si>
    <t>721176222R00</t>
  </si>
  <si>
    <t>Potrubí KG svodné (ležaté) v zemi, D 110 x 3,2 mm</t>
  </si>
  <si>
    <t>721176223R00</t>
  </si>
  <si>
    <t>Potrubí KG svodné (ležaté) v zemi, D 125 x 3,2 mm</t>
  </si>
  <si>
    <t>721176224R00</t>
  </si>
  <si>
    <t>Potrubí KG svodné (ležaté) v zemi, D 160 x 4,0 mm</t>
  </si>
  <si>
    <t>721176234R00</t>
  </si>
  <si>
    <t>Potrubí KG svodné (ležaté) zavěšené, D 160 x 4,0 mm</t>
  </si>
  <si>
    <t>721194105R00</t>
  </si>
  <si>
    <t>Vyvedení odpadních výpustek, D 50 x 1,8 mm</t>
  </si>
  <si>
    <t>721194109R00</t>
  </si>
  <si>
    <t>Vyvedení odpadních výpustek, D 110 x 2,3 mm</t>
  </si>
  <si>
    <t>721242110RT1</t>
  </si>
  <si>
    <t>Lapač střešních splavenin PP HL600, kloub zápachová klapka, koš na listí, DN 100 mm</t>
  </si>
  <si>
    <t>721273180R00</t>
  </si>
  <si>
    <t>Ventil přivzdušňovací podomítkový HL905</t>
  </si>
  <si>
    <t>721273200RT3</t>
  </si>
  <si>
    <t>Souprava ventilační střešní HL souprava větrací hlavice PP HL810 D 110 mm</t>
  </si>
  <si>
    <t>721290111R00</t>
  </si>
  <si>
    <t>Zkouška těsnosti kanalizace vodou DN 125 mm</t>
  </si>
  <si>
    <t>721290112R00</t>
  </si>
  <si>
    <t>Zkouška těsnosti kanalizace vodou DN 200 mm</t>
  </si>
  <si>
    <t>998721102R00</t>
  </si>
  <si>
    <t>Přesun hmot pro vnitřní kanalizaci, výšky do 12 m</t>
  </si>
  <si>
    <t>722</t>
  </si>
  <si>
    <t>Vnitřní vodovod</t>
  </si>
  <si>
    <t>722172311R00</t>
  </si>
  <si>
    <t>Potrubí plastové PP-R Instaplast, včetně zednických výpomocí, D 20 x 2,8 mm, PN 16</t>
  </si>
  <si>
    <t>Poznámka k položce:_x000D_
Potrubí včetně tvarovek a zednických výpomocí._x000D_
Včetně pomocného lešení o výšce podlahy do 1900 mm a pro zatížení do 1,5 kPa.</t>
  </si>
  <si>
    <t>722172312R00</t>
  </si>
  <si>
    <t>Potrubí plastové PP-R Instaplast, včetně zednických výpomocí, D 25 x 3,5 mm, PN 16</t>
  </si>
  <si>
    <t>722172313R00</t>
  </si>
  <si>
    <t>Potrubí plastové PP-R Instaplast, včetně zednických výpomocí, D 32 x 4,4 mm, PN 16</t>
  </si>
  <si>
    <t>722172314R00</t>
  </si>
  <si>
    <t>Potrubí plastové PP-R Instaplast, včetně zednických výpomocí, D 40 x 5,5 mm, PN 16</t>
  </si>
  <si>
    <t>722181211RT7</t>
  </si>
  <si>
    <t>Izolace návleková MIRELON PRO tl. stěny 6 mm vnitřní průměr 22 mm</t>
  </si>
  <si>
    <t>Poznámka k položce:_x000D_
V položce je kalkulována dodávka izolační trubice, spon a lepicí pásky.</t>
  </si>
  <si>
    <t>722181211RT8</t>
  </si>
  <si>
    <t>Izolace návleková MIRELON PRO tl. stěny 6 mm vnitřní průměr 25 mm</t>
  </si>
  <si>
    <t>722181211RU1</t>
  </si>
  <si>
    <t>Izolace návleková MIRELON PRO tl. stěny 6 mm vnitřní průměr 32 mm</t>
  </si>
  <si>
    <t>722181211RV9</t>
  </si>
  <si>
    <t>Izolace návleková MIRELON PRO tl. stěny 6 mm vnitřní průměr 40 mm</t>
  </si>
  <si>
    <t>722181214RT7</t>
  </si>
  <si>
    <t>Izolace návleková MIRELON PRO tl. stěny 20 mm vnitřní průměr 22 mm</t>
  </si>
  <si>
    <t>722181214RT8</t>
  </si>
  <si>
    <t>Izolace návleková MIRELON PRO tl. stěny 20 mm vnitřní průměr 25 mm</t>
  </si>
  <si>
    <t>722190221R00</t>
  </si>
  <si>
    <t>Přípojky vodovodní pro pevné připojení DN 15 mm</t>
  </si>
  <si>
    <t>Poznámka k položce:_x000D_
Včetně vyvedení a upevnění výpustek.</t>
  </si>
  <si>
    <t>722190222R00</t>
  </si>
  <si>
    <t>Přípojky vodovodní pro pevné připojení DN 20 mm</t>
  </si>
  <si>
    <t>722190401R00</t>
  </si>
  <si>
    <t>Vyvedení a upevnění výpustek DN 15 mm</t>
  </si>
  <si>
    <t>722190402R00</t>
  </si>
  <si>
    <t>Vyvedení a upevnění výpustek DN 20 mm</t>
  </si>
  <si>
    <t>722191112R00</t>
  </si>
  <si>
    <t>Hadice flexibilní k baterii M 10, DN 15 mm, délka 500 mm</t>
  </si>
  <si>
    <t>722191133R00</t>
  </si>
  <si>
    <t>Hadice sanitární flexibilní, DN 15 mm, délka 500 mm</t>
  </si>
  <si>
    <t>722220111R00</t>
  </si>
  <si>
    <t>Nástěnka K 247, pro výtokový ventil G 1/2"</t>
  </si>
  <si>
    <t>Poznámka k položce:_x000D_
Včetněi vyvedení a upevnění výpustek.</t>
  </si>
  <si>
    <t>722220112R00</t>
  </si>
  <si>
    <t>Nástěnka K 247, pro výtokový ventil G 3/4"</t>
  </si>
  <si>
    <t>722220121R00</t>
  </si>
  <si>
    <t>Nástěnka K 247, pro baterii G 1/2"</t>
  </si>
  <si>
    <t>pár</t>
  </si>
  <si>
    <t>722221112R00</t>
  </si>
  <si>
    <t>Kohout vypouštěcí kulový, IVAR.EURO M, DN 15 mm</t>
  </si>
  <si>
    <t>722221122R00</t>
  </si>
  <si>
    <t>Kohout vodovodní, kulový, zahradní, IVAR FIV.08003, DN 15 mm x DN 20 mm</t>
  </si>
  <si>
    <t>722231161R00</t>
  </si>
  <si>
    <t>Ventil vodovodní pojistný pružinový P10-237-616, G 1/2"</t>
  </si>
  <si>
    <t>722235652R00</t>
  </si>
  <si>
    <t>Ventil vodovodní, zpětný, EURA-SPRINT,IVAR.CIM 30 VA, DN 20 mm</t>
  </si>
  <si>
    <t>722235522R00</t>
  </si>
  <si>
    <t>Filtr, vodovodní, vnitřní-vnitřní závit, IVAR FIV.08412, DN 20 mm</t>
  </si>
  <si>
    <t>722264324R00</t>
  </si>
  <si>
    <t>Vodoměr bytový SV Enbra ET DN 20 x 130 mm, Qn 4</t>
  </si>
  <si>
    <t>722290226R00</t>
  </si>
  <si>
    <t>Zkouška tlaku potrubí závitového DN 50 mm</t>
  </si>
  <si>
    <t>Poznámka k položce:_x000D_
Včetně dodávky vody, uzavření a zabezpečení konců potrubí.</t>
  </si>
  <si>
    <t>722290234R00</t>
  </si>
  <si>
    <t>Proplach a dezinfekce vodovodního potrubí DN 80 mm</t>
  </si>
  <si>
    <t>Poznámka k položce:_x000D_
Včetně dodání desinfekčního prostředku.</t>
  </si>
  <si>
    <t>998722102R00</t>
  </si>
  <si>
    <t>Přesun hmot pro vnitřní vodovod, výšky do 12 m</t>
  </si>
  <si>
    <t>725</t>
  </si>
  <si>
    <t>Zařizovací předměty</t>
  </si>
  <si>
    <t>725014131RT1</t>
  </si>
  <si>
    <t>Klozet závěsný OLYMP + sedátko, bílý včetně sedátka v bílé barvě</t>
  </si>
  <si>
    <t>725014141R00</t>
  </si>
  <si>
    <t>Klozet závěsný OLYMP ZTP + sedátko, bílý</t>
  </si>
  <si>
    <t>725017134R00</t>
  </si>
  <si>
    <t>Umyvadlo na šrouby OLYMP Deep, 600 x 450 mm, bílé</t>
  </si>
  <si>
    <t>725017154R00</t>
  </si>
  <si>
    <t>Umyvadlo invalidní 640 x 550 mm, barevné</t>
  </si>
  <si>
    <t>725017331R00</t>
  </si>
  <si>
    <t>Umývátko na šrouby OLYMP Deep, 450 x 370 mm, bílé</t>
  </si>
  <si>
    <t>725018111R00</t>
  </si>
  <si>
    <t>Vana ocelová anatomická ALMA 3426.2, dl. 1700 mm</t>
  </si>
  <si>
    <t>725249102R00</t>
  </si>
  <si>
    <t>Montáž sprchových mís a vaniček</t>
  </si>
  <si>
    <t>725249103R00</t>
  </si>
  <si>
    <t>Montáž sprchových koutů</t>
  </si>
  <si>
    <t>725314290R00</t>
  </si>
  <si>
    <t>Příslušenství k dřezu v kuchyňské sestavě</t>
  </si>
  <si>
    <t>725319101R00</t>
  </si>
  <si>
    <t>Montáž dřezů jednoduchých</t>
  </si>
  <si>
    <t>725019103R00</t>
  </si>
  <si>
    <t>Výlevka závěsná MIRA s plastovou mřížkou</t>
  </si>
  <si>
    <t>725534111R00</t>
  </si>
  <si>
    <t>Ohřívač elektrický, zásobníkový, beztlakový, DZ Dražice BTO 5 IN</t>
  </si>
  <si>
    <t>Poznámka k položce:_x000D_
Včetně upevnění zásobníků na příčky tl. 15 cm, na zdi a na nosné konstrukce.</t>
  </si>
  <si>
    <t>725534223R00</t>
  </si>
  <si>
    <t>Ohřívač elektrický, zásobníkový, závěsný, DZ Dražice OKCE 80</t>
  </si>
  <si>
    <t>725814101R00</t>
  </si>
  <si>
    <t>Ventil rohový s filtrem IVAR.KING DN 15 mm x DN 10 mm</t>
  </si>
  <si>
    <t>725814122R00</t>
  </si>
  <si>
    <t>Ventil pračkový se zpětnou klapkou IVAR.08101 DN 15 mm x DN 20 mm</t>
  </si>
  <si>
    <t>725823111R00</t>
  </si>
  <si>
    <t>Baterie umyvadlová stojánková, ruční, bez otvírání odpadu</t>
  </si>
  <si>
    <t>725823114R00</t>
  </si>
  <si>
    <t>Baterie dřezová stojánková ruční, bez otvírání odpadu</t>
  </si>
  <si>
    <t>725825114R00</t>
  </si>
  <si>
    <t>Baterie dřezová nástěnná ruční (pro výlevku)</t>
  </si>
  <si>
    <t>725835113R00</t>
  </si>
  <si>
    <t>Baterie vanová nástěnná ruční, včetně příslušenstvím</t>
  </si>
  <si>
    <t>725845111R00</t>
  </si>
  <si>
    <t>Baterie sprchová nástěnná ruční, bez příslušenství</t>
  </si>
  <si>
    <t>725860180R00</t>
  </si>
  <si>
    <t>Sifon pračkový HL400, D 40/50 mm nerezový</t>
  </si>
  <si>
    <t>725860182RT1</t>
  </si>
  <si>
    <t>Sifon pračkový HL405, D 40/50 mm podomítková uzávěrka s přípojem vody 1/2"</t>
  </si>
  <si>
    <t>725860201R00</t>
  </si>
  <si>
    <t>Sifon dřezový HL100, 6/4", s přípojkou pro myčku, pračku</t>
  </si>
  <si>
    <t>725860202R00</t>
  </si>
  <si>
    <t>Sifon dřezový HL100G, D 40/50 mm, 6/4"</t>
  </si>
  <si>
    <t>725860213R00</t>
  </si>
  <si>
    <t>Sifon umyvadlový HL132, D 32/40 mm</t>
  </si>
  <si>
    <t>725860221RT1</t>
  </si>
  <si>
    <t>Sifon sprchový PP/PE HL514, D 40/50 mm samočisticí, odpadní ventil 6/4 ", zátka, kloub</t>
  </si>
  <si>
    <t>725860300RT1</t>
  </si>
  <si>
    <t>Odtok vanový HL555N, odpad D 40/50 mm přepad, sifon, rozeta a ventil z mosazi chromované</t>
  </si>
  <si>
    <t>725980113R00</t>
  </si>
  <si>
    <t>Dvířka vanová 300 x 300 mm</t>
  </si>
  <si>
    <t>R 725-01</t>
  </si>
  <si>
    <t>D+M příslušenství sprchové baterie</t>
  </si>
  <si>
    <t>998725102R00</t>
  </si>
  <si>
    <t>Přesun hmot pro zařizovací předměty, výšky do 12 m</t>
  </si>
  <si>
    <t>726</t>
  </si>
  <si>
    <t>Předstěnové systémy</t>
  </si>
  <si>
    <t>726212331R00</t>
  </si>
  <si>
    <t>Modul pro závěsné WC PRO WC SYSTEM + PANEL SET</t>
  </si>
  <si>
    <t>Poznámka k položce:_x000D_
Včetně dodávky a připevnění montážního prvku vč. napojení na kanalizační popř. vodovodní potrubí.</t>
  </si>
  <si>
    <t>726212367R00</t>
  </si>
  <si>
    <t>Modul pro výlevku Mira PRO WASTE SINK SYSTEM</t>
  </si>
  <si>
    <t>998726122R00</t>
  </si>
  <si>
    <t>Přesun hmot pro předstěnové systémy, výšky do 12 m</t>
  </si>
  <si>
    <t>IO 02 - Přípojka splaškové kanalizace</t>
  </si>
  <si>
    <t xml:space="preserve">D3 - Potrubí  - dodávka, montáž </t>
  </si>
  <si>
    <t>Pol18</t>
  </si>
  <si>
    <t>Hloubení rýh a jam - tř. 3</t>
  </si>
  <si>
    <t>Pol19</t>
  </si>
  <si>
    <t>Odvoz a uložení výkopku na skládku vč. uložení</t>
  </si>
  <si>
    <t>Pol20</t>
  </si>
  <si>
    <t>Lože pod potrubí - písek - se zhutněním</t>
  </si>
  <si>
    <t>Pol21</t>
  </si>
  <si>
    <t>Obsyp potrubí - ísek - se zhutněním</t>
  </si>
  <si>
    <t>Pol22</t>
  </si>
  <si>
    <t>Zásyp rýh, jam a objektů - výkopek</t>
  </si>
  <si>
    <t>Pol23</t>
  </si>
  <si>
    <t xml:space="preserve">Potrubí  - dodávka, montáž </t>
  </si>
  <si>
    <t>Pol24</t>
  </si>
  <si>
    <t>Potrubí z trub plastových kanalizačních - vč. osazení a dodání PP SN10 DN 150</t>
  </si>
  <si>
    <t>Pol25</t>
  </si>
  <si>
    <t>Šachty kanalizační plastové DN 400 vč. dna a poklopu B125</t>
  </si>
  <si>
    <t>Pol26</t>
  </si>
  <si>
    <t>Napojení na stávající veřejnou kanalizaci - jádrový vývrt</t>
  </si>
  <si>
    <t>Pol27</t>
  </si>
  <si>
    <t>Ověření průběhu a hloubky st. kanalizace - sonda</t>
  </si>
  <si>
    <t>Pol28</t>
  </si>
  <si>
    <t>Geodetické zaměření stavby</t>
  </si>
  <si>
    <t>Pol29</t>
  </si>
  <si>
    <t>Zkouška těsnosti</t>
  </si>
  <si>
    <t>SO 01 - Stavební úpravy objektu</t>
  </si>
  <si>
    <t xml:space="preserve">    4 - Vodorovné konstrukce</t>
  </si>
  <si>
    <t xml:space="preserve">    6 - Úpravy povrchů, podlahy a osazování výplní</t>
  </si>
  <si>
    <t xml:space="preserve">    997 - Přesun sutě</t>
  </si>
  <si>
    <t xml:space="preserve">    713 - Izolace tepelné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</si>
  <si>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</si>
  <si>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</si>
  <si>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</si>
  <si>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</si>
  <si>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</si>
  <si>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</si>
  <si>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771 - Podlahy z dlaždic</t>
  </si>
  <si>
    <t xml:space="preserve">    772 - Podlahy z kamene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</si>
  <si>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</si>
  <si>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</si>
  <si>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</si>
  <si>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</si>
  <si>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122311101</t>
  </si>
  <si>
    <t>Odkopávky a prokopávky ručně zapažené i nezapažené v hornině třídy těžitelnosti II skupiny 4</t>
  </si>
  <si>
    <t>1078266793</t>
  </si>
  <si>
    <t>https://podminky.urs.cz/item/CS_URS_2024_02/122311101</t>
  </si>
  <si>
    <t>1.NP - odtěžení zhutněné zeminy pod betonem</t>
  </si>
  <si>
    <t>"1.01"18,77*0,2</t>
  </si>
  <si>
    <t>"1.02" 15,74*0,2</t>
  </si>
  <si>
    <t>"1.03-1.04" 22,6*0,2</t>
  </si>
  <si>
    <t>"1.09"8,4*0,2</t>
  </si>
  <si>
    <t>"1.12-1.13" 8,4*0,2</t>
  </si>
  <si>
    <t>"1.14-1.15" 2,1*0,2</t>
  </si>
  <si>
    <t>"1.16-1.18" 3,73*0,2</t>
  </si>
  <si>
    <t>159771195</t>
  </si>
  <si>
    <t>-1991580062</t>
  </si>
  <si>
    <t>3*16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</si>
  <si>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</si>
  <si>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</si>
  <si>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-2033795258</t>
  </si>
  <si>
    <t>https://podminky.urs.cz/item/CS_URS_2024_02/162351104</t>
  </si>
  <si>
    <t>16-7,2</t>
  </si>
  <si>
    <t>162751119</t>
  </si>
  <si>
    <t>Příplatek k vodorovnému přemístění výkopku/sypaniny z horniny třídy těžitelnosti I skupiny 1 až 3 ZKD 1000 m přes 10000 m</t>
  </si>
  <si>
    <t>393399492</t>
  </si>
  <si>
    <t>https://podminky.urs.cz/item/CS_URS_2024_02/162751119</t>
  </si>
  <si>
    <t>odvoz na skládku do 12-ti km</t>
  </si>
  <si>
    <t>8,8*11</t>
  </si>
  <si>
    <t>171201231</t>
  </si>
  <si>
    <t>Poplatek za uložení stavebního odpadu na recyklační skládce (skládkovné) zeminy a kamení zatříděného do Katalogu odpadů pod kódem 17 05 04</t>
  </si>
  <si>
    <t>2109045337</t>
  </si>
  <si>
    <t>https://podminky.urs.cz/item/CS_URS_2024_02/171201231</t>
  </si>
  <si>
    <t>8,8*1,8</t>
  </si>
  <si>
    <t>171251201</t>
  </si>
  <si>
    <t>Uložení sypaniny na skládky nebo meziskládky bez hutnění s upravením uložené sypaniny do předepsaného tvaru</t>
  </si>
  <si>
    <t>1454993241</t>
  </si>
  <si>
    <t>https://podminky.urs.cz/item/CS_URS_2024_02/171251201</t>
  </si>
  <si>
    <t>1915851925</t>
  </si>
  <si>
    <t>zásyp stávajícího septiku</t>
  </si>
  <si>
    <t>2*1,44*2,5</t>
  </si>
  <si>
    <t>213141111</t>
  </si>
  <si>
    <t>Zřízení vrstvy z geotextilie filtrační, separační, odvodňovací, ochranné, výztužné nebo protierozní v rovině nebo ve sklonu do 1:5, šířky do 3 m</t>
  </si>
  <si>
    <t>1032301536</t>
  </si>
  <si>
    <t>https://podminky.urs.cz/item/CS_URS_2024_02/213141111</t>
  </si>
  <si>
    <t>"1.01" 2,18*8,61</t>
  </si>
  <si>
    <t>"1.05-1.06" 8,42</t>
  </si>
  <si>
    <t>"1.07" 1,43*1,51</t>
  </si>
  <si>
    <t>"1.10-1.11" 6,02*3,39</t>
  </si>
  <si>
    <t>"1.09 a 1.12" 6,02*2,46</t>
  </si>
  <si>
    <t>"1.13" 3,79*1,84</t>
  </si>
  <si>
    <t>"1.14" 2,1</t>
  </si>
  <si>
    <t>"1.15" 3,73</t>
  </si>
  <si>
    <t>" 1.16-1.17" 8,87</t>
  </si>
  <si>
    <t>"1.18-1.19" 2,46*5,95</t>
  </si>
  <si>
    <t>"1.20" 3,39*5,95</t>
  </si>
  <si>
    <t>121,1</t>
  </si>
  <si>
    <t>69311081</t>
  </si>
  <si>
    <t>geotextilie netkaná separační, ochranná, filtrační, drenážní PES 300g/m2</t>
  </si>
  <si>
    <t>-299998078</t>
  </si>
  <si>
    <t>121,1*1,1845 'Přepočtené koeficientem množství</t>
  </si>
  <si>
    <t>271542211</t>
  </si>
  <si>
    <t>Podsyp pod základové konstrukce se zhutněním a urovnáním povrchu ze štěrkodrtě netříděné</t>
  </si>
  <si>
    <t>2081963028</t>
  </si>
  <si>
    <t>https://podminky.urs.cz/item/CS_URS_2024_02/271542211</t>
  </si>
  <si>
    <t>"1.10-1.11" 6,02*3,39*0,14</t>
  </si>
  <si>
    <t>"1.07" 1,43*1,51*0,14</t>
  </si>
  <si>
    <t>"1.09 a 1.12" 6,02*2,46*0,14</t>
  </si>
  <si>
    <t>" 1.16-1.17" 8,87*0,19</t>
  </si>
  <si>
    <t>273321411</t>
  </si>
  <si>
    <t>Základy z betonu železového (bez výztuže) desky z betonu bez zvláštních nároků na prostředí tř. C 20/25</t>
  </si>
  <si>
    <t>-1912315563</t>
  </si>
  <si>
    <t>https://podminky.urs.cz/item/CS_URS_2024_02/273321411</t>
  </si>
  <si>
    <t>"1.01" 2,18*8,61*0,15</t>
  </si>
  <si>
    <t>"1.05-1.06" 8,42*0,15</t>
  </si>
  <si>
    <t>"1.07" 1,43*1,51*0,15</t>
  </si>
  <si>
    <t>"1.10-1.11" 6,02*3,39*0,15</t>
  </si>
  <si>
    <t>"1.09 a 1.12" 6,02*2,46*0,15</t>
  </si>
  <si>
    <t>"1.13" 3,79*1,84*0,15</t>
  </si>
  <si>
    <t>"1.14" 2,1*0,15</t>
  </si>
  <si>
    <t>"1.15" 3,73*0,15</t>
  </si>
  <si>
    <t>" 1.16-1.17" 8,87*0,15</t>
  </si>
  <si>
    <t>"1.18-1.19" 2,46*5,95*0,15</t>
  </si>
  <si>
    <t>"1.20" 3,39*5,95*0,15</t>
  </si>
  <si>
    <t>18,2</t>
  </si>
  <si>
    <t>273325912</t>
  </si>
  <si>
    <t>Příplatek k ŽB základových desek za úpravu povrchů přehlazením</t>
  </si>
  <si>
    <t>-1069853156</t>
  </si>
  <si>
    <t>https://podminky.urs.cz/item/CS_URS_2024_02/273325912</t>
  </si>
  <si>
    <t>273362021</t>
  </si>
  <si>
    <t>Výztuž základů desek ze svařovaných sítí z drátů typu KARI</t>
  </si>
  <si>
    <t>921955254</t>
  </si>
  <si>
    <t>https://podminky.urs.cz/item/CS_URS_2024_02/273362021</t>
  </si>
  <si>
    <t>Kari síť KH 20 , oka 150x150 mm, průměr drátu 6 mm - 3,03 kg/m2</t>
  </si>
  <si>
    <t>(121,1*3,03)/1000</t>
  </si>
  <si>
    <t>310239211</t>
  </si>
  <si>
    <t>Zazdívka otvorů ve zdivu nadzákladovém cihlami pálenými plochy přes 1 m2 do 4 m2 na maltu vápenocementovou</t>
  </si>
  <si>
    <t>-544014526</t>
  </si>
  <si>
    <t>https://podminky.urs.cz/item/CS_URS_2024_02/310239211</t>
  </si>
  <si>
    <t>1.NP</t>
  </si>
  <si>
    <t>zdivo tl. 650 mm</t>
  </si>
  <si>
    <t>3*(1,23*0,65*2,4)</t>
  </si>
  <si>
    <t>zdivo tl. 510 mm</t>
  </si>
  <si>
    <t>0,82*0,51*2</t>
  </si>
  <si>
    <t>2.NP</t>
  </si>
  <si>
    <t>1,05*0,65*2,07</t>
  </si>
  <si>
    <t>zdivo tl. 520 mm</t>
  </si>
  <si>
    <t>0,47*0,52*2,01</t>
  </si>
  <si>
    <t>2.NP - okna</t>
  </si>
  <si>
    <t>0,46*0,38*0,6</t>
  </si>
  <si>
    <t>2*(0,53*0,38*0,6)</t>
  </si>
  <si>
    <t>8,9</t>
  </si>
  <si>
    <t>310271055</t>
  </si>
  <si>
    <t>Zazdívka otvorů ve zdivu nadzákladovém pórobetonovými tvárnicemi plochy přes 1 do 4 m2, tl. zdiva do 200 mm, pevnost tvárnic přes P2 do P4</t>
  </si>
  <si>
    <t>-1879499549</t>
  </si>
  <si>
    <t>https://podminky.urs.cz/item/CS_URS_2024_02/310271055</t>
  </si>
  <si>
    <t>0,9*2</t>
  </si>
  <si>
    <t>310271061</t>
  </si>
  <si>
    <t>Zazdívka otvorů ve zdivu nadzákladovém pórobetonovými tvárnicemi plochy přes 1 do 4 m2, tl. zdiva 250 mm, pevnost tvárnic do P2</t>
  </si>
  <si>
    <t>562956264</t>
  </si>
  <si>
    <t>https://podminky.urs.cz/item/CS_URS_2024_02/310271061</t>
  </si>
  <si>
    <t>1,1*2</t>
  </si>
  <si>
    <t>310271075</t>
  </si>
  <si>
    <t>Zazdívka otvorů ve zdivu nadzákladovém pórobetonovými tvárnicemi plochy přes 1 do 4 m2, tl. zdiva 300 mm, pevnost tvárnic přes P2 do P4</t>
  </si>
  <si>
    <t>1300947859</t>
  </si>
  <si>
    <t>https://podminky.urs.cz/item/CS_URS_2024_02/310271075</t>
  </si>
  <si>
    <t>1,42*2,62</t>
  </si>
  <si>
    <t>0,36*2,62</t>
  </si>
  <si>
    <t>6,5</t>
  </si>
  <si>
    <t>317168011</t>
  </si>
  <si>
    <t>Překlady keramické ploché osazené do maltového lože, výšky překladu 71 mm šířky 115 mm, délky 1000 mm</t>
  </si>
  <si>
    <t>166039924</t>
  </si>
  <si>
    <t>https://podminky.urs.cz/item/CS_URS_2024_02/317168011</t>
  </si>
  <si>
    <t>"1.NP" 4</t>
  </si>
  <si>
    <t>"2.NP" 7</t>
  </si>
  <si>
    <t>317234410</t>
  </si>
  <si>
    <t>Vyzdívka mezi nosníky cihlami pálenými na maltu cementovou</t>
  </si>
  <si>
    <t>-275894779</t>
  </si>
  <si>
    <t>https://podminky.urs.cz/item/CS_URS_2024_02/317234410</t>
  </si>
  <si>
    <t>I 180</t>
  </si>
  <si>
    <t>1,75*0,18*0,99</t>
  </si>
  <si>
    <t>1,75*0,18*0,94</t>
  </si>
  <si>
    <t>1,56*0,18*0,682</t>
  </si>
  <si>
    <t>1,56*0,18*0,51</t>
  </si>
  <si>
    <t>1,3*0,18*0,51</t>
  </si>
  <si>
    <t>1,63*0,18*0,54</t>
  </si>
  <si>
    <t>1,5*0,18*0,52</t>
  </si>
  <si>
    <t>1,4</t>
  </si>
  <si>
    <t>317944323</t>
  </si>
  <si>
    <t>Válcované nosníky dodatečně osazované do připravených otvorů bez zazdění hlav č. 14 až 22</t>
  </si>
  <si>
    <t>2037335273</t>
  </si>
  <si>
    <t>https://podminky.urs.cz/item/CS_URS_2024_02/317944323</t>
  </si>
  <si>
    <t>I 180 - 21,9 kg/m</t>
  </si>
  <si>
    <t>((10*1,75)*21,9)/1000</t>
  </si>
  <si>
    <t>((6*1,56)*21,9)/1000</t>
  </si>
  <si>
    <t>((4*1,56)*21,9)/1000</t>
  </si>
  <si>
    <t>((4*1,3)*21,9)/1000</t>
  </si>
  <si>
    <t>((4*1,63)*21,9)/1000</t>
  </si>
  <si>
    <t>((4*1,5)*21,9)/1000</t>
  </si>
  <si>
    <t>1,5</t>
  </si>
  <si>
    <t>319201321</t>
  </si>
  <si>
    <t>Vyrovnání nerovného povrchu vnitřního i vnějšího zdiva bez odsekání vadných cihel, maltou (s dodáním hmot) tl. do 30 mm</t>
  </si>
  <si>
    <t>1974488180</t>
  </si>
  <si>
    <t>https://podminky.urs.cz/item/CS_URS_2024_02/319201321</t>
  </si>
  <si>
    <t>390,43</t>
  </si>
  <si>
    <t>53,25</t>
  </si>
  <si>
    <t>444</t>
  </si>
  <si>
    <t>342241135</t>
  </si>
  <si>
    <t>Příčky nebo přizdívky jednoduché z cihel nebo příčkovek pálených na maltu MVC nebo MC lícových, včetně spárování dl. 240 mm (německý formát 240x115x71 mm) děrovaných, tl. 115 mm</t>
  </si>
  <si>
    <t>-1599941478</t>
  </si>
  <si>
    <t>https://podminky.urs.cz/item/CS_URS_2024_02/342241135</t>
  </si>
  <si>
    <t>1.NP - b.j. č. 1</t>
  </si>
  <si>
    <t>1*1,5</t>
  </si>
  <si>
    <t>(2,97*3,05)-(0,8*1,97)</t>
  </si>
  <si>
    <t>(3,39*3,05)-(0,8*1,97)</t>
  </si>
  <si>
    <t>1.NP ordinace</t>
  </si>
  <si>
    <t>(2,46*3,15)-(0,9*1,97)</t>
  </si>
  <si>
    <t>(2,39*3,71)-(0,7*1,97)</t>
  </si>
  <si>
    <t>2.NP - b.j. č. 2</t>
  </si>
  <si>
    <t>(4,62*3,87)-(0,8*1,97)</t>
  </si>
  <si>
    <t>(3,21*2,9)*(0,7*1,97*2)</t>
  </si>
  <si>
    <t>(9,3*3,87)-(2*0,8*1,97)</t>
  </si>
  <si>
    <t>2.NP - b.j. č. 3</t>
  </si>
  <si>
    <t>0,89*1,5</t>
  </si>
  <si>
    <t>(2,61*3,87)-(0,8*1,97)</t>
  </si>
  <si>
    <t>(2*3,98*3,87)</t>
  </si>
  <si>
    <t>147</t>
  </si>
  <si>
    <t>342291112</t>
  </si>
  <si>
    <t>Ukotvení příček polyuretanovou pěnou, tl. příčky přes 100 mm</t>
  </si>
  <si>
    <t>289742806</t>
  </si>
  <si>
    <t>https://podminky.urs.cz/item/CS_URS_2024_02/342291112</t>
  </si>
  <si>
    <t>2,97</t>
  </si>
  <si>
    <t>3,39</t>
  </si>
  <si>
    <t>2,46</t>
  </si>
  <si>
    <t>2,39</t>
  </si>
  <si>
    <t>4,62</t>
  </si>
  <si>
    <t>3,21</t>
  </si>
  <si>
    <t>9,3</t>
  </si>
  <si>
    <t>0,89</t>
  </si>
  <si>
    <t>2,61</t>
  </si>
  <si>
    <t>2*3,98</t>
  </si>
  <si>
    <t>342291121</t>
  </si>
  <si>
    <t>Ukotvení příček plochými kotvami, do konstrukce cihelné</t>
  </si>
  <si>
    <t>1996602122</t>
  </si>
  <si>
    <t>https://podminky.urs.cz/item/CS_URS_2024_02/342291121</t>
  </si>
  <si>
    <t>4*3,05</t>
  </si>
  <si>
    <t>2*3,15</t>
  </si>
  <si>
    <t>2*3,71</t>
  </si>
  <si>
    <t>2*3,87</t>
  </si>
  <si>
    <t>2*2,9</t>
  </si>
  <si>
    <t>3*3,87</t>
  </si>
  <si>
    <t>342291143</t>
  </si>
  <si>
    <t>Ukotvení příček expanzní maltou, tl. příčky přes 100 mm</t>
  </si>
  <si>
    <t>-1281194304</t>
  </si>
  <si>
    <t>https://podminky.urs.cz/item/CS_URS_2024_02/342291143</t>
  </si>
  <si>
    <t>346244381</t>
  </si>
  <si>
    <t>Plentování ocelových válcovaných nosníků jednostranné cihlami na maltu, výška stojiny do 200 mm</t>
  </si>
  <si>
    <t>-462588372</t>
  </si>
  <si>
    <t>https://podminky.urs.cz/item/CS_URS_2024_02/346244381</t>
  </si>
  <si>
    <t>4*1,75*0,18</t>
  </si>
  <si>
    <t>4*1,56*0,18</t>
  </si>
  <si>
    <t>2*1,3*0,18</t>
  </si>
  <si>
    <t>2*1,63*0,18</t>
  </si>
  <si>
    <t>2*1,5*0,18</t>
  </si>
  <si>
    <t>346481112</t>
  </si>
  <si>
    <t>Zaplentování rýh, potrubí, válcovaných nosníků, výklenků nebo nik jakéhokoliv tvaru, na maltu ve stěnách nebo před stěnami keramickým a funkčně podobným pletivem</t>
  </si>
  <si>
    <t>244426077</t>
  </si>
  <si>
    <t>https://podminky.urs.cz/item/CS_URS_2024_02/346481112</t>
  </si>
  <si>
    <t>1,38*1,15</t>
  </si>
  <si>
    <t>1,1*1,25</t>
  </si>
  <si>
    <t>1,06*0,682</t>
  </si>
  <si>
    <t>1,06*0,51</t>
  </si>
  <si>
    <t>0,8*0,51</t>
  </si>
  <si>
    <t>0,92*0,54</t>
  </si>
  <si>
    <t>1*0,52</t>
  </si>
  <si>
    <t>Vodorovné konstrukce</t>
  </si>
  <si>
    <t>411354313</t>
  </si>
  <si>
    <t>Podpěrná konstrukce stropů - desek, kleneb a skořepin výška podepření do 4 m tloušťka stropu přes 15 do 25 cm zřízení</t>
  </si>
  <si>
    <t>-387852138</t>
  </si>
  <si>
    <t>https://podminky.urs.cz/item/CS_URS_2024_02/411354313</t>
  </si>
  <si>
    <t>podepření kleneb</t>
  </si>
  <si>
    <t>8,87</t>
  </si>
  <si>
    <t>2,46*5,95</t>
  </si>
  <si>
    <t>3,39*5,95</t>
  </si>
  <si>
    <t>2,18*8,61</t>
  </si>
  <si>
    <t>3,39*6,02</t>
  </si>
  <si>
    <t>2,46*6,02</t>
  </si>
  <si>
    <t>1,84*3,79</t>
  </si>
  <si>
    <t>8,42</t>
  </si>
  <si>
    <t>3,73</t>
  </si>
  <si>
    <t>2,1š</t>
  </si>
  <si>
    <t>117</t>
  </si>
  <si>
    <t>411354314</t>
  </si>
  <si>
    <t>Podpěrná konstrukce stropů - desek, kleneb a skořepin výška podepření do 4 m tloušťka stropu přes 15 do 25 cm odstranění</t>
  </si>
  <si>
    <t>-71100896</t>
  </si>
  <si>
    <t>https://podminky.urs.cz/item/CS_URS_2024_02/411354314</t>
  </si>
  <si>
    <t>413231221</t>
  </si>
  <si>
    <t>Zazdívka zhlaví stropních trámů nebo válcovaných nosníků pálenými cihlami trámů, průřezu přes 0,02 do 0,04 m2</t>
  </si>
  <si>
    <t>1002095566</t>
  </si>
  <si>
    <t>https://podminky.urs.cz/item/CS_URS_2024_02/413231221</t>
  </si>
  <si>
    <t>2.NP, stropní trámy</t>
  </si>
  <si>
    <t>13*2</t>
  </si>
  <si>
    <t>9*2</t>
  </si>
  <si>
    <t>10*2</t>
  </si>
  <si>
    <t>413231231</t>
  </si>
  <si>
    <t>Zazdívka zhlaví stropních trámů nebo válcovaných nosníků pálenými cihlami trámů, průřezu přes 0,04 m2</t>
  </si>
  <si>
    <t>141152744</t>
  </si>
  <si>
    <t>https://podminky.urs.cz/item/CS_URS_2024_02/413231231</t>
  </si>
  <si>
    <t>17*2</t>
  </si>
  <si>
    <t>14*2</t>
  </si>
  <si>
    <t>413232221</t>
  </si>
  <si>
    <t>Zazdívka zhlaví stropních trámů nebo válcovaných nosníků pálenými cihlami válcovaných nosníků, výšky přes 150 do 300 mm</t>
  </si>
  <si>
    <t>684038164</t>
  </si>
  <si>
    <t>https://podminky.urs.cz/item/CS_URS_2024_02/413232221</t>
  </si>
  <si>
    <t>7*2</t>
  </si>
  <si>
    <t>Úpravy povrchů, podlahy a osazování výplní</t>
  </si>
  <si>
    <t>611325413</t>
  </si>
  <si>
    <t>Oprava vápenocementové omítky vnitřních ploch hladké, tl. do 20 mm stropů, v rozsahu opravované plochy přes 30 do 50%</t>
  </si>
  <si>
    <t>308297439</t>
  </si>
  <si>
    <t>https://podminky.urs.cz/item/CS_URS_2024_02/611325413</t>
  </si>
  <si>
    <t>170,05-12,03-5,79-2,76-14,41</t>
  </si>
  <si>
    <t>135,1</t>
  </si>
  <si>
    <t>612322341</t>
  </si>
  <si>
    <t>Omítka vápenocementová lehčená vnitřních ploch nanášená strojně dvouvrstvá, tloušťky jádrové omítky do 10 mm a tloušťky štuku do 3 mm štuková svislých konstrukcí stěn</t>
  </si>
  <si>
    <t>476429481</t>
  </si>
  <si>
    <t>https://podminky.urs.cz/item/CS_URS_2024_02/612322341</t>
  </si>
  <si>
    <t>nové příčky 1.NP</t>
  </si>
  <si>
    <t>(2*3,4*3,05)-(2*0,8*1,97)</t>
  </si>
  <si>
    <t>(2*2,46*3,05)-(2*0,8*1,97)</t>
  </si>
  <si>
    <t>(2,46*3,15)-(0,9*1,97)+(2,46*1,35)</t>
  </si>
  <si>
    <t>(2,34*3,07)-(0,7*1,97)+(2,34*1,27)</t>
  </si>
  <si>
    <t>"2.01" (10,4*3,2)-(2*0,8*1,97)-(0,96*1,98)</t>
  </si>
  <si>
    <t>"2.03" (13,5*3,2)-(2*0,7*1,97)-(2*0,8*1,97)</t>
  </si>
  <si>
    <t>"2.04" (4,4*2,9)-(0,7*1,97)</t>
  </si>
  <si>
    <t>"2.05" (11,9*2,9)-(0,7*1,97)-(1,07*1,65)</t>
  </si>
  <si>
    <t>"2.06" (21,1*3,2)-(2*0,8*1,97)-(1,25*0,84*2)</t>
  </si>
  <si>
    <t>"2.07" (19,76*3,2)-(3*0,8*1,97)-(1,25*1,84)</t>
  </si>
  <si>
    <t>"2.08" (13,8*3,2)-(0,8*1,97)-(1,25*1,84)-(1,23*1,85)</t>
  </si>
  <si>
    <t>"2.09" (13,5*3,2)-(0,8*1,97)-(1,23*1,85)</t>
  </si>
  <si>
    <t>"2.10" (11,11*3,2)-(3*0,8*1,97)</t>
  </si>
  <si>
    <t>"2.11" (27,2*3,2)-(1,23*1,85*3)-(3*0,8*1,97)</t>
  </si>
  <si>
    <t>"2.12" (13,14*3,2)-(0,8*1,97)-(1,23*1,85)</t>
  </si>
  <si>
    <t>"2.13" (13,7*3,2)-(0,8*1,97)-(1,23*1,85)</t>
  </si>
  <si>
    <t>"2.14" (13,4*3,2)-(0,8*1,97)-(1,23*1,85)</t>
  </si>
  <si>
    <t>"obklady" -51,3</t>
  </si>
  <si>
    <t>524</t>
  </si>
  <si>
    <t>612325413</t>
  </si>
  <si>
    <t>Oprava vápenocementové omítky vnitřních ploch hladké, tl. do 20 mm stěn, v rozsahu opravované plochy přes 30 do 50%</t>
  </si>
  <si>
    <t>22789414</t>
  </si>
  <si>
    <t>https://podminky.urs.cz/item/CS_URS_2024_02/612325413</t>
  </si>
  <si>
    <t>okna</t>
  </si>
  <si>
    <t>(2*(0,97+1,76+1,76))*0,4</t>
  </si>
  <si>
    <t>(7*(1,23+1,82+1,82))*0,4</t>
  </si>
  <si>
    <t>(2*(1,2+0,6))*0,4</t>
  </si>
  <si>
    <t>(0,35+0,96+0,96)*0,4</t>
  </si>
  <si>
    <t>(4*(0,29+0,54+0,54))*0,4</t>
  </si>
  <si>
    <t>(0,33+0,6+0,6)*0,4</t>
  </si>
  <si>
    <t>(1,07+1,65+1,65)*0,4</t>
  </si>
  <si>
    <t>(4*(1,25+1,84+1,84))*0,4</t>
  </si>
  <si>
    <t>(8*(1,23+1,85+1,85))*0,4</t>
  </si>
  <si>
    <t>(0,88+0,81+0,81)*0,4</t>
  </si>
  <si>
    <t>(0,29+0,54+0,54)*0,4</t>
  </si>
  <si>
    <t>(0,29+0,6+0,6)*0,4</t>
  </si>
  <si>
    <t>schodiště</t>
  </si>
  <si>
    <t>(20,2*3,2)*2</t>
  </si>
  <si>
    <t>612326321</t>
  </si>
  <si>
    <t>Omítka sanační vnitřních ploch jednovrstvá jednovrstvá, tloušťky do 20 mm nanášená strojně svislých konstrukcí stěn</t>
  </si>
  <si>
    <t>985747881</t>
  </si>
  <si>
    <t>https://podminky.urs.cz/item/CS_URS_2024_02/612326321</t>
  </si>
  <si>
    <t>"1.01" (21,6*3,07)-(0,9*2,02*2)-(0,8*1,97)-(0,93*0,93)</t>
  </si>
  <si>
    <t>"1.05-1.06" (12,82*2,9)-(0,8*1,97)-(2*0,6*1,97)-(0,9*1,97)</t>
  </si>
  <si>
    <t>"1.07" 3,74*2,5</t>
  </si>
  <si>
    <t>"1.09" (5,6*3,05)-(0,8*1,97)</t>
  </si>
  <si>
    <t>"1.10" (10*3,05)-(1,23*1,82)</t>
  </si>
  <si>
    <t>"1.11" (12*3,05)-(1,23*1,82*2)</t>
  </si>
  <si>
    <t>"1.12" (12,7*3,05)-(0,9*1,97)-(0,8*2)-(1,23*1,82)</t>
  </si>
  <si>
    <t>"1.13" (13,2*3,14)-(0,9*1,97)-(1,23*1,82)</t>
  </si>
  <si>
    <t>"1.14" (6,32*2,96)-(0,6*1,97)-(0,29*0,54*2)</t>
  </si>
  <si>
    <t>"1.15" (8,64*3,02)-(0,6*1,97)-(0,33*0,6*3)</t>
  </si>
  <si>
    <t>"1.16" (9,25*3,07)-(1,25*2,18)-(1,06*2,05)</t>
  </si>
  <si>
    <t>"1.17" (5,8*3,07)-(1,25*0,81)</t>
  </si>
  <si>
    <t>"1.18" (13,02*3,15)-(1,06*2,05*2)-(0,97*1,76)</t>
  </si>
  <si>
    <t>"1.19" 6,06*3,15</t>
  </si>
  <si>
    <t>"1.20" (21,1*3,2)-(1,06*2,05)-(0,97*1,76)-(1,23*1,82*2)</t>
  </si>
  <si>
    <t>ostění a nadpraží oken</t>
  </si>
  <si>
    <t>0,4*2,87</t>
  </si>
  <si>
    <t>"obklady" -53,25</t>
  </si>
  <si>
    <t>612328131</t>
  </si>
  <si>
    <t>Sanační štuk vnitřních ploch tloušťky do 3 mm svislých konstrukcí stěn</t>
  </si>
  <si>
    <t>-2058498043</t>
  </si>
  <si>
    <t>https://podminky.urs.cz/item/CS_URS_2024_02/612328131</t>
  </si>
  <si>
    <t>619995001</t>
  </si>
  <si>
    <t>Začištění omítek (s dodáním hmot) kolem oken, dveří, podlah, obkladů apod.</t>
  </si>
  <si>
    <t>-1901389800</t>
  </si>
  <si>
    <t>https://podminky.urs.cz/item/CS_URS_2024_02/619995001</t>
  </si>
  <si>
    <t>2*(0,35+0,96)</t>
  </si>
  <si>
    <t>((0,29+0,54)*2)*4</t>
  </si>
  <si>
    <t>2*(0,33+0,6)</t>
  </si>
  <si>
    <t>2*(1,25+0,81)</t>
  </si>
  <si>
    <t>2*(2*(0,97+1,76))</t>
  </si>
  <si>
    <t>7*(2*(1,23+1,82))</t>
  </si>
  <si>
    <t>2*((1,2+0,6)*2)</t>
  </si>
  <si>
    <t>2*(1,07+1,65)</t>
  </si>
  <si>
    <t>4*(2*(1,25+1,84))</t>
  </si>
  <si>
    <t>8*(2*(1,23+1,85))</t>
  </si>
  <si>
    <t>2*(0,88+0,81)</t>
  </si>
  <si>
    <t>2*(0,29+0,6)</t>
  </si>
  <si>
    <t>2*(0,29+0,54)</t>
  </si>
  <si>
    <t>dveře vchodové</t>
  </si>
  <si>
    <t>1,25+2,18+2,18</t>
  </si>
  <si>
    <t>0,9+2,02+2,02</t>
  </si>
  <si>
    <t>obklady</t>
  </si>
  <si>
    <t>keram. soklíky</t>
  </si>
  <si>
    <t>85,82</t>
  </si>
  <si>
    <t>311</t>
  </si>
  <si>
    <t>622212011</t>
  </si>
  <si>
    <t>Montáž kontaktního zateplení vnějšího ostění, nadpraží nebo parapetu lepením z polystyrenových desek (dodávka ve specifikaci) hloubky špalet do 200 mm, tloušťky desek přes 40 do 80 mm</t>
  </si>
  <si>
    <t>-495195072</t>
  </si>
  <si>
    <t>https://podminky.urs.cz/item/CS_URS_2024_02/622212011</t>
  </si>
  <si>
    <t>0,81*2</t>
  </si>
  <si>
    <t>28375945</t>
  </si>
  <si>
    <t>deska EPS 100 fasádní λ=0,037 tl 50mm</t>
  </si>
  <si>
    <t>-809775684</t>
  </si>
  <si>
    <t>1,62*0,2</t>
  </si>
  <si>
    <t>622215132</t>
  </si>
  <si>
    <t>Oprava kontaktního zateplení z polystyrenových desek jednotlivých malých ploch tloušťky přes 120 do 160 mm stěn, plochy jednotlivě přes 0,1 do 0,25 m2</t>
  </si>
  <si>
    <t>897347034</t>
  </si>
  <si>
    <t>https://podminky.urs.cz/item/CS_URS_2024_02/622215132</t>
  </si>
  <si>
    <t>622525201</t>
  </si>
  <si>
    <t>Oprava tenkovrstvé omítky vnějších ploch silikátové, akrylátové, silikonové nebo silikonsilikátové stěn, v rozsahu opravované plochy do 10%</t>
  </si>
  <si>
    <t>-232628907</t>
  </si>
  <si>
    <t>https://podminky.urs.cz/item/CS_URS_2024_02/622525201</t>
  </si>
  <si>
    <t>(0,31*0,6)*3</t>
  </si>
  <si>
    <t>631311114</t>
  </si>
  <si>
    <t>Mazanina z betonu prostého bez zvýšených nároků na prostředí tl. přes 50 do 80 mm tř. C 16/20</t>
  </si>
  <si>
    <t>-374451004</t>
  </si>
  <si>
    <t>https://podminky.urs.cz/item/CS_URS_2024_02/631311114</t>
  </si>
  <si>
    <t xml:space="preserve">strop nad 1.NP </t>
  </si>
  <si>
    <t>61,3*0,07</t>
  </si>
  <si>
    <t>9,2*0,07</t>
  </si>
  <si>
    <t>44,7*0,07</t>
  </si>
  <si>
    <t>36,9*0,07</t>
  </si>
  <si>
    <t>8,26*0,07</t>
  </si>
  <si>
    <t>11,3</t>
  </si>
  <si>
    <t>632450134</t>
  </si>
  <si>
    <t>Potěr cementový vyrovnávací ze suchých směsí v ploše o průměrné (střední) tl. přes 40 do 50 mm</t>
  </si>
  <si>
    <t>1557633402</t>
  </si>
  <si>
    <t>https://podminky.urs.cz/item/CS_URS_2024_02/632450134</t>
  </si>
  <si>
    <t>podlahy v přízemí</t>
  </si>
  <si>
    <t>632481215</t>
  </si>
  <si>
    <t>Separační vrstva k oddělení podlahových vrstev z geotextilie</t>
  </si>
  <si>
    <t>-102663812</t>
  </si>
  <si>
    <t>https://podminky.urs.cz/item/CS_URS_2024_02/632481215</t>
  </si>
  <si>
    <t>strop nad 1.NP</t>
  </si>
  <si>
    <t>167-14,38</t>
  </si>
  <si>
    <t>634112115</t>
  </si>
  <si>
    <t>Obvodová dilatace mezi stěnou a mazaninou nebo potěrem podlahovým páskem z pěnového PE tl. do 10 mm, výšky 150 mm</t>
  </si>
  <si>
    <t>961856946</t>
  </si>
  <si>
    <t>https://podminky.urs.cz/item/CS_URS_2024_02/634112115</t>
  </si>
  <si>
    <t>"1.16 a 1.17" 15,3</t>
  </si>
  <si>
    <t>"1.18-1.19" 19,4</t>
  </si>
  <si>
    <t>"1.20" 21,1</t>
  </si>
  <si>
    <t>" 1.10 - 1.11" 23,4</t>
  </si>
  <si>
    <t>" 1.09 - 1.12" 18,5</t>
  </si>
  <si>
    <t>" 1.13" 13,2</t>
  </si>
  <si>
    <t>" 1.05 - 1.06" 14,5</t>
  </si>
  <si>
    <t>"1.14 a 1.15" 6,32+8,64</t>
  </si>
  <si>
    <t>"1.01" 21,6</t>
  </si>
  <si>
    <t>635321121</t>
  </si>
  <si>
    <t>Násyp z recyklátu pod podlahy s udusáním a urovnáním povrchu, z recyklátu skleněného (pěnového skla)</t>
  </si>
  <si>
    <t>-1821319901</t>
  </si>
  <si>
    <t>https://podminky.urs.cz/item/CS_URS_2024_02/635321121</t>
  </si>
  <si>
    <t>nad klenbou</t>
  </si>
  <si>
    <t>(167-14,38)*0,2</t>
  </si>
  <si>
    <t>0,1*8,61</t>
  </si>
  <si>
    <t>(0,8*6)*4</t>
  </si>
  <si>
    <t>0,8*3,79</t>
  </si>
  <si>
    <t>0,8*3,07</t>
  </si>
  <si>
    <t>0,8*2,39</t>
  </si>
  <si>
    <t>0,4*4</t>
  </si>
  <si>
    <t>642944121</t>
  </si>
  <si>
    <t>Osazení ocelových dveřních zárubní lisovaných nebo z úhelníků dodatečně s vybetonováním prahu, plochy do 2,5 m2</t>
  </si>
  <si>
    <t>1725008843</t>
  </si>
  <si>
    <t>https://podminky.urs.cz/item/CS_URS_2024_02/642944121</t>
  </si>
  <si>
    <t>55331435</t>
  </si>
  <si>
    <t>zárubeň jednokřídlá ocelová pro dodatečnou montáž tl stěny 110-150mm rozměru 600/1970, 2100mm</t>
  </si>
  <si>
    <t>-1874196346</t>
  </si>
  <si>
    <t>55331436</t>
  </si>
  <si>
    <t>zárubeň jednokřídlá ocelová pro dodatečnou montáž tl stěny 110-150mm rozměru 700/1970, 2100mm</t>
  </si>
  <si>
    <t>1777942871</t>
  </si>
  <si>
    <t>55331437</t>
  </si>
  <si>
    <t>zárubeň jednokřídlá ocelová pro dodatečnou montáž tl stěny 110-150mm rozměru 800/1970, 2100mm</t>
  </si>
  <si>
    <t>-483342301</t>
  </si>
  <si>
    <t>55331438</t>
  </si>
  <si>
    <t>zárubeň jednokřídlá ocelová pro dodatečnou montáž tl stěny 110-150mm rozměru 900/1970, 2100mm</t>
  </si>
  <si>
    <t>1630500682</t>
  </si>
  <si>
    <t>949101111</t>
  </si>
  <si>
    <t>Lešení pomocné pracovní pro objekty pozemních staveb pro zatížení do 150 kg/m2, o výšce lešeňové podlahy do 1,9 m</t>
  </si>
  <si>
    <t>-1717775526</t>
  </si>
  <si>
    <t>https://podminky.urs.cz/item/CS_URS_2024_02/949101111</t>
  </si>
  <si>
    <t>"3.NP" 95,68</t>
  </si>
  <si>
    <t>949101112</t>
  </si>
  <si>
    <t>Lešení pomocné pracovní pro objekty pozemních staveb pro zatížení do 150 kg/m2, o výšce lešeňové podlahy přes 1,9 do 3,5 m</t>
  </si>
  <si>
    <t>-478944082</t>
  </si>
  <si>
    <t>https://podminky.urs.cz/item/CS_URS_2024_02/949101112</t>
  </si>
  <si>
    <t xml:space="preserve">Poznámka k položce:_x000D_
V ceně jsou započteny i náklady na montáž, opotřebení a demontáž lešení._x000D_
V ceně nejsou započteny náklady na manipulaci s lešením; tyto jsou již zahrnuty v cenách příslušných stavebních prací._x000D_
</t>
  </si>
  <si>
    <t>"1.NP" 170,05</t>
  </si>
  <si>
    <t>"2.NP" 167</t>
  </si>
  <si>
    <t>337,1</t>
  </si>
  <si>
    <t>952901101</t>
  </si>
  <si>
    <t>Čištění budov omytí jednoduchých oken nebo balkonových dveří pl do 0,6 m2</t>
  </si>
  <si>
    <t>689474073</t>
  </si>
  <si>
    <t>https://podminky.urs.cz/item/CS_URS_2024_02/952901101</t>
  </si>
  <si>
    <t>0,35*0,96</t>
  </si>
  <si>
    <t>(0,29*0,54)*4</t>
  </si>
  <si>
    <t>0,33*0,6</t>
  </si>
  <si>
    <t>0,29*0,54</t>
  </si>
  <si>
    <t>0,29*0,6</t>
  </si>
  <si>
    <t>952901103</t>
  </si>
  <si>
    <t>Čištění budov omytí jednoduchých oken nebo balkonových dveří pl přes 1,5 do 2,5 m2</t>
  </si>
  <si>
    <t>2091922761</t>
  </si>
  <si>
    <t>https://podminky.urs.cz/item/CS_URS_2024_02/952901103</t>
  </si>
  <si>
    <t>1,25*0,81</t>
  </si>
  <si>
    <t>2*(0,97*1,76)</t>
  </si>
  <si>
    <t>7*(1,23*1,82)</t>
  </si>
  <si>
    <t>(1,2*0,6)*2</t>
  </si>
  <si>
    <t>1,07*1,65</t>
  </si>
  <si>
    <t>4*(1,25*1,84)</t>
  </si>
  <si>
    <t>8*(1,23*1,85)</t>
  </si>
  <si>
    <t>0,88*0,81</t>
  </si>
  <si>
    <t>952901121</t>
  </si>
  <si>
    <t>Čištění budov omytí dveří nebo vrat pl do 1,5 m2</t>
  </si>
  <si>
    <t>-926763008</t>
  </si>
  <si>
    <t>https://podminky.urs.cz/item/CS_URS_2024_02/952901121</t>
  </si>
  <si>
    <t>1,25*2,18</t>
  </si>
  <si>
    <t>0,9*2,02</t>
  </si>
  <si>
    <t>952902021</t>
  </si>
  <si>
    <t>Čištění budov zametení hladkých podlah</t>
  </si>
  <si>
    <t>-439658604</t>
  </si>
  <si>
    <t>https://podminky.urs.cz/item/CS_URS_2024_02/952902021</t>
  </si>
  <si>
    <t>"1.NP" 170,05-12,03-5,79-2,76</t>
  </si>
  <si>
    <t>"2.NP" 167-14,38</t>
  </si>
  <si>
    <t>398</t>
  </si>
  <si>
    <t>952902041</t>
  </si>
  <si>
    <t>Čištění budov drhnutí hladkých podlah s chemickými prostředky</t>
  </si>
  <si>
    <t>-1641395133</t>
  </si>
  <si>
    <t>https://podminky.urs.cz/item/CS_URS_2024_02/952902041</t>
  </si>
  <si>
    <t>952902221</t>
  </si>
  <si>
    <t>Čištění budov zametení schodišť</t>
  </si>
  <si>
    <t>-976094994</t>
  </si>
  <si>
    <t>https://podminky.urs.cz/item/CS_URS_2024_02/952902221</t>
  </si>
  <si>
    <t>14,38</t>
  </si>
  <si>
    <t>12,95</t>
  </si>
  <si>
    <t>952902241</t>
  </si>
  <si>
    <t>Čištění budov drhnutí schodišť s chemickými prostředky</t>
  </si>
  <si>
    <t>-2121825845</t>
  </si>
  <si>
    <t>https://podminky.urs.cz/item/CS_URS_2024_02/952902241</t>
  </si>
  <si>
    <t>953943211</t>
  </si>
  <si>
    <t>Osazování drobných kovových předmětů kotvených do stěny hasicího přístroje</t>
  </si>
  <si>
    <t>968030800</t>
  </si>
  <si>
    <t>https://podminky.urs.cz/item/CS_URS_2024_02/953943211</t>
  </si>
  <si>
    <t>44932114</t>
  </si>
  <si>
    <t>přístroj hasicí ruční práškový PG 6 LE</t>
  </si>
  <si>
    <t>-437834495</t>
  </si>
  <si>
    <t>962031132</t>
  </si>
  <si>
    <t>Bourání příček nebo přizdívek z cihel pálených plných nebo dutých, tl. do 100 mm</t>
  </si>
  <si>
    <t>790567744</t>
  </si>
  <si>
    <t>https://podminky.urs.cz/item/CS_URS_2024_02/962031132</t>
  </si>
  <si>
    <t>2*(0,95*2)</t>
  </si>
  <si>
    <t>3,46*3</t>
  </si>
  <si>
    <t>6,52*3,55</t>
  </si>
  <si>
    <t>37,4</t>
  </si>
  <si>
    <t>962031133</t>
  </si>
  <si>
    <t>Bourání příček nebo přizdívek z cihel pálených plných nebo dutých, tl. přes 100 do 150 mm</t>
  </si>
  <si>
    <t>-162941365</t>
  </si>
  <si>
    <t>https://podminky.urs.cz/item/CS_URS_2024_02/962031133</t>
  </si>
  <si>
    <t>11*3,55</t>
  </si>
  <si>
    <t>39,1</t>
  </si>
  <si>
    <t>962032231</t>
  </si>
  <si>
    <t>Bourání zdiva nadzákladového z cihel pálených plných nebo lícových nebo vápenopískových, na maltu vápennou nebo vápenocementovou, objemu přes 1 m3</t>
  </si>
  <si>
    <t>675493015</t>
  </si>
  <si>
    <t>https://podminky.urs.cz/item/CS_URS_2024_02/962032231</t>
  </si>
  <si>
    <t>3,2*3,54*0,25</t>
  </si>
  <si>
    <t>962032641</t>
  </si>
  <si>
    <t>Bourání zdiva nadzákladového komínového z cihel pálených, šamotových nebo vápenopískových, na maltu cementovou</t>
  </si>
  <si>
    <t>737055125</t>
  </si>
  <si>
    <t>https://podminky.urs.cz/item/CS_URS_2024_02/962032641</t>
  </si>
  <si>
    <t>4*0,48*0,48</t>
  </si>
  <si>
    <t>2,87*0,54*4,6</t>
  </si>
  <si>
    <t>8,1</t>
  </si>
  <si>
    <t>962032691</t>
  </si>
  <si>
    <t>Příplatek k cenám za zvýšenou pracnost bourání zdiva nadstřešního</t>
  </si>
  <si>
    <t>-237186143</t>
  </si>
  <si>
    <t>https://podminky.urs.cz/item/CS_URS_2024_02/962032691</t>
  </si>
  <si>
    <t>komín</t>
  </si>
  <si>
    <t>1,43*0,54*2,2</t>
  </si>
  <si>
    <t>1,7</t>
  </si>
  <si>
    <t>962084131</t>
  </si>
  <si>
    <t>Bourání příček nebo přizdívek deskových, umakartových, sololitových apod., tl. přes 50 do 100 mm</t>
  </si>
  <si>
    <t>1670370747</t>
  </si>
  <si>
    <t>https://podminky.urs.cz/item/CS_URS_2024_02/962084131</t>
  </si>
  <si>
    <t>heraklitové příčky na půdě</t>
  </si>
  <si>
    <t>42,53*2,3</t>
  </si>
  <si>
    <t>964061321</t>
  </si>
  <si>
    <t>Uvolnění zhlaví trámu pro jakoukoliv délku uložení, ze zdiva cihelného, o průřezu zhlaví do 0,03 m2</t>
  </si>
  <si>
    <t>-1917825028</t>
  </si>
  <si>
    <t>https://podminky.urs.cz/item/CS_URS_2024_02/964061321</t>
  </si>
  <si>
    <t>15*2</t>
  </si>
  <si>
    <t>964061331</t>
  </si>
  <si>
    <t>Uvolnění zhlaví trámu pro jakoukoliv délku uložení, ze zdiva cihelného, o průřezu zhlaví do 0,05 m2</t>
  </si>
  <si>
    <t>1821708546</t>
  </si>
  <si>
    <t>https://podminky.urs.cz/item/CS_URS_2024_02/964061331</t>
  </si>
  <si>
    <t>7*2*2</t>
  </si>
  <si>
    <t>965031131</t>
  </si>
  <si>
    <t>Bourání podlah z cihel bez podkladního lože, s jakoukoliv výplní spár kladených naplocho, plochy přes 1 m2</t>
  </si>
  <si>
    <t>2013428437</t>
  </si>
  <si>
    <t>https://podminky.urs.cz/item/CS_URS_2024_02/965031131</t>
  </si>
  <si>
    <t>půda</t>
  </si>
  <si>
    <t>17,3*12,6</t>
  </si>
  <si>
    <t>"schodiště" -(4,24*3,8)</t>
  </si>
  <si>
    <t>"komíny" -(2,87*0,54)-(0,48*0,48)</t>
  </si>
  <si>
    <t>200,1</t>
  </si>
  <si>
    <t>965043441</t>
  </si>
  <si>
    <t>Bourání mazanin betonových s potěrem nebo teracem tl. do 150 mm, plochy přes 4 m2</t>
  </si>
  <si>
    <t>-482164908</t>
  </si>
  <si>
    <t>https://podminky.urs.cz/item/CS_URS_2024_02/965043441</t>
  </si>
  <si>
    <t>"1.01"18,77</t>
  </si>
  <si>
    <t>"1.02" 15,74</t>
  </si>
  <si>
    <t>"1.03-1.04" 22,6</t>
  </si>
  <si>
    <t>"1.09"8,4</t>
  </si>
  <si>
    <t>"1.12-1.13" 8,4</t>
  </si>
  <si>
    <t>"1.14-1.15" 2,1</t>
  </si>
  <si>
    <t>"1.16-1.18" 3,73</t>
  </si>
  <si>
    <t>"2.01" 8,26</t>
  </si>
  <si>
    <t>"2.02" 24,62</t>
  </si>
  <si>
    <t>"2.03" 25,86</t>
  </si>
  <si>
    <t>"2.04-2.05" 44,6</t>
  </si>
  <si>
    <t>"2.06-2.07" 37,1</t>
  </si>
  <si>
    <t>"2.08-2.09" 9,2</t>
  </si>
  <si>
    <t>"2.10-2.15" 10,11</t>
  </si>
  <si>
    <t>242*0,1</t>
  </si>
  <si>
    <t>965082941</t>
  </si>
  <si>
    <t>Odstranění násypu pod podlahami nebo ochranného násypu na střechách tl. přes 200 mm jakékoliv plochy</t>
  </si>
  <si>
    <t>12139258</t>
  </si>
  <si>
    <t>https://podminky.urs.cz/item/CS_URS_2024_02/965082941</t>
  </si>
  <si>
    <t>2.NP - nad klenbou</t>
  </si>
  <si>
    <t>2,9*6,7</t>
  </si>
  <si>
    <t>2*4</t>
  </si>
  <si>
    <t>2*6,9</t>
  </si>
  <si>
    <t>4,07*2,1*0,2</t>
  </si>
  <si>
    <t>4,78*2,01*0,2</t>
  </si>
  <si>
    <t>2,18*3,8*0,2</t>
  </si>
  <si>
    <t>966081121</t>
  </si>
  <si>
    <t>Bourání kontaktního zateplení včetně povrchové úpravy omítkou nebo nátěrem malých ploch, jakékoli tloušťky, včetně vyřezání z polystyrénových desek, plochy jednotlivě přes 0,25 do 1,0 m2</t>
  </si>
  <si>
    <t>-1340640846</t>
  </si>
  <si>
    <t>https://podminky.urs.cz/item/CS_URS_2024_02/966081121</t>
  </si>
  <si>
    <t>rozšíření dveřního otvoru - vchod lékař</t>
  </si>
  <si>
    <t>966081123</t>
  </si>
  <si>
    <t>Bourání kontaktního zateplení včetně povrchové úpravy omítkou nebo nátěrem malých ploch, jakékoli tloušťky, včetně vyřezání z polystyrénových desek, plochy jednotlivě přes 1,0 do 2,0 m2</t>
  </si>
  <si>
    <t>2120938357</t>
  </si>
  <si>
    <t>https://podminky.urs.cz/item/CS_URS_2024_02/966081123</t>
  </si>
  <si>
    <t>Nový okenní otvor</t>
  </si>
  <si>
    <t>967031142</t>
  </si>
  <si>
    <t>Přisekání (špicování) plošné nebo rovných ostění zdiva z cihel pálených rovných ostění, bez odstupu, po hrubém vybourání otvorů, na maltu cementovou</t>
  </si>
  <si>
    <t>-1965182022</t>
  </si>
  <si>
    <t>https://podminky.urs.cz/item/CS_URS_2024_02/967031142</t>
  </si>
  <si>
    <t>okno</t>
  </si>
  <si>
    <t>2*(0,99*0,81)</t>
  </si>
  <si>
    <t>dveře</t>
  </si>
  <si>
    <t>0,94*2,18</t>
  </si>
  <si>
    <t>2*(0,68*2,05)</t>
  </si>
  <si>
    <t>2*(0,51*2,05)</t>
  </si>
  <si>
    <t>0,51*2</t>
  </si>
  <si>
    <t>0,52*2,05</t>
  </si>
  <si>
    <t>2*(0,54*2)</t>
  </si>
  <si>
    <t>2*(0,1*2,05)</t>
  </si>
  <si>
    <t>13,2</t>
  </si>
  <si>
    <t>968062455</t>
  </si>
  <si>
    <t>Vybourání dřevěných dveřních zárubní pl do 2 m2</t>
  </si>
  <si>
    <t>-751623767</t>
  </si>
  <si>
    <t>https://podminky.urs.cz/item/CS_URS_2024_02/968062455</t>
  </si>
  <si>
    <t>2*(0,8*1,97)</t>
  </si>
  <si>
    <t>(0,8*1,75)*2</t>
  </si>
  <si>
    <t>0,7*1,75</t>
  </si>
  <si>
    <t>968072455</t>
  </si>
  <si>
    <t>Vybourání kovových dveřních zárubní pl do 2 m2</t>
  </si>
  <si>
    <t>1053845994</t>
  </si>
  <si>
    <t>https://podminky.urs.cz/item/CS_URS_2024_02/968072455</t>
  </si>
  <si>
    <t>(0,6*1,97)*5</t>
  </si>
  <si>
    <t>0,7*1,97</t>
  </si>
  <si>
    <t>(0,8*1,97)*3</t>
  </si>
  <si>
    <t>0,9*1,97</t>
  </si>
  <si>
    <t>(0,8*1,97)*7</t>
  </si>
  <si>
    <t>(0,9*1,97)*2</t>
  </si>
  <si>
    <t>"dveře na půdu" 1*1,9</t>
  </si>
  <si>
    <t>36,2</t>
  </si>
  <si>
    <t>968082015</t>
  </si>
  <si>
    <t>Vybourání plastových rámů oken s křídly, dveřních zárubní, vrat rámu oken s křídly, plochy do 1 m2</t>
  </si>
  <si>
    <t>-26801288</t>
  </si>
  <si>
    <t>https://podminky.urs.cz/item/CS_URS_2024_02/968082015</t>
  </si>
  <si>
    <t>1.NP - kotelna, sklady</t>
  </si>
  <si>
    <t>(0,33*0,6)*3</t>
  </si>
  <si>
    <t>(0,29*0,54)*2</t>
  </si>
  <si>
    <t>968082021</t>
  </si>
  <si>
    <t>Vybourání plastových zárubní dveří plochy do 2 m2</t>
  </si>
  <si>
    <t>-2084989776</t>
  </si>
  <si>
    <t>https://podminky.urs.cz/item/CS_URS_2024_02/968082021</t>
  </si>
  <si>
    <t>Poznámka k položce:_x000D_
 V cenách jsou započteny i náklady na vyvěšení křídel.</t>
  </si>
  <si>
    <t>0,8*1,97</t>
  </si>
  <si>
    <t>971033361</t>
  </si>
  <si>
    <t>Vybourání otvorů ve zdivu základovém nebo nadzákladovém z cihel, tvárnic, příčkovek z cihel pálených na maltu vápennou nebo vápenocementovou plochy do 0,09 m2, tl. do 600 mm</t>
  </si>
  <si>
    <t>-1589843119</t>
  </si>
  <si>
    <t>https://podminky.urs.cz/item/CS_URS_2024_02/971033361</t>
  </si>
  <si>
    <t>prostup pro potrubí VZT 20x20 cm</t>
  </si>
  <si>
    <t>971033631</t>
  </si>
  <si>
    <t>Vybourání otvorů ve zdivu základovém nebo nadzákladovém z cihel, tvárnic, příčkovek z cihel pálených na maltu vápennou nebo vápenocementovou plochy do 4 m2, tl. do 150 mm</t>
  </si>
  <si>
    <t>-216920748</t>
  </si>
  <si>
    <t>https://podminky.urs.cz/item/CS_URS_2024_02/971033631</t>
  </si>
  <si>
    <t>2.NP - příčka</t>
  </si>
  <si>
    <t>1,82</t>
  </si>
  <si>
    <t>971033651</t>
  </si>
  <si>
    <t>Vybourání otvorů ve zdivu základovém nebo nadzákladovém z cihel, tvárnic, příčkovek z cihel pálených na maltu vápennou nebo vápenocementovou plochy do 4 m2, tl. do 600 mm</t>
  </si>
  <si>
    <t>-1464482558</t>
  </si>
  <si>
    <t>https://podminky.urs.cz/item/CS_URS_2024_02/971033651</t>
  </si>
  <si>
    <t>1,06*2,05*0,51</t>
  </si>
  <si>
    <t>0,135*2*0,51</t>
  </si>
  <si>
    <t>0,92*2*0,38</t>
  </si>
  <si>
    <t>2,02*0,5*0,52</t>
  </si>
  <si>
    <t>2,5</t>
  </si>
  <si>
    <t>971033681</t>
  </si>
  <si>
    <t>Vybourání otvorů ve zdivu základovém nebo nadzákladovém z cihel, tvárnic, příčkovek z cihel pálených na maltu vápennou nebo vápenocementovou plochy do 4 m2, tl. do 900 mm</t>
  </si>
  <si>
    <t>1350469253</t>
  </si>
  <si>
    <t>https://podminky.urs.cz/item/CS_URS_2024_02/971033681</t>
  </si>
  <si>
    <t>1,06*2,05*0,682</t>
  </si>
  <si>
    <t>971033691</t>
  </si>
  <si>
    <t>Vybourání otvorů ve zdivu základovém nebo nadzákladovém z cihel, tvárnic, příčkovek z cihel pálených na maltu vápennou nebo vápenocementovou plochy do 4 m2, tl. přes 900 mm</t>
  </si>
  <si>
    <t>-1760634375</t>
  </si>
  <si>
    <t>https://podminky.urs.cz/item/CS_URS_2024_02/971033691</t>
  </si>
  <si>
    <t>1,25*0,81*0,99</t>
  </si>
  <si>
    <t>vchodové dveře do ordinace</t>
  </si>
  <si>
    <t>2,78*0,22*0,94</t>
  </si>
  <si>
    <t>0,76*1,25*0,94</t>
  </si>
  <si>
    <t>972033141</t>
  </si>
  <si>
    <t>Vybourání otvorů v klenbách z cihel bez odstranění podlahy a násypu, plochy do 0,0225 m2, tl. do 150 mm</t>
  </si>
  <si>
    <t>1376893138</t>
  </si>
  <si>
    <t>https://podminky.urs.cz/item/CS_URS_2024_02/972033141</t>
  </si>
  <si>
    <t>pro potrubí VZT</t>
  </si>
  <si>
    <t>973031325</t>
  </si>
  <si>
    <t>Vysekání výklenků nebo kapes ve zdivu z cihel na maltu vápennou nebo vápenocementovou kapes, plochy do 0,10 m2, hl. do 300 mm</t>
  </si>
  <si>
    <t>1207870419</t>
  </si>
  <si>
    <t>https://podminky.urs.cz/item/CS_URS_2024_02/973031325</t>
  </si>
  <si>
    <t>974031164</t>
  </si>
  <si>
    <t>Vysekání rýh ve zdivu cihelném na maltu vápennou nebo vápenocementovou do hl. 150 mm a šířky do 150 mm</t>
  </si>
  <si>
    <t>-558927245</t>
  </si>
  <si>
    <t>https://podminky.urs.cz/item/CS_URS_2024_02/974031164</t>
  </si>
  <si>
    <t>drážky pro potrubí VZT</t>
  </si>
  <si>
    <t>974031666</t>
  </si>
  <si>
    <t>Vysekání rýh ve zdivu cihelném na maltu vápennou nebo vápenocementovou pro vtahování nosníků do zdí, před vybouráním otvoru do hl. 150 mm, při v. nosníku do 250 mm</t>
  </si>
  <si>
    <t>171150270</t>
  </si>
  <si>
    <t>https://podminky.urs.cz/item/CS_URS_2024_02/974031666</t>
  </si>
  <si>
    <t>6*1,75</t>
  </si>
  <si>
    <t>4*1,36</t>
  </si>
  <si>
    <t>3*1,56</t>
  </si>
  <si>
    <t>3*1,3</t>
  </si>
  <si>
    <t>3*1,5</t>
  </si>
  <si>
    <t>975021311</t>
  </si>
  <si>
    <t>Podchycení nadzákladového zdiva pod stropem dřevěnou výztuhou nad vybouraným otvorem, pro jakoukoliv délku podchycení, při tl. zdiva přes 450 do 600 mm</t>
  </si>
  <si>
    <t>2132524698</t>
  </si>
  <si>
    <t>https://podminky.urs.cz/item/CS_URS_2024_02/975021311</t>
  </si>
  <si>
    <t xml:space="preserve">Poznámka k položce:_x000D_
 V cenách jsou započteny i náklady na:
_x000D_
a) vybourání otvorů pro provléknutí vynášecích trámů pro podchycení zdí,
_x000D_
b) vynesení podchycené konstrukce._x000D_
</t>
  </si>
  <si>
    <t>1,06</t>
  </si>
  <si>
    <t>0,8</t>
  </si>
  <si>
    <t>0,92</t>
  </si>
  <si>
    <t>975021411</t>
  </si>
  <si>
    <t>Podchycení nadzákladového zdiva pod stropem dřevěnou výztuhou nad vybouraným otvorem, pro jakoukoliv délku podchycení, při tl. zdiva přes 600 do 900 mm</t>
  </si>
  <si>
    <t>-2054945742</t>
  </si>
  <si>
    <t>https://podminky.urs.cz/item/CS_URS_2024_02/975021411</t>
  </si>
  <si>
    <t>975021711</t>
  </si>
  <si>
    <t>Podchycení nadzákladového zdiva pod stropem dřevěnou výztuhou nad vybouraným otvorem, pro jakoukoliv délku podchycení, při tl. zdiva přes 900 do 1500 mm</t>
  </si>
  <si>
    <t>1788454363</t>
  </si>
  <si>
    <t>https://podminky.urs.cz/item/CS_URS_2024_02/975021711</t>
  </si>
  <si>
    <t>Poznámka k položce:_x000D_
Množství jednotek podchycování při vybourávání otvorů se určuje v m světlosti otvoru.</t>
  </si>
  <si>
    <t>1,25</t>
  </si>
  <si>
    <t>976061111</t>
  </si>
  <si>
    <t>Vybourání dřevěných konstrukcí zábradlí a madel</t>
  </si>
  <si>
    <t>-1797651714</t>
  </si>
  <si>
    <t>https://podminky.urs.cz/item/CS_URS_2024_02/976061111</t>
  </si>
  <si>
    <t>5*4</t>
  </si>
  <si>
    <t>978012191</t>
  </si>
  <si>
    <t>Otlučení vápenných nebo vápenocementových omítek vnitřních ploch stropů rákosovaných, v rozsahu přes 50 do 100 %</t>
  </si>
  <si>
    <t>773208550</t>
  </si>
  <si>
    <t>https://podminky.urs.cz/item/CS_URS_2024_02/978012191</t>
  </si>
  <si>
    <t>167,2-14,38</t>
  </si>
  <si>
    <t>153</t>
  </si>
  <si>
    <t>978013191</t>
  </si>
  <si>
    <t>Otlučení vápenných nebo vápenocementových omítek vnitřních ploch stěn s vyškrabáním spar, s očištěním zdiva, v rozsahu přes 50 do 100 %</t>
  </si>
  <si>
    <t>802248868</t>
  </si>
  <si>
    <t>https://podminky.urs.cz/item/CS_URS_2024_02/978013191</t>
  </si>
  <si>
    <t>"1.01" (21,58*2,93)-(0,96*2)-(0,8*1,92*2)-(0,9*2,02)-(0,93*2)-(0,95*2,02)-(0,9*1,97)</t>
  </si>
  <si>
    <t>"1.02" (21,9*2,77)-(0,93*2)-(0,97*1,76)</t>
  </si>
  <si>
    <t>"1.03-1.04" (21,5*2,81)-(0,96*2)-(0,97*1,76)-(2*1,23*1,82)</t>
  </si>
  <si>
    <t>"1.06" (12*3,24)-(0,9*1,97)-(1,03*2,08)</t>
  </si>
  <si>
    <t>"1.12-1.13" (12,56*2,8)-(0,98*2,2)-(2*0,6*1,97)-(0,9*1,97)</t>
  </si>
  <si>
    <t>"1.14-1.15" (6,32*2,88)-(0,6*1,97)-(2*(0,54*1,15))</t>
  </si>
  <si>
    <t>"1.16-1.18" (8,64*2,97)-(0,6*1,97)-(3*0,31*0,6)</t>
  </si>
  <si>
    <t>"2.01" (10,38*3,5)-(2*0,9*1,97)-(0,96*1,9)-(1,42*2,62)</t>
  </si>
  <si>
    <t>"2.02" (19,8*3,4)-(0,8*1,97)-(1*2,01)-(0,8*1,97*3)-(1,23*1,85)</t>
  </si>
  <si>
    <t>"2.03" (21,1*3,4)-(0,9*1,97)-(0,8*1,97)-(1,25*1,84*2)</t>
  </si>
  <si>
    <t>"2.04-2.05" (28*3,4)-(0,8*1,97*3)-(1,25*1,85*4)</t>
  </si>
  <si>
    <t>"2.06-2.07" (23,7*3,4)-(3*0,8*1,97)-(4*1,23*1,85)</t>
  </si>
  <si>
    <t>"2.08-2.09" (13,4*3,4)-(1,23*1,85)-(1,1*2,09)</t>
  </si>
  <si>
    <t>"2.10-2.15" (13,6*2,9)-(0,31*0,6*5)-(1,07*1,65)-(1,42*2,62)</t>
  </si>
  <si>
    <t>"obklady" -60</t>
  </si>
  <si>
    <t>"+ 10% (ostění aj.)" 574*1,1</t>
  </si>
  <si>
    <t>978059541</t>
  </si>
  <si>
    <t>Odsekání obkladů stěn včetně otlučení podkladní omítky až na zdivo z obkládaček vnitřních, z jakýchkoliv materiálů, plochy přes 1 m2</t>
  </si>
  <si>
    <t>-639569141</t>
  </si>
  <si>
    <t>https://podminky.urs.cz/item/CS_URS_2024_02/978059541</t>
  </si>
  <si>
    <t>3*2</t>
  </si>
  <si>
    <t>1,7*2</t>
  </si>
  <si>
    <t>3,04*3,36</t>
  </si>
  <si>
    <t>2,75*1,36</t>
  </si>
  <si>
    <t>2,7*1,36</t>
  </si>
  <si>
    <t>2*1,36</t>
  </si>
  <si>
    <t>2,23*1,36</t>
  </si>
  <si>
    <t>1,5*1,36</t>
  </si>
  <si>
    <t>2,4*1,36</t>
  </si>
  <si>
    <t>1,2*1,36</t>
  </si>
  <si>
    <t>2*(3*1,36)</t>
  </si>
  <si>
    <t>3,62*1,36</t>
  </si>
  <si>
    <t>2,8*1,36</t>
  </si>
  <si>
    <t>2,3*1,36</t>
  </si>
  <si>
    <t>99</t>
  </si>
  <si>
    <t>985131411</t>
  </si>
  <si>
    <t>Očištění ploch stěn, rubu kleneb a podlah vysušení stlačeným vzduchem</t>
  </si>
  <si>
    <t>1294726396</t>
  </si>
  <si>
    <t>https://podminky.urs.cz/item/CS_URS_2024_02/985131411</t>
  </si>
  <si>
    <t>rub klenby</t>
  </si>
  <si>
    <t>168-14,38</t>
  </si>
  <si>
    <t>997</t>
  </si>
  <si>
    <t>Přesun sutě</t>
  </si>
  <si>
    <t>997006012</t>
  </si>
  <si>
    <t>Úprava stavebního odpadu třídění ruční</t>
  </si>
  <si>
    <t>819135935</t>
  </si>
  <si>
    <t>https://podminky.urs.cz/item/CS_URS_2024_02/997006012</t>
  </si>
  <si>
    <t>101</t>
  </si>
  <si>
    <t>997013214</t>
  </si>
  <si>
    <t>Vnitrostaveništní doprava suti a vybouraných hmot vodorovně do 50 m s naložením ručně pro budovy a haly výšky přes 12 do 15 m</t>
  </si>
  <si>
    <t>1116312626</t>
  </si>
  <si>
    <t>https://podminky.urs.cz/item/CS_URS_2024_02/997013214</t>
  </si>
  <si>
    <t>997013311</t>
  </si>
  <si>
    <t>Shoz na stavební suť montáž a demontáž shozu výšky do 10 m</t>
  </si>
  <si>
    <t>1066362959</t>
  </si>
  <si>
    <t>https://podminky.urs.cz/item/CS_URS_2024_02/997013311</t>
  </si>
  <si>
    <t>103</t>
  </si>
  <si>
    <t>997013321</t>
  </si>
  <si>
    <t>Příplatek k shozu suti v do 10 m za první a ZKD den použití</t>
  </si>
  <si>
    <t>2001965035</t>
  </si>
  <si>
    <t>https://podminky.urs.cz/item/CS_URS_2024_02/997013321</t>
  </si>
  <si>
    <t>6*30</t>
  </si>
  <si>
    <t>997013501</t>
  </si>
  <si>
    <t>Odvoz suti a vybouraných hmot na skládku nebo meziskládku se složením, na vzdálenost do 1 km</t>
  </si>
  <si>
    <t>641148753</t>
  </si>
  <si>
    <t>https://podminky.urs.cz/item/CS_URS_2024_02/997013501</t>
  </si>
  <si>
    <t>105</t>
  </si>
  <si>
    <t>997013509</t>
  </si>
  <si>
    <t>Příplatek k odvozu suti a vybouraných hmot na skládku ZKD 1 km přes 1 km</t>
  </si>
  <si>
    <t>-1382711364</t>
  </si>
  <si>
    <t>https://podminky.urs.cz/item/CS_URS_2024_02/997013509</t>
  </si>
  <si>
    <t>275*11</t>
  </si>
  <si>
    <t>997013601</t>
  </si>
  <si>
    <t>Poplatek za uložení stavebního odpadu na skládce (skládkovné) z prostého betonu zatříděného do Katalogu odpadů pod kódem 17 01 01</t>
  </si>
  <si>
    <t>1953156872</t>
  </si>
  <si>
    <t>https://podminky.urs.cz/item/CS_URS_2024_02/997013601</t>
  </si>
  <si>
    <t>"podlahy" 53,24</t>
  </si>
  <si>
    <t>107</t>
  </si>
  <si>
    <t>997013603</t>
  </si>
  <si>
    <t>Poplatek za uložení stavebního odpadu na skládce (skládkovné) cihelného zatříděného do Katalogu odpadů pod kódem 17 01 02</t>
  </si>
  <si>
    <t>141689049</t>
  </si>
  <si>
    <t>https://podminky.urs.cz/item/CS_URS_2024_02/997013603</t>
  </si>
  <si>
    <t>6,769+10,205+5,098+13,535+1,17+2,208+24,412+0,779+0,491+4,5+2,7+4,5+2,861+1,4+0,198+4,5</t>
  </si>
  <si>
    <t>85,4</t>
  </si>
  <si>
    <t>997013607</t>
  </si>
  <si>
    <t>Poplatek za uložení stavebního odpadu na skládce (skládkovné) z tašek a keramických výrobků zatříděného do Katalogu odpadů pod kódem 17 01 03</t>
  </si>
  <si>
    <t>1096212957</t>
  </si>
  <si>
    <t>https://podminky.urs.cz/item/CS_URS_2024_02/997013607</t>
  </si>
  <si>
    <t>"dlažba a obklady" 4,08+4,3</t>
  </si>
  <si>
    <t>109</t>
  </si>
  <si>
    <t>997013631</t>
  </si>
  <si>
    <t>Poplatek za uložení stavebního odpadu na skládce (skládkovné) směsného stavebního a demoličního zatříděného do Katalogu odpadů pod kódem 17 09 04</t>
  </si>
  <si>
    <t>1876605676</t>
  </si>
  <si>
    <t>https://podminky.urs.cz/item/CS_URS_2024_02/997013631</t>
  </si>
  <si>
    <t>"heraklitové desky" 4,9</t>
  </si>
  <si>
    <t>"omítky a ostatní suť" 7,65+29,044</t>
  </si>
  <si>
    <t>"násyp pod podlahami" 65,8</t>
  </si>
  <si>
    <t>"hydroizolace" 0,44</t>
  </si>
  <si>
    <t>107,8</t>
  </si>
  <si>
    <t>997013811</t>
  </si>
  <si>
    <t>Poplatek za uložení stavebního odpadu na skládce (skládkovné) dřevěného zatříděného do Katalogu odpadů pod kódem 17 02 01</t>
  </si>
  <si>
    <t>-901896720</t>
  </si>
  <si>
    <t>https://podminky.urs.cz/item/CS_URS_2024_02/997013811</t>
  </si>
  <si>
    <t xml:space="preserve">zárubně, obkložení, madla zábradlí, záklopy, rošty aj. </t>
  </si>
  <si>
    <t>0,632+0,32+0,264+1,168+4,284+0,582+0,424+0,023</t>
  </si>
  <si>
    <t>7,7</t>
  </si>
  <si>
    <t>111</t>
  </si>
  <si>
    <t>997013812</t>
  </si>
  <si>
    <t>Poplatek za uložení stavebního odpadu na skládce (skládkovné) z materiálů na bázi sádry zatříděného do Katalogu odpadů pod kódem 17 08 02</t>
  </si>
  <si>
    <t>530583384</t>
  </si>
  <si>
    <t>https://podminky.urs.cz/item/CS_URS_2024_02/997013812</t>
  </si>
  <si>
    <t>2,64</t>
  </si>
  <si>
    <t>997013813</t>
  </si>
  <si>
    <t>Poplatek za uložení stavebního odpadu na skládce (skládkovné) z plastických hmot zatříděného do Katalogu odpadů pod kódem 17 02 03</t>
  </si>
  <si>
    <t>372831549</t>
  </si>
  <si>
    <t>https://podminky.urs.cz/item/CS_URS_2024_02/997013813</t>
  </si>
  <si>
    <t>"podlahové krytiny" 0,42+0,035</t>
  </si>
  <si>
    <t>"dveře+zárubně"0,278</t>
  </si>
  <si>
    <t>113</t>
  </si>
  <si>
    <t>997013814</t>
  </si>
  <si>
    <t>Poplatek za uložení stavebního odpadu na skládce (skládkovné) z izolačních materiálů zatříděného do Katalogu odpadů pod kódem 17 06 04</t>
  </si>
  <si>
    <t>269183596</t>
  </si>
  <si>
    <t>https://podminky.urs.cz/item/CS_URS_2024_02/997013814</t>
  </si>
  <si>
    <t>0,015+0,03+8,64</t>
  </si>
  <si>
    <t>8,7</t>
  </si>
  <si>
    <t>997X04</t>
  </si>
  <si>
    <t>Poplatek za uložení stavebního odpadu na skládce (skládkovné) objemný 20 03 07</t>
  </si>
  <si>
    <t>512</t>
  </si>
  <si>
    <t>-1110468100</t>
  </si>
  <si>
    <t>115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</si>
  <si>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</si>
  <si>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</si>
  <si>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1115239496</t>
  </si>
  <si>
    <t>https://podminky.urs.cz/item/CS_URS_2024_02/998011003</t>
  </si>
  <si>
    <t>711141811</t>
  </si>
  <si>
    <t>Odstranění izolace proti vodě, vlhkosti a plynům z přitavených pásů NAIP z plochy vodorovné V jednovrstvé</t>
  </si>
  <si>
    <t>2074207354</t>
  </si>
  <si>
    <t>https://podminky.urs.cz/item/CS_URS_2024_02/711141811</t>
  </si>
  <si>
    <t>711421131</t>
  </si>
  <si>
    <t>Provedení izolace proti povrchové a podpovrchové tlakové vodě natěradly a tmely za horka na ploše vodorovné V nátěrem asfaltovým</t>
  </si>
  <si>
    <t>1407328474</t>
  </si>
  <si>
    <t>https://podminky.urs.cz/item/CS_URS_2024_02/711421131</t>
  </si>
  <si>
    <t>119</t>
  </si>
  <si>
    <t>711422131</t>
  </si>
  <si>
    <t>Provedení izolace proti povrchové a podpovrchové tlakové vodě natěradly a tmely za horka na ploše svislé S nátěrem asfaltovým</t>
  </si>
  <si>
    <t>527709789</t>
  </si>
  <si>
    <t>https://podminky.urs.cz/item/CS_URS_2024_02/711422131</t>
  </si>
  <si>
    <t>"1.01" (2*(2,18+8,61))*0,2</t>
  </si>
  <si>
    <t>"1.05-1.06" 14,5*0,2</t>
  </si>
  <si>
    <t>"1.07" (2*(1,43+1,51))*0,2</t>
  </si>
  <si>
    <t>"1.10-1.11" (2*(6,02+3,39))*0,35</t>
  </si>
  <si>
    <t>"1.09 a 1.12" (2*(6,02+2,46))*0,35</t>
  </si>
  <si>
    <t>"1.13" (2*(3,79+1,84))*0,2</t>
  </si>
  <si>
    <t>"1.14" 6,32*0,2</t>
  </si>
  <si>
    <t>"1.15" 8,64*0,2</t>
  </si>
  <si>
    <t>" 1.16-1.17" 12,1*0,2</t>
  </si>
  <si>
    <t>"1.18-1.19" (2*(2,46+5,95))*0,2</t>
  </si>
  <si>
    <t>"1.20" (2*(3,39+5,95))*0,2</t>
  </si>
  <si>
    <t>24617150</t>
  </si>
  <si>
    <t>nátěr hydroizolační na bázi asfaltu a plastu do spodní stavby</t>
  </si>
  <si>
    <t>-961442514</t>
  </si>
  <si>
    <t>spotřeba 0,5-1 kg/m2</t>
  </si>
  <si>
    <t>36*0,8</t>
  </si>
  <si>
    <t>998711103</t>
  </si>
  <si>
    <t>Přesun hmot pro izolace proti vodě, vlhkosti a plynům stanovený z hmotnosti přesunovaného materiálu vodorovná dopravní vzdálenost do 50 m základní v objektech výšky přes 12 do 60 m</t>
  </si>
  <si>
    <t>747480840</t>
  </si>
  <si>
    <t>https://podminky.urs.cz/item/CS_URS_2024_02/998711103</t>
  </si>
  <si>
    <t>Izolace tepelné</t>
  </si>
  <si>
    <t>121</t>
  </si>
  <si>
    <t>713120815</t>
  </si>
  <si>
    <t>Odstranění tepelné izolace podlah z rohoží, pásů, dílců, desek, bloků podlah volně kladených nebo mezi trámy z vláknitých materiálů suchých, tloušťka izolace přes 200 mm</t>
  </si>
  <si>
    <t>376208483</t>
  </si>
  <si>
    <t>https://podminky.urs.cz/item/CS_URS_2024_02/713120815</t>
  </si>
  <si>
    <t>"Výměna" -(0,16*51,2)</t>
  </si>
  <si>
    <t>192</t>
  </si>
  <si>
    <t>713121111</t>
  </si>
  <si>
    <t>Montáž tepelné izolace podlah rohožemi, pásy, deskami, dílci, bloky (izolační materiál ve specifikaci) kladenými volně jednovrstvá</t>
  </si>
  <si>
    <t>912598176</t>
  </si>
  <si>
    <t>https://podminky.urs.cz/item/CS_URS_2024_02/713121111</t>
  </si>
  <si>
    <t>105,45*2</t>
  </si>
  <si>
    <t>245</t>
  </si>
  <si>
    <t>536</t>
  </si>
  <si>
    <t>123</t>
  </si>
  <si>
    <t>28375990</t>
  </si>
  <si>
    <t>deska EPS 150 pro konstrukce s vysokým zatížením λ=0,035 tl 140mm</t>
  </si>
  <si>
    <t>-121465687</t>
  </si>
  <si>
    <t>"1.05 - 1.06" 8,42</t>
  </si>
  <si>
    <t>"1.13"8,4</t>
  </si>
  <si>
    <t>"1.20" 22,1</t>
  </si>
  <si>
    <t>"1.18 - 1.19" 16,15</t>
  </si>
  <si>
    <t>80*1,05 'Přepočtené koeficientem množství</t>
  </si>
  <si>
    <t>63152106</t>
  </si>
  <si>
    <t>pás tepelně izolační univerzální λ=0,032-0,033 tl 180mm</t>
  </si>
  <si>
    <t>-1704354908</t>
  </si>
  <si>
    <t>3.NP - podlaha mimo bytové jednotky</t>
  </si>
  <si>
    <t>"odměřeno graficky" 245</t>
  </si>
  <si>
    <t>"+ztratné 5%" 245*1,05</t>
  </si>
  <si>
    <t>125</t>
  </si>
  <si>
    <t>28372312</t>
  </si>
  <si>
    <t>deska EPS 100 pro konstrukce s běžným zatížením λ=0,037 tl 120mm</t>
  </si>
  <si>
    <t>-670036496</t>
  </si>
  <si>
    <t>strop nad 2.NP</t>
  </si>
  <si>
    <t>105,45</t>
  </si>
  <si>
    <t xml:space="preserve">"+ ztratné 5%" 105,45*1,05 </t>
  </si>
  <si>
    <t>63150983</t>
  </si>
  <si>
    <t>rohož izolační z minerální vlny lamelová s Al fólií 25-40kg/m3 tl 50mm</t>
  </si>
  <si>
    <t>-1029205013</t>
  </si>
  <si>
    <t>"+ztratné 10%" 105,45*1,05</t>
  </si>
  <si>
    <t>127</t>
  </si>
  <si>
    <t>713121121</t>
  </si>
  <si>
    <t>Montáž tepelné izolace podlah rohožemi, pásy, deskami, dílci, bloky (izolační materiál ve specifikaci) kladenými volně dvouvrstvá</t>
  </si>
  <si>
    <t>-290695997</t>
  </si>
  <si>
    <t>https://podminky.urs.cz/item/CS_URS_2024_02/713121121</t>
  </si>
  <si>
    <t>"1.10 - 1.11" 23,6</t>
  </si>
  <si>
    <t>"1.09 a 1.12" 16</t>
  </si>
  <si>
    <t>"1.16 - 1.17"10,92</t>
  </si>
  <si>
    <t>28375914</t>
  </si>
  <si>
    <t>deska EPS 150 pro konstrukce s vysokým zatížením λ=0,035 tl 100mm</t>
  </si>
  <si>
    <t>-1377008016</t>
  </si>
  <si>
    <t>51*2,1 'Přepočtené koeficientem množství</t>
  </si>
  <si>
    <t>129</t>
  </si>
  <si>
    <t>713191132</t>
  </si>
  <si>
    <t>Montáž tepelné izolace stavebních konstrukcí - doplňky a konstrukční součásti podlah, stropů vrchem nebo střech překrytí fólií separační z PE</t>
  </si>
  <si>
    <t>448431297</t>
  </si>
  <si>
    <t>https://podminky.urs.cz/item/CS_URS_2024_02/713191132</t>
  </si>
  <si>
    <t>28323056</t>
  </si>
  <si>
    <t>fólie PE (500 kg/m3) separační podlahová oddělující tepelnou izolaci tl 1mm</t>
  </si>
  <si>
    <t>-133620862</t>
  </si>
  <si>
    <t>536*1,1655 'Přepočtené koeficientem množství</t>
  </si>
  <si>
    <t>131</t>
  </si>
  <si>
    <t>998713103</t>
  </si>
  <si>
    <t>Přesun hmot pro izolace tepelné stanovený z hmotnosti přesunovaného materiálu vodorovná dopravní vzdálenost do 50 m s užitím mechanizace v objektech výšky přes 12 m do 24 m</t>
  </si>
  <si>
    <t>-1848933972</t>
  </si>
  <si>
    <t>https://podminky.urs.cz/item/CS_URS_2024_02/998713103</t>
  </si>
  <si>
    <t>Zdravotechnika - zařizovací předměty</t>
  </si>
  <si>
    <t>725110811</t>
  </si>
  <si>
    <t>Demontáž klozetů splachovacíchch s nádrží nebo tlakovým splachovačem</t>
  </si>
  <si>
    <t>1816655018</t>
  </si>
  <si>
    <t>https://podminky.urs.cz/item/CS_URS_2024_02/725110811</t>
  </si>
  <si>
    <t>2+3</t>
  </si>
  <si>
    <t>133</t>
  </si>
  <si>
    <t>725210821</t>
  </si>
  <si>
    <t>Demontáž umyvadel bez výtokových armatur umyvadel</t>
  </si>
  <si>
    <t>2111556100</t>
  </si>
  <si>
    <t>https://podminky.urs.cz/item/CS_URS_2024_02/725210821</t>
  </si>
  <si>
    <t>3+6</t>
  </si>
  <si>
    <t>725530831</t>
  </si>
  <si>
    <t>Demontáž elektrických zásobníkových ohřívačů vody průtokových jakýchkoliv</t>
  </si>
  <si>
    <t>-61047471</t>
  </si>
  <si>
    <t>https://podminky.urs.cz/item/CS_URS_2024_02/725530831</t>
  </si>
  <si>
    <t>135</t>
  </si>
  <si>
    <t>725820801</t>
  </si>
  <si>
    <t>Demontáž baterií nástěnných do G 3/4</t>
  </si>
  <si>
    <t>-1177019500</t>
  </si>
  <si>
    <t>https://podminky.urs.cz/item/CS_URS_2024_02/725820801</t>
  </si>
  <si>
    <t>725840850</t>
  </si>
  <si>
    <t>Demontáž baterií sprchových diferenciálních do G 3/4 x 1</t>
  </si>
  <si>
    <t>272929014</t>
  </si>
  <si>
    <t>https://podminky.urs.cz/item/CS_URS_2024_02/725840850</t>
  </si>
  <si>
    <t>762</t>
  </si>
  <si>
    <t>Konstrukce tesařské</t>
  </si>
  <si>
    <t>137</t>
  </si>
  <si>
    <t>762083111</t>
  </si>
  <si>
    <t>Impregnace řeziva máčením proti dřevokaznému hmyzu a houbám, třída ohrožení 1 a 2 (dřevo v interiéru)</t>
  </si>
  <si>
    <t>-1882383338</t>
  </si>
  <si>
    <t>https://podminky.urs.cz/item/CS_URS_2024_02/762083111</t>
  </si>
  <si>
    <t>762431034</t>
  </si>
  <si>
    <t>Obložení stěn z dřevoštěpkových desek OSB přibíjených na pero a drážku broušených, tloušťky desky 18 mm</t>
  </si>
  <si>
    <t>1480052355</t>
  </si>
  <si>
    <t>https://podminky.urs.cz/item/CS_URS_2024_02/762431034</t>
  </si>
  <si>
    <t>"čelní strana" (3,16*3,3)-(1,73*1,5)</t>
  </si>
  <si>
    <t>"boční stěny vikýře" 2,8</t>
  </si>
  <si>
    <t>139</t>
  </si>
  <si>
    <t>762X02</t>
  </si>
  <si>
    <t>Ztužení konstrukcí ocelovými profily průřezové plochy přes 100 cm2</t>
  </si>
  <si>
    <t>-1471652669</t>
  </si>
  <si>
    <t>zesílení vazných trámů</t>
  </si>
  <si>
    <t>6*13,54</t>
  </si>
  <si>
    <t>zesílení středové vaznice</t>
  </si>
  <si>
    <t>3,5</t>
  </si>
  <si>
    <t>13010828</t>
  </si>
  <si>
    <t>ocel profilová jakost S235JR (11 375) průřez U (UPN) 220</t>
  </si>
  <si>
    <t>-1593626594</t>
  </si>
  <si>
    <t>U 220 - 29,4 kg/m</t>
  </si>
  <si>
    <t>(85*29,4)/1000</t>
  </si>
  <si>
    <t>141</t>
  </si>
  <si>
    <t>762342214</t>
  </si>
  <si>
    <t>Montáž laťování střech jednoduchých sklonu do 60° při osové vzdálenosti latí přes 150 do 360 mm</t>
  </si>
  <si>
    <t>1591151248</t>
  </si>
  <si>
    <t>https://podminky.urs.cz/item/CS_URS_2024_02/762342214</t>
  </si>
  <si>
    <t>60514106</t>
  </si>
  <si>
    <t>řezivo jehličnaté lať pevnostní třída S10-13 průřez 40x60mm</t>
  </si>
  <si>
    <t>407324143</t>
  </si>
  <si>
    <t>(28*13,54)*0,04*0,06</t>
  </si>
  <si>
    <t>(28*18)*0,04*0,06</t>
  </si>
  <si>
    <t>(28*4,6)*0,04*0,06</t>
  </si>
  <si>
    <t>143</t>
  </si>
  <si>
    <t>762346812</t>
  </si>
  <si>
    <t>Demontáž bednění a laťování k dalšímu použití sklonu do 60° se všemi nadstřešními konstrukcemi laťování střech z latí průřezové plochy do 25 cm2 při osové vzdálenosti přes 0,22 do 0,50 m</t>
  </si>
  <si>
    <t>2118363291</t>
  </si>
  <si>
    <t>https://podminky.urs.cz/item/CS_URS_2024_02/762346812</t>
  </si>
  <si>
    <t>762354330</t>
  </si>
  <si>
    <t>Montáž střešního vikýře sedlového z hoblovaného řeziva</t>
  </si>
  <si>
    <t>-2006978725</t>
  </si>
  <si>
    <t>https://podminky.urs.cz/item/CS_URS_2024_02/762354330</t>
  </si>
  <si>
    <t>krokve</t>
  </si>
  <si>
    <t>4,6*4</t>
  </si>
  <si>
    <t>2,3</t>
  </si>
  <si>
    <t>vaznice vikýře</t>
  </si>
  <si>
    <t>2*3,3</t>
  </si>
  <si>
    <t>boční sloupky</t>
  </si>
  <si>
    <t>2*1,6</t>
  </si>
  <si>
    <t>2*0,8</t>
  </si>
  <si>
    <t>2*0,4</t>
  </si>
  <si>
    <t>okenní sloupky</t>
  </si>
  <si>
    <t>2*1,5</t>
  </si>
  <si>
    <t>2*1,63</t>
  </si>
  <si>
    <t>pomocná fošnová krokev</t>
  </si>
  <si>
    <t>2*2,8</t>
  </si>
  <si>
    <t>čelní sloupky</t>
  </si>
  <si>
    <t>2*2,3</t>
  </si>
  <si>
    <t>okenní příčel a výměna</t>
  </si>
  <si>
    <t>2*2,34</t>
  </si>
  <si>
    <t>nadokenní sloupek (podpěra vrcholové vazničky)</t>
  </si>
  <si>
    <t>2*1</t>
  </si>
  <si>
    <t>vrcholová vaznička vikýře</t>
  </si>
  <si>
    <t>4,4</t>
  </si>
  <si>
    <t>145</t>
  </si>
  <si>
    <t>60512130</t>
  </si>
  <si>
    <t>hranol stavební řezivo průřezu do 224cm2 do dl 6m</t>
  </si>
  <si>
    <t>2033692406</t>
  </si>
  <si>
    <t>4,6*4*0,1*0,14</t>
  </si>
  <si>
    <t>2,3*0,1*0,14</t>
  </si>
  <si>
    <t>2*(3,3*0,15*0,13)</t>
  </si>
  <si>
    <t>2*(1,6*0,15*0,12)</t>
  </si>
  <si>
    <t>2*(0,8*0,15*0,12)</t>
  </si>
  <si>
    <t>2*(0,4*0,15*0,12)</t>
  </si>
  <si>
    <t>2*(1,5*0,15*0,08)</t>
  </si>
  <si>
    <t>2*(1,63*0,15*0,08)</t>
  </si>
  <si>
    <t>2*(2,8*0,14*0,06)</t>
  </si>
  <si>
    <t>60512140</t>
  </si>
  <si>
    <t>hranol stavební řezivo průřezu do 450cm2 do dl 6m</t>
  </si>
  <si>
    <t>1198366022</t>
  </si>
  <si>
    <t>2*(2,3*0,15*0,15)</t>
  </si>
  <si>
    <t>2*(2,34*0,15*0,25)</t>
  </si>
  <si>
    <t>2*(1*0,15*0,15)</t>
  </si>
  <si>
    <t>60512145</t>
  </si>
  <si>
    <t>hranol stavební řezivo průřezu nad 450cm2 do dl 6m</t>
  </si>
  <si>
    <t>1999529782</t>
  </si>
  <si>
    <t>4,4*0,25*0,25</t>
  </si>
  <si>
    <t>762395000</t>
  </si>
  <si>
    <t>Spojovací prostředky krovů, bednění a laťování, nadstřešních konstrukcí svorníky, prkna, hřebíky, pásová ocel, vruty</t>
  </si>
  <si>
    <t>494150842</t>
  </si>
  <si>
    <t>https://podminky.urs.cz/item/CS_URS_2024_02/762395000</t>
  </si>
  <si>
    <t>"laťování" 2,5</t>
  </si>
  <si>
    <t>"vikýř" 0,642+0,325+0,275</t>
  </si>
  <si>
    <t>"doplnění příložek krokví" 34*0,06*0,14</t>
  </si>
  <si>
    <t>"výměny oken" 16*0,15*0,13</t>
  </si>
  <si>
    <t>"podepření středové vaznice" 6*0,16*0,16</t>
  </si>
  <si>
    <t>4,5</t>
  </si>
  <si>
    <t>149</t>
  </si>
  <si>
    <t>762512811</t>
  </si>
  <si>
    <t>Demontáž podlahové konstrukce roštu podkladového</t>
  </si>
  <si>
    <t>1790924744</t>
  </si>
  <si>
    <t>https://podminky.urs.cz/item/CS_URS_2024_02/762512811</t>
  </si>
  <si>
    <t>půda - rošt z fošen 50/240 mm</t>
  </si>
  <si>
    <t>762521811</t>
  </si>
  <si>
    <t>Demontáž podlah bez polštářů z prken tl. do 32 mm</t>
  </si>
  <si>
    <t>569023402</t>
  </si>
  <si>
    <t>https://podminky.urs.cz/item/CS_URS_2024_02/762521811</t>
  </si>
  <si>
    <t>"půda" 31,85+19,44+5,99+15,41</t>
  </si>
  <si>
    <t>151</t>
  </si>
  <si>
    <t>762711921</t>
  </si>
  <si>
    <t>Vyřezání prostorových vázaných konstrukcí z řeziva hraněného nebo polohraněného průřezové plochy řeziva přes 120 do 224 cm2, délky vyřezané části prostorového prvku do 3 m</t>
  </si>
  <si>
    <t>1453638419</t>
  </si>
  <si>
    <t>https://podminky.urs.cz/item/CS_URS_2024_02/762711921</t>
  </si>
  <si>
    <t>krokve vikýř</t>
  </si>
  <si>
    <t>3,8*2</t>
  </si>
  <si>
    <t>krokve okna</t>
  </si>
  <si>
    <t>1,6*3</t>
  </si>
  <si>
    <t>762712921</t>
  </si>
  <si>
    <t>Doplnění prostorových vázaných konstrukcí řezivem hraněným nebo polohraněným (materiál v ceně) průřezové plochy do 120 cm2</t>
  </si>
  <si>
    <t>-248258952</t>
  </si>
  <si>
    <t>https://podminky.urs.cz/item/CS_URS_2024_02/762712921</t>
  </si>
  <si>
    <t>příložky krokví 2x60/140</t>
  </si>
  <si>
    <t>4*8,5</t>
  </si>
  <si>
    <t>762712922</t>
  </si>
  <si>
    <t>Doplnění prostorových vázaných konstrukcí řezivem hraněným nebo polohraněným (materiál v ceně) průřezové plochy přes 120 do 224 cm2</t>
  </si>
  <si>
    <t>614277983</t>
  </si>
  <si>
    <t>https://podminky.urs.cz/item/CS_URS_2024_02/762712922</t>
  </si>
  <si>
    <t>okenní výměna 150/130</t>
  </si>
  <si>
    <t>6*2</t>
  </si>
  <si>
    <t>4*1</t>
  </si>
  <si>
    <t>762712923</t>
  </si>
  <si>
    <t>Doplnění prostorových vázaných konstrukcí řezivem hraněným nebo polohraněným (materiál v ceně) průřezové plochy přes 224 do 288 cm2</t>
  </si>
  <si>
    <t>1935262690</t>
  </si>
  <si>
    <t>https://podminky.urs.cz/item/CS_URS_2024_02/762712923</t>
  </si>
  <si>
    <t>podepření středové vaznice, sloupky 160x160</t>
  </si>
  <si>
    <t>2*3</t>
  </si>
  <si>
    <t>155</t>
  </si>
  <si>
    <t>762810026</t>
  </si>
  <si>
    <t>Záklop stropů z dřevoštěpkových desek OSB šroubovaných na trámy na pero a drážku, tloušťky desky 22 mm</t>
  </si>
  <si>
    <t>-1478945244</t>
  </si>
  <si>
    <t>https://podminky.urs.cz/item/CS_URS_2024_02/762810026</t>
  </si>
  <si>
    <t>3.NP</t>
  </si>
  <si>
    <t>13*17</t>
  </si>
  <si>
    <t>"schodiště" -(4,17*4,85)</t>
  </si>
  <si>
    <t>201</t>
  </si>
  <si>
    <t>762811811</t>
  </si>
  <si>
    <t>Demontáž záklopů stropů vrchních a zapuštěných z hrubých prken, tl. do 32 mm</t>
  </si>
  <si>
    <t>-131055137</t>
  </si>
  <si>
    <t>https://podminky.urs.cz/item/CS_URS_2024_02/762811811</t>
  </si>
  <si>
    <t>záklop + podbití trámového stropu, 2.NP</t>
  </si>
  <si>
    <t>153*2</t>
  </si>
  <si>
    <t>157</t>
  </si>
  <si>
    <t>762823230</t>
  </si>
  <si>
    <t>Montáž stropních trámů z hoblovaného řeziva s trámovými výměnami, průřezové plochy přes 288 do 450 cm2</t>
  </si>
  <si>
    <t>-103174898</t>
  </si>
  <si>
    <t>https://podminky.urs.cz/item/CS_URS_2024_02/762823230</t>
  </si>
  <si>
    <t>4,5*6</t>
  </si>
  <si>
    <t>2,7*4</t>
  </si>
  <si>
    <t>2,6*4</t>
  </si>
  <si>
    <t>2,5*5</t>
  </si>
  <si>
    <t>-2011228117</t>
  </si>
  <si>
    <t>60,7*0,185*0,2</t>
  </si>
  <si>
    <t>159</t>
  </si>
  <si>
    <t>762823240</t>
  </si>
  <si>
    <t>Montáž stropních trámů z hoblovaného řeziva s trámovými výměnami, průřezové plochy přes 450 do 540 cm2</t>
  </si>
  <si>
    <t>-498782969</t>
  </si>
  <si>
    <t>https://podminky.urs.cz/item/CS_URS_2024_02/762823240</t>
  </si>
  <si>
    <t>7,2*8</t>
  </si>
  <si>
    <t>7*4</t>
  </si>
  <si>
    <t>6,7*2</t>
  </si>
  <si>
    <t>6,4</t>
  </si>
  <si>
    <t>60512146</t>
  </si>
  <si>
    <t>hranol stavební řezivo průřezu nad 450cm2 dl 6-8m</t>
  </si>
  <si>
    <t>265327375</t>
  </si>
  <si>
    <t>105,4*0,185*0,25</t>
  </si>
  <si>
    <t>161</t>
  </si>
  <si>
    <t>762823820</t>
  </si>
  <si>
    <t>Demontáž stropních trámů k dalšímu použití z hraněného řeziva, průřezové plochy přes 144 do 288 cm2</t>
  </si>
  <si>
    <t>633856783</t>
  </si>
  <si>
    <t>https://podminky.urs.cz/item/CS_URS_2024_02/762823820</t>
  </si>
  <si>
    <t>stávající stropní trámy nad 2.NP</t>
  </si>
  <si>
    <t>2,6*5</t>
  </si>
  <si>
    <t>2,7*5</t>
  </si>
  <si>
    <t>762823840</t>
  </si>
  <si>
    <t>Demontáž stropních trámů k dalšímu použití z hraněného řeziva, průřezové plochy přes 450 do 540 cm2</t>
  </si>
  <si>
    <t>258744341</t>
  </si>
  <si>
    <t>https://podminky.urs.cz/item/CS_URS_2024_02/762823840</t>
  </si>
  <si>
    <t>7,2*9</t>
  </si>
  <si>
    <t>(7*3)+(6,7*2)+(6,4*2)</t>
  </si>
  <si>
    <t>4,52*7</t>
  </si>
  <si>
    <t>163</t>
  </si>
  <si>
    <t>998762103</t>
  </si>
  <si>
    <t>Přesun hmot pro konstrukce tesařské stanovený z hmotnosti přesunovaného materiálu vodorovná dopravní vzdálenost do 50 m základní v objektech výšky přes 12 do 24 m</t>
  </si>
  <si>
    <t>700959424</t>
  </si>
  <si>
    <t>https://podminky.urs.cz/item/CS_URS_2024_02/998762103</t>
  </si>
  <si>
    <t>763</t>
  </si>
  <si>
    <t>Konstrukce suché výstavby</t>
  </si>
  <si>
    <t>763111316</t>
  </si>
  <si>
    <t>Příčka ze sádrokartonových desek s nosnou konstrukcí z jednoduchých ocelových profilů UW, CW jednoduše opláštěná deskou standardní A tl. 12,5 mm, příčka tl. 125 mm, profil 100, s izolací, EI 30, Rw do 48 dB</t>
  </si>
  <si>
    <t>-733723966</t>
  </si>
  <si>
    <t>https://podminky.urs.cz/item/CS_URS_2024_02/763111316</t>
  </si>
  <si>
    <t>11,3*2,6</t>
  </si>
  <si>
    <t>-(0,8*1,97*3)</t>
  </si>
  <si>
    <t>165</t>
  </si>
  <si>
    <t>763111336</t>
  </si>
  <si>
    <t>Příčka ze sádrokartonových desek s nosnou konstrukcí z jednoduchých ocelových profilů UW, CW jednoduše opláštěná deskou impregnovanou H2 tl. 12,5 mm, příčka tl. 125 mm, profil 100, s izolací, EI 30, Rw do 48 dB</t>
  </si>
  <si>
    <t>-563663767</t>
  </si>
  <si>
    <t>https://podminky.urs.cz/item/CS_URS_2024_02/763111336</t>
  </si>
  <si>
    <t>příčky koupelnové</t>
  </si>
  <si>
    <t>4,04</t>
  </si>
  <si>
    <t>7*2,6</t>
  </si>
  <si>
    <t>-(0,7*1,97*2)</t>
  </si>
  <si>
    <t>19,5</t>
  </si>
  <si>
    <t>763111417</t>
  </si>
  <si>
    <t>Příčka ze sádrokartonových desek s nosnou konstrukcí z jednoduchých ocelových profilů UW, CW dvojitě opláštěná deskami standardními A tl. 2 x 12,5 mm s izolací, EI 60, příčka tl. 150 mm, profil 100, Rw do 56 dB</t>
  </si>
  <si>
    <t>-1022262351</t>
  </si>
  <si>
    <t>https://podminky.urs.cz/item/CS_URS_2024_02/763111417</t>
  </si>
  <si>
    <t>3,64</t>
  </si>
  <si>
    <t>167</t>
  </si>
  <si>
    <t>763111725</t>
  </si>
  <si>
    <t>SDK příčka lišta samolepící vodou aktivovaná k ochraně vnějších rohů 90°</t>
  </si>
  <si>
    <t>1230402289</t>
  </si>
  <si>
    <t>https://podminky.urs.cz/item/CS_URS_2024_02/763111725</t>
  </si>
  <si>
    <t>2,6*40</t>
  </si>
  <si>
    <t>763111726</t>
  </si>
  <si>
    <t>Příčka ze sádrokartonových desek ostatní konstrukce a práce na příčkách ze sádrokartonových desek ochrana rohů lišta na ochranu volných hran vysoce pevná a nárazu odolná</t>
  </si>
  <si>
    <t>967529593</t>
  </si>
  <si>
    <t>https://podminky.urs.cz/item/CS_URS_2024_02/763111726</t>
  </si>
  <si>
    <t>volná hrana mezi sdk podhledem a příčkou</t>
  </si>
  <si>
    <t>19,5+9+9,35+18,6+15,7+14,8+17,5+10,53+10,1</t>
  </si>
  <si>
    <t>125,1</t>
  </si>
  <si>
    <t>169</t>
  </si>
  <si>
    <t>763111771</t>
  </si>
  <si>
    <t>Příplatek k SDK příčce za rovinnost kvality Q3</t>
  </si>
  <si>
    <t>-1522220015</t>
  </si>
  <si>
    <t>https://podminky.urs.cz/item/CS_URS_2024_02/763111771</t>
  </si>
  <si>
    <t xml:space="preserve"> příčka 125</t>
  </si>
  <si>
    <t>25*2</t>
  </si>
  <si>
    <t>19,5*2</t>
  </si>
  <si>
    <t>příčka 150</t>
  </si>
  <si>
    <t>3,64*2</t>
  </si>
  <si>
    <t>příčka 155</t>
  </si>
  <si>
    <t>34,3*2</t>
  </si>
  <si>
    <t>instalační obvodová</t>
  </si>
  <si>
    <t>262</t>
  </si>
  <si>
    <t>763112312</t>
  </si>
  <si>
    <t>Příčka mezibytová ze sádrokartonových desek s nosnou konstrukcí ze zdvojených ocelových profilů UW, CW dvojitě opláštěná deskami standardními A tl. 2 x 12,5 mm s dvojitou izolací, EI 60, příčka tl. 155 mm, profil 50, Rw do 62 dB</t>
  </si>
  <si>
    <t>-1458917803</t>
  </si>
  <si>
    <t>https://podminky.urs.cz/item/CS_URS_2024_02/763112312</t>
  </si>
  <si>
    <t>(13*2,6)-(0,8*1,97*2)</t>
  </si>
  <si>
    <t>34,3</t>
  </si>
  <si>
    <t>171</t>
  </si>
  <si>
    <t>763113321</t>
  </si>
  <si>
    <t>Příčka instalační ze sádrokartonových desek s nosnou konstrukcí ze zdvojených ocelových profilů UW, CW s mezerou, CW profily navzájem spojeny páskem sádry dvojitě opláštěná deskami protipožárními DF tl. 2 x 12,5 mm s dvojitou izolací, EI 90, Rw do 54 dB, příčka tl. 155 - 650 mm, profil 50</t>
  </si>
  <si>
    <t>-1641039135</t>
  </si>
  <si>
    <t>https://podminky.urs.cz/item/CS_URS_2024_02/763113321</t>
  </si>
  <si>
    <t>10,85*2,2</t>
  </si>
  <si>
    <t>9,54*2,2</t>
  </si>
  <si>
    <t>12,22*1,1</t>
  </si>
  <si>
    <t>8,84*1,1</t>
  </si>
  <si>
    <t>vikýř</t>
  </si>
  <si>
    <t>4,2*2,6</t>
  </si>
  <si>
    <t>1,22*2</t>
  </si>
  <si>
    <t>kolem schodiště</t>
  </si>
  <si>
    <t>4,45*2,6</t>
  </si>
  <si>
    <t>763131541</t>
  </si>
  <si>
    <t>Podhled ze sádrokartonových desek jednovrstvá zavěšená spodní konstrukce z ocelových profilů CD, UD dvojitě opláštěná deskami protipožárními DF, tl. 2 x 12,5 mm, bez izolace, EI 45</t>
  </si>
  <si>
    <t>-316579756</t>
  </si>
  <si>
    <t>https://podminky.urs.cz/item/CS_URS_2024_02/763131541</t>
  </si>
  <si>
    <t>nad 2.NP</t>
  </si>
  <si>
    <t>173</t>
  </si>
  <si>
    <t>763131714</t>
  </si>
  <si>
    <t>SDK podhled základní penetrační nátěr</t>
  </si>
  <si>
    <t>1480775215</t>
  </si>
  <si>
    <t>https://podminky.urs.cz/item/CS_URS_2024_02/763131714</t>
  </si>
  <si>
    <t>podkroví</t>
  </si>
  <si>
    <t>763111741</t>
  </si>
  <si>
    <t>Montáž parotěsné zábrany do SDK příčky</t>
  </si>
  <si>
    <t>-1154859237</t>
  </si>
  <si>
    <t>https://podminky.urs.cz/item/CS_URS_2024_02/763111741</t>
  </si>
  <si>
    <t>"obvodové stěny, instalační " 97</t>
  </si>
  <si>
    <t>175</t>
  </si>
  <si>
    <t>763131751</t>
  </si>
  <si>
    <t>Montáž parotěsné zábrany do SDK podhledu</t>
  </si>
  <si>
    <t>-940245266</t>
  </si>
  <si>
    <t>https://podminky.urs.cz/item/CS_URS_2024_02/763131751</t>
  </si>
  <si>
    <t>28329276</t>
  </si>
  <si>
    <t>fólie PE vyztužená pro parotěsnou vrstvu (reakce na oheň - třída E) 140g/m2</t>
  </si>
  <si>
    <t>1106234530</t>
  </si>
  <si>
    <t>226*1,1235 'Přepočtené koeficientem množství</t>
  </si>
  <si>
    <t>177</t>
  </si>
  <si>
    <t>763131752</t>
  </si>
  <si>
    <t>Montáž jedné vrstvy tepelné izolace do SDK podhledu</t>
  </si>
  <si>
    <t>-354509064</t>
  </si>
  <si>
    <t>https://podminky.urs.cz/item/CS_URS_2024_02/763131752</t>
  </si>
  <si>
    <t>"podkroví - podhled" 129</t>
  </si>
  <si>
    <t>63152110</t>
  </si>
  <si>
    <t>pás tepelně izolační univerzální λ=0,032-0,033 tl 220mm</t>
  </si>
  <si>
    <t>-785986697</t>
  </si>
  <si>
    <t>129*1,02 'Přepočtené koeficientem množství</t>
  </si>
  <si>
    <t>179</t>
  </si>
  <si>
    <t>763131762</t>
  </si>
  <si>
    <t>Příplatek k SDK podhledu za prostorové zakřivení</t>
  </si>
  <si>
    <t>1268319355</t>
  </si>
  <si>
    <t>https://podminky.urs.cz/item/CS_URS_2024_02/763131762</t>
  </si>
  <si>
    <t>763131771</t>
  </si>
  <si>
    <t>Příplatek k SDK podhledu za rovinnost kvality Q3</t>
  </si>
  <si>
    <t>1378599736</t>
  </si>
  <si>
    <t>https://podminky.urs.cz/item/CS_URS_2024_02/763131771</t>
  </si>
  <si>
    <t>"2.NP" 153</t>
  </si>
  <si>
    <t>"3.NP" 108,6</t>
  </si>
  <si>
    <t>181</t>
  </si>
  <si>
    <t>763131831</t>
  </si>
  <si>
    <t>Demontáž podhledu nebo samostatného požárního předělu ze sádrokartonových desek s nosnou konstrukcí jednovrstvou z ocelových profilů, opláštění jednoduché</t>
  </si>
  <si>
    <t>469387815</t>
  </si>
  <si>
    <t>https://podminky.urs.cz/item/CS_URS_2024_02/763131831</t>
  </si>
  <si>
    <t>763153401</t>
  </si>
  <si>
    <t>Podlaha ze sádrokartonových desek ze dvou desek sponkovaných (šroubovaných) a slepených tmelem tl. 2x12,5 mm podlaha tl. 25 mm</t>
  </si>
  <si>
    <t>-932732167</t>
  </si>
  <si>
    <t>https://podminky.urs.cz/item/CS_URS_2024_02/763153401</t>
  </si>
  <si>
    <t>183</t>
  </si>
  <si>
    <t>763161724</t>
  </si>
  <si>
    <t>Podkroví ze sádrokartonových desek dvouvrstvá spodní konstrukce z ocelových profilů CD, UD na krokvových závěsech jednoduše opláštěná deskou protipožární DF, tl. 15 mm, TI tl. 100 mm 15 kg/m3, REI 30 DP3</t>
  </si>
  <si>
    <t>1380279730</t>
  </si>
  <si>
    <t>https://podminky.urs.cz/item/CS_URS_2024_02/763161724</t>
  </si>
  <si>
    <t>nad 3.NP - odměřeno graficky - podhled</t>
  </si>
  <si>
    <t>763161791</t>
  </si>
  <si>
    <t>Příplatek k cenám podkroví za dalších 10 mm tepelné izolace</t>
  </si>
  <si>
    <t>2095035222</t>
  </si>
  <si>
    <t>https://podminky.urs.cz/item/CS_URS_2024_02/763161791</t>
  </si>
  <si>
    <t>tl. izolace 350 mm</t>
  </si>
  <si>
    <t>127,5*3</t>
  </si>
  <si>
    <t>185</t>
  </si>
  <si>
    <t>763183111</t>
  </si>
  <si>
    <t>Výplně otvorů konstrukcí ze sádrokartonových desek montáž stavebního pouzdra posuvných dveří do sádrokartonové příčky s jednou kapsou pro jedno dveřní křídlo, průchozí šířky do 800 mm</t>
  </si>
  <si>
    <t>1761994294</t>
  </si>
  <si>
    <t>https://podminky.urs.cz/item/CS_URS_2024_02/763183111</t>
  </si>
  <si>
    <t>55331692</t>
  </si>
  <si>
    <t>pouzdro stavební do SDK pro 1 křídlo posuvných dveří š 800mm v do 2100mm</t>
  </si>
  <si>
    <t>648889369</t>
  </si>
  <si>
    <t>187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</si>
  <si>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</si>
  <si>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</si>
  <si>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-1286794079</t>
  </si>
  <si>
    <t>https://podminky.urs.cz/item/CS_URS_2024_02/998763303</t>
  </si>
  <si>
    <t>764</t>
  </si>
  <si>
    <t>Konstrukce klempířské</t>
  </si>
  <si>
    <t>188</t>
  </si>
  <si>
    <t>764212633</t>
  </si>
  <si>
    <t>Oplechování střešních prvků z pozinkovaného plechu s povrchovou úpravou štítu závětrnou lištou rš 250 mm</t>
  </si>
  <si>
    <t>-1281595367</t>
  </si>
  <si>
    <t>https://podminky.urs.cz/item/CS_URS_2024_02/764212633</t>
  </si>
  <si>
    <t>2,3*2</t>
  </si>
  <si>
    <t>189</t>
  </si>
  <si>
    <t>764216643</t>
  </si>
  <si>
    <t>Oplechování parapetů z pozinkovaného plechu s povrchovou úpravou rovných celoplošně lepené, bez rohů rš 250 mm</t>
  </si>
  <si>
    <t>941511860</t>
  </si>
  <si>
    <t>https://podminky.urs.cz/item/CS_URS_2024_02/764216643</t>
  </si>
  <si>
    <t>"1.NP" 1,25</t>
  </si>
  <si>
    <t>"3.NP" 1,73</t>
  </si>
  <si>
    <t>190</t>
  </si>
  <si>
    <t>764311613</t>
  </si>
  <si>
    <t>Lemování zdí z pozinkovaného plechu s povrchovou úpravou boční nebo horní rovné, střech s krytinou skládanou mimo prejzovou rš 250 mm</t>
  </si>
  <si>
    <t>-361865161</t>
  </si>
  <si>
    <t>https://podminky.urs.cz/item/CS_URS_2024_02/764311613</t>
  </si>
  <si>
    <t>2*2,7</t>
  </si>
  <si>
    <t>191</t>
  </si>
  <si>
    <t>764312616</t>
  </si>
  <si>
    <t>Lemování zdí z pozinkovaného plechu s povrchovou úpravou spodní s formováním do tvaru krytiny rovných, střech s krytinou skládanou mimo prejzovou rš 500 mm</t>
  </si>
  <si>
    <t>480268596</t>
  </si>
  <si>
    <t>https://podminky.urs.cz/item/CS_URS_2024_02/764312616</t>
  </si>
  <si>
    <t>"vikýř" 2,76</t>
  </si>
  <si>
    <t>764312662</t>
  </si>
  <si>
    <t>Příplatek za kotvení lemování zdí z Pz s povrchovou úpravou do zatepleného podkladu</t>
  </si>
  <si>
    <t>-1375118426</t>
  </si>
  <si>
    <t>https://podminky.urs.cz/item/CS_URS_2024_02/764312662</t>
  </si>
  <si>
    <t>193</t>
  </si>
  <si>
    <t>764316624</t>
  </si>
  <si>
    <t>Lemování ventilačních nástavců z pozinkovaného plechu s povrchovou úpravou výšky do 1000 mm, se stříškou střech s krytinou skládanou mimo prejzovou nebo z plechu, průměru přes 150 do 200 mm</t>
  </si>
  <si>
    <t>1298565896</t>
  </si>
  <si>
    <t>https://podminky.urs.cz/item/CS_URS_2024_02/764316624</t>
  </si>
  <si>
    <t>prostup střechou pro potrubí VZT průměr 160 mm</t>
  </si>
  <si>
    <t>194</t>
  </si>
  <si>
    <t>998764103</t>
  </si>
  <si>
    <t>Přesun hmot pro konstrukce klempířské stanovený z hmotnosti přesunovaného materiálu vodorovná dopravní vzdálenost do 50 m základní v objektech výšky přes 12 do 24 m</t>
  </si>
  <si>
    <t>-1342259482</t>
  </si>
  <si>
    <t>https://podminky.urs.cz/item/CS_URS_2024_02/998764103</t>
  </si>
  <si>
    <t>765</t>
  </si>
  <si>
    <t>Krytina skládaná</t>
  </si>
  <si>
    <t>195</t>
  </si>
  <si>
    <t>765121012</t>
  </si>
  <si>
    <t>Montáž krytiny betonové sklonu do 30° drážkové na sucho, počet kusů přes 7,5 do 8 ks/m2</t>
  </si>
  <si>
    <t>2016032494</t>
  </si>
  <si>
    <t>https://podminky.urs.cz/item/CS_URS_2024_02/765121012</t>
  </si>
  <si>
    <t>100,7</t>
  </si>
  <si>
    <t>prostor vikýře</t>
  </si>
  <si>
    <t>-(2,9*3,7)</t>
  </si>
  <si>
    <t>-(3,7*2/2)</t>
  </si>
  <si>
    <t>střecha vikýř</t>
  </si>
  <si>
    <t>((3,9+2,2)/2*2,2)*2</t>
  </si>
  <si>
    <t>střešní okna</t>
  </si>
  <si>
    <t>-3*(1,6*1,42)</t>
  </si>
  <si>
    <t>-2*(0,98*0,66)</t>
  </si>
  <si>
    <t>196</t>
  </si>
  <si>
    <t>765121503</t>
  </si>
  <si>
    <t>Příplatek k montáži krytiny betonové za připevňovací prostředky za sklon přes 30° do 40°</t>
  </si>
  <si>
    <t>-1375698338</t>
  </si>
  <si>
    <t>https://podminky.urs.cz/item/CS_URS_2024_02/765121503</t>
  </si>
  <si>
    <t>197</t>
  </si>
  <si>
    <t>765121251</t>
  </si>
  <si>
    <t>Montáž krytiny betonové hřeben na sucho s větracím pásem</t>
  </si>
  <si>
    <t>1379632483</t>
  </si>
  <si>
    <t>https://podminky.urs.cz/item/CS_URS_2024_02/765121251</t>
  </si>
  <si>
    <t>"stávající hřeben" 4,6</t>
  </si>
  <si>
    <t>"hřeben vikýř" 4,4</t>
  </si>
  <si>
    <t>"nároží" 4*9</t>
  </si>
  <si>
    <t>198</t>
  </si>
  <si>
    <t>59244215</t>
  </si>
  <si>
    <t>hřebenáč krytina betonová barevná s povrchovou úpravou</t>
  </si>
  <si>
    <t>-1254169252</t>
  </si>
  <si>
    <t>4,4/0,40</t>
  </si>
  <si>
    <t>199</t>
  </si>
  <si>
    <t>59244086</t>
  </si>
  <si>
    <t>pás Al větrací hřebene a nároží</t>
  </si>
  <si>
    <t>592037486</t>
  </si>
  <si>
    <t>200</t>
  </si>
  <si>
    <t>765121301</t>
  </si>
  <si>
    <t>Montáž krytiny betonové úžlabí na sucho na plech s těsnícím pásem</t>
  </si>
  <si>
    <t>-659564702</t>
  </si>
  <si>
    <t>https://podminky.urs.cz/item/CS_URS_2024_02/765121301</t>
  </si>
  <si>
    <t>2,2*2</t>
  </si>
  <si>
    <t>59244007</t>
  </si>
  <si>
    <t>pás úžlabní Al š 500mm</t>
  </si>
  <si>
    <t>-574486917</t>
  </si>
  <si>
    <t>4,4*1,03 'Přepočtené koeficientem množství</t>
  </si>
  <si>
    <t>202</t>
  </si>
  <si>
    <t>765121802</t>
  </si>
  <si>
    <t>Demontáž krytiny betonové na sucho, sklonu do 30° k dalšímu použití</t>
  </si>
  <si>
    <t>-88690703</t>
  </si>
  <si>
    <t>https://podminky.urs.cz/item/CS_URS_2024_02/765121802</t>
  </si>
  <si>
    <t>(0,5*(4,58+18,12)*(5,7/sin(40)))</t>
  </si>
  <si>
    <t>203</t>
  </si>
  <si>
    <t>765121822</t>
  </si>
  <si>
    <t>Příplatek k demontáži krytiny betonové k dalšímu použití za sklon přes 30°</t>
  </si>
  <si>
    <t>1065303911</t>
  </si>
  <si>
    <t>https://podminky.urs.cz/item/CS_URS_2024_02/765121822</t>
  </si>
  <si>
    <t>204</t>
  </si>
  <si>
    <t>765121882</t>
  </si>
  <si>
    <t>Demontáž krytiny betonové hřebenů a nároží, sklonu do 30° z hřebenáčů na sucho k dalšímu použití</t>
  </si>
  <si>
    <t>1709468650</t>
  </si>
  <si>
    <t>https://podminky.urs.cz/item/CS_URS_2024_02/765121882</t>
  </si>
  <si>
    <t>"hřeben" 4,58</t>
  </si>
  <si>
    <t>205</t>
  </si>
  <si>
    <t>765121892</t>
  </si>
  <si>
    <t>Příplatek k demontáži hřebenů a nároží krytiny betonové k dalšímu použití za sklon přes 30°</t>
  </si>
  <si>
    <t>600055619</t>
  </si>
  <si>
    <t>https://podminky.urs.cz/item/CS_URS_2024_02/765121892</t>
  </si>
  <si>
    <t>206</t>
  </si>
  <si>
    <t>765122901</t>
  </si>
  <si>
    <t>Čištění krytiny betonové, kladené na sucho</t>
  </si>
  <si>
    <t>-1314190930</t>
  </si>
  <si>
    <t>https://podminky.urs.cz/item/CS_URS_2024_02/765122901</t>
  </si>
  <si>
    <t>207</t>
  </si>
  <si>
    <t>765122932</t>
  </si>
  <si>
    <t>Čištění krytiny betonové, kladené hřebenů a nároží z hřebenáčů kladených do malty</t>
  </si>
  <si>
    <t>963762921</t>
  </si>
  <si>
    <t>https://podminky.urs.cz/item/CS_URS_2024_02/765122932</t>
  </si>
  <si>
    <t>208</t>
  </si>
  <si>
    <t>765191011</t>
  </si>
  <si>
    <t>Montáž pojistné hydroizolační nebo parotěsné fólie kladené ve sklonu přes 20° volně na krokve</t>
  </si>
  <si>
    <t>381419385</t>
  </si>
  <si>
    <t>https://podminky.urs.cz/item/CS_URS_2024_02/765191011</t>
  </si>
  <si>
    <t>209</t>
  </si>
  <si>
    <t>28329045</t>
  </si>
  <si>
    <t>fólie kontaktní difuzně propustná pro doplňkovou hydroizolační vrstvu, třívrstvá 110g/m2</t>
  </si>
  <si>
    <t>-1292909909</t>
  </si>
  <si>
    <t>92*1,1 'Přepočtené koeficientem množství</t>
  </si>
  <si>
    <t>210</t>
  </si>
  <si>
    <t>765191041</t>
  </si>
  <si>
    <t>Montáž pojistné hydroizolační nebo parotěsné fólie v místech střešních prostupů průměru do 150 mm</t>
  </si>
  <si>
    <t>1199066175</t>
  </si>
  <si>
    <t>https://podminky.urs.cz/item/CS_URS_2024_02/765191041</t>
  </si>
  <si>
    <t>211</t>
  </si>
  <si>
    <t>765191051</t>
  </si>
  <si>
    <t>Montáž pojistné hydroizolační nebo parotěsné fólie hřebene nebo nároží, střechy větrané</t>
  </si>
  <si>
    <t>-1082087145</t>
  </si>
  <si>
    <t>https://podminky.urs.cz/item/CS_URS_2024_02/765191051</t>
  </si>
  <si>
    <t>10*4</t>
  </si>
  <si>
    <t>212</t>
  </si>
  <si>
    <t>765191071</t>
  </si>
  <si>
    <t>Montáž pojistné hydroizolační nebo parotěsné fólie okapu přesahem na okapnici</t>
  </si>
  <si>
    <t>-706126979</t>
  </si>
  <si>
    <t>https://podminky.urs.cz/item/CS_URS_2024_02/765191071</t>
  </si>
  <si>
    <t>18,44+13,86+13,86+5,8+6,2</t>
  </si>
  <si>
    <t>58,2</t>
  </si>
  <si>
    <t>213</t>
  </si>
  <si>
    <t>998765103</t>
  </si>
  <si>
    <t>Přesun hmot pro krytiny skládané stanovený z hmotnosti přesunovaného materiálu vodorovná dopravní vzdálenost do 50 m základní na objektech výšky přes 12 do 24 m</t>
  </si>
  <si>
    <t>371170289</t>
  </si>
  <si>
    <t>https://podminky.urs.cz/item/CS_URS_2024_02/998765103</t>
  </si>
  <si>
    <t>766</t>
  </si>
  <si>
    <t>Konstrukce truhlářské</t>
  </si>
  <si>
    <t>214</t>
  </si>
  <si>
    <t>766411821</t>
  </si>
  <si>
    <t>Demontáž obložení stěn palubkami</t>
  </si>
  <si>
    <t>627644383</t>
  </si>
  <si>
    <t>https://podminky.urs.cz/item/CS_URS_2024_02/766411821</t>
  </si>
  <si>
    <t>9,24*1,4</t>
  </si>
  <si>
    <t>28,2*1,4</t>
  </si>
  <si>
    <t>215</t>
  </si>
  <si>
    <t>766411822</t>
  </si>
  <si>
    <t>Demontáž obložení stěn podkladových roštů</t>
  </si>
  <si>
    <t>255036207</t>
  </si>
  <si>
    <t>https://podminky.urs.cz/item/CS_URS_2024_02/766411822</t>
  </si>
  <si>
    <t>216</t>
  </si>
  <si>
    <t>766491851</t>
  </si>
  <si>
    <t>Demontáž ostatních truhlářských konstrukcí prahů dveří jednokřídlových</t>
  </si>
  <si>
    <t>25514761</t>
  </si>
  <si>
    <t>https://podminky.urs.cz/item/CS_URS_2024_02/766491851</t>
  </si>
  <si>
    <t>10+11+2</t>
  </si>
  <si>
    <t>217</t>
  </si>
  <si>
    <t>766622131</t>
  </si>
  <si>
    <t>Montáž oken plastových včetně montáže rámu plochy přes 1 m2 otevíravých do zdiva, výšky do 1,5 m</t>
  </si>
  <si>
    <t>-148489741</t>
  </si>
  <si>
    <t>https://podminky.urs.cz/item/CS_URS_2024_02/766622131</t>
  </si>
  <si>
    <t>1,73*1,5</t>
  </si>
  <si>
    <t>3,61</t>
  </si>
  <si>
    <t>218</t>
  </si>
  <si>
    <t>61140051</t>
  </si>
  <si>
    <t>okno plastové otevíravé/sklopné dvojsklo přes plochu 1m2 do v 1,5m</t>
  </si>
  <si>
    <t>-896279681</t>
  </si>
  <si>
    <t>219</t>
  </si>
  <si>
    <t>766660001</t>
  </si>
  <si>
    <t>Montáž dveřních křídel dřevěných nebo plastových otevíravých do ocelové zárubně povrchově upravených jednokřídlových, šířky do 800 mm</t>
  </si>
  <si>
    <t>-895936016</t>
  </si>
  <si>
    <t>https://podminky.urs.cz/item/CS_URS_2024_02/766660001</t>
  </si>
  <si>
    <t>"700" 2</t>
  </si>
  <si>
    <t>220</t>
  </si>
  <si>
    <t>766660171</t>
  </si>
  <si>
    <t>Montáž dveřních křídel dřevěných nebo plastových otevíravých do obložkové zárubně povrchově upravených jednokřídlových, šířky do 800 mm</t>
  </si>
  <si>
    <t>753682806</t>
  </si>
  <si>
    <t>https://podminky.urs.cz/item/CS_URS_2024_02/766660171</t>
  </si>
  <si>
    <t>"800" 12</t>
  </si>
  <si>
    <t>221</t>
  </si>
  <si>
    <t>61162085</t>
  </si>
  <si>
    <t>dveře jednokřídlé dřevotřískové povrch laminátový plné 700x1970-2100mm</t>
  </si>
  <si>
    <t>1067809245</t>
  </si>
  <si>
    <t>222</t>
  </si>
  <si>
    <t>61162086</t>
  </si>
  <si>
    <t>dveře jednokřídlé dřevotřískové povrch laminátový plné 800x1970-2100mm</t>
  </si>
  <si>
    <t>-2006420014</t>
  </si>
  <si>
    <t>223</t>
  </si>
  <si>
    <t>766660002</t>
  </si>
  <si>
    <t>Montáž dveřních křídel dřevěných nebo plastových otevíravých do ocelové zárubně povrchově upravených jednokřídlových, šířky přes 800 mm</t>
  </si>
  <si>
    <t>-1310536282</t>
  </si>
  <si>
    <t>https://podminky.urs.cz/item/CS_URS_2024_02/766660002</t>
  </si>
  <si>
    <t>224</t>
  </si>
  <si>
    <t>766660102</t>
  </si>
  <si>
    <t>Montáž dveřních křídel dřevěných nebo plastových otevíravých do dřevěné rámové zárubně povrchově upravených jednokřídlových, šířky přes 800 mm</t>
  </si>
  <si>
    <t>-794982992</t>
  </si>
  <si>
    <t>https://podminky.urs.cz/item/CS_URS_2024_02/766660102</t>
  </si>
  <si>
    <t>225</t>
  </si>
  <si>
    <t>766660172</t>
  </si>
  <si>
    <t>Montáž dveřních křídel dřevěných nebo plastových otevíravých do obložkové zárubně povrchově upravených jednokřídlových, šířky přes 800 mm</t>
  </si>
  <si>
    <t>1029301990</t>
  </si>
  <si>
    <t>https://podminky.urs.cz/item/CS_URS_2024_02/766660172</t>
  </si>
  <si>
    <t>226</t>
  </si>
  <si>
    <t>61162087</t>
  </si>
  <si>
    <t>dveře jednokřídlé dřevotřískové povrch laminátový plné 900x1970-2100mm</t>
  </si>
  <si>
    <t>-1171422297</t>
  </si>
  <si>
    <t>227</t>
  </si>
  <si>
    <t>766660021</t>
  </si>
  <si>
    <t>Montáž dveřních křídel dřevěných nebo plastových otevíravých do ocelové zárubně protipožárních jednokřídlových, šířky do 800 mm</t>
  </si>
  <si>
    <t>902655913</t>
  </si>
  <si>
    <t>https://podminky.urs.cz/item/CS_URS_2024_02/766660021</t>
  </si>
  <si>
    <t>"800" 5</t>
  </si>
  <si>
    <t>"600" 2</t>
  </si>
  <si>
    <t>228</t>
  </si>
  <si>
    <t>766660181</t>
  </si>
  <si>
    <t>Montáž dveřních křídel dřevěných nebo plastových otevíravých do obložkové zárubně protipožárních jednokřídlových, šířky do 800 mm</t>
  </si>
  <si>
    <t>1978644085</t>
  </si>
  <si>
    <t>https://podminky.urs.cz/item/CS_URS_2024_02/766660181</t>
  </si>
  <si>
    <t>229</t>
  </si>
  <si>
    <t>61162098</t>
  </si>
  <si>
    <t>dveře jednokřídlé dřevotřískové protipožární EI (EW) 30 D3 povrch laminátový plné 800x1970-2100mm</t>
  </si>
  <si>
    <t>530063284</t>
  </si>
  <si>
    <t>230</t>
  </si>
  <si>
    <t>61162096</t>
  </si>
  <si>
    <t>dveře jednokřídlé dřevotřískové protipožární EI (EW) 30 D3 povrch laminátový plné 600x1970-2100mm</t>
  </si>
  <si>
    <t>1759781437</t>
  </si>
  <si>
    <t>231</t>
  </si>
  <si>
    <t>766660311</t>
  </si>
  <si>
    <t>Montáž dveřních křídel dřevěných nebo plastových posuvných dveří do pouzdra s jednou kapsou jednokřídlových, průchozí šířky do 800 mm</t>
  </si>
  <si>
    <t>-39299931</t>
  </si>
  <si>
    <t>https://podminky.urs.cz/item/CS_URS_2024_02/766660311</t>
  </si>
  <si>
    <t>232</t>
  </si>
  <si>
    <t>766X02</t>
  </si>
  <si>
    <t>dveře jednokřídlé dřevotřískové posuvné do pouzdra, povrch laminátový 800x1970 mm</t>
  </si>
  <si>
    <t>1924496123</t>
  </si>
  <si>
    <t>233</t>
  </si>
  <si>
    <t>766660351</t>
  </si>
  <si>
    <t>Montáž dveřních křídel dřevěných nebo plastových posuvných dveří do pojezdu na stěnu výšky do 2,5 m jednokřídlových, průchozí šířky do 800 mm</t>
  </si>
  <si>
    <t>1910995310</t>
  </si>
  <si>
    <t>https://podminky.urs.cz/item/CS_URS_2024_02/766660351</t>
  </si>
  <si>
    <t>234</t>
  </si>
  <si>
    <t>766x01</t>
  </si>
  <si>
    <t>dveře jednokřídlé dřevotřískové posuvné na stěnu, povrch laminátový 700x1970 mm</t>
  </si>
  <si>
    <t>1515624301</t>
  </si>
  <si>
    <t>235</t>
  </si>
  <si>
    <t>766660451</t>
  </si>
  <si>
    <t>Montáž vchodových dveří včetně rámu do zdiva dvoukřídlových bez nadsvětlíku</t>
  </si>
  <si>
    <t>311576504</t>
  </si>
  <si>
    <t>https://podminky.urs.cz/item/CS_URS_2024_02/766660451</t>
  </si>
  <si>
    <t>236</t>
  </si>
  <si>
    <t>61140508</t>
  </si>
  <si>
    <t>dveře dvoukřídlé plastové bílé prosklené max rozměru otvoru 4,84m2</t>
  </si>
  <si>
    <t>155499854</t>
  </si>
  <si>
    <t>0,939655172413793*2,9 'Přepočtené koeficientem množství</t>
  </si>
  <si>
    <t>237</t>
  </si>
  <si>
    <t>766660717</t>
  </si>
  <si>
    <t>Montáž dveřních doplňků samozavírače na zárubeň ocelovou</t>
  </si>
  <si>
    <t>-1446060736</t>
  </si>
  <si>
    <t>https://podminky.urs.cz/item/CS_URS_2024_02/766660717</t>
  </si>
  <si>
    <t>238</t>
  </si>
  <si>
    <t>54917250</t>
  </si>
  <si>
    <t>samozavírač dveří hydraulický</t>
  </si>
  <si>
    <t>2120238535</t>
  </si>
  <si>
    <t>239</t>
  </si>
  <si>
    <t>766660734</t>
  </si>
  <si>
    <t>Montáž dveřních doplňků dveřního kování bezpečnostního panikového kování</t>
  </si>
  <si>
    <t>801182081</t>
  </si>
  <si>
    <t>https://podminky.urs.cz/item/CS_URS_2024_02/766660734</t>
  </si>
  <si>
    <t>240</t>
  </si>
  <si>
    <t>54914135</t>
  </si>
  <si>
    <t>kování panikové klika/klika</t>
  </si>
  <si>
    <t>-1759135924</t>
  </si>
  <si>
    <t>241</t>
  </si>
  <si>
    <t>54914136</t>
  </si>
  <si>
    <t>kování panikové madlo/klika</t>
  </si>
  <si>
    <t>1783844291</t>
  </si>
  <si>
    <t>242</t>
  </si>
  <si>
    <t>766671023</t>
  </si>
  <si>
    <t>Montáž střešních oken dřevěných nebo plastových kyvných, výklopných/kyvných s okenním rámem a lemováním, s plisovaným límcem, s napojením na krytinu do krytiny tvarované, rozměru 66 x 98 cm</t>
  </si>
  <si>
    <t>-1990657066</t>
  </si>
  <si>
    <t>https://podminky.urs.cz/item/CS_URS_2024_02/766671023</t>
  </si>
  <si>
    <t>243</t>
  </si>
  <si>
    <t>61143307</t>
  </si>
  <si>
    <t>okno střešní plastové výsuvně kyvné, izolační dvojsklo, oplechování Al 66x98cm Uw=1,3W/m2K</t>
  </si>
  <si>
    <t>2083815832</t>
  </si>
  <si>
    <t>244</t>
  </si>
  <si>
    <t>766671026</t>
  </si>
  <si>
    <t>Montáž střešních oken dřevěných nebo plastových kyvných, výklopných/kyvných s okenním rámem a lemováním, s plisovaným límcem, s napojením na krytinu do krytiny tvarované, rozměru 74 x 160 cm</t>
  </si>
  <si>
    <t>975936460</t>
  </si>
  <si>
    <t>https://podminky.urs.cz/item/CS_URS_2024_02/766671026</t>
  </si>
  <si>
    <t>61143299</t>
  </si>
  <si>
    <t>okno střešní plastové výsuvně kyvné, izolační dvojsklo, oplechování Al 74x160cm Uw=1,3W/m2K</t>
  </si>
  <si>
    <t>1593348174</t>
  </si>
  <si>
    <t>246</t>
  </si>
  <si>
    <t>766681114</t>
  </si>
  <si>
    <t>Montáž zárubní dřevěných nebo plastových rámových, pro dveře jednokřídlové, šířky do 900 mm</t>
  </si>
  <si>
    <t>-1216777855</t>
  </si>
  <si>
    <t>https://podminky.urs.cz/item/CS_URS_2024_02/766681114</t>
  </si>
  <si>
    <t>247</t>
  </si>
  <si>
    <t>61182252</t>
  </si>
  <si>
    <t>zárubeň jednokřídlá smrková rámová tl stěny 75mm rozměru 900/1970mm</t>
  </si>
  <si>
    <t>-849013426</t>
  </si>
  <si>
    <t>248</t>
  </si>
  <si>
    <t>766682111</t>
  </si>
  <si>
    <t>Montáž zárubní dřevěných nebo plastových obložkových, pro dveře jednokřídlové, tloušťky stěny do 170 mm</t>
  </si>
  <si>
    <t>-1588406306</t>
  </si>
  <si>
    <t>https://podminky.urs.cz/item/CS_URS_2024_02/766682111</t>
  </si>
  <si>
    <t>249</t>
  </si>
  <si>
    <t>61182307</t>
  </si>
  <si>
    <t>zárubeň jednokřídlá obložková s laminátovým povrchem tl stěny 60-150mm rozměru 600-1100/1970, 2100mm</t>
  </si>
  <si>
    <t>1362741442</t>
  </si>
  <si>
    <t>"900" 1</t>
  </si>
  <si>
    <t>250</t>
  </si>
  <si>
    <t>766682211</t>
  </si>
  <si>
    <t>Montáž zárubní dřevěných nebo plastových obložkových protipožárních, pro dveře jednokřídlové, tloušťky stěny do 170 mm</t>
  </si>
  <si>
    <t>-1202338285</t>
  </si>
  <si>
    <t>https://podminky.urs.cz/item/CS_URS_2024_02/766682211</t>
  </si>
  <si>
    <t>251</t>
  </si>
  <si>
    <t>61182318</t>
  </si>
  <si>
    <t>zárubeň jednokřídlá obložková s laminátovým povrchem a protipožární úpravou tl stěny 60-150mm rozměru 600-1100/1970, 2100mm</t>
  </si>
  <si>
    <t>-281976652</t>
  </si>
  <si>
    <t>252</t>
  </si>
  <si>
    <t>766691510</t>
  </si>
  <si>
    <t>Montáž ostatních truhlářských konstrukcí těsnění oken a balkónových dveří ve styku křídel s okenním rámem polyuretanovou páskou</t>
  </si>
  <si>
    <t>-1086821484</t>
  </si>
  <si>
    <t>https://podminky.urs.cz/item/CS_URS_2024_02/766691510</t>
  </si>
  <si>
    <t>2*(1,73+1,5)</t>
  </si>
  <si>
    <t>10,6</t>
  </si>
  <si>
    <t>253</t>
  </si>
  <si>
    <t>59071110</t>
  </si>
  <si>
    <t>páska okenní těsnící PUR jednostranně lepící impregnovaná 1,5-3x10mm</t>
  </si>
  <si>
    <t>46474832</t>
  </si>
  <si>
    <t>254</t>
  </si>
  <si>
    <t>766694126</t>
  </si>
  <si>
    <t>Montáž ostatních truhlářských konstrukcí parapetních desek dřevěných nebo plastových šířky přes 300 mm</t>
  </si>
  <si>
    <t>-2022648210</t>
  </si>
  <si>
    <t>https://podminky.urs.cz/item/CS_URS_2024_02/766694126</t>
  </si>
  <si>
    <t>255</t>
  </si>
  <si>
    <t>61144404</t>
  </si>
  <si>
    <t>parapet plastový vnitřní š 400mm</t>
  </si>
  <si>
    <t>159772769</t>
  </si>
  <si>
    <t>256</t>
  </si>
  <si>
    <t>61144019</t>
  </si>
  <si>
    <t>koncovka k parapetu plastovému vnitřnímu 1 pár</t>
  </si>
  <si>
    <t>sada</t>
  </si>
  <si>
    <t>1727411140</t>
  </si>
  <si>
    <t>257</t>
  </si>
  <si>
    <t>766695212</t>
  </si>
  <si>
    <t>Montáž ostatních truhlářských konstrukcí prahů dveří jednokřídlových, šířky do 100 mm</t>
  </si>
  <si>
    <t>1299966358</t>
  </si>
  <si>
    <t>https://podminky.urs.cz/item/CS_URS_2024_02/766695212</t>
  </si>
  <si>
    <t>258</t>
  </si>
  <si>
    <t>61187508</t>
  </si>
  <si>
    <t>práh dveřní dřevěný bukový tl 20mm dl 800mm š 80mm</t>
  </si>
  <si>
    <t>-382515417</t>
  </si>
  <si>
    <t>259</t>
  </si>
  <si>
    <t>61187507</t>
  </si>
  <si>
    <t>práh dveřní dřevěný bukový tl 20mm dl 600mm š 60mm</t>
  </si>
  <si>
    <t>-1493457236</t>
  </si>
  <si>
    <t>260</t>
  </si>
  <si>
    <t>766811221</t>
  </si>
  <si>
    <t>Příplatek k montáži kuchyňské pracovní desky za vyřezání otvoru (včetně zaměření)</t>
  </si>
  <si>
    <t>1350359646</t>
  </si>
  <si>
    <t>https://podminky.urs.cz/item/CS_URS_2024_02/766811221</t>
  </si>
  <si>
    <t>261</t>
  </si>
  <si>
    <t>766811222</t>
  </si>
  <si>
    <t>Příplatek k montáži kuchyňské pracovní desky za usazení varné desky</t>
  </si>
  <si>
    <t>1932810986</t>
  </si>
  <si>
    <t>https://podminky.urs.cz/item/CS_URS_2024_02/766811222</t>
  </si>
  <si>
    <t>766811223</t>
  </si>
  <si>
    <t>Příplatek k montáži kuchyňské pracovní desky za usazení dřezu</t>
  </si>
  <si>
    <t>956788511</t>
  </si>
  <si>
    <t>https://podminky.urs.cz/item/CS_URS_2024_02/766811223</t>
  </si>
  <si>
    <t>263</t>
  </si>
  <si>
    <t>766811239</t>
  </si>
  <si>
    <t>Příplatek k montáži zádové desky kuchyňských linek za vyřezání otvoru (včetně zaměření) např. na zásuvku</t>
  </si>
  <si>
    <t>2090171886</t>
  </si>
  <si>
    <t>https://podminky.urs.cz/item/CS_URS_2024_02/766811239</t>
  </si>
  <si>
    <t>264</t>
  </si>
  <si>
    <t>766X04</t>
  </si>
  <si>
    <t>Montáž nábytku vestavěného skříně policové dvoukřídlové</t>
  </si>
  <si>
    <t>183830520</t>
  </si>
  <si>
    <t>"1.11, rozměry 1150x2280 mm" 1</t>
  </si>
  <si>
    <t>265</t>
  </si>
  <si>
    <t>766X03</t>
  </si>
  <si>
    <t>Dodávka + montáž sestav kuchyňských linek vč. spotřebičů</t>
  </si>
  <si>
    <t>-1642884548</t>
  </si>
  <si>
    <t>Poznámka k položce:_x000D_
V ceně je zahrnuto: _x000D_
1. pracovní laminátová deska š. max 3 000  mm_x000D_
2. horní a dolní skříňky_x000D_
3. dřez, sporák, myčka, digestoř_x000D_
4. potravinová skříň</t>
  </si>
  <si>
    <t>266</t>
  </si>
  <si>
    <t>766X05</t>
  </si>
  <si>
    <t xml:space="preserve">Dodávka + montáž sestavy linky do ordinace praktického lékaře vč. dřezu </t>
  </si>
  <si>
    <t>1078502806</t>
  </si>
  <si>
    <t>267</t>
  </si>
  <si>
    <t>998766103</t>
  </si>
  <si>
    <t>Přesun hmot pro konstrukce truhlářské stanovený z hmotnosti přesunovaného materiálu vodorovná dopravní vzdálenost do 50 m základní v objektech výšky přes 12 do 24 m</t>
  </si>
  <si>
    <t>934028744</t>
  </si>
  <si>
    <t>https://podminky.urs.cz/item/CS_URS_2024_02/998766103</t>
  </si>
  <si>
    <t>268</t>
  </si>
  <si>
    <t>767620221</t>
  </si>
  <si>
    <t>Montáž oken s izolačními skly z hliníkových nebo ocelových profilů na polyuretanovou pěnu s dvojskly pevných do zdiva, plochy do 0,6 m2</t>
  </si>
  <si>
    <t>-289896734</t>
  </si>
  <si>
    <t>https://podminky.urs.cz/item/CS_URS_2024_02/767620221</t>
  </si>
  <si>
    <t>269</t>
  </si>
  <si>
    <t>55341000</t>
  </si>
  <si>
    <t xml:space="preserve">okno protipožární Al s fixním zasklením dvojsklo do plochy 1m2 EI 45 DP1 </t>
  </si>
  <si>
    <t>1361162957</t>
  </si>
  <si>
    <t>270</t>
  </si>
  <si>
    <t>767821117</t>
  </si>
  <si>
    <t>Montáž poštovních schránek sestav zazděných do 24 kusů</t>
  </si>
  <si>
    <t>-1946717726</t>
  </si>
  <si>
    <t>https://podminky.urs.cz/item/CS_URS_2024_02/767821117</t>
  </si>
  <si>
    <t>271</t>
  </si>
  <si>
    <t>55348202</t>
  </si>
  <si>
    <t>schránka listovní sestava nástěnná 1řadá počet 6ks</t>
  </si>
  <si>
    <t>119791125</t>
  </si>
  <si>
    <t>272</t>
  </si>
  <si>
    <t>767X01</t>
  </si>
  <si>
    <t>Demontáž plechových zateplených dveří na půdu 960x1890 mm</t>
  </si>
  <si>
    <t>-970627179</t>
  </si>
  <si>
    <t>273</t>
  </si>
  <si>
    <t>998767103</t>
  </si>
  <si>
    <t>Přesun hmot pro zámečnické konstrukce stanovený z hmotnosti přesunovaného materiálu vodorovná dopravní vzdálenost do 50 m základní v objektech výšky přes 12 do 24 m</t>
  </si>
  <si>
    <t>-1136607440</t>
  </si>
  <si>
    <t>https://podminky.urs.cz/item/CS_URS_2024_02/998767103</t>
  </si>
  <si>
    <t>771</t>
  </si>
  <si>
    <t>Podlahy z dlaždic</t>
  </si>
  <si>
    <t>274</t>
  </si>
  <si>
    <t>771121011</t>
  </si>
  <si>
    <t>Příprava podkladu před provedením dlažby nátěr penetrační na podlahu</t>
  </si>
  <si>
    <t>412845664</t>
  </si>
  <si>
    <t>https://podminky.urs.cz/item/CS_URS_2024_02/771121011</t>
  </si>
  <si>
    <t>275</t>
  </si>
  <si>
    <t>771151012</t>
  </si>
  <si>
    <t>Příprava podkladu před provedením dlažby samonivelační stěrka min. pevnosti 20 MPa, tloušťky přes 3 do 5 mm</t>
  </si>
  <si>
    <t>-51551772</t>
  </si>
  <si>
    <t>https://podminky.urs.cz/item/CS_URS_2024_02/771151012</t>
  </si>
  <si>
    <t>276</t>
  </si>
  <si>
    <t>771474112</t>
  </si>
  <si>
    <t>Montáž soklů z dlaždic keramických lepených cementovým flexibilním lepidlem rovných, výšky přes 65 do 90 mm</t>
  </si>
  <si>
    <t>574278405</t>
  </si>
  <si>
    <t>https://podminky.urs.cz/item/CS_URS_2024_02/771474112</t>
  </si>
  <si>
    <t>"1.01" 18</t>
  </si>
  <si>
    <t>"1.05-1.06" 9,74</t>
  </si>
  <si>
    <t>"1.07" 3,74</t>
  </si>
  <si>
    <t>"1.09" 6,2</t>
  </si>
  <si>
    <t>"1.14"5,62</t>
  </si>
  <si>
    <t>"1.15" 8</t>
  </si>
  <si>
    <t>"1.16" 8,4</t>
  </si>
  <si>
    <t>"2.01" 7,82</t>
  </si>
  <si>
    <t>"2.03"10,1</t>
  </si>
  <si>
    <t>"2.10" 8,2</t>
  </si>
  <si>
    <t>"3.01" 2,1</t>
  </si>
  <si>
    <t>"3.03" 6,2</t>
  </si>
  <si>
    <t>"3.07"7,8</t>
  </si>
  <si>
    <t>277</t>
  </si>
  <si>
    <t>59761184</t>
  </si>
  <si>
    <t>sokl keramický mrazuvzdorný povrch hladký/matný tl do 10mm výšky přes 65 do 90mm</t>
  </si>
  <si>
    <t>-593677231</t>
  </si>
  <si>
    <t>102*1,1 'Přepočtené koeficientem množství</t>
  </si>
  <si>
    <t>278</t>
  </si>
  <si>
    <t>771571810</t>
  </si>
  <si>
    <t>Demontáž podlah z dlaždic keramických kladených do malty</t>
  </si>
  <si>
    <t>-222310634</t>
  </si>
  <si>
    <t>https://podminky.urs.cz/item/CS_URS_2024_02/771571810</t>
  </si>
  <si>
    <t>"1.01" 18,77</t>
  </si>
  <si>
    <t>"1.12" 4,25</t>
  </si>
  <si>
    <t>"1.13" 3,68</t>
  </si>
  <si>
    <t>"1.14" 0,86</t>
  </si>
  <si>
    <t>"1.15" 0,91</t>
  </si>
  <si>
    <t>"1.16" 1,68</t>
  </si>
  <si>
    <t>"1.17" 0,79</t>
  </si>
  <si>
    <t>"1.18" 0,84</t>
  </si>
  <si>
    <t>"2.01" 8,45</t>
  </si>
  <si>
    <t>"2.10" 3,79</t>
  </si>
  <si>
    <t>"2.11" 0,89</t>
  </si>
  <si>
    <t>"2.12" 0,93</t>
  </si>
  <si>
    <t>"2.13" 1,89</t>
  </si>
  <si>
    <t>"2.14" 0,96</t>
  </si>
  <si>
    <t>"2.15" 0,91</t>
  </si>
  <si>
    <t>279</t>
  </si>
  <si>
    <t>771574415</t>
  </si>
  <si>
    <t>Montáž podlah z dlaždic keramických lepených cementovým flexibilním lepidlem hladkých, tloušťky do 10 mm přes 6 do 9 ks/m2</t>
  </si>
  <si>
    <t>-37176316</t>
  </si>
  <si>
    <t>https://podminky.urs.cz/item/CS_URS_2024_02/771574415</t>
  </si>
  <si>
    <t>18,77+4,25+3,68+9,05+3,53+8,27+1,91+3,61+6,56+3,8+4,43+(1,43*1,51)</t>
  </si>
  <si>
    <t>8,26+6,43+1,21+6,99+6,53+8,4</t>
  </si>
  <si>
    <t>1,53+4,77+4,63+6,56+4,18</t>
  </si>
  <si>
    <t>280</t>
  </si>
  <si>
    <t>59761176</t>
  </si>
  <si>
    <t>dlažba keramická nemrazuvzdorná R9 povrch hladký/matný tl do 10mm přes 6 do 9ks/m2</t>
  </si>
  <si>
    <t>1480037343</t>
  </si>
  <si>
    <t>130*1,1 'Přepočtené koeficientem množství</t>
  </si>
  <si>
    <t>281</t>
  </si>
  <si>
    <t>771591184</t>
  </si>
  <si>
    <t>Pracnější řezání podlah z dlaždic keramických rovné</t>
  </si>
  <si>
    <t>418789102</t>
  </si>
  <si>
    <t>https://podminky.urs.cz/item/CS_URS_2024_02/771591184</t>
  </si>
  <si>
    <t>282</t>
  </si>
  <si>
    <t>771592011</t>
  </si>
  <si>
    <t>Čištění vnitřních ploch po položení dlažby podlah nebo schodišť chemickými prostředky</t>
  </si>
  <si>
    <t>2098771021</t>
  </si>
  <si>
    <t>https://podminky.urs.cz/item/CS_URS_2024_02/771592011</t>
  </si>
  <si>
    <t>283</t>
  </si>
  <si>
    <t>998771103</t>
  </si>
  <si>
    <t>Přesun hmot pro podlahy z dlaždic stanovený z hmotnosti přesunovaného materiálu vodorovná dopravní vzdálenost do 50 m základní v objektech výšky přes 12 do 24 m</t>
  </si>
  <si>
    <t>-1258734272</t>
  </si>
  <si>
    <t>https://podminky.urs.cz/item/CS_URS_2024_02/998771103</t>
  </si>
  <si>
    <t>772</t>
  </si>
  <si>
    <t>Podlahy z kamene</t>
  </si>
  <si>
    <t>284</t>
  </si>
  <si>
    <t>772231312</t>
  </si>
  <si>
    <t>Montáž obkladu schodišťových stupňů deskami z tvrdých kamenů kladených do lepidla s přímou nebo zakřivenou výstupní čárou deskami stupnicovými pravoúhlými nebo kosoúhlými, tl. 30 mm</t>
  </si>
  <si>
    <t>-1269832523</t>
  </si>
  <si>
    <t>https://podminky.urs.cz/item/CS_URS_2024_02/772231312</t>
  </si>
  <si>
    <t>schody do 3.NP</t>
  </si>
  <si>
    <t>1,14*2</t>
  </si>
  <si>
    <t>1,6*19</t>
  </si>
  <si>
    <t>285</t>
  </si>
  <si>
    <t>58382180</t>
  </si>
  <si>
    <t>deska obkladová leštěná žula tl 30mm do 0,24m2</t>
  </si>
  <si>
    <t>-197756804</t>
  </si>
  <si>
    <t>19*(1,6*0,32)</t>
  </si>
  <si>
    <t>(1,54*1,6)*2</t>
  </si>
  <si>
    <t>15*1,04 'Přepočtené koeficientem množství</t>
  </si>
  <si>
    <t>286</t>
  </si>
  <si>
    <t>772231423</t>
  </si>
  <si>
    <t>Montáž obkladu schodišťových stupňů deskami z tvrdých kamenů kladených do lepidla s přímou nebo zakřivenou výstupní čárou deskami podstupnicovými v. do 200 mm, tl. do 30 mm</t>
  </si>
  <si>
    <t>1349397056</t>
  </si>
  <si>
    <t>https://podminky.urs.cz/item/CS_URS_2024_02/772231423</t>
  </si>
  <si>
    <t>1,14*3</t>
  </si>
  <si>
    <t>20*1,6</t>
  </si>
  <si>
    <t>287</t>
  </si>
  <si>
    <t>58386640</t>
  </si>
  <si>
    <t>podstupnice leštěná žula tl 20mm</t>
  </si>
  <si>
    <t>483075353</t>
  </si>
  <si>
    <t>35,42*1,04 'Přepočtené koeficientem množství</t>
  </si>
  <si>
    <t>288</t>
  </si>
  <si>
    <t>772591911</t>
  </si>
  <si>
    <t>Dlažby z kamene oprava - očištění dlažby z kamene zametením</t>
  </si>
  <si>
    <t>1087166056</t>
  </si>
  <si>
    <t>https://podminky.urs.cz/item/CS_URS_2024_02/772591911</t>
  </si>
  <si>
    <t>schodiště do 2.NP</t>
  </si>
  <si>
    <t>15,6</t>
  </si>
  <si>
    <t>35,42*0,16</t>
  </si>
  <si>
    <t>289</t>
  </si>
  <si>
    <t>772591922</t>
  </si>
  <si>
    <t>Dlažby z kamene oprava - nátěr impregnační a zpevňující</t>
  </si>
  <si>
    <t>-75547183</t>
  </si>
  <si>
    <t>https://podminky.urs.cz/item/CS_URS_2024_02/772591922</t>
  </si>
  <si>
    <t>290</t>
  </si>
  <si>
    <t>772591923</t>
  </si>
  <si>
    <t>Dlažby z kamene oprava - nátěr uzavírací transparentní</t>
  </si>
  <si>
    <t>739038744</t>
  </si>
  <si>
    <t>https://podminky.urs.cz/item/CS_URS_2024_02/772591923</t>
  </si>
  <si>
    <t>291</t>
  </si>
  <si>
    <t>998772123</t>
  </si>
  <si>
    <t>Přesun hmot pro kamenné dlažby, obklady schodišťových stupňů a soklů stanovený z hmotnosti přesunovaného materiálu vodorovná dopravní vzdálenost do 50 m ruční (bez užití mechanizace) v objektech výšky přes 12 do 24 m</t>
  </si>
  <si>
    <t>949601325</t>
  </si>
  <si>
    <t>https://podminky.urs.cz/item/CS_URS_2024_02/998772123</t>
  </si>
  <si>
    <t>776</t>
  </si>
  <si>
    <t>Podlahy povlakové</t>
  </si>
  <si>
    <t>292</t>
  </si>
  <si>
    <t>776201811</t>
  </si>
  <si>
    <t>Demontáž povlakových podlahovin lepených ručně bez podložky</t>
  </si>
  <si>
    <t>-740368400</t>
  </si>
  <si>
    <t>https://podminky.urs.cz/item/CS_URS_2024_02/776201811</t>
  </si>
  <si>
    <t>"1.02" 13,59</t>
  </si>
  <si>
    <t>"1.03" 15,96</t>
  </si>
  <si>
    <t>"1.04" 3,32</t>
  </si>
  <si>
    <t>"2.02" 23,57</t>
  </si>
  <si>
    <t>"2.03" 25,58</t>
  </si>
  <si>
    <t>"2.04" 19,71</t>
  </si>
  <si>
    <t>"2.05" 22,78</t>
  </si>
  <si>
    <t>"2.06" 12,32</t>
  </si>
  <si>
    <t>"2.07" 22,98</t>
  </si>
  <si>
    <t>"2.08" 1,96</t>
  </si>
  <si>
    <t>"2.09" 6,1</t>
  </si>
  <si>
    <t>293</t>
  </si>
  <si>
    <t>776221111</t>
  </si>
  <si>
    <t>Montáž podlahovin z PVC lepením standardním lepidlem z pásů</t>
  </si>
  <si>
    <t>378443814</t>
  </si>
  <si>
    <t>https://podminky.urs.cz/item/CS_URS_2024_02/776221111</t>
  </si>
  <si>
    <t>9,44+11,65+12,64+11,37+22,1</t>
  </si>
  <si>
    <t>20,12+19,52+11,5+11,38+31,18+10,35+10,75</t>
  </si>
  <si>
    <t>18,32+12,16+16,43+12,76</t>
  </si>
  <si>
    <t>294</t>
  </si>
  <si>
    <t>28412245</t>
  </si>
  <si>
    <t>krytina podlahová heterogenní š 1,5m tl 2mm</t>
  </si>
  <si>
    <t>772140869</t>
  </si>
  <si>
    <t>242*1,1 'Přepočtené koeficientem množství</t>
  </si>
  <si>
    <t>295</t>
  </si>
  <si>
    <t>776223111</t>
  </si>
  <si>
    <t>Montáž podlahovin z PVC spoj podlah svařováním za tepla (včetně frézování)</t>
  </si>
  <si>
    <t>1447763956</t>
  </si>
  <si>
    <t>https://podminky.urs.cz/item/CS_URS_2024_02/776223111</t>
  </si>
  <si>
    <t>296</t>
  </si>
  <si>
    <t>776410811</t>
  </si>
  <si>
    <t>Demontáž soklíků nebo lišt pryžových nebo plastových</t>
  </si>
  <si>
    <t>1912889898</t>
  </si>
  <si>
    <t>https://podminky.urs.cz/item/CS_URS_2024_02/776410811</t>
  </si>
  <si>
    <t>18,4+22+6</t>
  </si>
  <si>
    <t>28+27+13,5</t>
  </si>
  <si>
    <t>297</t>
  </si>
  <si>
    <t>776411111</t>
  </si>
  <si>
    <t>Montáž soklíků lepením obvodových, výšky do 80 mm</t>
  </si>
  <si>
    <t>-1662833318</t>
  </si>
  <si>
    <t>https://podminky.urs.cz/item/CS_URS_2024_02/776411111</t>
  </si>
  <si>
    <t>"1.10" 12,4</t>
  </si>
  <si>
    <t>"1.11" 14,34</t>
  </si>
  <si>
    <t>"1.12" 12,4</t>
  </si>
  <si>
    <t>"1.18" 12,2</t>
  </si>
  <si>
    <t>"1.20" 20,1</t>
  </si>
  <si>
    <t>"2.06" 19,2</t>
  </si>
  <si>
    <t>"2.07" 17</t>
  </si>
  <si>
    <t>"2.08" 13</t>
  </si>
  <si>
    <t>"2.09" 12,6</t>
  </si>
  <si>
    <t>"2.11"24,4</t>
  </si>
  <si>
    <t>"2.13"12,5</t>
  </si>
  <si>
    <t>"2.14"12,7</t>
  </si>
  <si>
    <t>"3.05" 17</t>
  </si>
  <si>
    <t>"3.06"15</t>
  </si>
  <si>
    <t>"3.09"15,5</t>
  </si>
  <si>
    <t>"3.10"14</t>
  </si>
  <si>
    <t>298</t>
  </si>
  <si>
    <t>28411008</t>
  </si>
  <si>
    <t>lišta soklová PVC 16x60mm</t>
  </si>
  <si>
    <t>-782623957</t>
  </si>
  <si>
    <t>245*1,02 'Přepočtené koeficientem množství</t>
  </si>
  <si>
    <t>299</t>
  </si>
  <si>
    <t>776991121</t>
  </si>
  <si>
    <t>Ostatní práce údržba nových podlahovin po pokládce čištění základní</t>
  </si>
  <si>
    <t>1825634989</t>
  </si>
  <si>
    <t>https://podminky.urs.cz/item/CS_URS_2024_02/776991121</t>
  </si>
  <si>
    <t>300</t>
  </si>
  <si>
    <t>998776103</t>
  </si>
  <si>
    <t>Přesun hmot pro podlahy povlakové stanovený z hmotnosti přesunovaného materiálu vodorovná dopravní vzdálenost do 50 m základní v objektech výšky přes 12 do 24 m</t>
  </si>
  <si>
    <t>1241963686</t>
  </si>
  <si>
    <t>https://podminky.urs.cz/item/CS_URS_2024_02/998776103</t>
  </si>
  <si>
    <t>781</t>
  </si>
  <si>
    <t>Dokončovací práce - obklady</t>
  </si>
  <si>
    <t>301</t>
  </si>
  <si>
    <t>781111011</t>
  </si>
  <si>
    <t>Příprava podkladu před provedením obkladu oprášení (ometení) stěny</t>
  </si>
  <si>
    <t>1533873717</t>
  </si>
  <si>
    <t>https://podminky.urs.cz/item/CS_URS_2024_02/781111011</t>
  </si>
  <si>
    <t>302</t>
  </si>
  <si>
    <t>781121011</t>
  </si>
  <si>
    <t>Příprava podkladu před provedením obkladu nátěr penetrační na stěnu</t>
  </si>
  <si>
    <t>-1051293669</t>
  </si>
  <si>
    <t>https://podminky.urs.cz/item/CS_URS_2024_02/781121011</t>
  </si>
  <si>
    <t>303</t>
  </si>
  <si>
    <t>781151031</t>
  </si>
  <si>
    <t>Příprava podkladu před provedením obkladu celoplošné vyrovnání podkladu stěrkou, tloušťky 3 mm</t>
  </si>
  <si>
    <t>-172285958</t>
  </si>
  <si>
    <t>https://podminky.urs.cz/item/CS_URS_2024_02/781151031</t>
  </si>
  <si>
    <t>140+7,4</t>
  </si>
  <si>
    <t>304</t>
  </si>
  <si>
    <t>781472215</t>
  </si>
  <si>
    <t>Montáž keramických obkladů stěn lepených cementovým flexibilním lepidlem hladkých přes 6 do 9 ks/m2</t>
  </si>
  <si>
    <t>1795159386</t>
  </si>
  <si>
    <t>https://podminky.urs.cz/item/CS_URS_2024_02/781472215</t>
  </si>
  <si>
    <t>"1.13" (12,87*2)+(1,23*0,73)</t>
  </si>
  <si>
    <t>"1.17" (5,95*1,8)+(1,25*0,9)</t>
  </si>
  <si>
    <t>"1.19" 7,22*1,8</t>
  </si>
  <si>
    <t>"1.20" 0,99*1,8</t>
  </si>
  <si>
    <t>"2.04" (2,8*1,8)+(0,6*1,16)</t>
  </si>
  <si>
    <t>"2.05" (9,08*2)+(1,07*0,74)</t>
  </si>
  <si>
    <t>"2.12" (12,77*2)+(1,23*0,86)</t>
  </si>
  <si>
    <t>"3.04" 8,25*2</t>
  </si>
  <si>
    <t>"3.08" 9*2</t>
  </si>
  <si>
    <t>305</t>
  </si>
  <si>
    <t>59761718</t>
  </si>
  <si>
    <t>obklad keramický nemrazuvzdorný povrch hladký/matný tl do 10mm přes 6 do 9ks/m2</t>
  </si>
  <si>
    <t>-124721333</t>
  </si>
  <si>
    <t>140*1,15 'Přepočtené koeficientem množství</t>
  </si>
  <si>
    <t>306</t>
  </si>
  <si>
    <t>781492211</t>
  </si>
  <si>
    <t>Obklad - dokončující práce montáž profilu lepeného flexibilním cementovým lepidlem rohového</t>
  </si>
  <si>
    <t>-1354715935</t>
  </si>
  <si>
    <t>https://podminky.urs.cz/item/CS_URS_2024_02/781492211</t>
  </si>
  <si>
    <t>"1.13" 1,23+(2*0,73)+(5*2)+(2*1,5)+1+1+0,115</t>
  </si>
  <si>
    <t>"1.17" 1,25+(2*1,8)+(2*0,9)</t>
  </si>
  <si>
    <t>"1.19" 2,46</t>
  </si>
  <si>
    <t>"1.20" 1,8</t>
  </si>
  <si>
    <t>"2.04" 0,6+(2*1,16)+1,01</t>
  </si>
  <si>
    <t>"2.05" 1,07+(2*0,74)+(2*2)</t>
  </si>
  <si>
    <t>"2.12" 1,23+0,86+0,86+(2*1,5)+(2*0,89)+0,115+(6*2)</t>
  </si>
  <si>
    <t>"3.04" 4,4+(4*2)</t>
  </si>
  <si>
    <t>"3.08" 2.04+(4*2)</t>
  </si>
  <si>
    <t>81,5</t>
  </si>
  <si>
    <t>307</t>
  </si>
  <si>
    <t>781492251</t>
  </si>
  <si>
    <t>Obklad - dokončující práce montáž profilu lepeného flexibilním cementovým lepidlem ukončovacího</t>
  </si>
  <si>
    <t>1778481479</t>
  </si>
  <si>
    <t>https://podminky.urs.cz/item/CS_URS_2024_02/781492251</t>
  </si>
  <si>
    <t>"1.13" 12,87</t>
  </si>
  <si>
    <t>"1.17" 5,95</t>
  </si>
  <si>
    <t>"1.19" 7,22</t>
  </si>
  <si>
    <t>"1.20" 0,99</t>
  </si>
  <si>
    <t>"2.04" 2,8</t>
  </si>
  <si>
    <t>"2.05" 9,08</t>
  </si>
  <si>
    <t>"2.12" 12,77</t>
  </si>
  <si>
    <t>"3.04" 8,25</t>
  </si>
  <si>
    <t>"3.08" 9</t>
  </si>
  <si>
    <t>308</t>
  </si>
  <si>
    <t>28342003</t>
  </si>
  <si>
    <t>lišta ukončovací z PVC 10mm</t>
  </si>
  <si>
    <t>1614178584</t>
  </si>
  <si>
    <t>69*1,05 'Přepočtené koeficientem množství</t>
  </si>
  <si>
    <t>309</t>
  </si>
  <si>
    <t>781495184</t>
  </si>
  <si>
    <t>Obklad - dokončující práce pracnější řezání obkladaček rovné</t>
  </si>
  <si>
    <t>1464564697</t>
  </si>
  <si>
    <t>https://podminky.urs.cz/item/CS_URS_2024_02/781495184</t>
  </si>
  <si>
    <t>310</t>
  </si>
  <si>
    <t>781495211</t>
  </si>
  <si>
    <t>Čištění vnitřních ploch po provedení obkladu stěn chemickými prostředky</t>
  </si>
  <si>
    <t>228442528</t>
  </si>
  <si>
    <t>https://podminky.urs.cz/item/CS_URS_2024_02/781495211</t>
  </si>
  <si>
    <t>781571161</t>
  </si>
  <si>
    <t>Montáž keramických obkladů ostění lepených flexibilním rychletuhnoucím lepidlem šířky ostění přes 200 do 400 mm</t>
  </si>
  <si>
    <t>279692264</t>
  </si>
  <si>
    <t>https://podminky.urs.cz/item/CS_URS_2024_02/781571161</t>
  </si>
  <si>
    <t>2*0,81</t>
  </si>
  <si>
    <t>2*1,82</t>
  </si>
  <si>
    <t>2*0,6</t>
  </si>
  <si>
    <t>2*1,65</t>
  </si>
  <si>
    <t>2*1,85</t>
  </si>
  <si>
    <t>13,5</t>
  </si>
  <si>
    <t>312</t>
  </si>
  <si>
    <t>781674123</t>
  </si>
  <si>
    <t>Montáž keramických obkladů parapetů lepených flexibilním rychletuhnoucím lepidlem, šířky parapetu přes 150 do 400 mm</t>
  </si>
  <si>
    <t>157300796</t>
  </si>
  <si>
    <t>https://podminky.urs.cz/item/CS_URS_2024_02/781674123</t>
  </si>
  <si>
    <t>1,25+1,23</t>
  </si>
  <si>
    <t>0,3+1,07+1,23</t>
  </si>
  <si>
    <t>5,1</t>
  </si>
  <si>
    <t>313</t>
  </si>
  <si>
    <t>59761711</t>
  </si>
  <si>
    <t>obklad keramický nemrazuvzdorný povrch hladký/matný tl do 10mm přes 12 do 19ks/m2</t>
  </si>
  <si>
    <t>914486288</t>
  </si>
  <si>
    <t>33,6363636363636*0,22 'Přepočtené koeficientem množství</t>
  </si>
  <si>
    <t>314</t>
  </si>
  <si>
    <t>998781103</t>
  </si>
  <si>
    <t>Přesun hmot pro obklady keramické stanovený z hmotnosti přesunovaného materiálu vodorovná dopravní vzdálenost do 50 m základní v objektech výšky přes 12 do 24 m</t>
  </si>
  <si>
    <t>803216346</t>
  </si>
  <si>
    <t>https://podminky.urs.cz/item/CS_URS_2024_02/998781103</t>
  </si>
  <si>
    <t>Dokončovací práce - nátěry</t>
  </si>
  <si>
    <t>315</t>
  </si>
  <si>
    <t>783213121</t>
  </si>
  <si>
    <t>Preventivní napouštěcí nátěr tesařských prvků proti dřevokazným houbám, hmyzu a plísním zabudovaných do konstrukce dvojnásobný syntetický</t>
  </si>
  <si>
    <t>454269747</t>
  </si>
  <si>
    <t>https://podminky.urs.cz/item/CS_URS_2024_02/783213121</t>
  </si>
  <si>
    <t>(2*(0,13+0,15))*323</t>
  </si>
  <si>
    <t>sloupky</t>
  </si>
  <si>
    <t>12*(3,5*(0,16*4))</t>
  </si>
  <si>
    <t>středové vaznice</t>
  </si>
  <si>
    <t>2*(10,1*(0,19*4))</t>
  </si>
  <si>
    <t>pozednice</t>
  </si>
  <si>
    <t>61*(4*0,16)</t>
  </si>
  <si>
    <t>hambálek+vzpěry</t>
  </si>
  <si>
    <t>12*(4*((0,16+0,19)*2))</t>
  </si>
  <si>
    <t>nárožní krokve</t>
  </si>
  <si>
    <t>4*9*((0,16+0,19)*2)</t>
  </si>
  <si>
    <t>"+ 20% na ostatní prvky krovu" 321*1,2</t>
  </si>
  <si>
    <t>316</t>
  </si>
  <si>
    <t>783226101</t>
  </si>
  <si>
    <t>Protipožární nátěr tesařských konstrukcí disperzní</t>
  </si>
  <si>
    <t>1114440873</t>
  </si>
  <si>
    <t>https://podminky.urs.cz/item/CS_URS_2024_02/783226101</t>
  </si>
  <si>
    <t>317</t>
  </si>
  <si>
    <t>783913171</t>
  </si>
  <si>
    <t>Penetrační nátěr betonových podlah hrubých syntetický</t>
  </si>
  <si>
    <t>-574089382</t>
  </si>
  <si>
    <t>https://podminky.urs.cz/item/CS_URS_2024_02/783913171</t>
  </si>
  <si>
    <t>"výkaz výměr viz. položka žb deska" 121,1</t>
  </si>
  <si>
    <t>784</t>
  </si>
  <si>
    <t>Dokončovací práce - malby a tapety</t>
  </si>
  <si>
    <t>318</t>
  </si>
  <si>
    <t>784111001</t>
  </si>
  <si>
    <t>Oprášení (ometení) podkladu v místnostech výšky do 3,80 m</t>
  </si>
  <si>
    <t>1473736404</t>
  </si>
  <si>
    <t>https://podminky.urs.cz/item/CS_URS_2024_02/784111001</t>
  </si>
  <si>
    <t>"VPC omítky" 524</t>
  </si>
  <si>
    <t>"sanační omítky 1.NP" 390,43</t>
  </si>
  <si>
    <t>"ostění a nadpraží oken" 50</t>
  </si>
  <si>
    <t>"strop 1.NP" 135,1</t>
  </si>
  <si>
    <t>"podhled 2.NP" 153</t>
  </si>
  <si>
    <t xml:space="preserve">"podhled 3.NP" 129 </t>
  </si>
  <si>
    <t>"stěny 3.NP" 262</t>
  </si>
  <si>
    <t>1644</t>
  </si>
  <si>
    <t>319</t>
  </si>
  <si>
    <t>784111007</t>
  </si>
  <si>
    <t>Oprášení (ometení) podkladu na schodišti o výšce podlaží do 3,80 m</t>
  </si>
  <si>
    <t>1494277750</t>
  </si>
  <si>
    <t>https://podminky.urs.cz/item/CS_URS_2024_02/784111007</t>
  </si>
  <si>
    <t>320</t>
  </si>
  <si>
    <t>784181121</t>
  </si>
  <si>
    <t>Penetrace podkladu jednonásobná hloubková akrylátová bezbarvá v místnostech výšky do 3,80 m</t>
  </si>
  <si>
    <t>866807971</t>
  </si>
  <si>
    <t>https://podminky.urs.cz/item/CS_URS_2024_02/784181121</t>
  </si>
  <si>
    <t>321</t>
  </si>
  <si>
    <t>784181127</t>
  </si>
  <si>
    <t>Penetrace podkladu jednonásobná hloubková akrylátová bezbarvá na schodišti o výšce podlaží do 3,80 m</t>
  </si>
  <si>
    <t>-1099083732</t>
  </si>
  <si>
    <t>https://podminky.urs.cz/item/CS_URS_2024_02/784181127</t>
  </si>
  <si>
    <t>322</t>
  </si>
  <si>
    <t>784211101</t>
  </si>
  <si>
    <t>Malby z malířských směsí oděruvzdorných za mokra dvojnásobné, bílé za mokra oděruvzdorné výborně v místnostech výšky do 3,80 m</t>
  </si>
  <si>
    <t>-2130627566</t>
  </si>
  <si>
    <t>https://podminky.urs.cz/item/CS_URS_2024_02/784211101</t>
  </si>
  <si>
    <t>323</t>
  </si>
  <si>
    <t>784211107</t>
  </si>
  <si>
    <t>Malby z malířských směsí oděruvzdorných za mokra dvojnásobné, bílé za mokra oděruvzdorné výborně na schodišti o výšce podlaží do 3,80 m</t>
  </si>
  <si>
    <t>1691862549</t>
  </si>
  <si>
    <t>https://podminky.urs.cz/item/CS_URS_2024_02/784211107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</si>
  <si>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</si>
  <si>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</si>
  <si>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</si>
  <si>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</si>
  <si>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</si>
  <si>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</si>
  <si>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</si>
  <si>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</si>
  <si>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</si>
  <si>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</si>
  <si>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</si>
  <si>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</si>
  <si>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012203000</t>
  </si>
  <si>
    <t>Zeměměřičské práce před výstavbou</t>
  </si>
  <si>
    <t>1024</t>
  </si>
  <si>
    <t>-105935144</t>
  </si>
  <si>
    <t>https://podminky.urs.cz/item/CS_URS_2024_02/012203000</t>
  </si>
  <si>
    <t>Poznámka k položce:_x000D_
Zajištění vytyčení veškerých stávajících inženýrských sítí (včetně úhrady za vytyčení), odpovědnost za jejich neporušení během výstavby a zpětné předání jejich správcům.</t>
  </si>
  <si>
    <t>012303000</t>
  </si>
  <si>
    <t>Zeměměřičské práce při provádění stavby</t>
  </si>
  <si>
    <t>-1849646689</t>
  </si>
  <si>
    <t>https://podminky.urs.cz/item/CS_URS_2024_02/012303000</t>
  </si>
  <si>
    <t>Poznámka k položce:_x000D_
- výšková měření, výpočet objemů aj., které mají charakter kontrolních a upřesňujících činností_x000D_
- měření posunu a změn polohy bodů v průběhu výstavby</t>
  </si>
  <si>
    <t>012344000</t>
  </si>
  <si>
    <t>Vytyčovací práce</t>
  </si>
  <si>
    <t>1642913290</t>
  </si>
  <si>
    <t>https://podminky.urs.cz/item/CS_URS_2024_02/012344000</t>
  </si>
  <si>
    <t>Poznámka k položce:_x000D_
Vytyčení objektů stavby a pevných vytyčovacích bodů vč. fixace.</t>
  </si>
  <si>
    <t>012354000</t>
  </si>
  <si>
    <t>Zaměření a výpočet kubatur stavebních (zemních) prací</t>
  </si>
  <si>
    <t>1241820734</t>
  </si>
  <si>
    <t>https://podminky.urs.cz/item/CS_URS_2024_02/012354000</t>
  </si>
  <si>
    <t>012414000</t>
  </si>
  <si>
    <t>Geometrický plán</t>
  </si>
  <si>
    <t>1121945649</t>
  </si>
  <si>
    <t>https://podminky.urs.cz/item/CS_URS_2024_02/012414000</t>
  </si>
  <si>
    <t>012444000</t>
  </si>
  <si>
    <t>Geodetické měření skutečného provedení stavby</t>
  </si>
  <si>
    <t>-499182990</t>
  </si>
  <si>
    <t>https://podminky.urs.cz/item/CS_URS_2024_02/012444000</t>
  </si>
  <si>
    <t>013254000</t>
  </si>
  <si>
    <t>Dokumentace skutečného provedení stavby</t>
  </si>
  <si>
    <t>382691602</t>
  </si>
  <si>
    <t>https://podminky.urs.cz/item/CS_URS_2024_02/013254000</t>
  </si>
  <si>
    <t>Poznámka k položce:_x000D_
Dokumentace 3x v listinné a digitální podobě, zakreslení změn PD, vč. revizí, prohlášení o shodě, likvidace odpadů apod.</t>
  </si>
  <si>
    <t>013294000</t>
  </si>
  <si>
    <t>Ostatní dokumentace stavby</t>
  </si>
  <si>
    <t>119040599</t>
  </si>
  <si>
    <t>https://podminky.urs.cz/item/CS_URS_2024_02/013294000</t>
  </si>
  <si>
    <t xml:space="preserve">Poznámka k položce:_x000D_
1. Fotodokumentace stavby před zahájením stavby, v průběhu výstavby a po výstavbě - zařazení fotek do fotoalba v časové posloupnosti a popisem činnosti a číslem ojektů, v listinné a digitální podobě, pasport okolních objektů._x000D_
</t>
  </si>
  <si>
    <t>VRN3</t>
  </si>
  <si>
    <t>Zařízení staveniště</t>
  </si>
  <si>
    <t>030001000</t>
  </si>
  <si>
    <t>-131657874</t>
  </si>
  <si>
    <t>https://podminky.urs.cz/item/CS_URS_2024_02/030001000</t>
  </si>
  <si>
    <t xml:space="preserve">Poznámka k položce:_x000D_
Náklady na :_x000D_
- související přípravné práce (projektové práce a terénní úpravy pro zařízení staveniště)_x000D_
- vybavení staveniště (stavební buňky, mobilní WC, pronájem ploch, provizorní komunikace aj.)_x000D_
- připojení na inženýrské sítě vč. nákladů na energii _x000D_
- zabezpečení staveniště (oplocení staveniště, opatření na ochranu sousedních pozemků, osvětlení staveniště, informační tabule stavby, dopravní značení na staveništi aj.)_x000D_
- zrušení zařízení staveniště (rozebrání, bourání a odvoz zařízení staveniště, úprava terénu do původního stavu)_x000D_
_x000D_
Cena byla určena procentuálně (≤3%) ze základních rozpočtových nákladů stavby (ZRN = HSV+PSV). </t>
  </si>
  <si>
    <t>VRN4</t>
  </si>
  <si>
    <t>Inženýrská činnost</t>
  </si>
  <si>
    <t>040001000</t>
  </si>
  <si>
    <t>-66871372</t>
  </si>
  <si>
    <t>https://podminky.urs.cz/item/CS_URS_2024_02/040001000</t>
  </si>
  <si>
    <t xml:space="preserve">Poznámka k položce:_x000D_
K inženýrské činnosti řadíme:_x000D_
_x000D_
dozory (dozor projektanta, investora, SSD, BOZP, hydrogeologa aj.)_x000D_
posudky (plán BOZP, PENB, energetický štítek obálky budovy aj.)_x000D_
zkoušky a měření (tlakové, zátěžové, hutnící, měření a monitoring atd.)_x000D_
revize (náklady na revize dočasných objektů nebo zařízení staveniště)_x000D_
kompletační a koordinační činnost (náklady na výběrové řízení, činnosti související se zakázkou atd.)_x000D_
ostatní inženýrská činnost_x000D_
_x000D_
Cena byla určena procentuálně (≤3%) ze základních rozpočtových nákladů stavby (ZRN = HSV+PSV). </t>
  </si>
  <si>
    <t>043134000</t>
  </si>
  <si>
    <t>Zkoušky zatěžovací</t>
  </si>
  <si>
    <t>-1054624411</t>
  </si>
  <si>
    <t>https://podminky.urs.cz/item/CS_URS_2024_02/043134000</t>
  </si>
  <si>
    <t>Poznámka k položce:_x000D_
Statické zatěžovací zkoušky pro kontrolu zhutnění podloží komunikace a pro kontrolu hutnění zásypů výkopů sítí rázové zkoušky. Předpokládané množství zkoušek 2._x000D_
 V ceně jsou započteny technické práce při měření, vyhodnocení zkoušek a protokol včetně dopravy.</t>
  </si>
  <si>
    <t>VRN5</t>
  </si>
  <si>
    <t>Finanční náklady</t>
  </si>
  <si>
    <t>052002000</t>
  </si>
  <si>
    <t>Finanční rezerva na nepředvídatelné konstrukce a práce</t>
  </si>
  <si>
    <t>-837480738</t>
  </si>
  <si>
    <t>https://podminky.urs.cz/item/CS_URS_2024_02/052002000</t>
  </si>
  <si>
    <t xml:space="preserve">Poznámka k položce:_x000D_
Výše rezervy byla určena procentuálně (≤5%) ze základních rozpočtových nákladů stavby (ZRN = HSV+PSV). </t>
  </si>
  <si>
    <t>VRN7</t>
  </si>
  <si>
    <t>Provozní vlivy</t>
  </si>
  <si>
    <t>072203000</t>
  </si>
  <si>
    <t>Silniční provoz - zajištění DIO (dopravní značení)</t>
  </si>
  <si>
    <t>1776949503</t>
  </si>
  <si>
    <t>https://podminky.urs.cz/item/CS_URS_2024_02/072203000</t>
  </si>
  <si>
    <t xml:space="preserve">Poznámka k položce:_x000D_
Proces, při kterém se vypracovává příslušná projektová dokumentace, která navrhuje řešení přechodné dopravní situace na pozemních komunikacích. Jedná se např. o stavební úpravy na silnicích, uzavírky, výkopové práce, projednání, vytyčení a zrušení objížďky, náklady na omezení nebo přerušení provozu - tzn. použití značek, semaforů, zábran, kuželů, světelné signalizace apod.._x000D_
_x000D_
Cena byla určena procentuálně (≤1%) ze základních rozpočtových nákladů stavby (ZRN = HSV+PSV). </t>
  </si>
  <si>
    <t>075002000</t>
  </si>
  <si>
    <t>Ochranná pásma</t>
  </si>
  <si>
    <t>1487609655</t>
  </si>
  <si>
    <t>https://podminky.urs.cz/item/CS_URS_2024_02/075002000</t>
  </si>
  <si>
    <t xml:space="preserve">Poznámka k položce:_x000D_
Jedná se o náklady související se zákazem, omezením nebo výkonem stavebních prací prováděných v blízkosti nadzemních el. vedení, křížení el. vedení, podzemních kabelových vedení, vodovodních vedení, vedení plynu, teplovodů, ropovodů, měníren proudu, trafostanic, ochranných pásem vodních zdrojů, vodáren, čistíren vod, plynáren, plynojemů apod._x000D_
_x000D_
Cena byla určena procentuálně (≤1,5%) ze základních rozpočtových nákladů stavby (ZRN = HSV+PSV). </t>
  </si>
  <si>
    <t>VRN9</t>
  </si>
  <si>
    <t>Ostatní náklady</t>
  </si>
  <si>
    <t>005211080R</t>
  </si>
  <si>
    <t>Bezpečnostní a hygienická opatření na staveništi</t>
  </si>
  <si>
    <t>19876654</t>
  </si>
  <si>
    <t>Poznámka k položce:_x000D_
Náklady na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poplachové směrnice) a z hlediska provozu staveniště (provozně dopravní řád).</t>
  </si>
  <si>
    <t>0912</t>
  </si>
  <si>
    <t>Opatření na ochranu pozemků sousedních se staveništěm</t>
  </si>
  <si>
    <t>-235157700</t>
  </si>
  <si>
    <t>Poznámka k položce:_x000D_
Opravy, údržba a průběžné čištění, kropení komunikací užívaných v průběhu výstavby.</t>
  </si>
  <si>
    <t>0916</t>
  </si>
  <si>
    <t>Dodání dokladů nutných k přejímce stavby a pro vydání kolaudačního souhlasu</t>
  </si>
  <si>
    <t>148522337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</si>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</sst>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5" xfId="0" applyFont="1" applyBorder="1"/>
    <xf numFmtId="166" fontId="7" fillId="0" borderId="0" xfId="0" applyNumberFormat="1" applyFont="1"/>
    <xf numFmtId="166" fontId="7" fillId="0" borderId="16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8" fillId="0" borderId="21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23" xfId="0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25110811" TargetMode="External"/><Relationship Id="rId21" Type="http://schemas.openxmlformats.org/officeDocument/2006/relationships/hyperlink" Target="https://podminky.urs.cz/item/CS_URS_2024_02/319201321" TargetMode="External"/><Relationship Id="rId42" Type="http://schemas.openxmlformats.org/officeDocument/2006/relationships/hyperlink" Target="https://podminky.urs.cz/item/CS_URS_2024_02/631311114" TargetMode="External"/><Relationship Id="rId63" Type="http://schemas.openxmlformats.org/officeDocument/2006/relationships/hyperlink" Target="https://podminky.urs.cz/item/CS_URS_2024_02/962084131" TargetMode="External"/><Relationship Id="rId84" Type="http://schemas.openxmlformats.org/officeDocument/2006/relationships/hyperlink" Target="https://podminky.urs.cz/item/CS_URS_2024_02/974031666" TargetMode="External"/><Relationship Id="rId138" Type="http://schemas.openxmlformats.org/officeDocument/2006/relationships/hyperlink" Target="https://podminky.urs.cz/item/CS_URS_2024_02/762823820" TargetMode="External"/><Relationship Id="rId159" Type="http://schemas.openxmlformats.org/officeDocument/2006/relationships/hyperlink" Target="https://podminky.urs.cz/item/CS_URS_2024_02/763161791" TargetMode="External"/><Relationship Id="rId170" Type="http://schemas.openxmlformats.org/officeDocument/2006/relationships/hyperlink" Target="https://podminky.urs.cz/item/CS_URS_2024_02/765121503" TargetMode="External"/><Relationship Id="rId191" Type="http://schemas.openxmlformats.org/officeDocument/2006/relationships/hyperlink" Target="https://podminky.urs.cz/item/CS_URS_2024_02/766660102" TargetMode="External"/><Relationship Id="rId205" Type="http://schemas.openxmlformats.org/officeDocument/2006/relationships/hyperlink" Target="https://podminky.urs.cz/item/CS_URS_2024_02/766691510" TargetMode="External"/><Relationship Id="rId226" Type="http://schemas.openxmlformats.org/officeDocument/2006/relationships/hyperlink" Target="https://podminky.urs.cz/item/CS_URS_2024_02/772591911" TargetMode="External"/><Relationship Id="rId247" Type="http://schemas.openxmlformats.org/officeDocument/2006/relationships/hyperlink" Target="https://podminky.urs.cz/item/CS_URS_2024_02/998781103" TargetMode="External"/><Relationship Id="rId107" Type="http://schemas.openxmlformats.org/officeDocument/2006/relationships/hyperlink" Target="https://podminky.urs.cz/item/CS_URS_2024_02/998011003" TargetMode="External"/><Relationship Id="rId11" Type="http://schemas.openxmlformats.org/officeDocument/2006/relationships/hyperlink" Target="https://podminky.urs.cz/item/CS_URS_2024_02/273321411" TargetMode="External"/><Relationship Id="rId32" Type="http://schemas.openxmlformats.org/officeDocument/2006/relationships/hyperlink" Target="https://podminky.urs.cz/item/CS_URS_2024_02/413232221" TargetMode="External"/><Relationship Id="rId53" Type="http://schemas.openxmlformats.org/officeDocument/2006/relationships/hyperlink" Target="https://podminky.urs.cz/item/CS_URS_2024_02/952902021" TargetMode="External"/><Relationship Id="rId74" Type="http://schemas.openxmlformats.org/officeDocument/2006/relationships/hyperlink" Target="https://podminky.urs.cz/item/CS_URS_2024_02/968082015" TargetMode="External"/><Relationship Id="rId128" Type="http://schemas.openxmlformats.org/officeDocument/2006/relationships/hyperlink" Target="https://podminky.urs.cz/item/CS_URS_2024_02/762512811" TargetMode="External"/><Relationship Id="rId149" Type="http://schemas.openxmlformats.org/officeDocument/2006/relationships/hyperlink" Target="https://podminky.urs.cz/item/CS_URS_2024_02/763131541" TargetMode="External"/><Relationship Id="rId5" Type="http://schemas.openxmlformats.org/officeDocument/2006/relationships/hyperlink" Target="https://podminky.urs.cz/item/CS_URS_2024_02/162751119" TargetMode="External"/><Relationship Id="rId95" Type="http://schemas.openxmlformats.org/officeDocument/2006/relationships/hyperlink" Target="https://podminky.urs.cz/item/CS_URS_2024_02/997013311" TargetMode="External"/><Relationship Id="rId160" Type="http://schemas.openxmlformats.org/officeDocument/2006/relationships/hyperlink" Target="https://podminky.urs.cz/item/CS_URS_2024_02/763183111" TargetMode="External"/><Relationship Id="rId181" Type="http://schemas.openxmlformats.org/officeDocument/2006/relationships/hyperlink" Target="https://podminky.urs.cz/item/CS_URS_2024_02/765191051" TargetMode="External"/><Relationship Id="rId216" Type="http://schemas.openxmlformats.org/officeDocument/2006/relationships/hyperlink" Target="https://podminky.urs.cz/item/CS_URS_2024_02/771121011" TargetMode="External"/><Relationship Id="rId237" Type="http://schemas.openxmlformats.org/officeDocument/2006/relationships/hyperlink" Target="https://podminky.urs.cz/item/CS_URS_2024_02/781111011" TargetMode="External"/><Relationship Id="rId22" Type="http://schemas.openxmlformats.org/officeDocument/2006/relationships/hyperlink" Target="https://podminky.urs.cz/item/CS_URS_2024_02/342241135" TargetMode="External"/><Relationship Id="rId43" Type="http://schemas.openxmlformats.org/officeDocument/2006/relationships/hyperlink" Target="https://podminky.urs.cz/item/CS_URS_2024_02/632450134" TargetMode="External"/><Relationship Id="rId64" Type="http://schemas.openxmlformats.org/officeDocument/2006/relationships/hyperlink" Target="https://podminky.urs.cz/item/CS_URS_2024_02/964061321" TargetMode="External"/><Relationship Id="rId118" Type="http://schemas.openxmlformats.org/officeDocument/2006/relationships/hyperlink" Target="https://podminky.urs.cz/item/CS_URS_2024_02/725210821" TargetMode="External"/><Relationship Id="rId139" Type="http://schemas.openxmlformats.org/officeDocument/2006/relationships/hyperlink" Target="https://podminky.urs.cz/item/CS_URS_2024_02/762823840" TargetMode="External"/><Relationship Id="rId85" Type="http://schemas.openxmlformats.org/officeDocument/2006/relationships/hyperlink" Target="https://podminky.urs.cz/item/CS_URS_2024_02/975021311" TargetMode="External"/><Relationship Id="rId150" Type="http://schemas.openxmlformats.org/officeDocument/2006/relationships/hyperlink" Target="https://podminky.urs.cz/item/CS_URS_2024_02/763131714" TargetMode="External"/><Relationship Id="rId171" Type="http://schemas.openxmlformats.org/officeDocument/2006/relationships/hyperlink" Target="https://podminky.urs.cz/item/CS_URS_2024_02/765121251" TargetMode="External"/><Relationship Id="rId192" Type="http://schemas.openxmlformats.org/officeDocument/2006/relationships/hyperlink" Target="https://podminky.urs.cz/item/CS_URS_2024_02/766660172" TargetMode="External"/><Relationship Id="rId206" Type="http://schemas.openxmlformats.org/officeDocument/2006/relationships/hyperlink" Target="https://podminky.urs.cz/item/CS_URS_2024_02/766694126" TargetMode="External"/><Relationship Id="rId227" Type="http://schemas.openxmlformats.org/officeDocument/2006/relationships/hyperlink" Target="https://podminky.urs.cz/item/CS_URS_2024_02/772591922" TargetMode="External"/><Relationship Id="rId248" Type="http://schemas.openxmlformats.org/officeDocument/2006/relationships/hyperlink" Target="https://podminky.urs.cz/item/CS_URS_2024_02/783213121" TargetMode="External"/><Relationship Id="rId12" Type="http://schemas.openxmlformats.org/officeDocument/2006/relationships/hyperlink" Target="https://podminky.urs.cz/item/CS_URS_2024_02/273325912" TargetMode="External"/><Relationship Id="rId33" Type="http://schemas.openxmlformats.org/officeDocument/2006/relationships/hyperlink" Target="https://podminky.urs.cz/item/CS_URS_2024_02/611325413" TargetMode="External"/><Relationship Id="rId108" Type="http://schemas.openxmlformats.org/officeDocument/2006/relationships/hyperlink" Target="https://podminky.urs.cz/item/CS_URS_2024_02/711141811" TargetMode="External"/><Relationship Id="rId129" Type="http://schemas.openxmlformats.org/officeDocument/2006/relationships/hyperlink" Target="https://podminky.urs.cz/item/CS_URS_2024_02/762521811" TargetMode="External"/><Relationship Id="rId54" Type="http://schemas.openxmlformats.org/officeDocument/2006/relationships/hyperlink" Target="https://podminky.urs.cz/item/CS_URS_2024_02/952902041" TargetMode="External"/><Relationship Id="rId70" Type="http://schemas.openxmlformats.org/officeDocument/2006/relationships/hyperlink" Target="https://podminky.urs.cz/item/CS_URS_2024_02/966081123" TargetMode="External"/><Relationship Id="rId75" Type="http://schemas.openxmlformats.org/officeDocument/2006/relationships/hyperlink" Target="https://podminky.urs.cz/item/CS_URS_2024_02/968082021" TargetMode="External"/><Relationship Id="rId91" Type="http://schemas.openxmlformats.org/officeDocument/2006/relationships/hyperlink" Target="https://podminky.urs.cz/item/CS_URS_2024_02/978059541" TargetMode="External"/><Relationship Id="rId96" Type="http://schemas.openxmlformats.org/officeDocument/2006/relationships/hyperlink" Target="https://podminky.urs.cz/item/CS_URS_2024_02/997013321" TargetMode="External"/><Relationship Id="rId140" Type="http://schemas.openxmlformats.org/officeDocument/2006/relationships/hyperlink" Target="https://podminky.urs.cz/item/CS_URS_2024_02/998762103" TargetMode="External"/><Relationship Id="rId145" Type="http://schemas.openxmlformats.org/officeDocument/2006/relationships/hyperlink" Target="https://podminky.urs.cz/item/CS_URS_2024_02/763111726" TargetMode="External"/><Relationship Id="rId161" Type="http://schemas.openxmlformats.org/officeDocument/2006/relationships/hyperlink" Target="https://podminky.urs.cz/item/CS_URS_2024_02/998763303" TargetMode="External"/><Relationship Id="rId166" Type="http://schemas.openxmlformats.org/officeDocument/2006/relationships/hyperlink" Target="https://podminky.urs.cz/item/CS_URS_2024_02/764312662" TargetMode="External"/><Relationship Id="rId182" Type="http://schemas.openxmlformats.org/officeDocument/2006/relationships/hyperlink" Target="https://podminky.urs.cz/item/CS_URS_2024_02/765191071" TargetMode="External"/><Relationship Id="rId187" Type="http://schemas.openxmlformats.org/officeDocument/2006/relationships/hyperlink" Target="https://podminky.urs.cz/item/CS_URS_2024_02/766622131" TargetMode="External"/><Relationship Id="rId217" Type="http://schemas.openxmlformats.org/officeDocument/2006/relationships/hyperlink" Target="https://podminky.urs.cz/item/CS_URS_2024_02/771151012" TargetMode="External"/><Relationship Id="rId1" Type="http://schemas.openxmlformats.org/officeDocument/2006/relationships/hyperlink" Target="https://podminky.urs.cz/item/CS_URS_2024_02/122311101" TargetMode="External"/><Relationship Id="rId6" Type="http://schemas.openxmlformats.org/officeDocument/2006/relationships/hyperlink" Target="https://podminky.urs.cz/item/CS_URS_2024_02/171201231" TargetMode="External"/><Relationship Id="rId212" Type="http://schemas.openxmlformats.org/officeDocument/2006/relationships/hyperlink" Target="https://podminky.urs.cz/item/CS_URS_2024_02/998766103" TargetMode="External"/><Relationship Id="rId233" Type="http://schemas.openxmlformats.org/officeDocument/2006/relationships/hyperlink" Target="https://podminky.urs.cz/item/CS_URS_2024_02/776410811" TargetMode="External"/><Relationship Id="rId238" Type="http://schemas.openxmlformats.org/officeDocument/2006/relationships/hyperlink" Target="https://podminky.urs.cz/item/CS_URS_2024_02/781121011" TargetMode="External"/><Relationship Id="rId254" Type="http://schemas.openxmlformats.org/officeDocument/2006/relationships/hyperlink" Target="https://podminky.urs.cz/item/CS_URS_2024_02/784181127" TargetMode="External"/><Relationship Id="rId23" Type="http://schemas.openxmlformats.org/officeDocument/2006/relationships/hyperlink" Target="https://podminky.urs.cz/item/CS_URS_2024_02/342291112" TargetMode="External"/><Relationship Id="rId28" Type="http://schemas.openxmlformats.org/officeDocument/2006/relationships/hyperlink" Target="https://podminky.urs.cz/item/CS_URS_2024_02/411354313" TargetMode="External"/><Relationship Id="rId49" Type="http://schemas.openxmlformats.org/officeDocument/2006/relationships/hyperlink" Target="https://podminky.urs.cz/item/CS_URS_2024_02/949101112" TargetMode="External"/><Relationship Id="rId114" Type="http://schemas.openxmlformats.org/officeDocument/2006/relationships/hyperlink" Target="https://podminky.urs.cz/item/CS_URS_2024_02/713121121" TargetMode="External"/><Relationship Id="rId119" Type="http://schemas.openxmlformats.org/officeDocument/2006/relationships/hyperlink" Target="https://podminky.urs.cz/item/CS_URS_2024_02/725530831" TargetMode="External"/><Relationship Id="rId44" Type="http://schemas.openxmlformats.org/officeDocument/2006/relationships/hyperlink" Target="https://podminky.urs.cz/item/CS_URS_2024_02/632481215" TargetMode="External"/><Relationship Id="rId60" Type="http://schemas.openxmlformats.org/officeDocument/2006/relationships/hyperlink" Target="https://podminky.urs.cz/item/CS_URS_2024_02/962032231" TargetMode="External"/><Relationship Id="rId65" Type="http://schemas.openxmlformats.org/officeDocument/2006/relationships/hyperlink" Target="https://podminky.urs.cz/item/CS_URS_2024_02/964061331" TargetMode="External"/><Relationship Id="rId81" Type="http://schemas.openxmlformats.org/officeDocument/2006/relationships/hyperlink" Target="https://podminky.urs.cz/item/CS_URS_2024_02/972033141" TargetMode="External"/><Relationship Id="rId86" Type="http://schemas.openxmlformats.org/officeDocument/2006/relationships/hyperlink" Target="https://podminky.urs.cz/item/CS_URS_2024_02/975021411" TargetMode="External"/><Relationship Id="rId130" Type="http://schemas.openxmlformats.org/officeDocument/2006/relationships/hyperlink" Target="https://podminky.urs.cz/item/CS_URS_2024_02/762711921" TargetMode="External"/><Relationship Id="rId135" Type="http://schemas.openxmlformats.org/officeDocument/2006/relationships/hyperlink" Target="https://podminky.urs.cz/item/CS_URS_2024_02/762811811" TargetMode="External"/><Relationship Id="rId151" Type="http://schemas.openxmlformats.org/officeDocument/2006/relationships/hyperlink" Target="https://podminky.urs.cz/item/CS_URS_2024_02/763111741" TargetMode="External"/><Relationship Id="rId156" Type="http://schemas.openxmlformats.org/officeDocument/2006/relationships/hyperlink" Target="https://podminky.urs.cz/item/CS_URS_2024_02/763131831" TargetMode="External"/><Relationship Id="rId177" Type="http://schemas.openxmlformats.org/officeDocument/2006/relationships/hyperlink" Target="https://podminky.urs.cz/item/CS_URS_2024_02/765122901" TargetMode="External"/><Relationship Id="rId198" Type="http://schemas.openxmlformats.org/officeDocument/2006/relationships/hyperlink" Target="https://podminky.urs.cz/item/CS_URS_2024_02/766660717" TargetMode="External"/><Relationship Id="rId172" Type="http://schemas.openxmlformats.org/officeDocument/2006/relationships/hyperlink" Target="https://podminky.urs.cz/item/CS_URS_2024_02/765121301" TargetMode="External"/><Relationship Id="rId193" Type="http://schemas.openxmlformats.org/officeDocument/2006/relationships/hyperlink" Target="https://podminky.urs.cz/item/CS_URS_2024_02/766660021" TargetMode="External"/><Relationship Id="rId202" Type="http://schemas.openxmlformats.org/officeDocument/2006/relationships/hyperlink" Target="https://podminky.urs.cz/item/CS_URS_2024_02/766681114" TargetMode="External"/><Relationship Id="rId207" Type="http://schemas.openxmlformats.org/officeDocument/2006/relationships/hyperlink" Target="https://podminky.urs.cz/item/CS_URS_2024_02/766695212" TargetMode="External"/><Relationship Id="rId223" Type="http://schemas.openxmlformats.org/officeDocument/2006/relationships/hyperlink" Target="https://podminky.urs.cz/item/CS_URS_2024_02/998771103" TargetMode="External"/><Relationship Id="rId228" Type="http://schemas.openxmlformats.org/officeDocument/2006/relationships/hyperlink" Target="https://podminky.urs.cz/item/CS_URS_2024_02/772591923" TargetMode="External"/><Relationship Id="rId244" Type="http://schemas.openxmlformats.org/officeDocument/2006/relationships/hyperlink" Target="https://podminky.urs.cz/item/CS_URS_2024_02/781495211" TargetMode="External"/><Relationship Id="rId249" Type="http://schemas.openxmlformats.org/officeDocument/2006/relationships/hyperlink" Target="https://podminky.urs.cz/item/CS_URS_2024_02/783226101" TargetMode="External"/><Relationship Id="rId13" Type="http://schemas.openxmlformats.org/officeDocument/2006/relationships/hyperlink" Target="https://podminky.urs.cz/item/CS_URS_2024_02/273362021" TargetMode="External"/><Relationship Id="rId18" Type="http://schemas.openxmlformats.org/officeDocument/2006/relationships/hyperlink" Target="https://podminky.urs.cz/item/CS_URS_2024_02/317168011" TargetMode="External"/><Relationship Id="rId39" Type="http://schemas.openxmlformats.org/officeDocument/2006/relationships/hyperlink" Target="https://podminky.urs.cz/item/CS_URS_2024_02/622212011" TargetMode="External"/><Relationship Id="rId109" Type="http://schemas.openxmlformats.org/officeDocument/2006/relationships/hyperlink" Target="https://podminky.urs.cz/item/CS_URS_2024_02/711421131" TargetMode="External"/><Relationship Id="rId34" Type="http://schemas.openxmlformats.org/officeDocument/2006/relationships/hyperlink" Target="https://podminky.urs.cz/item/CS_URS_2024_02/612322341" TargetMode="External"/><Relationship Id="rId50" Type="http://schemas.openxmlformats.org/officeDocument/2006/relationships/hyperlink" Target="https://podminky.urs.cz/item/CS_URS_2024_02/952901101" TargetMode="External"/><Relationship Id="rId55" Type="http://schemas.openxmlformats.org/officeDocument/2006/relationships/hyperlink" Target="https://podminky.urs.cz/item/CS_URS_2024_02/952902221" TargetMode="External"/><Relationship Id="rId76" Type="http://schemas.openxmlformats.org/officeDocument/2006/relationships/hyperlink" Target="https://podminky.urs.cz/item/CS_URS_2024_02/971033361" TargetMode="External"/><Relationship Id="rId97" Type="http://schemas.openxmlformats.org/officeDocument/2006/relationships/hyperlink" Target="https://podminky.urs.cz/item/CS_URS_2024_02/997013501" TargetMode="External"/><Relationship Id="rId104" Type="http://schemas.openxmlformats.org/officeDocument/2006/relationships/hyperlink" Target="https://podminky.urs.cz/item/CS_URS_2024_02/997013812" TargetMode="External"/><Relationship Id="rId120" Type="http://schemas.openxmlformats.org/officeDocument/2006/relationships/hyperlink" Target="https://podminky.urs.cz/item/CS_URS_2024_02/725820801" TargetMode="External"/><Relationship Id="rId125" Type="http://schemas.openxmlformats.org/officeDocument/2006/relationships/hyperlink" Target="https://podminky.urs.cz/item/CS_URS_2024_02/762346812" TargetMode="External"/><Relationship Id="rId141" Type="http://schemas.openxmlformats.org/officeDocument/2006/relationships/hyperlink" Target="https://podminky.urs.cz/item/CS_URS_2024_02/763111316" TargetMode="External"/><Relationship Id="rId146" Type="http://schemas.openxmlformats.org/officeDocument/2006/relationships/hyperlink" Target="https://podminky.urs.cz/item/CS_URS_2024_02/763111771" TargetMode="External"/><Relationship Id="rId167" Type="http://schemas.openxmlformats.org/officeDocument/2006/relationships/hyperlink" Target="https://podminky.urs.cz/item/CS_URS_2024_02/764316624" TargetMode="External"/><Relationship Id="rId188" Type="http://schemas.openxmlformats.org/officeDocument/2006/relationships/hyperlink" Target="https://podminky.urs.cz/item/CS_URS_2024_02/766660001" TargetMode="External"/><Relationship Id="rId7" Type="http://schemas.openxmlformats.org/officeDocument/2006/relationships/hyperlink" Target="https://podminky.urs.cz/item/CS_URS_2024_02/171251201" TargetMode="External"/><Relationship Id="rId71" Type="http://schemas.openxmlformats.org/officeDocument/2006/relationships/hyperlink" Target="https://podminky.urs.cz/item/CS_URS_2024_02/967031142" TargetMode="External"/><Relationship Id="rId92" Type="http://schemas.openxmlformats.org/officeDocument/2006/relationships/hyperlink" Target="https://podminky.urs.cz/item/CS_URS_2024_02/985131411" TargetMode="External"/><Relationship Id="rId162" Type="http://schemas.openxmlformats.org/officeDocument/2006/relationships/hyperlink" Target="https://podminky.urs.cz/item/CS_URS_2024_02/764212633" TargetMode="External"/><Relationship Id="rId183" Type="http://schemas.openxmlformats.org/officeDocument/2006/relationships/hyperlink" Target="https://podminky.urs.cz/item/CS_URS_2024_02/998765103" TargetMode="External"/><Relationship Id="rId213" Type="http://schemas.openxmlformats.org/officeDocument/2006/relationships/hyperlink" Target="https://podminky.urs.cz/item/CS_URS_2024_02/767620221" TargetMode="External"/><Relationship Id="rId218" Type="http://schemas.openxmlformats.org/officeDocument/2006/relationships/hyperlink" Target="https://podminky.urs.cz/item/CS_URS_2024_02/771474112" TargetMode="External"/><Relationship Id="rId234" Type="http://schemas.openxmlformats.org/officeDocument/2006/relationships/hyperlink" Target="https://podminky.urs.cz/item/CS_URS_2024_02/776411111" TargetMode="External"/><Relationship Id="rId239" Type="http://schemas.openxmlformats.org/officeDocument/2006/relationships/hyperlink" Target="https://podminky.urs.cz/item/CS_URS_2024_02/781151031" TargetMode="External"/><Relationship Id="rId2" Type="http://schemas.openxmlformats.org/officeDocument/2006/relationships/hyperlink" Target="https://podminky.urs.cz/item/CS_URS_2024_02/162211311" TargetMode="External"/><Relationship Id="rId29" Type="http://schemas.openxmlformats.org/officeDocument/2006/relationships/hyperlink" Target="https://podminky.urs.cz/item/CS_URS_2024_02/411354314" TargetMode="External"/><Relationship Id="rId250" Type="http://schemas.openxmlformats.org/officeDocument/2006/relationships/hyperlink" Target="https://podminky.urs.cz/item/CS_URS_2024_02/783913171" TargetMode="External"/><Relationship Id="rId255" Type="http://schemas.openxmlformats.org/officeDocument/2006/relationships/hyperlink" Target="https://podminky.urs.cz/item/CS_URS_2024_02/784211101" TargetMode="External"/><Relationship Id="rId24" Type="http://schemas.openxmlformats.org/officeDocument/2006/relationships/hyperlink" Target="https://podminky.urs.cz/item/CS_URS_2024_02/342291121" TargetMode="External"/><Relationship Id="rId40" Type="http://schemas.openxmlformats.org/officeDocument/2006/relationships/hyperlink" Target="https://podminky.urs.cz/item/CS_URS_2024_02/622215132" TargetMode="External"/><Relationship Id="rId45" Type="http://schemas.openxmlformats.org/officeDocument/2006/relationships/hyperlink" Target="https://podminky.urs.cz/item/CS_URS_2024_02/634112115" TargetMode="External"/><Relationship Id="rId66" Type="http://schemas.openxmlformats.org/officeDocument/2006/relationships/hyperlink" Target="https://podminky.urs.cz/item/CS_URS_2024_02/965031131" TargetMode="External"/><Relationship Id="rId87" Type="http://schemas.openxmlformats.org/officeDocument/2006/relationships/hyperlink" Target="https://podminky.urs.cz/item/CS_URS_2024_02/975021711" TargetMode="External"/><Relationship Id="rId110" Type="http://schemas.openxmlformats.org/officeDocument/2006/relationships/hyperlink" Target="https://podminky.urs.cz/item/CS_URS_2024_02/711422131" TargetMode="External"/><Relationship Id="rId115" Type="http://schemas.openxmlformats.org/officeDocument/2006/relationships/hyperlink" Target="https://podminky.urs.cz/item/CS_URS_2024_02/713191132" TargetMode="External"/><Relationship Id="rId131" Type="http://schemas.openxmlformats.org/officeDocument/2006/relationships/hyperlink" Target="https://podminky.urs.cz/item/CS_URS_2024_02/762712921" TargetMode="External"/><Relationship Id="rId136" Type="http://schemas.openxmlformats.org/officeDocument/2006/relationships/hyperlink" Target="https://podminky.urs.cz/item/CS_URS_2024_02/762823230" TargetMode="External"/><Relationship Id="rId157" Type="http://schemas.openxmlformats.org/officeDocument/2006/relationships/hyperlink" Target="https://podminky.urs.cz/item/CS_URS_2024_02/763153401" TargetMode="External"/><Relationship Id="rId178" Type="http://schemas.openxmlformats.org/officeDocument/2006/relationships/hyperlink" Target="https://podminky.urs.cz/item/CS_URS_2024_02/765122932" TargetMode="External"/><Relationship Id="rId61" Type="http://schemas.openxmlformats.org/officeDocument/2006/relationships/hyperlink" Target="https://podminky.urs.cz/item/CS_URS_2024_02/962032641" TargetMode="External"/><Relationship Id="rId82" Type="http://schemas.openxmlformats.org/officeDocument/2006/relationships/hyperlink" Target="https://podminky.urs.cz/item/CS_URS_2024_02/973031325" TargetMode="External"/><Relationship Id="rId152" Type="http://schemas.openxmlformats.org/officeDocument/2006/relationships/hyperlink" Target="https://podminky.urs.cz/item/CS_URS_2024_02/763131751" TargetMode="External"/><Relationship Id="rId173" Type="http://schemas.openxmlformats.org/officeDocument/2006/relationships/hyperlink" Target="https://podminky.urs.cz/item/CS_URS_2024_02/765121802" TargetMode="External"/><Relationship Id="rId194" Type="http://schemas.openxmlformats.org/officeDocument/2006/relationships/hyperlink" Target="https://podminky.urs.cz/item/CS_URS_2024_02/766660181" TargetMode="External"/><Relationship Id="rId199" Type="http://schemas.openxmlformats.org/officeDocument/2006/relationships/hyperlink" Target="https://podminky.urs.cz/item/CS_URS_2024_02/766660734" TargetMode="External"/><Relationship Id="rId203" Type="http://schemas.openxmlformats.org/officeDocument/2006/relationships/hyperlink" Target="https://podminky.urs.cz/item/CS_URS_2024_02/766682111" TargetMode="External"/><Relationship Id="rId208" Type="http://schemas.openxmlformats.org/officeDocument/2006/relationships/hyperlink" Target="https://podminky.urs.cz/item/CS_URS_2024_02/766811221" TargetMode="External"/><Relationship Id="rId229" Type="http://schemas.openxmlformats.org/officeDocument/2006/relationships/hyperlink" Target="https://podminky.urs.cz/item/CS_URS_2024_02/998772123" TargetMode="External"/><Relationship Id="rId19" Type="http://schemas.openxmlformats.org/officeDocument/2006/relationships/hyperlink" Target="https://podminky.urs.cz/item/CS_URS_2024_02/317234410" TargetMode="External"/><Relationship Id="rId224" Type="http://schemas.openxmlformats.org/officeDocument/2006/relationships/hyperlink" Target="https://podminky.urs.cz/item/CS_URS_2024_02/772231312" TargetMode="External"/><Relationship Id="rId240" Type="http://schemas.openxmlformats.org/officeDocument/2006/relationships/hyperlink" Target="https://podminky.urs.cz/item/CS_URS_2024_02/781472215" TargetMode="External"/><Relationship Id="rId245" Type="http://schemas.openxmlformats.org/officeDocument/2006/relationships/hyperlink" Target="https://podminky.urs.cz/item/CS_URS_2024_02/781571161" TargetMode="External"/><Relationship Id="rId14" Type="http://schemas.openxmlformats.org/officeDocument/2006/relationships/hyperlink" Target="https://podminky.urs.cz/item/CS_URS_2024_02/310239211" TargetMode="External"/><Relationship Id="rId30" Type="http://schemas.openxmlformats.org/officeDocument/2006/relationships/hyperlink" Target="https://podminky.urs.cz/item/CS_URS_2024_02/413231221" TargetMode="External"/><Relationship Id="rId35" Type="http://schemas.openxmlformats.org/officeDocument/2006/relationships/hyperlink" Target="https://podminky.urs.cz/item/CS_URS_2024_02/612325413" TargetMode="External"/><Relationship Id="rId56" Type="http://schemas.openxmlformats.org/officeDocument/2006/relationships/hyperlink" Target="https://podminky.urs.cz/item/CS_URS_2024_02/952902241" TargetMode="External"/><Relationship Id="rId77" Type="http://schemas.openxmlformats.org/officeDocument/2006/relationships/hyperlink" Target="https://podminky.urs.cz/item/CS_URS_2024_02/971033631" TargetMode="External"/><Relationship Id="rId100" Type="http://schemas.openxmlformats.org/officeDocument/2006/relationships/hyperlink" Target="https://podminky.urs.cz/item/CS_URS_2024_02/997013603" TargetMode="External"/><Relationship Id="rId105" Type="http://schemas.openxmlformats.org/officeDocument/2006/relationships/hyperlink" Target="https://podminky.urs.cz/item/CS_URS_2024_02/997013813" TargetMode="External"/><Relationship Id="rId126" Type="http://schemas.openxmlformats.org/officeDocument/2006/relationships/hyperlink" Target="https://podminky.urs.cz/item/CS_URS_2024_02/762354330" TargetMode="External"/><Relationship Id="rId147" Type="http://schemas.openxmlformats.org/officeDocument/2006/relationships/hyperlink" Target="https://podminky.urs.cz/item/CS_URS_2024_02/763112312" TargetMode="External"/><Relationship Id="rId168" Type="http://schemas.openxmlformats.org/officeDocument/2006/relationships/hyperlink" Target="https://podminky.urs.cz/item/CS_URS_2024_02/998764103" TargetMode="External"/><Relationship Id="rId8" Type="http://schemas.openxmlformats.org/officeDocument/2006/relationships/hyperlink" Target="https://podminky.urs.cz/item/CS_URS_2024_02/174111101" TargetMode="External"/><Relationship Id="rId51" Type="http://schemas.openxmlformats.org/officeDocument/2006/relationships/hyperlink" Target="https://podminky.urs.cz/item/CS_URS_2024_02/952901103" TargetMode="External"/><Relationship Id="rId72" Type="http://schemas.openxmlformats.org/officeDocument/2006/relationships/hyperlink" Target="https://podminky.urs.cz/item/CS_URS_2024_02/968062455" TargetMode="External"/><Relationship Id="rId93" Type="http://schemas.openxmlformats.org/officeDocument/2006/relationships/hyperlink" Target="https://podminky.urs.cz/item/CS_URS_2024_02/997006012" TargetMode="External"/><Relationship Id="rId98" Type="http://schemas.openxmlformats.org/officeDocument/2006/relationships/hyperlink" Target="https://podminky.urs.cz/item/CS_URS_2024_02/997013509" TargetMode="External"/><Relationship Id="rId121" Type="http://schemas.openxmlformats.org/officeDocument/2006/relationships/hyperlink" Target="https://podminky.urs.cz/item/CS_URS_2024_02/725840850" TargetMode="External"/><Relationship Id="rId142" Type="http://schemas.openxmlformats.org/officeDocument/2006/relationships/hyperlink" Target="https://podminky.urs.cz/item/CS_URS_2024_02/763111336" TargetMode="External"/><Relationship Id="rId163" Type="http://schemas.openxmlformats.org/officeDocument/2006/relationships/hyperlink" Target="https://podminky.urs.cz/item/CS_URS_2024_02/764216643" TargetMode="External"/><Relationship Id="rId184" Type="http://schemas.openxmlformats.org/officeDocument/2006/relationships/hyperlink" Target="https://podminky.urs.cz/item/CS_URS_2024_02/766411821" TargetMode="External"/><Relationship Id="rId189" Type="http://schemas.openxmlformats.org/officeDocument/2006/relationships/hyperlink" Target="https://podminky.urs.cz/item/CS_URS_2024_02/766660171" TargetMode="External"/><Relationship Id="rId219" Type="http://schemas.openxmlformats.org/officeDocument/2006/relationships/hyperlink" Target="https://podminky.urs.cz/item/CS_URS_2024_02/771571810" TargetMode="External"/><Relationship Id="rId3" Type="http://schemas.openxmlformats.org/officeDocument/2006/relationships/hyperlink" Target="https://podminky.urs.cz/item/CS_URS_2024_02/162211319" TargetMode="External"/><Relationship Id="rId214" Type="http://schemas.openxmlformats.org/officeDocument/2006/relationships/hyperlink" Target="https://podminky.urs.cz/item/CS_URS_2024_02/767821117" TargetMode="External"/><Relationship Id="rId230" Type="http://schemas.openxmlformats.org/officeDocument/2006/relationships/hyperlink" Target="https://podminky.urs.cz/item/CS_URS_2024_02/776201811" TargetMode="External"/><Relationship Id="rId235" Type="http://schemas.openxmlformats.org/officeDocument/2006/relationships/hyperlink" Target="https://podminky.urs.cz/item/CS_URS_2024_02/776991121" TargetMode="External"/><Relationship Id="rId251" Type="http://schemas.openxmlformats.org/officeDocument/2006/relationships/hyperlink" Target="https://podminky.urs.cz/item/CS_URS_2024_02/784111001" TargetMode="External"/><Relationship Id="rId256" Type="http://schemas.openxmlformats.org/officeDocument/2006/relationships/hyperlink" Target="https://podminky.urs.cz/item/CS_URS_2024_02/784211107" TargetMode="External"/><Relationship Id="rId25" Type="http://schemas.openxmlformats.org/officeDocument/2006/relationships/hyperlink" Target="https://podminky.urs.cz/item/CS_URS_2024_02/342291143" TargetMode="External"/><Relationship Id="rId46" Type="http://schemas.openxmlformats.org/officeDocument/2006/relationships/hyperlink" Target="https://podminky.urs.cz/item/CS_URS_2024_02/635321121" TargetMode="External"/><Relationship Id="rId67" Type="http://schemas.openxmlformats.org/officeDocument/2006/relationships/hyperlink" Target="https://podminky.urs.cz/item/CS_URS_2024_02/965043441" TargetMode="External"/><Relationship Id="rId116" Type="http://schemas.openxmlformats.org/officeDocument/2006/relationships/hyperlink" Target="https://podminky.urs.cz/item/CS_URS_2024_02/998713103" TargetMode="External"/><Relationship Id="rId137" Type="http://schemas.openxmlformats.org/officeDocument/2006/relationships/hyperlink" Target="https://podminky.urs.cz/item/CS_URS_2024_02/762823240" TargetMode="External"/><Relationship Id="rId158" Type="http://schemas.openxmlformats.org/officeDocument/2006/relationships/hyperlink" Target="https://podminky.urs.cz/item/CS_URS_2024_02/763161724" TargetMode="External"/><Relationship Id="rId20" Type="http://schemas.openxmlformats.org/officeDocument/2006/relationships/hyperlink" Target="https://podminky.urs.cz/item/CS_URS_2024_02/317944323" TargetMode="External"/><Relationship Id="rId41" Type="http://schemas.openxmlformats.org/officeDocument/2006/relationships/hyperlink" Target="https://podminky.urs.cz/item/CS_URS_2024_02/622525201" TargetMode="External"/><Relationship Id="rId62" Type="http://schemas.openxmlformats.org/officeDocument/2006/relationships/hyperlink" Target="https://podminky.urs.cz/item/CS_URS_2024_02/962032691" TargetMode="External"/><Relationship Id="rId83" Type="http://schemas.openxmlformats.org/officeDocument/2006/relationships/hyperlink" Target="https://podminky.urs.cz/item/CS_URS_2024_02/974031164" TargetMode="External"/><Relationship Id="rId88" Type="http://schemas.openxmlformats.org/officeDocument/2006/relationships/hyperlink" Target="https://podminky.urs.cz/item/CS_URS_2024_02/976061111" TargetMode="External"/><Relationship Id="rId111" Type="http://schemas.openxmlformats.org/officeDocument/2006/relationships/hyperlink" Target="https://podminky.urs.cz/item/CS_URS_2024_02/998711103" TargetMode="External"/><Relationship Id="rId132" Type="http://schemas.openxmlformats.org/officeDocument/2006/relationships/hyperlink" Target="https://podminky.urs.cz/item/CS_URS_2024_02/762712922" TargetMode="External"/><Relationship Id="rId153" Type="http://schemas.openxmlformats.org/officeDocument/2006/relationships/hyperlink" Target="https://podminky.urs.cz/item/CS_URS_2024_02/763131752" TargetMode="External"/><Relationship Id="rId174" Type="http://schemas.openxmlformats.org/officeDocument/2006/relationships/hyperlink" Target="https://podminky.urs.cz/item/CS_URS_2024_02/765121822" TargetMode="External"/><Relationship Id="rId179" Type="http://schemas.openxmlformats.org/officeDocument/2006/relationships/hyperlink" Target="https://podminky.urs.cz/item/CS_URS_2024_02/765191011" TargetMode="External"/><Relationship Id="rId195" Type="http://schemas.openxmlformats.org/officeDocument/2006/relationships/hyperlink" Target="https://podminky.urs.cz/item/CS_URS_2024_02/766660311" TargetMode="External"/><Relationship Id="rId209" Type="http://schemas.openxmlformats.org/officeDocument/2006/relationships/hyperlink" Target="https://podminky.urs.cz/item/CS_URS_2024_02/766811222" TargetMode="External"/><Relationship Id="rId190" Type="http://schemas.openxmlformats.org/officeDocument/2006/relationships/hyperlink" Target="https://podminky.urs.cz/item/CS_URS_2024_02/766660002" TargetMode="External"/><Relationship Id="rId204" Type="http://schemas.openxmlformats.org/officeDocument/2006/relationships/hyperlink" Target="https://podminky.urs.cz/item/CS_URS_2024_02/766682211" TargetMode="External"/><Relationship Id="rId220" Type="http://schemas.openxmlformats.org/officeDocument/2006/relationships/hyperlink" Target="https://podminky.urs.cz/item/CS_URS_2024_02/771574415" TargetMode="External"/><Relationship Id="rId225" Type="http://schemas.openxmlformats.org/officeDocument/2006/relationships/hyperlink" Target="https://podminky.urs.cz/item/CS_URS_2024_02/772231423" TargetMode="External"/><Relationship Id="rId241" Type="http://schemas.openxmlformats.org/officeDocument/2006/relationships/hyperlink" Target="https://podminky.urs.cz/item/CS_URS_2024_02/781492211" TargetMode="External"/><Relationship Id="rId246" Type="http://schemas.openxmlformats.org/officeDocument/2006/relationships/hyperlink" Target="https://podminky.urs.cz/item/CS_URS_2024_02/781674123" TargetMode="External"/><Relationship Id="rId15" Type="http://schemas.openxmlformats.org/officeDocument/2006/relationships/hyperlink" Target="https://podminky.urs.cz/item/CS_URS_2024_02/310271055" TargetMode="External"/><Relationship Id="rId36" Type="http://schemas.openxmlformats.org/officeDocument/2006/relationships/hyperlink" Target="https://podminky.urs.cz/item/CS_URS_2024_02/612326321" TargetMode="External"/><Relationship Id="rId57" Type="http://schemas.openxmlformats.org/officeDocument/2006/relationships/hyperlink" Target="https://podminky.urs.cz/item/CS_URS_2024_02/953943211" TargetMode="External"/><Relationship Id="rId106" Type="http://schemas.openxmlformats.org/officeDocument/2006/relationships/hyperlink" Target="https://podminky.urs.cz/item/CS_URS_2024_02/997013814" TargetMode="External"/><Relationship Id="rId127" Type="http://schemas.openxmlformats.org/officeDocument/2006/relationships/hyperlink" Target="https://podminky.urs.cz/item/CS_URS_2024_02/762395000" TargetMode="External"/><Relationship Id="rId10" Type="http://schemas.openxmlformats.org/officeDocument/2006/relationships/hyperlink" Target="https://podminky.urs.cz/item/CS_URS_2024_02/271542211" TargetMode="External"/><Relationship Id="rId31" Type="http://schemas.openxmlformats.org/officeDocument/2006/relationships/hyperlink" Target="https://podminky.urs.cz/item/CS_URS_2024_02/413231231" TargetMode="External"/><Relationship Id="rId52" Type="http://schemas.openxmlformats.org/officeDocument/2006/relationships/hyperlink" Target="https://podminky.urs.cz/item/CS_URS_2024_02/952901121" TargetMode="External"/><Relationship Id="rId73" Type="http://schemas.openxmlformats.org/officeDocument/2006/relationships/hyperlink" Target="https://podminky.urs.cz/item/CS_URS_2024_02/968072455" TargetMode="External"/><Relationship Id="rId78" Type="http://schemas.openxmlformats.org/officeDocument/2006/relationships/hyperlink" Target="https://podminky.urs.cz/item/CS_URS_2024_02/971033651" TargetMode="External"/><Relationship Id="rId94" Type="http://schemas.openxmlformats.org/officeDocument/2006/relationships/hyperlink" Target="https://podminky.urs.cz/item/CS_URS_2024_02/997013214" TargetMode="External"/><Relationship Id="rId99" Type="http://schemas.openxmlformats.org/officeDocument/2006/relationships/hyperlink" Target="https://podminky.urs.cz/item/CS_URS_2024_02/997013601" TargetMode="External"/><Relationship Id="rId101" Type="http://schemas.openxmlformats.org/officeDocument/2006/relationships/hyperlink" Target="https://podminky.urs.cz/item/CS_URS_2024_02/997013607" TargetMode="External"/><Relationship Id="rId122" Type="http://schemas.openxmlformats.org/officeDocument/2006/relationships/hyperlink" Target="https://podminky.urs.cz/item/CS_URS_2024_02/762083111" TargetMode="External"/><Relationship Id="rId143" Type="http://schemas.openxmlformats.org/officeDocument/2006/relationships/hyperlink" Target="https://podminky.urs.cz/item/CS_URS_2024_02/763111417" TargetMode="External"/><Relationship Id="rId148" Type="http://schemas.openxmlformats.org/officeDocument/2006/relationships/hyperlink" Target="https://podminky.urs.cz/item/CS_URS_2024_02/763113321" TargetMode="External"/><Relationship Id="rId164" Type="http://schemas.openxmlformats.org/officeDocument/2006/relationships/hyperlink" Target="https://podminky.urs.cz/item/CS_URS_2024_02/764311613" TargetMode="External"/><Relationship Id="rId169" Type="http://schemas.openxmlformats.org/officeDocument/2006/relationships/hyperlink" Target="https://podminky.urs.cz/item/CS_URS_2024_02/765121012" TargetMode="External"/><Relationship Id="rId185" Type="http://schemas.openxmlformats.org/officeDocument/2006/relationships/hyperlink" Target="https://podminky.urs.cz/item/CS_URS_2024_02/766411822" TargetMode="External"/><Relationship Id="rId4" Type="http://schemas.openxmlformats.org/officeDocument/2006/relationships/hyperlink" Target="https://podminky.urs.cz/item/CS_URS_2024_02/162351104" TargetMode="External"/><Relationship Id="rId9" Type="http://schemas.openxmlformats.org/officeDocument/2006/relationships/hyperlink" Target="https://podminky.urs.cz/item/CS_URS_2024_02/213141111" TargetMode="External"/><Relationship Id="rId180" Type="http://schemas.openxmlformats.org/officeDocument/2006/relationships/hyperlink" Target="https://podminky.urs.cz/item/CS_URS_2024_02/765191041" TargetMode="External"/><Relationship Id="rId210" Type="http://schemas.openxmlformats.org/officeDocument/2006/relationships/hyperlink" Target="https://podminky.urs.cz/item/CS_URS_2024_02/766811223" TargetMode="External"/><Relationship Id="rId215" Type="http://schemas.openxmlformats.org/officeDocument/2006/relationships/hyperlink" Target="https://podminky.urs.cz/item/CS_URS_2024_02/998767103" TargetMode="External"/><Relationship Id="rId236" Type="http://schemas.openxmlformats.org/officeDocument/2006/relationships/hyperlink" Target="https://podminky.urs.cz/item/CS_URS_2024_02/998776103" TargetMode="External"/><Relationship Id="rId257" Type="http://schemas.openxmlformats.org/officeDocument/2006/relationships/drawing" Target="../drawings/drawing12.xml"/><Relationship Id="rId26" Type="http://schemas.openxmlformats.org/officeDocument/2006/relationships/hyperlink" Target="https://podminky.urs.cz/item/CS_URS_2024_02/346244381" TargetMode="External"/><Relationship Id="rId231" Type="http://schemas.openxmlformats.org/officeDocument/2006/relationships/hyperlink" Target="https://podminky.urs.cz/item/CS_URS_2024_02/776221111" TargetMode="External"/><Relationship Id="rId252" Type="http://schemas.openxmlformats.org/officeDocument/2006/relationships/hyperlink" Target="https://podminky.urs.cz/item/CS_URS_2024_02/784111007" TargetMode="External"/><Relationship Id="rId47" Type="http://schemas.openxmlformats.org/officeDocument/2006/relationships/hyperlink" Target="https://podminky.urs.cz/item/CS_URS_2024_02/642944121" TargetMode="External"/><Relationship Id="rId68" Type="http://schemas.openxmlformats.org/officeDocument/2006/relationships/hyperlink" Target="https://podminky.urs.cz/item/CS_URS_2024_02/965082941" TargetMode="External"/><Relationship Id="rId89" Type="http://schemas.openxmlformats.org/officeDocument/2006/relationships/hyperlink" Target="https://podminky.urs.cz/item/CS_URS_2024_02/978012191" TargetMode="External"/><Relationship Id="rId112" Type="http://schemas.openxmlformats.org/officeDocument/2006/relationships/hyperlink" Target="https://podminky.urs.cz/item/CS_URS_2024_02/713120815" TargetMode="External"/><Relationship Id="rId133" Type="http://schemas.openxmlformats.org/officeDocument/2006/relationships/hyperlink" Target="https://podminky.urs.cz/item/CS_URS_2024_02/762712923" TargetMode="External"/><Relationship Id="rId154" Type="http://schemas.openxmlformats.org/officeDocument/2006/relationships/hyperlink" Target="https://podminky.urs.cz/item/CS_URS_2024_02/763131762" TargetMode="External"/><Relationship Id="rId175" Type="http://schemas.openxmlformats.org/officeDocument/2006/relationships/hyperlink" Target="https://podminky.urs.cz/item/CS_URS_2024_02/765121882" TargetMode="External"/><Relationship Id="rId196" Type="http://schemas.openxmlformats.org/officeDocument/2006/relationships/hyperlink" Target="https://podminky.urs.cz/item/CS_URS_2024_02/766660351" TargetMode="External"/><Relationship Id="rId200" Type="http://schemas.openxmlformats.org/officeDocument/2006/relationships/hyperlink" Target="https://podminky.urs.cz/item/CS_URS_2024_02/766671023" TargetMode="External"/><Relationship Id="rId16" Type="http://schemas.openxmlformats.org/officeDocument/2006/relationships/hyperlink" Target="https://podminky.urs.cz/item/CS_URS_2024_02/310271061" TargetMode="External"/><Relationship Id="rId221" Type="http://schemas.openxmlformats.org/officeDocument/2006/relationships/hyperlink" Target="https://podminky.urs.cz/item/CS_URS_2024_02/771591184" TargetMode="External"/><Relationship Id="rId242" Type="http://schemas.openxmlformats.org/officeDocument/2006/relationships/hyperlink" Target="https://podminky.urs.cz/item/CS_URS_2024_02/781492251" TargetMode="External"/><Relationship Id="rId37" Type="http://schemas.openxmlformats.org/officeDocument/2006/relationships/hyperlink" Target="https://podminky.urs.cz/item/CS_URS_2024_02/612328131" TargetMode="External"/><Relationship Id="rId58" Type="http://schemas.openxmlformats.org/officeDocument/2006/relationships/hyperlink" Target="https://podminky.urs.cz/item/CS_URS_2024_02/962031132" TargetMode="External"/><Relationship Id="rId79" Type="http://schemas.openxmlformats.org/officeDocument/2006/relationships/hyperlink" Target="https://podminky.urs.cz/item/CS_URS_2024_02/971033681" TargetMode="External"/><Relationship Id="rId102" Type="http://schemas.openxmlformats.org/officeDocument/2006/relationships/hyperlink" Target="https://podminky.urs.cz/item/CS_URS_2024_02/997013631" TargetMode="External"/><Relationship Id="rId123" Type="http://schemas.openxmlformats.org/officeDocument/2006/relationships/hyperlink" Target="https://podminky.urs.cz/item/CS_URS_2024_02/762431034" TargetMode="External"/><Relationship Id="rId144" Type="http://schemas.openxmlformats.org/officeDocument/2006/relationships/hyperlink" Target="https://podminky.urs.cz/item/CS_URS_2024_02/763111725" TargetMode="External"/><Relationship Id="rId90" Type="http://schemas.openxmlformats.org/officeDocument/2006/relationships/hyperlink" Target="https://podminky.urs.cz/item/CS_URS_2024_02/978013191" TargetMode="External"/><Relationship Id="rId165" Type="http://schemas.openxmlformats.org/officeDocument/2006/relationships/hyperlink" Target="https://podminky.urs.cz/item/CS_URS_2024_02/764312616" TargetMode="External"/><Relationship Id="rId186" Type="http://schemas.openxmlformats.org/officeDocument/2006/relationships/hyperlink" Target="https://podminky.urs.cz/item/CS_URS_2024_02/766491851" TargetMode="External"/><Relationship Id="rId211" Type="http://schemas.openxmlformats.org/officeDocument/2006/relationships/hyperlink" Target="https://podminky.urs.cz/item/CS_URS_2024_02/766811239" TargetMode="External"/><Relationship Id="rId232" Type="http://schemas.openxmlformats.org/officeDocument/2006/relationships/hyperlink" Target="https://podminky.urs.cz/item/CS_URS_2024_02/776223111" TargetMode="External"/><Relationship Id="rId253" Type="http://schemas.openxmlformats.org/officeDocument/2006/relationships/hyperlink" Target="https://podminky.urs.cz/item/CS_URS_2024_02/784181121" TargetMode="External"/><Relationship Id="rId27" Type="http://schemas.openxmlformats.org/officeDocument/2006/relationships/hyperlink" Target="https://podminky.urs.cz/item/CS_URS_2024_02/346481112" TargetMode="External"/><Relationship Id="rId48" Type="http://schemas.openxmlformats.org/officeDocument/2006/relationships/hyperlink" Target="https://podminky.urs.cz/item/CS_URS_2024_02/949101111" TargetMode="External"/><Relationship Id="rId69" Type="http://schemas.openxmlformats.org/officeDocument/2006/relationships/hyperlink" Target="https://podminky.urs.cz/item/CS_URS_2024_02/966081121" TargetMode="External"/><Relationship Id="rId113" Type="http://schemas.openxmlformats.org/officeDocument/2006/relationships/hyperlink" Target="https://podminky.urs.cz/item/CS_URS_2024_02/713121111" TargetMode="External"/><Relationship Id="rId134" Type="http://schemas.openxmlformats.org/officeDocument/2006/relationships/hyperlink" Target="https://podminky.urs.cz/item/CS_URS_2024_02/762810026" TargetMode="External"/><Relationship Id="rId80" Type="http://schemas.openxmlformats.org/officeDocument/2006/relationships/hyperlink" Target="https://podminky.urs.cz/item/CS_URS_2024_02/971033691" TargetMode="External"/><Relationship Id="rId155" Type="http://schemas.openxmlformats.org/officeDocument/2006/relationships/hyperlink" Target="https://podminky.urs.cz/item/CS_URS_2024_02/763131771" TargetMode="External"/><Relationship Id="rId176" Type="http://schemas.openxmlformats.org/officeDocument/2006/relationships/hyperlink" Target="https://podminky.urs.cz/item/CS_URS_2024_02/765121892" TargetMode="External"/><Relationship Id="rId197" Type="http://schemas.openxmlformats.org/officeDocument/2006/relationships/hyperlink" Target="https://podminky.urs.cz/item/CS_URS_2024_02/766660451" TargetMode="External"/><Relationship Id="rId201" Type="http://schemas.openxmlformats.org/officeDocument/2006/relationships/hyperlink" Target="https://podminky.urs.cz/item/CS_URS_2024_02/766671026" TargetMode="External"/><Relationship Id="rId222" Type="http://schemas.openxmlformats.org/officeDocument/2006/relationships/hyperlink" Target="https://podminky.urs.cz/item/CS_URS_2024_02/771592011" TargetMode="External"/><Relationship Id="rId243" Type="http://schemas.openxmlformats.org/officeDocument/2006/relationships/hyperlink" Target="https://podminky.urs.cz/item/CS_URS_2024_02/781495184" TargetMode="External"/><Relationship Id="rId17" Type="http://schemas.openxmlformats.org/officeDocument/2006/relationships/hyperlink" Target="https://podminky.urs.cz/item/CS_URS_2024_02/310271075" TargetMode="External"/><Relationship Id="rId38" Type="http://schemas.openxmlformats.org/officeDocument/2006/relationships/hyperlink" Target="https://podminky.urs.cz/item/CS_URS_2024_02/619995001" TargetMode="External"/><Relationship Id="rId59" Type="http://schemas.openxmlformats.org/officeDocument/2006/relationships/hyperlink" Target="https://podminky.urs.cz/item/CS_URS_2024_02/962031133" TargetMode="External"/><Relationship Id="rId103" Type="http://schemas.openxmlformats.org/officeDocument/2006/relationships/hyperlink" Target="https://podminky.urs.cz/item/CS_URS_2024_02/997013811" TargetMode="External"/><Relationship Id="rId124" Type="http://schemas.openxmlformats.org/officeDocument/2006/relationships/hyperlink" Target="https://podminky.urs.cz/item/CS_URS_2024_02/762342214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013294000" TargetMode="External"/><Relationship Id="rId13" Type="http://schemas.openxmlformats.org/officeDocument/2006/relationships/hyperlink" Target="https://podminky.urs.cz/item/CS_URS_2024_02/072203000" TargetMode="External"/><Relationship Id="rId3" Type="http://schemas.openxmlformats.org/officeDocument/2006/relationships/hyperlink" Target="https://podminky.urs.cz/item/CS_URS_2024_02/012344000" TargetMode="External"/><Relationship Id="rId7" Type="http://schemas.openxmlformats.org/officeDocument/2006/relationships/hyperlink" Target="https://podminky.urs.cz/item/CS_URS_2024_02/013254000" TargetMode="External"/><Relationship Id="rId12" Type="http://schemas.openxmlformats.org/officeDocument/2006/relationships/hyperlink" Target="https://podminky.urs.cz/item/CS_URS_2024_02/052002000" TargetMode="External"/><Relationship Id="rId2" Type="http://schemas.openxmlformats.org/officeDocument/2006/relationships/hyperlink" Target="https://podminky.urs.cz/item/CS_URS_2024_02/012303000" TargetMode="External"/><Relationship Id="rId1" Type="http://schemas.openxmlformats.org/officeDocument/2006/relationships/hyperlink" Target="https://podminky.urs.cz/item/CS_URS_2024_02/012203000" TargetMode="External"/><Relationship Id="rId6" Type="http://schemas.openxmlformats.org/officeDocument/2006/relationships/hyperlink" Target="https://podminky.urs.cz/item/CS_URS_2024_02/012444000" TargetMode="External"/><Relationship Id="rId11" Type="http://schemas.openxmlformats.org/officeDocument/2006/relationships/hyperlink" Target="https://podminky.urs.cz/item/CS_URS_2024_02/043134000" TargetMode="External"/><Relationship Id="rId5" Type="http://schemas.openxmlformats.org/officeDocument/2006/relationships/hyperlink" Target="https://podminky.urs.cz/item/CS_URS_2024_02/012414000" TargetMode="External"/><Relationship Id="rId15" Type="http://schemas.openxmlformats.org/officeDocument/2006/relationships/drawing" Target="../drawings/drawing13.xml"/><Relationship Id="rId10" Type="http://schemas.openxmlformats.org/officeDocument/2006/relationships/hyperlink" Target="https://podminky.urs.cz/item/CS_URS_2024_02/040001000" TargetMode="External"/><Relationship Id="rId4" Type="http://schemas.openxmlformats.org/officeDocument/2006/relationships/hyperlink" Target="https://podminky.urs.cz/item/CS_URS_2024_02/012354000" TargetMode="External"/><Relationship Id="rId9" Type="http://schemas.openxmlformats.org/officeDocument/2006/relationships/hyperlink" Target="https://podminky.urs.cz/item/CS_URS_2024_02/030001000" TargetMode="External"/><Relationship Id="rId14" Type="http://schemas.openxmlformats.org/officeDocument/2006/relationships/hyperlink" Target="https://podminky.urs.cz/item/CS_URS_2024_02/075002000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181111111" TargetMode="External"/><Relationship Id="rId13" Type="http://schemas.openxmlformats.org/officeDocument/2006/relationships/hyperlink" Target="https://podminky.urs.cz/item/CS_URS_2024_02/274351122" TargetMode="External"/><Relationship Id="rId18" Type="http://schemas.openxmlformats.org/officeDocument/2006/relationships/hyperlink" Target="https://podminky.urs.cz/item/CS_URS_2024_02/564851011" TargetMode="External"/><Relationship Id="rId26" Type="http://schemas.openxmlformats.org/officeDocument/2006/relationships/hyperlink" Target="https://podminky.urs.cz/item/CS_URS_2024_02/711161273" TargetMode="External"/><Relationship Id="rId3" Type="http://schemas.openxmlformats.org/officeDocument/2006/relationships/hyperlink" Target="https://podminky.urs.cz/item/CS_URS_2024_02/162211311" TargetMode="External"/><Relationship Id="rId21" Type="http://schemas.openxmlformats.org/officeDocument/2006/relationships/hyperlink" Target="https://podminky.urs.cz/item/CS_URS_2024_02/914511111" TargetMode="External"/><Relationship Id="rId7" Type="http://schemas.openxmlformats.org/officeDocument/2006/relationships/hyperlink" Target="https://podminky.urs.cz/item/CS_URS_2024_02/174111101" TargetMode="External"/><Relationship Id="rId12" Type="http://schemas.openxmlformats.org/officeDocument/2006/relationships/hyperlink" Target="https://podminky.urs.cz/item/CS_URS_2024_02/274351121" TargetMode="External"/><Relationship Id="rId17" Type="http://schemas.openxmlformats.org/officeDocument/2006/relationships/hyperlink" Target="https://podminky.urs.cz/item/CS_URS_2024_02/327361006" TargetMode="External"/><Relationship Id="rId25" Type="http://schemas.openxmlformats.org/officeDocument/2006/relationships/hyperlink" Target="https://podminky.urs.cz/item/CS_URS_2024_02/998223011" TargetMode="External"/><Relationship Id="rId2" Type="http://schemas.openxmlformats.org/officeDocument/2006/relationships/hyperlink" Target="https://podminky.urs.cz/item/CS_URS_2024_02/139001101" TargetMode="External"/><Relationship Id="rId16" Type="http://schemas.openxmlformats.org/officeDocument/2006/relationships/hyperlink" Target="https://podminky.urs.cz/item/CS_URS_2024_02/327351221" TargetMode="External"/><Relationship Id="rId20" Type="http://schemas.openxmlformats.org/officeDocument/2006/relationships/hyperlink" Target="https://podminky.urs.cz/item/CS_URS_2024_02/914111111" TargetMode="External"/><Relationship Id="rId29" Type="http://schemas.openxmlformats.org/officeDocument/2006/relationships/hyperlink" Target="https://podminky.urs.cz/item/CS_URS_2024_02/998767101" TargetMode="External"/><Relationship Id="rId1" Type="http://schemas.openxmlformats.org/officeDocument/2006/relationships/hyperlink" Target="https://podminky.urs.cz/item/CS_URS_2024_02/132251251" TargetMode="External"/><Relationship Id="rId6" Type="http://schemas.openxmlformats.org/officeDocument/2006/relationships/hyperlink" Target="https://podminky.urs.cz/item/CS_URS_2024_02/167111101" TargetMode="External"/><Relationship Id="rId11" Type="http://schemas.openxmlformats.org/officeDocument/2006/relationships/hyperlink" Target="https://podminky.urs.cz/item/CS_URS_2024_02/274321311" TargetMode="External"/><Relationship Id="rId24" Type="http://schemas.openxmlformats.org/officeDocument/2006/relationships/hyperlink" Target="https://podminky.urs.cz/item/CS_URS_2024_02/916231213" TargetMode="External"/><Relationship Id="rId5" Type="http://schemas.openxmlformats.org/officeDocument/2006/relationships/hyperlink" Target="https://podminky.urs.cz/item/CS_URS_2024_02/162251101" TargetMode="External"/><Relationship Id="rId15" Type="http://schemas.openxmlformats.org/officeDocument/2006/relationships/hyperlink" Target="https://podminky.urs.cz/item/CS_URS_2024_02/327351211" TargetMode="External"/><Relationship Id="rId23" Type="http://schemas.openxmlformats.org/officeDocument/2006/relationships/hyperlink" Target="https://podminky.urs.cz/item/CS_URS_2024_02/915131111" TargetMode="External"/><Relationship Id="rId28" Type="http://schemas.openxmlformats.org/officeDocument/2006/relationships/hyperlink" Target="https://podminky.urs.cz/item/CS_URS_2024_02/767221003" TargetMode="External"/><Relationship Id="rId10" Type="http://schemas.openxmlformats.org/officeDocument/2006/relationships/hyperlink" Target="https://podminky.urs.cz/item/CS_URS_2024_02/219991114" TargetMode="External"/><Relationship Id="rId19" Type="http://schemas.openxmlformats.org/officeDocument/2006/relationships/hyperlink" Target="https://podminky.urs.cz/item/CS_URS_2024_02/596811120" TargetMode="External"/><Relationship Id="rId4" Type="http://schemas.openxmlformats.org/officeDocument/2006/relationships/hyperlink" Target="https://podminky.urs.cz/item/CS_URS_2024_02/162211319" TargetMode="External"/><Relationship Id="rId9" Type="http://schemas.openxmlformats.org/officeDocument/2006/relationships/hyperlink" Target="https://podminky.urs.cz/item/CS_URS_2024_02/181411131" TargetMode="External"/><Relationship Id="rId14" Type="http://schemas.openxmlformats.org/officeDocument/2006/relationships/hyperlink" Target="https://podminky.urs.cz/item/CS_URS_2024_02/327323128" TargetMode="External"/><Relationship Id="rId22" Type="http://schemas.openxmlformats.org/officeDocument/2006/relationships/hyperlink" Target="https://podminky.urs.cz/item/CS_URS_2024_02/915111111" TargetMode="External"/><Relationship Id="rId27" Type="http://schemas.openxmlformats.org/officeDocument/2006/relationships/hyperlink" Target="https://podminky.urs.cz/item/CS_URS_2024_02/998711101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9"/>
  <sheetViews>
    <sheetView showGridLines="0" topLeftCell="A55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89" t="s">
        <v>14</v>
      </c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R5" s="20"/>
      <c r="BE5" s="28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91" t="s">
        <v>17</v>
      </c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R6" s="20"/>
      <c r="BE6" s="287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87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87"/>
      <c r="BS8" s="17" t="s">
        <v>6</v>
      </c>
    </row>
    <row r="9" spans="1:74" ht="14.45" customHeight="1">
      <c r="B9" s="20"/>
      <c r="AR9" s="20"/>
      <c r="BE9" s="287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27</v>
      </c>
      <c r="AR10" s="20"/>
      <c r="BE10" s="287"/>
      <c r="BS10" s="17" t="s">
        <v>6</v>
      </c>
    </row>
    <row r="11" spans="1:74" ht="18.399999999999999" customHeight="1">
      <c r="B11" s="20"/>
      <c r="E11" s="25" t="s">
        <v>28</v>
      </c>
      <c r="AK11" s="27" t="s">
        <v>29</v>
      </c>
      <c r="AN11" s="25" t="s">
        <v>19</v>
      </c>
      <c r="AR11" s="20"/>
      <c r="BE11" s="287"/>
      <c r="BS11" s="17" t="s">
        <v>6</v>
      </c>
    </row>
    <row r="12" spans="1:74" ht="6.95" customHeight="1">
      <c r="B12" s="20"/>
      <c r="AR12" s="20"/>
      <c r="BE12" s="287"/>
      <c r="BS12" s="17" t="s">
        <v>6</v>
      </c>
    </row>
    <row r="13" spans="1:74" ht="12" customHeight="1">
      <c r="B13" s="20"/>
      <c r="D13" s="27" t="s">
        <v>30</v>
      </c>
      <c r="AK13" s="27" t="s">
        <v>26</v>
      </c>
      <c r="AN13" s="29" t="s">
        <v>31</v>
      </c>
      <c r="AR13" s="20"/>
      <c r="BE13" s="287"/>
      <c r="BS13" s="17" t="s">
        <v>6</v>
      </c>
    </row>
    <row r="14" spans="1:74" ht="12.75">
      <c r="B14" s="20"/>
      <c r="E14" s="292" t="s">
        <v>31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7" t="s">
        <v>29</v>
      </c>
      <c r="AN14" s="29" t="s">
        <v>31</v>
      </c>
      <c r="AR14" s="20"/>
      <c r="BE14" s="287"/>
      <c r="BS14" s="17" t="s">
        <v>6</v>
      </c>
    </row>
    <row r="15" spans="1:74" ht="6.95" customHeight="1">
      <c r="B15" s="20"/>
      <c r="AR15" s="20"/>
      <c r="BE15" s="287"/>
      <c r="BS15" s="17" t="s">
        <v>4</v>
      </c>
    </row>
    <row r="16" spans="1:74" ht="12" customHeight="1">
      <c r="B16" s="20"/>
      <c r="D16" s="27" t="s">
        <v>32</v>
      </c>
      <c r="AK16" s="27" t="s">
        <v>26</v>
      </c>
      <c r="AN16" s="25" t="s">
        <v>33</v>
      </c>
      <c r="AR16" s="20"/>
      <c r="BE16" s="287"/>
      <c r="BS16" s="17" t="s">
        <v>4</v>
      </c>
    </row>
    <row r="17" spans="2:71" ht="18.399999999999999" customHeight="1">
      <c r="B17" s="20"/>
      <c r="E17" s="25" t="s">
        <v>34</v>
      </c>
      <c r="AK17" s="27" t="s">
        <v>29</v>
      </c>
      <c r="AN17" s="25" t="s">
        <v>19</v>
      </c>
      <c r="AR17" s="20"/>
      <c r="BE17" s="287"/>
      <c r="BS17" s="17" t="s">
        <v>35</v>
      </c>
    </row>
    <row r="18" spans="2:71" ht="6.95" customHeight="1">
      <c r="B18" s="20"/>
      <c r="AR18" s="20"/>
      <c r="BE18" s="287"/>
      <c r="BS18" s="17" t="s">
        <v>6</v>
      </c>
    </row>
    <row r="19" spans="2:71" ht="12" customHeight="1">
      <c r="B19" s="20"/>
      <c r="D19" s="27" t="s">
        <v>36</v>
      </c>
      <c r="AK19" s="27" t="s">
        <v>26</v>
      </c>
      <c r="AN19" s="25" t="s">
        <v>33</v>
      </c>
      <c r="AR19" s="20"/>
      <c r="BE19" s="287"/>
      <c r="BS19" s="17" t="s">
        <v>6</v>
      </c>
    </row>
    <row r="20" spans="2:71" ht="18.399999999999999" customHeight="1">
      <c r="B20" s="20"/>
      <c r="E20" s="25" t="s">
        <v>34</v>
      </c>
      <c r="AK20" s="27" t="s">
        <v>29</v>
      </c>
      <c r="AN20" s="25" t="s">
        <v>19</v>
      </c>
      <c r="AR20" s="20"/>
      <c r="BE20" s="287"/>
      <c r="BS20" s="17" t="s">
        <v>4</v>
      </c>
    </row>
    <row r="21" spans="2:71" ht="6.95" customHeight="1">
      <c r="B21" s="20"/>
      <c r="AR21" s="20"/>
      <c r="BE21" s="287"/>
    </row>
    <row r="22" spans="2:71" ht="12" customHeight="1">
      <c r="B22" s="20"/>
      <c r="D22" s="27" t="s">
        <v>37</v>
      </c>
      <c r="AR22" s="20"/>
      <c r="BE22" s="287"/>
    </row>
    <row r="23" spans="2:71" ht="47.25" customHeight="1">
      <c r="B23" s="20"/>
      <c r="E23" s="294" t="s">
        <v>38</v>
      </c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R23" s="20"/>
      <c r="BE23" s="287"/>
    </row>
    <row r="24" spans="2:71" ht="6.95" customHeight="1">
      <c r="B24" s="20"/>
      <c r="AR24" s="20"/>
      <c r="BE24" s="28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87"/>
    </row>
    <row r="26" spans="2:71" s="1" customFormat="1" ht="25.9" customHeight="1">
      <c r="B26" s="32"/>
      <c r="D26" s="33" t="s">
        <v>39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5">
        <f>ROUND(AG54,2)</f>
        <v>0</v>
      </c>
      <c r="AL26" s="296"/>
      <c r="AM26" s="296"/>
      <c r="AN26" s="296"/>
      <c r="AO26" s="296"/>
      <c r="AR26" s="32"/>
      <c r="BE26" s="287"/>
    </row>
    <row r="27" spans="2:71" s="1" customFormat="1" ht="6.95" customHeight="1">
      <c r="B27" s="32"/>
      <c r="AR27" s="32"/>
      <c r="BE27" s="287"/>
    </row>
    <row r="28" spans="2:71" s="1" customFormat="1" ht="12.75">
      <c r="B28" s="32"/>
      <c r="L28" s="297" t="s">
        <v>40</v>
      </c>
      <c r="M28" s="297"/>
      <c r="N28" s="297"/>
      <c r="O28" s="297"/>
      <c r="P28" s="297"/>
      <c r="W28" s="297" t="s">
        <v>41</v>
      </c>
      <c r="X28" s="297"/>
      <c r="Y28" s="297"/>
      <c r="Z28" s="297"/>
      <c r="AA28" s="297"/>
      <c r="AB28" s="297"/>
      <c r="AC28" s="297"/>
      <c r="AD28" s="297"/>
      <c r="AE28" s="297"/>
      <c r="AK28" s="297" t="s">
        <v>42</v>
      </c>
      <c r="AL28" s="297"/>
      <c r="AM28" s="297"/>
      <c r="AN28" s="297"/>
      <c r="AO28" s="297"/>
      <c r="AR28" s="32"/>
      <c r="BE28" s="287"/>
    </row>
    <row r="29" spans="2:71" s="2" customFormat="1" ht="14.45" customHeight="1">
      <c r="B29" s="36"/>
      <c r="D29" s="27" t="s">
        <v>43</v>
      </c>
      <c r="F29" s="27" t="s">
        <v>44</v>
      </c>
      <c r="L29" s="300">
        <v>0.21</v>
      </c>
      <c r="M29" s="299"/>
      <c r="N29" s="299"/>
      <c r="O29" s="299"/>
      <c r="P29" s="299"/>
      <c r="W29" s="298">
        <f>ROUND(AZ54, 2)</f>
        <v>0</v>
      </c>
      <c r="X29" s="299"/>
      <c r="Y29" s="299"/>
      <c r="Z29" s="299"/>
      <c r="AA29" s="299"/>
      <c r="AB29" s="299"/>
      <c r="AC29" s="299"/>
      <c r="AD29" s="299"/>
      <c r="AE29" s="299"/>
      <c r="AK29" s="298">
        <f>ROUND(AV54, 2)</f>
        <v>0</v>
      </c>
      <c r="AL29" s="299"/>
      <c r="AM29" s="299"/>
      <c r="AN29" s="299"/>
      <c r="AO29" s="299"/>
      <c r="AR29" s="36"/>
      <c r="BE29" s="288"/>
    </row>
    <row r="30" spans="2:71" s="2" customFormat="1" ht="14.45" customHeight="1">
      <c r="B30" s="36"/>
      <c r="F30" s="27" t="s">
        <v>45</v>
      </c>
      <c r="L30" s="300">
        <v>0.12</v>
      </c>
      <c r="M30" s="299"/>
      <c r="N30" s="299"/>
      <c r="O30" s="299"/>
      <c r="P30" s="299"/>
      <c r="W30" s="298">
        <f>ROUND(BA54, 2)</f>
        <v>0</v>
      </c>
      <c r="X30" s="299"/>
      <c r="Y30" s="299"/>
      <c r="Z30" s="299"/>
      <c r="AA30" s="299"/>
      <c r="AB30" s="299"/>
      <c r="AC30" s="299"/>
      <c r="AD30" s="299"/>
      <c r="AE30" s="299"/>
      <c r="AK30" s="298">
        <f>ROUND(AW54, 2)</f>
        <v>0</v>
      </c>
      <c r="AL30" s="299"/>
      <c r="AM30" s="299"/>
      <c r="AN30" s="299"/>
      <c r="AO30" s="299"/>
      <c r="AR30" s="36"/>
      <c r="BE30" s="288"/>
    </row>
    <row r="31" spans="2:71" s="2" customFormat="1" ht="14.45" hidden="1" customHeight="1">
      <c r="B31" s="36"/>
      <c r="F31" s="27" t="s">
        <v>46</v>
      </c>
      <c r="L31" s="300">
        <v>0.21</v>
      </c>
      <c r="M31" s="299"/>
      <c r="N31" s="299"/>
      <c r="O31" s="299"/>
      <c r="P31" s="299"/>
      <c r="W31" s="298">
        <f>ROUND(BB54, 2)</f>
        <v>0</v>
      </c>
      <c r="X31" s="299"/>
      <c r="Y31" s="299"/>
      <c r="Z31" s="299"/>
      <c r="AA31" s="299"/>
      <c r="AB31" s="299"/>
      <c r="AC31" s="299"/>
      <c r="AD31" s="299"/>
      <c r="AE31" s="299"/>
      <c r="AK31" s="298">
        <v>0</v>
      </c>
      <c r="AL31" s="299"/>
      <c r="AM31" s="299"/>
      <c r="AN31" s="299"/>
      <c r="AO31" s="299"/>
      <c r="AR31" s="36"/>
      <c r="BE31" s="288"/>
    </row>
    <row r="32" spans="2:71" s="2" customFormat="1" ht="14.45" hidden="1" customHeight="1">
      <c r="B32" s="36"/>
      <c r="F32" s="27" t="s">
        <v>47</v>
      </c>
      <c r="L32" s="300">
        <v>0.12</v>
      </c>
      <c r="M32" s="299"/>
      <c r="N32" s="299"/>
      <c r="O32" s="299"/>
      <c r="P32" s="299"/>
      <c r="W32" s="298">
        <f>ROUND(BC54, 2)</f>
        <v>0</v>
      </c>
      <c r="X32" s="299"/>
      <c r="Y32" s="299"/>
      <c r="Z32" s="299"/>
      <c r="AA32" s="299"/>
      <c r="AB32" s="299"/>
      <c r="AC32" s="299"/>
      <c r="AD32" s="299"/>
      <c r="AE32" s="299"/>
      <c r="AK32" s="298">
        <v>0</v>
      </c>
      <c r="AL32" s="299"/>
      <c r="AM32" s="299"/>
      <c r="AN32" s="299"/>
      <c r="AO32" s="299"/>
      <c r="AR32" s="36"/>
      <c r="BE32" s="288"/>
    </row>
    <row r="33" spans="2:44" s="2" customFormat="1" ht="14.45" hidden="1" customHeight="1">
      <c r="B33" s="36"/>
      <c r="F33" s="27" t="s">
        <v>48</v>
      </c>
      <c r="L33" s="300">
        <v>0</v>
      </c>
      <c r="M33" s="299"/>
      <c r="N33" s="299"/>
      <c r="O33" s="299"/>
      <c r="P33" s="299"/>
      <c r="W33" s="298">
        <f>ROUND(BD54, 2)</f>
        <v>0</v>
      </c>
      <c r="X33" s="299"/>
      <c r="Y33" s="299"/>
      <c r="Z33" s="299"/>
      <c r="AA33" s="299"/>
      <c r="AB33" s="299"/>
      <c r="AC33" s="299"/>
      <c r="AD33" s="299"/>
      <c r="AE33" s="299"/>
      <c r="AK33" s="298">
        <v>0</v>
      </c>
      <c r="AL33" s="299"/>
      <c r="AM33" s="299"/>
      <c r="AN33" s="299"/>
      <c r="AO33" s="299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49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50</v>
      </c>
      <c r="U35" s="39"/>
      <c r="V35" s="39"/>
      <c r="W35" s="39"/>
      <c r="X35" s="304" t="s">
        <v>51</v>
      </c>
      <c r="Y35" s="302"/>
      <c r="Z35" s="302"/>
      <c r="AA35" s="302"/>
      <c r="AB35" s="302"/>
      <c r="AC35" s="39"/>
      <c r="AD35" s="39"/>
      <c r="AE35" s="39"/>
      <c r="AF35" s="39"/>
      <c r="AG35" s="39"/>
      <c r="AH35" s="39"/>
      <c r="AI35" s="39"/>
      <c r="AJ35" s="39"/>
      <c r="AK35" s="301">
        <f>SUM(AK26:AK33)</f>
        <v>0</v>
      </c>
      <c r="AL35" s="302"/>
      <c r="AM35" s="302"/>
      <c r="AN35" s="302"/>
      <c r="AO35" s="303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52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2400503</v>
      </c>
      <c r="AR44" s="45"/>
    </row>
    <row r="45" spans="2:44" s="4" customFormat="1" ht="36.950000000000003" customHeight="1">
      <c r="B45" s="46"/>
      <c r="C45" s="47" t="s">
        <v>16</v>
      </c>
      <c r="L45" s="283" t="str">
        <f>K6</f>
        <v>Rekonstrukce budovy bývalé pošty na byty, Český Rudolec</v>
      </c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Český Rudolec</v>
      </c>
      <c r="AI47" s="27" t="s">
        <v>23</v>
      </c>
      <c r="AM47" s="311" t="str">
        <f>IF(AN8= "","",AN8)</f>
        <v>30. 9. 2024</v>
      </c>
      <c r="AN47" s="311"/>
      <c r="AR47" s="32"/>
    </row>
    <row r="48" spans="2:44" s="1" customFormat="1" ht="6.95" customHeight="1">
      <c r="B48" s="32"/>
      <c r="AR48" s="32"/>
    </row>
    <row r="49" spans="1:91" s="1" customFormat="1" ht="25.7" customHeight="1">
      <c r="B49" s="32"/>
      <c r="C49" s="27" t="s">
        <v>25</v>
      </c>
      <c r="L49" s="3" t="str">
        <f>IF(E11= "","",E11)</f>
        <v>Obec Český Rudolec</v>
      </c>
      <c r="AI49" s="27" t="s">
        <v>32</v>
      </c>
      <c r="AM49" s="312" t="str">
        <f>IF(E17="","",E17)</f>
        <v>Agroprojekt Jihlava, spol.s.r.o.</v>
      </c>
      <c r="AN49" s="313"/>
      <c r="AO49" s="313"/>
      <c r="AP49" s="313"/>
      <c r="AR49" s="32"/>
      <c r="AS49" s="314" t="s">
        <v>53</v>
      </c>
      <c r="AT49" s="315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25.7" customHeight="1">
      <c r="B50" s="32"/>
      <c r="C50" s="27" t="s">
        <v>30</v>
      </c>
      <c r="L50" s="3" t="str">
        <f>IF(E14= "Vyplň údaj","",E14)</f>
        <v/>
      </c>
      <c r="AI50" s="27" t="s">
        <v>36</v>
      </c>
      <c r="AM50" s="312" t="str">
        <f>IF(E20="","",E20)</f>
        <v>Agroprojekt Jihlava, spol.s.r.o.</v>
      </c>
      <c r="AN50" s="313"/>
      <c r="AO50" s="313"/>
      <c r="AP50" s="313"/>
      <c r="AR50" s="32"/>
      <c r="AS50" s="316"/>
      <c r="AT50" s="317"/>
      <c r="BD50" s="53"/>
    </row>
    <row r="51" spans="1:91" s="1" customFormat="1" ht="10.9" customHeight="1">
      <c r="B51" s="32"/>
      <c r="AR51" s="32"/>
      <c r="AS51" s="316"/>
      <c r="AT51" s="317"/>
      <c r="BD51" s="53"/>
    </row>
    <row r="52" spans="1:91" s="1" customFormat="1" ht="29.25" customHeight="1">
      <c r="B52" s="32"/>
      <c r="C52" s="278" t="s">
        <v>54</v>
      </c>
      <c r="D52" s="279"/>
      <c r="E52" s="279"/>
      <c r="F52" s="279"/>
      <c r="G52" s="279"/>
      <c r="H52" s="54"/>
      <c r="I52" s="282" t="s">
        <v>55</v>
      </c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309" t="s">
        <v>56</v>
      </c>
      <c r="AH52" s="279"/>
      <c r="AI52" s="279"/>
      <c r="AJ52" s="279"/>
      <c r="AK52" s="279"/>
      <c r="AL52" s="279"/>
      <c r="AM52" s="279"/>
      <c r="AN52" s="282" t="s">
        <v>57</v>
      </c>
      <c r="AO52" s="279"/>
      <c r="AP52" s="279"/>
      <c r="AQ52" s="55" t="s">
        <v>58</v>
      </c>
      <c r="AR52" s="32"/>
      <c r="AS52" s="56" t="s">
        <v>59</v>
      </c>
      <c r="AT52" s="57" t="s">
        <v>60</v>
      </c>
      <c r="AU52" s="57" t="s">
        <v>61</v>
      </c>
      <c r="AV52" s="57" t="s">
        <v>62</v>
      </c>
      <c r="AW52" s="57" t="s">
        <v>63</v>
      </c>
      <c r="AX52" s="57" t="s">
        <v>64</v>
      </c>
      <c r="AY52" s="57" t="s">
        <v>65</v>
      </c>
      <c r="AZ52" s="57" t="s">
        <v>66</v>
      </c>
      <c r="BA52" s="57" t="s">
        <v>67</v>
      </c>
      <c r="BB52" s="57" t="s">
        <v>68</v>
      </c>
      <c r="BC52" s="57" t="s">
        <v>69</v>
      </c>
      <c r="BD52" s="58" t="s">
        <v>70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71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5">
        <f>ROUND(AG55+AG56+AG57+SUM(AG62:AG67),2)</f>
        <v>0</v>
      </c>
      <c r="AH54" s="285"/>
      <c r="AI54" s="285"/>
      <c r="AJ54" s="285"/>
      <c r="AK54" s="285"/>
      <c r="AL54" s="285"/>
      <c r="AM54" s="285"/>
      <c r="AN54" s="318">
        <f t="shared" ref="AN54:AN67" si="0">SUM(AG54,AT54)</f>
        <v>0</v>
      </c>
      <c r="AO54" s="318"/>
      <c r="AP54" s="318"/>
      <c r="AQ54" s="64" t="s">
        <v>19</v>
      </c>
      <c r="AR54" s="60"/>
      <c r="AS54" s="65">
        <f>ROUND(AS55+AS56+AS57+SUM(AS62:AS67),2)</f>
        <v>0</v>
      </c>
      <c r="AT54" s="66">
        <f t="shared" ref="AT54:AT67" si="1">ROUND(SUM(AV54:AW54),2)</f>
        <v>0</v>
      </c>
      <c r="AU54" s="67">
        <f>ROUND(AU55+AU56+AU57+SUM(AU62:AU67),5)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ROUND(AZ55+AZ56+AZ57+SUM(AZ62:AZ67),2)</f>
        <v>0</v>
      </c>
      <c r="BA54" s="66">
        <f>ROUND(BA55+BA56+BA57+SUM(BA62:BA67),2)</f>
        <v>0</v>
      </c>
      <c r="BB54" s="66">
        <f>ROUND(BB55+BB56+BB57+SUM(BB62:BB67),2)</f>
        <v>0</v>
      </c>
      <c r="BC54" s="66">
        <f>ROUND(BC55+BC56+BC57+SUM(BC62:BC67),2)</f>
        <v>0</v>
      </c>
      <c r="BD54" s="68">
        <f>ROUND(BD55+BD56+BD57+SUM(BD62:BD67),2)</f>
        <v>0</v>
      </c>
      <c r="BS54" s="69" t="s">
        <v>72</v>
      </c>
      <c r="BT54" s="69" t="s">
        <v>73</v>
      </c>
      <c r="BU54" s="70" t="s">
        <v>74</v>
      </c>
      <c r="BV54" s="69" t="s">
        <v>75</v>
      </c>
      <c r="BW54" s="69" t="s">
        <v>5</v>
      </c>
      <c r="BX54" s="69" t="s">
        <v>76</v>
      </c>
      <c r="CL54" s="69" t="s">
        <v>19</v>
      </c>
    </row>
    <row r="55" spans="1:91" s="6" customFormat="1" ht="16.5" customHeight="1">
      <c r="A55" s="71" t="s">
        <v>77</v>
      </c>
      <c r="B55" s="72"/>
      <c r="C55" s="73"/>
      <c r="D55" s="280" t="s">
        <v>78</v>
      </c>
      <c r="E55" s="280"/>
      <c r="F55" s="280"/>
      <c r="G55" s="280"/>
      <c r="H55" s="280"/>
      <c r="I55" s="74"/>
      <c r="J55" s="280" t="s">
        <v>79</v>
      </c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305">
        <f>'1 - Rekonstrukce vodovodn...'!J30</f>
        <v>0</v>
      </c>
      <c r="AH55" s="306"/>
      <c r="AI55" s="306"/>
      <c r="AJ55" s="306"/>
      <c r="AK55" s="306"/>
      <c r="AL55" s="306"/>
      <c r="AM55" s="306"/>
      <c r="AN55" s="305">
        <f t="shared" si="0"/>
        <v>0</v>
      </c>
      <c r="AO55" s="306"/>
      <c r="AP55" s="306"/>
      <c r="AQ55" s="75" t="s">
        <v>80</v>
      </c>
      <c r="AR55" s="72"/>
      <c r="AS55" s="76">
        <v>0</v>
      </c>
      <c r="AT55" s="77">
        <f t="shared" si="1"/>
        <v>0</v>
      </c>
      <c r="AU55" s="78">
        <f>'1 - Rekonstrukce vodovodn...'!P82</f>
        <v>0</v>
      </c>
      <c r="AV55" s="77">
        <f>'1 - Rekonstrukce vodovodn...'!J33</f>
        <v>0</v>
      </c>
      <c r="AW55" s="77">
        <f>'1 - Rekonstrukce vodovodn...'!J34</f>
        <v>0</v>
      </c>
      <c r="AX55" s="77">
        <f>'1 - Rekonstrukce vodovodn...'!J35</f>
        <v>0</v>
      </c>
      <c r="AY55" s="77">
        <f>'1 - Rekonstrukce vodovodn...'!J36</f>
        <v>0</v>
      </c>
      <c r="AZ55" s="77">
        <f>'1 - Rekonstrukce vodovodn...'!F33</f>
        <v>0</v>
      </c>
      <c r="BA55" s="77">
        <f>'1 - Rekonstrukce vodovodn...'!F34</f>
        <v>0</v>
      </c>
      <c r="BB55" s="77">
        <f>'1 - Rekonstrukce vodovodn...'!F35</f>
        <v>0</v>
      </c>
      <c r="BC55" s="77">
        <f>'1 - Rekonstrukce vodovodn...'!F36</f>
        <v>0</v>
      </c>
      <c r="BD55" s="79">
        <f>'1 - Rekonstrukce vodovodn...'!F37</f>
        <v>0</v>
      </c>
      <c r="BT55" s="80" t="s">
        <v>78</v>
      </c>
      <c r="BV55" s="80" t="s">
        <v>75</v>
      </c>
      <c r="BW55" s="80" t="s">
        <v>81</v>
      </c>
      <c r="BX55" s="80" t="s">
        <v>5</v>
      </c>
      <c r="CL55" s="80" t="s">
        <v>19</v>
      </c>
      <c r="CM55" s="80" t="s">
        <v>78</v>
      </c>
    </row>
    <row r="56" spans="1:91" s="6" customFormat="1" ht="24.75" customHeight="1">
      <c r="A56" s="71" t="s">
        <v>77</v>
      </c>
      <c r="B56" s="72"/>
      <c r="C56" s="73"/>
      <c r="D56" s="280" t="s">
        <v>82</v>
      </c>
      <c r="E56" s="280"/>
      <c r="F56" s="280"/>
      <c r="G56" s="280"/>
      <c r="H56" s="280"/>
      <c r="I56" s="74"/>
      <c r="J56" s="280" t="s">
        <v>83</v>
      </c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305">
        <f>'2 - Přístupový chodník  s...'!J30</f>
        <v>0</v>
      </c>
      <c r="AH56" s="306"/>
      <c r="AI56" s="306"/>
      <c r="AJ56" s="306"/>
      <c r="AK56" s="306"/>
      <c r="AL56" s="306"/>
      <c r="AM56" s="306"/>
      <c r="AN56" s="305">
        <f t="shared" si="0"/>
        <v>0</v>
      </c>
      <c r="AO56" s="306"/>
      <c r="AP56" s="306"/>
      <c r="AQ56" s="75" t="s">
        <v>80</v>
      </c>
      <c r="AR56" s="72"/>
      <c r="AS56" s="76">
        <v>0</v>
      </c>
      <c r="AT56" s="77">
        <f t="shared" si="1"/>
        <v>0</v>
      </c>
      <c r="AU56" s="78">
        <f>'2 - Přístupový chodník  s...'!P89</f>
        <v>0</v>
      </c>
      <c r="AV56" s="77">
        <f>'2 - Přístupový chodník  s...'!J33</f>
        <v>0</v>
      </c>
      <c r="AW56" s="77">
        <f>'2 - Přístupový chodník  s...'!J34</f>
        <v>0</v>
      </c>
      <c r="AX56" s="77">
        <f>'2 - Přístupový chodník  s...'!J35</f>
        <v>0</v>
      </c>
      <c r="AY56" s="77">
        <f>'2 - Přístupový chodník  s...'!J36</f>
        <v>0</v>
      </c>
      <c r="AZ56" s="77">
        <f>'2 - Přístupový chodník  s...'!F33</f>
        <v>0</v>
      </c>
      <c r="BA56" s="77">
        <f>'2 - Přístupový chodník  s...'!F34</f>
        <v>0</v>
      </c>
      <c r="BB56" s="77">
        <f>'2 - Přístupový chodník  s...'!F35</f>
        <v>0</v>
      </c>
      <c r="BC56" s="77">
        <f>'2 - Přístupový chodník  s...'!F36</f>
        <v>0</v>
      </c>
      <c r="BD56" s="79">
        <f>'2 - Přístupový chodník  s...'!F37</f>
        <v>0</v>
      </c>
      <c r="BT56" s="80" t="s">
        <v>78</v>
      </c>
      <c r="BV56" s="80" t="s">
        <v>75</v>
      </c>
      <c r="BW56" s="80" t="s">
        <v>84</v>
      </c>
      <c r="BX56" s="80" t="s">
        <v>5</v>
      </c>
      <c r="CL56" s="80" t="s">
        <v>19</v>
      </c>
      <c r="CM56" s="80" t="s">
        <v>78</v>
      </c>
    </row>
    <row r="57" spans="1:91" s="6" customFormat="1" ht="16.5" customHeight="1">
      <c r="B57" s="72"/>
      <c r="C57" s="73"/>
      <c r="D57" s="280" t="s">
        <v>85</v>
      </c>
      <c r="E57" s="280"/>
      <c r="F57" s="280"/>
      <c r="G57" s="280"/>
      <c r="H57" s="280"/>
      <c r="I57" s="74"/>
      <c r="J57" s="280" t="s">
        <v>86</v>
      </c>
      <c r="K57" s="280"/>
      <c r="L57" s="280"/>
      <c r="M57" s="280"/>
      <c r="N57" s="280"/>
      <c r="O57" s="280"/>
      <c r="P57" s="280"/>
      <c r="Q57" s="280"/>
      <c r="R57" s="280"/>
      <c r="S57" s="280"/>
      <c r="T57" s="280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310">
        <f>ROUND(SUM(AG58:AG61),2)</f>
        <v>0</v>
      </c>
      <c r="AH57" s="306"/>
      <c r="AI57" s="306"/>
      <c r="AJ57" s="306"/>
      <c r="AK57" s="306"/>
      <c r="AL57" s="306"/>
      <c r="AM57" s="306"/>
      <c r="AN57" s="305">
        <f t="shared" si="0"/>
        <v>0</v>
      </c>
      <c r="AO57" s="306"/>
      <c r="AP57" s="306"/>
      <c r="AQ57" s="75" t="s">
        <v>80</v>
      </c>
      <c r="AR57" s="72"/>
      <c r="AS57" s="76">
        <f>ROUND(SUM(AS58:AS61),2)</f>
        <v>0</v>
      </c>
      <c r="AT57" s="77">
        <f t="shared" si="1"/>
        <v>0</v>
      </c>
      <c r="AU57" s="78">
        <f>ROUND(SUM(AU58:AU61),5)</f>
        <v>0</v>
      </c>
      <c r="AV57" s="77">
        <f>ROUND(AZ57*L29,2)</f>
        <v>0</v>
      </c>
      <c r="AW57" s="77">
        <f>ROUND(BA57*L30,2)</f>
        <v>0</v>
      </c>
      <c r="AX57" s="77">
        <f>ROUND(BB57*L29,2)</f>
        <v>0</v>
      </c>
      <c r="AY57" s="77">
        <f>ROUND(BC57*L30,2)</f>
        <v>0</v>
      </c>
      <c r="AZ57" s="77">
        <f>ROUND(SUM(AZ58:AZ61),2)</f>
        <v>0</v>
      </c>
      <c r="BA57" s="77">
        <f>ROUND(SUM(BA58:BA61),2)</f>
        <v>0</v>
      </c>
      <c r="BB57" s="77">
        <f>ROUND(SUM(BB58:BB61),2)</f>
        <v>0</v>
      </c>
      <c r="BC57" s="77">
        <f>ROUND(SUM(BC58:BC61),2)</f>
        <v>0</v>
      </c>
      <c r="BD57" s="79">
        <f>ROUND(SUM(BD58:BD61),2)</f>
        <v>0</v>
      </c>
      <c r="BS57" s="80" t="s">
        <v>72</v>
      </c>
      <c r="BT57" s="80" t="s">
        <v>78</v>
      </c>
      <c r="BU57" s="80" t="s">
        <v>74</v>
      </c>
      <c r="BV57" s="80" t="s">
        <v>75</v>
      </c>
      <c r="BW57" s="80" t="s">
        <v>87</v>
      </c>
      <c r="BX57" s="80" t="s">
        <v>5</v>
      </c>
      <c r="CL57" s="80" t="s">
        <v>19</v>
      </c>
      <c r="CM57" s="80" t="s">
        <v>78</v>
      </c>
    </row>
    <row r="58" spans="1:91" s="3" customFormat="1" ht="16.5" customHeight="1">
      <c r="A58" s="71" t="s">
        <v>77</v>
      </c>
      <c r="B58" s="45"/>
      <c r="C58" s="11"/>
      <c r="D58" s="11"/>
      <c r="E58" s="281" t="s">
        <v>78</v>
      </c>
      <c r="F58" s="281"/>
      <c r="G58" s="281"/>
      <c r="H58" s="281"/>
      <c r="I58" s="281"/>
      <c r="J58" s="11"/>
      <c r="K58" s="281" t="s">
        <v>86</v>
      </c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307">
        <f>'1 - Elektroinstalace'!J32</f>
        <v>0</v>
      </c>
      <c r="AH58" s="308"/>
      <c r="AI58" s="308"/>
      <c r="AJ58" s="308"/>
      <c r="AK58" s="308"/>
      <c r="AL58" s="308"/>
      <c r="AM58" s="308"/>
      <c r="AN58" s="307">
        <f t="shared" si="0"/>
        <v>0</v>
      </c>
      <c r="AO58" s="308"/>
      <c r="AP58" s="308"/>
      <c r="AQ58" s="81" t="s">
        <v>88</v>
      </c>
      <c r="AR58" s="45"/>
      <c r="AS58" s="82">
        <v>0</v>
      </c>
      <c r="AT58" s="83">
        <f t="shared" si="1"/>
        <v>0</v>
      </c>
      <c r="AU58" s="84">
        <f>'1 - Elektroinstalace'!P90</f>
        <v>0</v>
      </c>
      <c r="AV58" s="83">
        <f>'1 - Elektroinstalace'!J35</f>
        <v>0</v>
      </c>
      <c r="AW58" s="83">
        <f>'1 - Elektroinstalace'!J36</f>
        <v>0</v>
      </c>
      <c r="AX58" s="83">
        <f>'1 - Elektroinstalace'!J37</f>
        <v>0</v>
      </c>
      <c r="AY58" s="83">
        <f>'1 - Elektroinstalace'!J38</f>
        <v>0</v>
      </c>
      <c r="AZ58" s="83">
        <f>'1 - Elektroinstalace'!F35</f>
        <v>0</v>
      </c>
      <c r="BA58" s="83">
        <f>'1 - Elektroinstalace'!F36</f>
        <v>0</v>
      </c>
      <c r="BB58" s="83">
        <f>'1 - Elektroinstalace'!F37</f>
        <v>0</v>
      </c>
      <c r="BC58" s="83">
        <f>'1 - Elektroinstalace'!F38</f>
        <v>0</v>
      </c>
      <c r="BD58" s="85">
        <f>'1 - Elektroinstalace'!F39</f>
        <v>0</v>
      </c>
      <c r="BT58" s="25" t="s">
        <v>82</v>
      </c>
      <c r="BV58" s="25" t="s">
        <v>75</v>
      </c>
      <c r="BW58" s="25" t="s">
        <v>89</v>
      </c>
      <c r="BX58" s="25" t="s">
        <v>87</v>
      </c>
      <c r="CL58" s="25" t="s">
        <v>19</v>
      </c>
    </row>
    <row r="59" spans="1:91" s="3" customFormat="1" ht="16.5" customHeight="1">
      <c r="A59" s="71" t="s">
        <v>77</v>
      </c>
      <c r="B59" s="45"/>
      <c r="C59" s="11"/>
      <c r="D59" s="11"/>
      <c r="E59" s="281" t="s">
        <v>82</v>
      </c>
      <c r="F59" s="281"/>
      <c r="G59" s="281"/>
      <c r="H59" s="281"/>
      <c r="I59" s="281"/>
      <c r="J59" s="11"/>
      <c r="K59" s="281" t="s">
        <v>90</v>
      </c>
      <c r="L59" s="281"/>
      <c r="M59" s="281"/>
      <c r="N59" s="281"/>
      <c r="O59" s="281"/>
      <c r="P59" s="281"/>
      <c r="Q59" s="281"/>
      <c r="R59" s="281"/>
      <c r="S59" s="281"/>
      <c r="T59" s="281"/>
      <c r="U59" s="281"/>
      <c r="V59" s="281"/>
      <c r="W59" s="281"/>
      <c r="X59" s="281"/>
      <c r="Y59" s="281"/>
      <c r="Z59" s="281"/>
      <c r="AA59" s="281"/>
      <c r="AB59" s="281"/>
      <c r="AC59" s="281"/>
      <c r="AD59" s="281"/>
      <c r="AE59" s="281"/>
      <c r="AF59" s="281"/>
      <c r="AG59" s="307">
        <f>'2 - Trubkování'!J32</f>
        <v>0</v>
      </c>
      <c r="AH59" s="308"/>
      <c r="AI59" s="308"/>
      <c r="AJ59" s="308"/>
      <c r="AK59" s="308"/>
      <c r="AL59" s="308"/>
      <c r="AM59" s="308"/>
      <c r="AN59" s="307">
        <f t="shared" si="0"/>
        <v>0</v>
      </c>
      <c r="AO59" s="308"/>
      <c r="AP59" s="308"/>
      <c r="AQ59" s="81" t="s">
        <v>88</v>
      </c>
      <c r="AR59" s="45"/>
      <c r="AS59" s="82">
        <v>0</v>
      </c>
      <c r="AT59" s="83">
        <f t="shared" si="1"/>
        <v>0</v>
      </c>
      <c r="AU59" s="84">
        <f>'2 - Trubkování'!P87</f>
        <v>0</v>
      </c>
      <c r="AV59" s="83">
        <f>'2 - Trubkování'!J35</f>
        <v>0</v>
      </c>
      <c r="AW59" s="83">
        <f>'2 - Trubkování'!J36</f>
        <v>0</v>
      </c>
      <c r="AX59" s="83">
        <f>'2 - Trubkování'!J37</f>
        <v>0</v>
      </c>
      <c r="AY59" s="83">
        <f>'2 - Trubkování'!J38</f>
        <v>0</v>
      </c>
      <c r="AZ59" s="83">
        <f>'2 - Trubkování'!F35</f>
        <v>0</v>
      </c>
      <c r="BA59" s="83">
        <f>'2 - Trubkování'!F36</f>
        <v>0</v>
      </c>
      <c r="BB59" s="83">
        <f>'2 - Trubkování'!F37</f>
        <v>0</v>
      </c>
      <c r="BC59" s="83">
        <f>'2 - Trubkování'!F38</f>
        <v>0</v>
      </c>
      <c r="BD59" s="85">
        <f>'2 - Trubkování'!F39</f>
        <v>0</v>
      </c>
      <c r="BT59" s="25" t="s">
        <v>82</v>
      </c>
      <c r="BV59" s="25" t="s">
        <v>75</v>
      </c>
      <c r="BW59" s="25" t="s">
        <v>91</v>
      </c>
      <c r="BX59" s="25" t="s">
        <v>87</v>
      </c>
      <c r="CL59" s="25" t="s">
        <v>19</v>
      </c>
    </row>
    <row r="60" spans="1:91" s="3" customFormat="1" ht="16.5" customHeight="1">
      <c r="A60" s="71" t="s">
        <v>77</v>
      </c>
      <c r="B60" s="45"/>
      <c r="C60" s="11"/>
      <c r="D60" s="11"/>
      <c r="E60" s="281" t="s">
        <v>92</v>
      </c>
      <c r="F60" s="281"/>
      <c r="G60" s="281"/>
      <c r="H60" s="281"/>
      <c r="I60" s="281"/>
      <c r="J60" s="11"/>
      <c r="K60" s="281" t="s">
        <v>93</v>
      </c>
      <c r="L60" s="281"/>
      <c r="M60" s="281"/>
      <c r="N60" s="281"/>
      <c r="O60" s="281"/>
      <c r="P60" s="281"/>
      <c r="Q60" s="281"/>
      <c r="R60" s="281"/>
      <c r="S60" s="281"/>
      <c r="T60" s="281"/>
      <c r="U60" s="281"/>
      <c r="V60" s="281"/>
      <c r="W60" s="281"/>
      <c r="X60" s="281"/>
      <c r="Y60" s="281"/>
      <c r="Z60" s="281"/>
      <c r="AA60" s="281"/>
      <c r="AB60" s="281"/>
      <c r="AC60" s="281"/>
      <c r="AD60" s="281"/>
      <c r="AE60" s="281"/>
      <c r="AF60" s="281"/>
      <c r="AG60" s="307">
        <f>'3 - Demontáž hromosvodu'!J32</f>
        <v>0</v>
      </c>
      <c r="AH60" s="308"/>
      <c r="AI60" s="308"/>
      <c r="AJ60" s="308"/>
      <c r="AK60" s="308"/>
      <c r="AL60" s="308"/>
      <c r="AM60" s="308"/>
      <c r="AN60" s="307">
        <f t="shared" si="0"/>
        <v>0</v>
      </c>
      <c r="AO60" s="308"/>
      <c r="AP60" s="308"/>
      <c r="AQ60" s="81" t="s">
        <v>88</v>
      </c>
      <c r="AR60" s="45"/>
      <c r="AS60" s="82">
        <v>0</v>
      </c>
      <c r="AT60" s="83">
        <f t="shared" si="1"/>
        <v>0</v>
      </c>
      <c r="AU60" s="84">
        <f>'3 - Demontáž hromosvodu'!P87</f>
        <v>0</v>
      </c>
      <c r="AV60" s="83">
        <f>'3 - Demontáž hromosvodu'!J35</f>
        <v>0</v>
      </c>
      <c r="AW60" s="83">
        <f>'3 - Demontáž hromosvodu'!J36</f>
        <v>0</v>
      </c>
      <c r="AX60" s="83">
        <f>'3 - Demontáž hromosvodu'!J37</f>
        <v>0</v>
      </c>
      <c r="AY60" s="83">
        <f>'3 - Demontáž hromosvodu'!J38</f>
        <v>0</v>
      </c>
      <c r="AZ60" s="83">
        <f>'3 - Demontáž hromosvodu'!F35</f>
        <v>0</v>
      </c>
      <c r="BA60" s="83">
        <f>'3 - Demontáž hromosvodu'!F36</f>
        <v>0</v>
      </c>
      <c r="BB60" s="83">
        <f>'3 - Demontáž hromosvodu'!F37</f>
        <v>0</v>
      </c>
      <c r="BC60" s="83">
        <f>'3 - Demontáž hromosvodu'!F38</f>
        <v>0</v>
      </c>
      <c r="BD60" s="85">
        <f>'3 - Demontáž hromosvodu'!F39</f>
        <v>0</v>
      </c>
      <c r="BT60" s="25" t="s">
        <v>82</v>
      </c>
      <c r="BV60" s="25" t="s">
        <v>75</v>
      </c>
      <c r="BW60" s="25" t="s">
        <v>94</v>
      </c>
      <c r="BX60" s="25" t="s">
        <v>87</v>
      </c>
      <c r="CL60" s="25" t="s">
        <v>19</v>
      </c>
    </row>
    <row r="61" spans="1:91" s="3" customFormat="1" ht="16.5" customHeight="1">
      <c r="A61" s="71" t="s">
        <v>77</v>
      </c>
      <c r="B61" s="45"/>
      <c r="C61" s="11"/>
      <c r="D61" s="11"/>
      <c r="E61" s="281" t="s">
        <v>95</v>
      </c>
      <c r="F61" s="281"/>
      <c r="G61" s="281"/>
      <c r="H61" s="281"/>
      <c r="I61" s="281"/>
      <c r="J61" s="11"/>
      <c r="K61" s="281" t="s">
        <v>96</v>
      </c>
      <c r="L61" s="281"/>
      <c r="M61" s="281"/>
      <c r="N61" s="281"/>
      <c r="O61" s="281"/>
      <c r="P61" s="281"/>
      <c r="Q61" s="281"/>
      <c r="R61" s="281"/>
      <c r="S61" s="281"/>
      <c r="T61" s="281"/>
      <c r="U61" s="281"/>
      <c r="V61" s="281"/>
      <c r="W61" s="281"/>
      <c r="X61" s="281"/>
      <c r="Y61" s="281"/>
      <c r="Z61" s="281"/>
      <c r="AA61" s="281"/>
      <c r="AB61" s="281"/>
      <c r="AC61" s="281"/>
      <c r="AD61" s="281"/>
      <c r="AE61" s="281"/>
      <c r="AF61" s="281"/>
      <c r="AG61" s="307">
        <f>'4 - Hromosvod'!J32</f>
        <v>0</v>
      </c>
      <c r="AH61" s="308"/>
      <c r="AI61" s="308"/>
      <c r="AJ61" s="308"/>
      <c r="AK61" s="308"/>
      <c r="AL61" s="308"/>
      <c r="AM61" s="308"/>
      <c r="AN61" s="307">
        <f t="shared" si="0"/>
        <v>0</v>
      </c>
      <c r="AO61" s="308"/>
      <c r="AP61" s="308"/>
      <c r="AQ61" s="81" t="s">
        <v>88</v>
      </c>
      <c r="AR61" s="45"/>
      <c r="AS61" s="82">
        <v>0</v>
      </c>
      <c r="AT61" s="83">
        <f t="shared" si="1"/>
        <v>0</v>
      </c>
      <c r="AU61" s="84">
        <f>'4 - Hromosvod'!P88</f>
        <v>0</v>
      </c>
      <c r="AV61" s="83">
        <f>'4 - Hromosvod'!J35</f>
        <v>0</v>
      </c>
      <c r="AW61" s="83">
        <f>'4 - Hromosvod'!J36</f>
        <v>0</v>
      </c>
      <c r="AX61" s="83">
        <f>'4 - Hromosvod'!J37</f>
        <v>0</v>
      </c>
      <c r="AY61" s="83">
        <f>'4 - Hromosvod'!J38</f>
        <v>0</v>
      </c>
      <c r="AZ61" s="83">
        <f>'4 - Hromosvod'!F35</f>
        <v>0</v>
      </c>
      <c r="BA61" s="83">
        <f>'4 - Hromosvod'!F36</f>
        <v>0</v>
      </c>
      <c r="BB61" s="83">
        <f>'4 - Hromosvod'!F37</f>
        <v>0</v>
      </c>
      <c r="BC61" s="83">
        <f>'4 - Hromosvod'!F38</f>
        <v>0</v>
      </c>
      <c r="BD61" s="85">
        <f>'4 - Hromosvod'!F39</f>
        <v>0</v>
      </c>
      <c r="BT61" s="25" t="s">
        <v>82</v>
      </c>
      <c r="BV61" s="25" t="s">
        <v>75</v>
      </c>
      <c r="BW61" s="25" t="s">
        <v>97</v>
      </c>
      <c r="BX61" s="25" t="s">
        <v>87</v>
      </c>
      <c r="CL61" s="25" t="s">
        <v>19</v>
      </c>
    </row>
    <row r="62" spans="1:91" s="6" customFormat="1" ht="16.5" customHeight="1">
      <c r="A62" s="71" t="s">
        <v>77</v>
      </c>
      <c r="B62" s="72"/>
      <c r="C62" s="73"/>
      <c r="D62" s="280" t="s">
        <v>98</v>
      </c>
      <c r="E62" s="280"/>
      <c r="F62" s="280"/>
      <c r="G62" s="280"/>
      <c r="H62" s="280"/>
      <c r="I62" s="74"/>
      <c r="J62" s="280" t="s">
        <v>99</v>
      </c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305">
        <f>'D.1.4.2 - Zařízení pro vy...'!J30</f>
        <v>0</v>
      </c>
      <c r="AH62" s="306"/>
      <c r="AI62" s="306"/>
      <c r="AJ62" s="306"/>
      <c r="AK62" s="306"/>
      <c r="AL62" s="306"/>
      <c r="AM62" s="306"/>
      <c r="AN62" s="305">
        <f t="shared" si="0"/>
        <v>0</v>
      </c>
      <c r="AO62" s="306"/>
      <c r="AP62" s="306"/>
      <c r="AQ62" s="75" t="s">
        <v>80</v>
      </c>
      <c r="AR62" s="72"/>
      <c r="AS62" s="76">
        <v>0</v>
      </c>
      <c r="AT62" s="77">
        <f t="shared" si="1"/>
        <v>0</v>
      </c>
      <c r="AU62" s="78">
        <f>'D.1.4.2 - Zařízení pro vy...'!P89</f>
        <v>0</v>
      </c>
      <c r="AV62" s="77">
        <f>'D.1.4.2 - Zařízení pro vy...'!J33</f>
        <v>0</v>
      </c>
      <c r="AW62" s="77">
        <f>'D.1.4.2 - Zařízení pro vy...'!J34</f>
        <v>0</v>
      </c>
      <c r="AX62" s="77">
        <f>'D.1.4.2 - Zařízení pro vy...'!J35</f>
        <v>0</v>
      </c>
      <c r="AY62" s="77">
        <f>'D.1.4.2 - Zařízení pro vy...'!J36</f>
        <v>0</v>
      </c>
      <c r="AZ62" s="77">
        <f>'D.1.4.2 - Zařízení pro vy...'!F33</f>
        <v>0</v>
      </c>
      <c r="BA62" s="77">
        <f>'D.1.4.2 - Zařízení pro vy...'!F34</f>
        <v>0</v>
      </c>
      <c r="BB62" s="77">
        <f>'D.1.4.2 - Zařízení pro vy...'!F35</f>
        <v>0</v>
      </c>
      <c r="BC62" s="77">
        <f>'D.1.4.2 - Zařízení pro vy...'!F36</f>
        <v>0</v>
      </c>
      <c r="BD62" s="79">
        <f>'D.1.4.2 - Zařízení pro vy...'!F37</f>
        <v>0</v>
      </c>
      <c r="BT62" s="80" t="s">
        <v>78</v>
      </c>
      <c r="BV62" s="80" t="s">
        <v>75</v>
      </c>
      <c r="BW62" s="80" t="s">
        <v>100</v>
      </c>
      <c r="BX62" s="80" t="s">
        <v>5</v>
      </c>
      <c r="CL62" s="80" t="s">
        <v>19</v>
      </c>
      <c r="CM62" s="80" t="s">
        <v>78</v>
      </c>
    </row>
    <row r="63" spans="1:91" s="6" customFormat="1" ht="16.5" customHeight="1">
      <c r="A63" s="71" t="s">
        <v>77</v>
      </c>
      <c r="B63" s="72"/>
      <c r="C63" s="73"/>
      <c r="D63" s="280" t="s">
        <v>101</v>
      </c>
      <c r="E63" s="280"/>
      <c r="F63" s="280"/>
      <c r="G63" s="280"/>
      <c r="H63" s="280"/>
      <c r="I63" s="74"/>
      <c r="J63" s="280" t="s">
        <v>102</v>
      </c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305">
        <f>'D.1.4.3 - Vzduchotechnika'!J30</f>
        <v>0</v>
      </c>
      <c r="AH63" s="306"/>
      <c r="AI63" s="306"/>
      <c r="AJ63" s="306"/>
      <c r="AK63" s="306"/>
      <c r="AL63" s="306"/>
      <c r="AM63" s="306"/>
      <c r="AN63" s="305">
        <f t="shared" si="0"/>
        <v>0</v>
      </c>
      <c r="AO63" s="306"/>
      <c r="AP63" s="306"/>
      <c r="AQ63" s="75" t="s">
        <v>80</v>
      </c>
      <c r="AR63" s="72"/>
      <c r="AS63" s="76">
        <v>0</v>
      </c>
      <c r="AT63" s="77">
        <f t="shared" si="1"/>
        <v>0</v>
      </c>
      <c r="AU63" s="78">
        <f>'D.1.4.3 - Vzduchotechnika'!P82</f>
        <v>0</v>
      </c>
      <c r="AV63" s="77">
        <f>'D.1.4.3 - Vzduchotechnika'!J33</f>
        <v>0</v>
      </c>
      <c r="AW63" s="77">
        <f>'D.1.4.3 - Vzduchotechnika'!J34</f>
        <v>0</v>
      </c>
      <c r="AX63" s="77">
        <f>'D.1.4.3 - Vzduchotechnika'!J35</f>
        <v>0</v>
      </c>
      <c r="AY63" s="77">
        <f>'D.1.4.3 - Vzduchotechnika'!J36</f>
        <v>0</v>
      </c>
      <c r="AZ63" s="77">
        <f>'D.1.4.3 - Vzduchotechnika'!F33</f>
        <v>0</v>
      </c>
      <c r="BA63" s="77">
        <f>'D.1.4.3 - Vzduchotechnika'!F34</f>
        <v>0</v>
      </c>
      <c r="BB63" s="77">
        <f>'D.1.4.3 - Vzduchotechnika'!F35</f>
        <v>0</v>
      </c>
      <c r="BC63" s="77">
        <f>'D.1.4.3 - Vzduchotechnika'!F36</f>
        <v>0</v>
      </c>
      <c r="BD63" s="79">
        <f>'D.1.4.3 - Vzduchotechnika'!F37</f>
        <v>0</v>
      </c>
      <c r="BT63" s="80" t="s">
        <v>78</v>
      </c>
      <c r="BV63" s="80" t="s">
        <v>75</v>
      </c>
      <c r="BW63" s="80" t="s">
        <v>103</v>
      </c>
      <c r="BX63" s="80" t="s">
        <v>5</v>
      </c>
      <c r="CL63" s="80" t="s">
        <v>19</v>
      </c>
      <c r="CM63" s="80" t="s">
        <v>78</v>
      </c>
    </row>
    <row r="64" spans="1:91" s="6" customFormat="1" ht="16.5" customHeight="1">
      <c r="A64" s="71" t="s">
        <v>77</v>
      </c>
      <c r="B64" s="72"/>
      <c r="C64" s="73"/>
      <c r="D64" s="280" t="s">
        <v>104</v>
      </c>
      <c r="E64" s="280"/>
      <c r="F64" s="280"/>
      <c r="G64" s="280"/>
      <c r="H64" s="280"/>
      <c r="I64" s="74"/>
      <c r="J64" s="280" t="s">
        <v>105</v>
      </c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305">
        <f>'D.1.4.4 - Zdravotně techn...'!J30</f>
        <v>0</v>
      </c>
      <c r="AH64" s="306"/>
      <c r="AI64" s="306"/>
      <c r="AJ64" s="306"/>
      <c r="AK64" s="306"/>
      <c r="AL64" s="306"/>
      <c r="AM64" s="306"/>
      <c r="AN64" s="305">
        <f t="shared" si="0"/>
        <v>0</v>
      </c>
      <c r="AO64" s="306"/>
      <c r="AP64" s="306"/>
      <c r="AQ64" s="75" t="s">
        <v>80</v>
      </c>
      <c r="AR64" s="72"/>
      <c r="AS64" s="76">
        <v>0</v>
      </c>
      <c r="AT64" s="77">
        <f t="shared" si="1"/>
        <v>0</v>
      </c>
      <c r="AU64" s="78">
        <f>'D.1.4.4 - Zdravotně techn...'!P83</f>
        <v>0</v>
      </c>
      <c r="AV64" s="77">
        <f>'D.1.4.4 - Zdravotně techn...'!J33</f>
        <v>0</v>
      </c>
      <c r="AW64" s="77">
        <f>'D.1.4.4 - Zdravotně techn...'!J34</f>
        <v>0</v>
      </c>
      <c r="AX64" s="77">
        <f>'D.1.4.4 - Zdravotně techn...'!J35</f>
        <v>0</v>
      </c>
      <c r="AY64" s="77">
        <f>'D.1.4.4 - Zdravotně techn...'!J36</f>
        <v>0</v>
      </c>
      <c r="AZ64" s="77">
        <f>'D.1.4.4 - Zdravotně techn...'!F33</f>
        <v>0</v>
      </c>
      <c r="BA64" s="77">
        <f>'D.1.4.4 - Zdravotně techn...'!F34</f>
        <v>0</v>
      </c>
      <c r="BB64" s="77">
        <f>'D.1.4.4 - Zdravotně techn...'!F35</f>
        <v>0</v>
      </c>
      <c r="BC64" s="77">
        <f>'D.1.4.4 - Zdravotně techn...'!F36</f>
        <v>0</v>
      </c>
      <c r="BD64" s="79">
        <f>'D.1.4.4 - Zdravotně techn...'!F37</f>
        <v>0</v>
      </c>
      <c r="BT64" s="80" t="s">
        <v>78</v>
      </c>
      <c r="BV64" s="80" t="s">
        <v>75</v>
      </c>
      <c r="BW64" s="80" t="s">
        <v>106</v>
      </c>
      <c r="BX64" s="80" t="s">
        <v>5</v>
      </c>
      <c r="CL64" s="80" t="s">
        <v>19</v>
      </c>
      <c r="CM64" s="80" t="s">
        <v>78</v>
      </c>
    </row>
    <row r="65" spans="1:91" s="6" customFormat="1" ht="16.5" customHeight="1">
      <c r="A65" s="71" t="s">
        <v>77</v>
      </c>
      <c r="B65" s="72"/>
      <c r="C65" s="73"/>
      <c r="D65" s="280" t="s">
        <v>107</v>
      </c>
      <c r="E65" s="280"/>
      <c r="F65" s="280"/>
      <c r="G65" s="280"/>
      <c r="H65" s="280"/>
      <c r="I65" s="74"/>
      <c r="J65" s="280" t="s">
        <v>108</v>
      </c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305">
        <f>'IO 02 - Přípojka splaškov...'!J30</f>
        <v>0</v>
      </c>
      <c r="AH65" s="306"/>
      <c r="AI65" s="306"/>
      <c r="AJ65" s="306"/>
      <c r="AK65" s="306"/>
      <c r="AL65" s="306"/>
      <c r="AM65" s="306"/>
      <c r="AN65" s="305">
        <f t="shared" si="0"/>
        <v>0</v>
      </c>
      <c r="AO65" s="306"/>
      <c r="AP65" s="306"/>
      <c r="AQ65" s="75" t="s">
        <v>80</v>
      </c>
      <c r="AR65" s="72"/>
      <c r="AS65" s="76">
        <v>0</v>
      </c>
      <c r="AT65" s="77">
        <f t="shared" si="1"/>
        <v>0</v>
      </c>
      <c r="AU65" s="78">
        <f>'IO 02 - Přípojka splaškov...'!P82</f>
        <v>0</v>
      </c>
      <c r="AV65" s="77">
        <f>'IO 02 - Přípojka splaškov...'!J33</f>
        <v>0</v>
      </c>
      <c r="AW65" s="77">
        <f>'IO 02 - Přípojka splaškov...'!J34</f>
        <v>0</v>
      </c>
      <c r="AX65" s="77">
        <f>'IO 02 - Přípojka splaškov...'!J35</f>
        <v>0</v>
      </c>
      <c r="AY65" s="77">
        <f>'IO 02 - Přípojka splaškov...'!J36</f>
        <v>0</v>
      </c>
      <c r="AZ65" s="77">
        <f>'IO 02 - Přípojka splaškov...'!F33</f>
        <v>0</v>
      </c>
      <c r="BA65" s="77">
        <f>'IO 02 - Přípojka splaškov...'!F34</f>
        <v>0</v>
      </c>
      <c r="BB65" s="77">
        <f>'IO 02 - Přípojka splaškov...'!F35</f>
        <v>0</v>
      </c>
      <c r="BC65" s="77">
        <f>'IO 02 - Přípojka splaškov...'!F36</f>
        <v>0</v>
      </c>
      <c r="BD65" s="79">
        <f>'IO 02 - Přípojka splaškov...'!F37</f>
        <v>0</v>
      </c>
      <c r="BT65" s="80" t="s">
        <v>78</v>
      </c>
      <c r="BV65" s="80" t="s">
        <v>75</v>
      </c>
      <c r="BW65" s="80" t="s">
        <v>109</v>
      </c>
      <c r="BX65" s="80" t="s">
        <v>5</v>
      </c>
      <c r="CL65" s="80" t="s">
        <v>19</v>
      </c>
      <c r="CM65" s="80" t="s">
        <v>78</v>
      </c>
    </row>
    <row r="66" spans="1:91" s="6" customFormat="1" ht="16.5" customHeight="1">
      <c r="A66" s="71" t="s">
        <v>77</v>
      </c>
      <c r="B66" s="72"/>
      <c r="C66" s="73"/>
      <c r="D66" s="280" t="s">
        <v>110</v>
      </c>
      <c r="E66" s="280"/>
      <c r="F66" s="280"/>
      <c r="G66" s="280"/>
      <c r="H66" s="280"/>
      <c r="I66" s="74"/>
      <c r="J66" s="280" t="s">
        <v>111</v>
      </c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305">
        <f>'SO 01 - Stavební úpravy o...'!J30</f>
        <v>0</v>
      </c>
      <c r="AH66" s="306"/>
      <c r="AI66" s="306"/>
      <c r="AJ66" s="306"/>
      <c r="AK66" s="306"/>
      <c r="AL66" s="306"/>
      <c r="AM66" s="306"/>
      <c r="AN66" s="305">
        <f t="shared" si="0"/>
        <v>0</v>
      </c>
      <c r="AO66" s="306"/>
      <c r="AP66" s="306"/>
      <c r="AQ66" s="75" t="s">
        <v>80</v>
      </c>
      <c r="AR66" s="72"/>
      <c r="AS66" s="76">
        <v>0</v>
      </c>
      <c r="AT66" s="77">
        <f t="shared" si="1"/>
        <v>0</v>
      </c>
      <c r="AU66" s="78">
        <f>'SO 01 - Stavební úpravy o...'!P104</f>
        <v>0</v>
      </c>
      <c r="AV66" s="77">
        <f>'SO 01 - Stavební úpravy o...'!J33</f>
        <v>0</v>
      </c>
      <c r="AW66" s="77">
        <f>'SO 01 - Stavební úpravy o...'!J34</f>
        <v>0</v>
      </c>
      <c r="AX66" s="77">
        <f>'SO 01 - Stavební úpravy o...'!J35</f>
        <v>0</v>
      </c>
      <c r="AY66" s="77">
        <f>'SO 01 - Stavební úpravy o...'!J36</f>
        <v>0</v>
      </c>
      <c r="AZ66" s="77">
        <f>'SO 01 - Stavební úpravy o...'!F33</f>
        <v>0</v>
      </c>
      <c r="BA66" s="77">
        <f>'SO 01 - Stavební úpravy o...'!F34</f>
        <v>0</v>
      </c>
      <c r="BB66" s="77">
        <f>'SO 01 - Stavební úpravy o...'!F35</f>
        <v>0</v>
      </c>
      <c r="BC66" s="77">
        <f>'SO 01 - Stavební úpravy o...'!F36</f>
        <v>0</v>
      </c>
      <c r="BD66" s="79">
        <f>'SO 01 - Stavební úpravy o...'!F37</f>
        <v>0</v>
      </c>
      <c r="BT66" s="80" t="s">
        <v>78</v>
      </c>
      <c r="BV66" s="80" t="s">
        <v>75</v>
      </c>
      <c r="BW66" s="80" t="s">
        <v>112</v>
      </c>
      <c r="BX66" s="80" t="s">
        <v>5</v>
      </c>
      <c r="CL66" s="80" t="s">
        <v>19</v>
      </c>
      <c r="CM66" s="80" t="s">
        <v>78</v>
      </c>
    </row>
    <row r="67" spans="1:91" s="6" customFormat="1" ht="16.5" customHeight="1">
      <c r="A67" s="71" t="s">
        <v>77</v>
      </c>
      <c r="B67" s="72"/>
      <c r="C67" s="73"/>
      <c r="D67" s="280" t="s">
        <v>113</v>
      </c>
      <c r="E67" s="280"/>
      <c r="F67" s="280"/>
      <c r="G67" s="280"/>
      <c r="H67" s="280"/>
      <c r="I67" s="74"/>
      <c r="J67" s="280" t="s">
        <v>114</v>
      </c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305">
        <f>'VON - Vedlejší a ostatní ...'!J30</f>
        <v>0</v>
      </c>
      <c r="AH67" s="306"/>
      <c r="AI67" s="306"/>
      <c r="AJ67" s="306"/>
      <c r="AK67" s="306"/>
      <c r="AL67" s="306"/>
      <c r="AM67" s="306"/>
      <c r="AN67" s="305">
        <f t="shared" si="0"/>
        <v>0</v>
      </c>
      <c r="AO67" s="306"/>
      <c r="AP67" s="306"/>
      <c r="AQ67" s="75" t="s">
        <v>80</v>
      </c>
      <c r="AR67" s="72"/>
      <c r="AS67" s="86">
        <v>0</v>
      </c>
      <c r="AT67" s="87">
        <f t="shared" si="1"/>
        <v>0</v>
      </c>
      <c r="AU67" s="88">
        <f>'VON - Vedlejší a ostatní ...'!P86</f>
        <v>0</v>
      </c>
      <c r="AV67" s="87">
        <f>'VON - Vedlejší a ostatní ...'!J33</f>
        <v>0</v>
      </c>
      <c r="AW67" s="87">
        <f>'VON - Vedlejší a ostatní ...'!J34</f>
        <v>0</v>
      </c>
      <c r="AX67" s="87">
        <f>'VON - Vedlejší a ostatní ...'!J35</f>
        <v>0</v>
      </c>
      <c r="AY67" s="87">
        <f>'VON - Vedlejší a ostatní ...'!J36</f>
        <v>0</v>
      </c>
      <c r="AZ67" s="87">
        <f>'VON - Vedlejší a ostatní ...'!F33</f>
        <v>0</v>
      </c>
      <c r="BA67" s="87">
        <f>'VON - Vedlejší a ostatní ...'!F34</f>
        <v>0</v>
      </c>
      <c r="BB67" s="87">
        <f>'VON - Vedlejší a ostatní ...'!F35</f>
        <v>0</v>
      </c>
      <c r="BC67" s="87">
        <f>'VON - Vedlejší a ostatní ...'!F36</f>
        <v>0</v>
      </c>
      <c r="BD67" s="89">
        <f>'VON - Vedlejší a ostatní ...'!F37</f>
        <v>0</v>
      </c>
      <c r="BT67" s="80" t="s">
        <v>78</v>
      </c>
      <c r="BV67" s="80" t="s">
        <v>75</v>
      </c>
      <c r="BW67" s="80" t="s">
        <v>115</v>
      </c>
      <c r="BX67" s="80" t="s">
        <v>5</v>
      </c>
      <c r="CL67" s="80" t="s">
        <v>19</v>
      </c>
      <c r="CM67" s="80" t="s">
        <v>78</v>
      </c>
    </row>
    <row r="68" spans="1:91" s="1" customFormat="1" ht="30" customHeight="1">
      <c r="B68" s="32"/>
      <c r="AR68" s="32"/>
    </row>
    <row r="69" spans="1:91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32"/>
    </row>
  </sheetData>
  <sheetProtection algorithmName="SHA-512" hashValue="SPEC0ofFCE1UnT4N9r6YC7poDnUNL/GhEKQjpAJ7RnDGvGkjDeJHnlIp5kcud/g5tlU/1ZiyxMg+rau+v4Y/pQ==" saltValue="N5sVOtLhlCKZre6yq/QznJLAmWNMZojkBU+HJRMIs17NGYRTJLb2++wBxuTDBiihk15gWK1rbie9cYzAtsGY5A==" spinCount="100000" sheet="1" objects="1" scenarios="1" formatColumns="0" formatRows="0"/>
  <mergeCells count="90">
    <mergeCell ref="AN67:AP67"/>
    <mergeCell ref="AG67:AM67"/>
    <mergeCell ref="AN54:AP54"/>
    <mergeCell ref="AN59:AP59"/>
    <mergeCell ref="AS49:AT51"/>
    <mergeCell ref="AN65:AP65"/>
    <mergeCell ref="AG65:AM65"/>
    <mergeCell ref="AN66:AP66"/>
    <mergeCell ref="AG66:AM66"/>
    <mergeCell ref="AK35:AO35"/>
    <mergeCell ref="X35:AB35"/>
    <mergeCell ref="AR2:BE2"/>
    <mergeCell ref="AG64:AM64"/>
    <mergeCell ref="AG63:AM63"/>
    <mergeCell ref="AG62:AM62"/>
    <mergeCell ref="AG61:AM61"/>
    <mergeCell ref="AG52:AM52"/>
    <mergeCell ref="AG60:AM60"/>
    <mergeCell ref="AG56:AM56"/>
    <mergeCell ref="AG58:AM58"/>
    <mergeCell ref="AG59:AM59"/>
    <mergeCell ref="AG55:AM55"/>
    <mergeCell ref="AG57:AM57"/>
    <mergeCell ref="AM47:AN47"/>
    <mergeCell ref="AM49:AP49"/>
    <mergeCell ref="AK32:AO32"/>
    <mergeCell ref="L32:P32"/>
    <mergeCell ref="W32:AE32"/>
    <mergeCell ref="AK33:AO33"/>
    <mergeCell ref="L33:P33"/>
    <mergeCell ref="W33:AE33"/>
    <mergeCell ref="L30:P30"/>
    <mergeCell ref="W30:AE30"/>
    <mergeCell ref="L31:P31"/>
    <mergeCell ref="W31:AE31"/>
    <mergeCell ref="AK31:AO31"/>
    <mergeCell ref="D67:H67"/>
    <mergeCell ref="J67:AF67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45:AO45"/>
    <mergeCell ref="D65:H65"/>
    <mergeCell ref="J65:AF65"/>
    <mergeCell ref="D66:H66"/>
    <mergeCell ref="J66:AF66"/>
    <mergeCell ref="AM50:AP50"/>
    <mergeCell ref="AN52:AP52"/>
    <mergeCell ref="AN58:AP58"/>
    <mergeCell ref="AN62:AP62"/>
    <mergeCell ref="AN56:AP56"/>
    <mergeCell ref="AN63:AP63"/>
    <mergeCell ref="AN57:AP57"/>
    <mergeCell ref="AN60:AP60"/>
    <mergeCell ref="AN64:AP64"/>
    <mergeCell ref="AN55:AP55"/>
    <mergeCell ref="AN61:AP61"/>
    <mergeCell ref="J64:AF64"/>
    <mergeCell ref="J55:AF55"/>
    <mergeCell ref="K58:AF58"/>
    <mergeCell ref="K61:AF61"/>
    <mergeCell ref="K60:AF60"/>
    <mergeCell ref="K59:AF59"/>
    <mergeCell ref="C52:G52"/>
    <mergeCell ref="D63:H63"/>
    <mergeCell ref="D62:H62"/>
    <mergeCell ref="D64:H64"/>
    <mergeCell ref="D57:H57"/>
    <mergeCell ref="D55:H55"/>
    <mergeCell ref="D56:H56"/>
    <mergeCell ref="E58:I58"/>
    <mergeCell ref="E61:I61"/>
    <mergeCell ref="E60:I60"/>
    <mergeCell ref="E59:I59"/>
    <mergeCell ref="I52:AF52"/>
    <mergeCell ref="J63:AF63"/>
    <mergeCell ref="J62:AF62"/>
    <mergeCell ref="J57:AF57"/>
    <mergeCell ref="J56:AF56"/>
  </mergeCells>
  <hyperlinks>
    <hyperlink ref="A55" location="'1 - Rekonstrukce vodovodn...'!C2" display="/" xr:uid="{00000000-0004-0000-0000-000000000000}"/>
    <hyperlink ref="A56" location="'2 - Přístupový chodník  s...'!C2" display="/" xr:uid="{00000000-0004-0000-0000-000001000000}"/>
    <hyperlink ref="A58" location="'1 - Elektroinstalace'!C2" display="/" xr:uid="{00000000-0004-0000-0000-000002000000}"/>
    <hyperlink ref="A59" location="'2 - Trubkování'!C2" display="/" xr:uid="{00000000-0004-0000-0000-000003000000}"/>
    <hyperlink ref="A60" location="'3 - Demontáž hromosvodu'!C2" display="/" xr:uid="{00000000-0004-0000-0000-000004000000}"/>
    <hyperlink ref="A61" location="'4 - Hromosvod'!C2" display="/" xr:uid="{00000000-0004-0000-0000-000005000000}"/>
    <hyperlink ref="A62" location="'D.1.4.2 - Zařízení pro vy...'!C2" display="/" xr:uid="{00000000-0004-0000-0000-000006000000}"/>
    <hyperlink ref="A63" location="'D.1.4.3 - Vzduchotechnika'!C2" display="/" xr:uid="{00000000-0004-0000-0000-000007000000}"/>
    <hyperlink ref="A64" location="'D.1.4.4 - Zdravotně techn...'!C2" display="/" xr:uid="{00000000-0004-0000-0000-000008000000}"/>
    <hyperlink ref="A65" location="'IO 02 - Přípojka splaškov...'!C2" display="/" xr:uid="{00000000-0004-0000-0000-000009000000}"/>
    <hyperlink ref="A66" location="'SO 01 - Stavební úpravy o...'!C2" display="/" xr:uid="{00000000-0004-0000-0000-00000A000000}"/>
    <hyperlink ref="A67" location="'VON - Vedlejší a ostatní ...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106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1248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ROUND(J83,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ROUND((SUM(BE83:BE195)),  2)</f>
        <v>0</v>
      </c>
      <c r="I33" s="93">
        <v>0.21</v>
      </c>
      <c r="J33" s="83">
        <f>ROUND(((SUM(BE83:BE195))*I33),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ROUND((SUM(BF83:BF195)),  2)</f>
        <v>0</v>
      </c>
      <c r="I34" s="93">
        <v>0.12</v>
      </c>
      <c r="J34" s="83">
        <f>ROUND(((SUM(BF83:BF195))*I34),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ROUND((SUM(BG83:BG195)),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ROUND((SUM(BH83:BH195)),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ROUND((SUM(BI83:BI195)),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D.1.4.4 - Zdravotně technické instalace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J83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1249</v>
      </c>
      <c r="E60" s="105"/>
      <c r="F60" s="105"/>
      <c r="G60" s="105"/>
      <c r="H60" s="105"/>
      <c r="I60" s="105"/>
      <c r="J60" s="106">
        <f>J84</f>
        <v>0</v>
      </c>
      <c r="L60" s="103"/>
    </row>
    <row r="61" spans="2:47" s="8" customFormat="1" ht="24.95" customHeight="1">
      <c r="B61" s="103"/>
      <c r="D61" s="104" t="s">
        <v>1250</v>
      </c>
      <c r="E61" s="105"/>
      <c r="F61" s="105"/>
      <c r="G61" s="105"/>
      <c r="H61" s="105"/>
      <c r="I61" s="105"/>
      <c r="J61" s="106">
        <f>J111</f>
        <v>0</v>
      </c>
      <c r="L61" s="103"/>
    </row>
    <row r="62" spans="2:47" s="8" customFormat="1" ht="24.95" customHeight="1">
      <c r="B62" s="103"/>
      <c r="D62" s="104" t="s">
        <v>1251</v>
      </c>
      <c r="E62" s="105"/>
      <c r="F62" s="105"/>
      <c r="G62" s="105"/>
      <c r="H62" s="105"/>
      <c r="I62" s="105"/>
      <c r="J62" s="106">
        <f>J157</f>
        <v>0</v>
      </c>
      <c r="L62" s="103"/>
    </row>
    <row r="63" spans="2:47" s="8" customFormat="1" ht="24.95" customHeight="1">
      <c r="B63" s="103"/>
      <c r="D63" s="104" t="s">
        <v>1252</v>
      </c>
      <c r="E63" s="105"/>
      <c r="F63" s="105"/>
      <c r="G63" s="105"/>
      <c r="H63" s="105"/>
      <c r="I63" s="105"/>
      <c r="J63" s="106">
        <f>J190</f>
        <v>0</v>
      </c>
      <c r="L63" s="103"/>
    </row>
    <row r="64" spans="2:47" s="1" customFormat="1" ht="21.75" customHeight="1">
      <c r="B64" s="32"/>
      <c r="L64" s="32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5" customHeight="1">
      <c r="B70" s="32"/>
      <c r="C70" s="21" t="s">
        <v>126</v>
      </c>
      <c r="L70" s="32"/>
    </row>
    <row r="71" spans="2:12" s="1" customFormat="1" ht="6.95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19" t="str">
        <f>E7</f>
        <v>Rekonstrukce budovy bývalé pošty na byty, Český Rudolec</v>
      </c>
      <c r="F73" s="320"/>
      <c r="G73" s="320"/>
      <c r="H73" s="320"/>
      <c r="L73" s="32"/>
    </row>
    <row r="74" spans="2:12" s="1" customFormat="1" ht="12" customHeight="1">
      <c r="B74" s="32"/>
      <c r="C74" s="27" t="s">
        <v>117</v>
      </c>
      <c r="L74" s="32"/>
    </row>
    <row r="75" spans="2:12" s="1" customFormat="1" ht="16.5" customHeight="1">
      <c r="B75" s="32"/>
      <c r="E75" s="283" t="str">
        <f>E9</f>
        <v>D.1.4.4 - Zdravotně technické instalace</v>
      </c>
      <c r="F75" s="321"/>
      <c r="G75" s="321"/>
      <c r="H75" s="321"/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Český Rudolec</v>
      </c>
      <c r="I77" s="27" t="s">
        <v>23</v>
      </c>
      <c r="J77" s="49" t="str">
        <f>IF(J12="","",J12)</f>
        <v>30. 9. 2024</v>
      </c>
      <c r="L77" s="32"/>
    </row>
    <row r="78" spans="2:12" s="1" customFormat="1" ht="6.95" customHeight="1">
      <c r="B78" s="32"/>
      <c r="L78" s="32"/>
    </row>
    <row r="79" spans="2:12" s="1" customFormat="1" ht="25.7" customHeight="1">
      <c r="B79" s="32"/>
      <c r="C79" s="27" t="s">
        <v>25</v>
      </c>
      <c r="F79" s="25" t="str">
        <f>E15</f>
        <v>Obec Český Rudolec</v>
      </c>
      <c r="I79" s="27" t="s">
        <v>32</v>
      </c>
      <c r="J79" s="30" t="str">
        <f>E21</f>
        <v>Agroprojekt Jihlava, spol.s.r.o.</v>
      </c>
      <c r="L79" s="32"/>
    </row>
    <row r="80" spans="2:12" s="1" customFormat="1" ht="25.7" customHeight="1">
      <c r="B80" s="32"/>
      <c r="C80" s="27" t="s">
        <v>30</v>
      </c>
      <c r="F80" s="25" t="str">
        <f>IF(E18="","",E18)</f>
        <v>Vyplň údaj</v>
      </c>
      <c r="I80" s="27" t="s">
        <v>36</v>
      </c>
      <c r="J80" s="30" t="str">
        <f>E24</f>
        <v>Agroprojekt Jihlava, spol.s.r.o.</v>
      </c>
      <c r="L80" s="32"/>
    </row>
    <row r="81" spans="2:65" s="1" customFormat="1" ht="10.35" customHeight="1">
      <c r="B81" s="32"/>
      <c r="L81" s="32"/>
    </row>
    <row r="82" spans="2:65" s="9" customFormat="1" ht="29.25" customHeight="1">
      <c r="B82" s="107"/>
      <c r="C82" s="108" t="s">
        <v>127</v>
      </c>
      <c r="D82" s="109" t="s">
        <v>58</v>
      </c>
      <c r="E82" s="109" t="s">
        <v>54</v>
      </c>
      <c r="F82" s="109" t="s">
        <v>55</v>
      </c>
      <c r="G82" s="109" t="s">
        <v>128</v>
      </c>
      <c r="H82" s="109" t="s">
        <v>129</v>
      </c>
      <c r="I82" s="109" t="s">
        <v>130</v>
      </c>
      <c r="J82" s="110" t="s">
        <v>121</v>
      </c>
      <c r="K82" s="111" t="s">
        <v>131</v>
      </c>
      <c r="L82" s="107"/>
      <c r="M82" s="56" t="s">
        <v>19</v>
      </c>
      <c r="N82" s="57" t="s">
        <v>43</v>
      </c>
      <c r="O82" s="57" t="s">
        <v>132</v>
      </c>
      <c r="P82" s="57" t="s">
        <v>133</v>
      </c>
      <c r="Q82" s="57" t="s">
        <v>134</v>
      </c>
      <c r="R82" s="57" t="s">
        <v>135</v>
      </c>
      <c r="S82" s="57" t="s">
        <v>136</v>
      </c>
      <c r="T82" s="58" t="s">
        <v>137</v>
      </c>
    </row>
    <row r="83" spans="2:65" s="1" customFormat="1" ht="22.9" customHeight="1">
      <c r="B83" s="32"/>
      <c r="C83" s="61" t="s">
        <v>138</v>
      </c>
      <c r="J83" s="112">
        <f>BK83</f>
        <v>0</v>
      </c>
      <c r="L83" s="32"/>
      <c r="M83" s="59"/>
      <c r="N83" s="50"/>
      <c r="O83" s="50"/>
      <c r="P83" s="113">
        <f>P84+P111+P157+P190</f>
        <v>0</v>
      </c>
      <c r="Q83" s="50"/>
      <c r="R83" s="113">
        <f>R84+R111+R157+R190</f>
        <v>3.0955199999999996</v>
      </c>
      <c r="S83" s="50"/>
      <c r="T83" s="114">
        <f>T84+T111+T157+T190</f>
        <v>0</v>
      </c>
      <c r="AT83" s="17" t="s">
        <v>72</v>
      </c>
      <c r="AU83" s="17" t="s">
        <v>122</v>
      </c>
      <c r="BK83" s="115">
        <f>BK84+BK111+BK157+BK190</f>
        <v>0</v>
      </c>
    </row>
    <row r="84" spans="2:65" s="10" customFormat="1" ht="25.9" customHeight="1">
      <c r="B84" s="116"/>
      <c r="D84" s="117" t="s">
        <v>72</v>
      </c>
      <c r="E84" s="118" t="s">
        <v>1253</v>
      </c>
      <c r="F84" s="118" t="s">
        <v>1254</v>
      </c>
      <c r="I84" s="119"/>
      <c r="J84" s="120">
        <f>BK84</f>
        <v>0</v>
      </c>
      <c r="L84" s="116"/>
      <c r="M84" s="121"/>
      <c r="P84" s="122">
        <f>SUM(P85:P110)</f>
        <v>0</v>
      </c>
      <c r="R84" s="122">
        <f>SUM(R85:R110)</f>
        <v>0.75063000000000002</v>
      </c>
      <c r="T84" s="123">
        <f>SUM(T85:T110)</f>
        <v>0</v>
      </c>
      <c r="AR84" s="117" t="s">
        <v>82</v>
      </c>
      <c r="AT84" s="124" t="s">
        <v>72</v>
      </c>
      <c r="AU84" s="124" t="s">
        <v>73</v>
      </c>
      <c r="AY84" s="117" t="s">
        <v>141</v>
      </c>
      <c r="BK84" s="125">
        <f>SUM(BK85:BK110)</f>
        <v>0</v>
      </c>
    </row>
    <row r="85" spans="2:65" s="1" customFormat="1" ht="16.5" customHeight="1">
      <c r="B85" s="32"/>
      <c r="C85" s="126" t="s">
        <v>78</v>
      </c>
      <c r="D85" s="126" t="s">
        <v>144</v>
      </c>
      <c r="E85" s="127" t="s">
        <v>1255</v>
      </c>
      <c r="F85" s="128" t="s">
        <v>1256</v>
      </c>
      <c r="G85" s="129" t="s">
        <v>171</v>
      </c>
      <c r="H85" s="130">
        <v>50</v>
      </c>
      <c r="I85" s="131"/>
      <c r="J85" s="132">
        <f>ROUND(I85*H85,2)</f>
        <v>0</v>
      </c>
      <c r="K85" s="133"/>
      <c r="L85" s="32"/>
      <c r="M85" s="134" t="s">
        <v>19</v>
      </c>
      <c r="N85" s="135" t="s">
        <v>45</v>
      </c>
      <c r="P85" s="136">
        <f>O85*H85</f>
        <v>0</v>
      </c>
      <c r="Q85" s="136">
        <v>4.6999999999999999E-4</v>
      </c>
      <c r="R85" s="136">
        <f>Q85*H85</f>
        <v>2.35E-2</v>
      </c>
      <c r="S85" s="136">
        <v>0</v>
      </c>
      <c r="T85" s="137">
        <f>S85*H85</f>
        <v>0</v>
      </c>
      <c r="AR85" s="138" t="s">
        <v>172</v>
      </c>
      <c r="AT85" s="138" t="s">
        <v>144</v>
      </c>
      <c r="AU85" s="138" t="s">
        <v>78</v>
      </c>
      <c r="AY85" s="17" t="s">
        <v>141</v>
      </c>
      <c r="BE85" s="139">
        <f>IF(N85="základní",J85,0)</f>
        <v>0</v>
      </c>
      <c r="BF85" s="139">
        <f>IF(N85="snížená",J85,0)</f>
        <v>0</v>
      </c>
      <c r="BG85" s="139">
        <f>IF(N85="zákl. přenesená",J85,0)</f>
        <v>0</v>
      </c>
      <c r="BH85" s="139">
        <f>IF(N85="sníž. přenesená",J85,0)</f>
        <v>0</v>
      </c>
      <c r="BI85" s="139">
        <f>IF(N85="nulová",J85,0)</f>
        <v>0</v>
      </c>
      <c r="BJ85" s="17" t="s">
        <v>82</v>
      </c>
      <c r="BK85" s="139">
        <f>ROUND(I85*H85,2)</f>
        <v>0</v>
      </c>
      <c r="BL85" s="17" t="s">
        <v>172</v>
      </c>
      <c r="BM85" s="138" t="s">
        <v>82</v>
      </c>
    </row>
    <row r="86" spans="2:65" s="1" customFormat="1" ht="19.5">
      <c r="B86" s="32"/>
      <c r="D86" s="156" t="s">
        <v>226</v>
      </c>
      <c r="F86" s="157" t="s">
        <v>1257</v>
      </c>
      <c r="I86" s="154"/>
      <c r="L86" s="32"/>
      <c r="M86" s="155"/>
      <c r="T86" s="53"/>
      <c r="AT86" s="17" t="s">
        <v>226</v>
      </c>
      <c r="AU86" s="17" t="s">
        <v>78</v>
      </c>
    </row>
    <row r="87" spans="2:65" s="1" customFormat="1" ht="16.5" customHeight="1">
      <c r="B87" s="32"/>
      <c r="C87" s="126" t="s">
        <v>82</v>
      </c>
      <c r="D87" s="126" t="s">
        <v>144</v>
      </c>
      <c r="E87" s="127" t="s">
        <v>1258</v>
      </c>
      <c r="F87" s="128" t="s">
        <v>1259</v>
      </c>
      <c r="G87" s="129" t="s">
        <v>171</v>
      </c>
      <c r="H87" s="130">
        <v>8</v>
      </c>
      <c r="I87" s="131"/>
      <c r="J87" s="132">
        <f>ROUND(I87*H87,2)</f>
        <v>0</v>
      </c>
      <c r="K87" s="133"/>
      <c r="L87" s="32"/>
      <c r="M87" s="134" t="s">
        <v>19</v>
      </c>
      <c r="N87" s="135" t="s">
        <v>45</v>
      </c>
      <c r="P87" s="136">
        <f>O87*H87</f>
        <v>0</v>
      </c>
      <c r="Q87" s="136">
        <v>1.5200000000000001E-3</v>
      </c>
      <c r="R87" s="136">
        <f>Q87*H87</f>
        <v>1.2160000000000001E-2</v>
      </c>
      <c r="S87" s="136">
        <v>0</v>
      </c>
      <c r="T87" s="137">
        <f>S87*H87</f>
        <v>0</v>
      </c>
      <c r="AR87" s="138" t="s">
        <v>172</v>
      </c>
      <c r="AT87" s="138" t="s">
        <v>144</v>
      </c>
      <c r="AU87" s="138" t="s">
        <v>78</v>
      </c>
      <c r="AY87" s="17" t="s">
        <v>141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82</v>
      </c>
      <c r="BK87" s="139">
        <f>ROUND(I87*H87,2)</f>
        <v>0</v>
      </c>
      <c r="BL87" s="17" t="s">
        <v>172</v>
      </c>
      <c r="BM87" s="138" t="s">
        <v>95</v>
      </c>
    </row>
    <row r="88" spans="2:65" s="1" customFormat="1" ht="19.5">
      <c r="B88" s="32"/>
      <c r="D88" s="156" t="s">
        <v>226</v>
      </c>
      <c r="F88" s="157" t="s">
        <v>1257</v>
      </c>
      <c r="I88" s="154"/>
      <c r="L88" s="32"/>
      <c r="M88" s="155"/>
      <c r="T88" s="53"/>
      <c r="AT88" s="17" t="s">
        <v>226</v>
      </c>
      <c r="AU88" s="17" t="s">
        <v>78</v>
      </c>
    </row>
    <row r="89" spans="2:65" s="1" customFormat="1" ht="16.5" customHeight="1">
      <c r="B89" s="32"/>
      <c r="C89" s="126" t="s">
        <v>92</v>
      </c>
      <c r="D89" s="126" t="s">
        <v>144</v>
      </c>
      <c r="E89" s="127" t="s">
        <v>1260</v>
      </c>
      <c r="F89" s="128" t="s">
        <v>1261</v>
      </c>
      <c r="G89" s="129" t="s">
        <v>171</v>
      </c>
      <c r="H89" s="130">
        <v>6</v>
      </c>
      <c r="I89" s="131"/>
      <c r="J89" s="132">
        <f>ROUND(I89*H89,2)</f>
        <v>0</v>
      </c>
      <c r="K89" s="133"/>
      <c r="L89" s="32"/>
      <c r="M89" s="134" t="s">
        <v>19</v>
      </c>
      <c r="N89" s="135" t="s">
        <v>45</v>
      </c>
      <c r="P89" s="136">
        <f>O89*H89</f>
        <v>0</v>
      </c>
      <c r="Q89" s="136">
        <v>5.1999999999999995E-4</v>
      </c>
      <c r="R89" s="136">
        <f>Q89*H89</f>
        <v>3.1199999999999995E-3</v>
      </c>
      <c r="S89" s="136">
        <v>0</v>
      </c>
      <c r="T89" s="137">
        <f>S89*H89</f>
        <v>0</v>
      </c>
      <c r="AR89" s="138" t="s">
        <v>172</v>
      </c>
      <c r="AT89" s="138" t="s">
        <v>144</v>
      </c>
      <c r="AU89" s="138" t="s">
        <v>78</v>
      </c>
      <c r="AY89" s="17" t="s">
        <v>141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82</v>
      </c>
      <c r="BK89" s="139">
        <f>ROUND(I89*H89,2)</f>
        <v>0</v>
      </c>
      <c r="BL89" s="17" t="s">
        <v>172</v>
      </c>
      <c r="BM89" s="138" t="s">
        <v>152</v>
      </c>
    </row>
    <row r="90" spans="2:65" s="1" customFormat="1" ht="39">
      <c r="B90" s="32"/>
      <c r="D90" s="156" t="s">
        <v>226</v>
      </c>
      <c r="F90" s="157" t="s">
        <v>1262</v>
      </c>
      <c r="I90" s="154"/>
      <c r="L90" s="32"/>
      <c r="M90" s="155"/>
      <c r="T90" s="53"/>
      <c r="AT90" s="17" t="s">
        <v>226</v>
      </c>
      <c r="AU90" s="17" t="s">
        <v>78</v>
      </c>
    </row>
    <row r="91" spans="2:65" s="1" customFormat="1" ht="16.5" customHeight="1">
      <c r="B91" s="32"/>
      <c r="C91" s="126" t="s">
        <v>95</v>
      </c>
      <c r="D91" s="126" t="s">
        <v>144</v>
      </c>
      <c r="E91" s="127" t="s">
        <v>1263</v>
      </c>
      <c r="F91" s="128" t="s">
        <v>1264</v>
      </c>
      <c r="G91" s="129" t="s">
        <v>171</v>
      </c>
      <c r="H91" s="130">
        <v>7</v>
      </c>
      <c r="I91" s="131"/>
      <c r="J91" s="132">
        <f>ROUND(I91*H91,2)</f>
        <v>0</v>
      </c>
      <c r="K91" s="133"/>
      <c r="L91" s="32"/>
      <c r="M91" s="134" t="s">
        <v>19</v>
      </c>
      <c r="N91" s="135" t="s">
        <v>45</v>
      </c>
      <c r="P91" s="136">
        <f>O91*H91</f>
        <v>0</v>
      </c>
      <c r="Q91" s="136">
        <v>7.7999999999999999E-4</v>
      </c>
      <c r="R91" s="136">
        <f>Q91*H91</f>
        <v>5.4599999999999996E-3</v>
      </c>
      <c r="S91" s="136">
        <v>0</v>
      </c>
      <c r="T91" s="137">
        <f>S91*H91</f>
        <v>0</v>
      </c>
      <c r="AR91" s="138" t="s">
        <v>172</v>
      </c>
      <c r="AT91" s="138" t="s">
        <v>144</v>
      </c>
      <c r="AU91" s="138" t="s">
        <v>78</v>
      </c>
      <c r="AY91" s="17" t="s">
        <v>141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82</v>
      </c>
      <c r="BK91" s="139">
        <f>ROUND(I91*H91,2)</f>
        <v>0</v>
      </c>
      <c r="BL91" s="17" t="s">
        <v>172</v>
      </c>
      <c r="BM91" s="138" t="s">
        <v>155</v>
      </c>
    </row>
    <row r="92" spans="2:65" s="1" customFormat="1" ht="39">
      <c r="B92" s="32"/>
      <c r="D92" s="156" t="s">
        <v>226</v>
      </c>
      <c r="F92" s="157" t="s">
        <v>1262</v>
      </c>
      <c r="I92" s="154"/>
      <c r="L92" s="32"/>
      <c r="M92" s="155"/>
      <c r="T92" s="53"/>
      <c r="AT92" s="17" t="s">
        <v>226</v>
      </c>
      <c r="AU92" s="17" t="s">
        <v>78</v>
      </c>
    </row>
    <row r="93" spans="2:65" s="1" customFormat="1" ht="16.5" customHeight="1">
      <c r="B93" s="32"/>
      <c r="C93" s="126" t="s">
        <v>156</v>
      </c>
      <c r="D93" s="126" t="s">
        <v>144</v>
      </c>
      <c r="E93" s="127" t="s">
        <v>1265</v>
      </c>
      <c r="F93" s="128" t="s">
        <v>1266</v>
      </c>
      <c r="G93" s="129" t="s">
        <v>171</v>
      </c>
      <c r="H93" s="130">
        <v>45</v>
      </c>
      <c r="I93" s="131"/>
      <c r="J93" s="132">
        <f>ROUND(I93*H93,2)</f>
        <v>0</v>
      </c>
      <c r="K93" s="133"/>
      <c r="L93" s="32"/>
      <c r="M93" s="134" t="s">
        <v>19</v>
      </c>
      <c r="N93" s="135" t="s">
        <v>45</v>
      </c>
      <c r="P93" s="136">
        <f>O93*H93</f>
        <v>0</v>
      </c>
      <c r="Q93" s="136">
        <v>1.31E-3</v>
      </c>
      <c r="R93" s="136">
        <f>Q93*H93</f>
        <v>5.8949999999999995E-2</v>
      </c>
      <c r="S93" s="136">
        <v>0</v>
      </c>
      <c r="T93" s="137">
        <f>S93*H93</f>
        <v>0</v>
      </c>
      <c r="AR93" s="138" t="s">
        <v>172</v>
      </c>
      <c r="AT93" s="138" t="s">
        <v>144</v>
      </c>
      <c r="AU93" s="138" t="s">
        <v>78</v>
      </c>
      <c r="AY93" s="17" t="s">
        <v>141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82</v>
      </c>
      <c r="BK93" s="139">
        <f>ROUND(I93*H93,2)</f>
        <v>0</v>
      </c>
      <c r="BL93" s="17" t="s">
        <v>172</v>
      </c>
      <c r="BM93" s="138" t="s">
        <v>159</v>
      </c>
    </row>
    <row r="94" spans="2:65" s="1" customFormat="1" ht="39">
      <c r="B94" s="32"/>
      <c r="D94" s="156" t="s">
        <v>226</v>
      </c>
      <c r="F94" s="157" t="s">
        <v>1262</v>
      </c>
      <c r="I94" s="154"/>
      <c r="L94" s="32"/>
      <c r="M94" s="155"/>
      <c r="T94" s="53"/>
      <c r="AT94" s="17" t="s">
        <v>226</v>
      </c>
      <c r="AU94" s="17" t="s">
        <v>78</v>
      </c>
    </row>
    <row r="95" spans="2:65" s="1" customFormat="1" ht="21.75" customHeight="1">
      <c r="B95" s="32"/>
      <c r="C95" s="126" t="s">
        <v>152</v>
      </c>
      <c r="D95" s="126" t="s">
        <v>144</v>
      </c>
      <c r="E95" s="127" t="s">
        <v>1267</v>
      </c>
      <c r="F95" s="128" t="s">
        <v>1268</v>
      </c>
      <c r="G95" s="129" t="s">
        <v>171</v>
      </c>
      <c r="H95" s="130">
        <v>6</v>
      </c>
      <c r="I95" s="131"/>
      <c r="J95" s="132">
        <f>ROUND(I95*H95,2)</f>
        <v>0</v>
      </c>
      <c r="K95" s="133"/>
      <c r="L95" s="32"/>
      <c r="M95" s="134" t="s">
        <v>19</v>
      </c>
      <c r="N95" s="135" t="s">
        <v>45</v>
      </c>
      <c r="P95" s="136">
        <f>O95*H95</f>
        <v>0</v>
      </c>
      <c r="Q95" s="136">
        <v>2.0999999999999999E-3</v>
      </c>
      <c r="R95" s="136">
        <f>Q95*H95</f>
        <v>1.26E-2</v>
      </c>
      <c r="S95" s="136">
        <v>0</v>
      </c>
      <c r="T95" s="137">
        <f>S95*H95</f>
        <v>0</v>
      </c>
      <c r="AR95" s="138" t="s">
        <v>172</v>
      </c>
      <c r="AT95" s="138" t="s">
        <v>144</v>
      </c>
      <c r="AU95" s="138" t="s">
        <v>78</v>
      </c>
      <c r="AY95" s="17" t="s">
        <v>141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82</v>
      </c>
      <c r="BK95" s="139">
        <f>ROUND(I95*H95,2)</f>
        <v>0</v>
      </c>
      <c r="BL95" s="17" t="s">
        <v>172</v>
      </c>
      <c r="BM95" s="138" t="s">
        <v>8</v>
      </c>
    </row>
    <row r="96" spans="2:65" s="1" customFormat="1" ht="19.5">
      <c r="B96" s="32"/>
      <c r="D96" s="156" t="s">
        <v>226</v>
      </c>
      <c r="F96" s="157" t="s">
        <v>1257</v>
      </c>
      <c r="I96" s="154"/>
      <c r="L96" s="32"/>
      <c r="M96" s="155"/>
      <c r="T96" s="53"/>
      <c r="AT96" s="17" t="s">
        <v>226</v>
      </c>
      <c r="AU96" s="17" t="s">
        <v>78</v>
      </c>
    </row>
    <row r="97" spans="2:65" s="1" customFormat="1" ht="21.75" customHeight="1">
      <c r="B97" s="32"/>
      <c r="C97" s="126" t="s">
        <v>163</v>
      </c>
      <c r="D97" s="126" t="s">
        <v>144</v>
      </c>
      <c r="E97" s="127" t="s">
        <v>1269</v>
      </c>
      <c r="F97" s="128" t="s">
        <v>1270</v>
      </c>
      <c r="G97" s="129" t="s">
        <v>171</v>
      </c>
      <c r="H97" s="130">
        <v>18</v>
      </c>
      <c r="I97" s="131"/>
      <c r="J97" s="132">
        <f>ROUND(I97*H97,2)</f>
        <v>0</v>
      </c>
      <c r="K97" s="133"/>
      <c r="L97" s="32"/>
      <c r="M97" s="134" t="s">
        <v>19</v>
      </c>
      <c r="N97" s="135" t="s">
        <v>45</v>
      </c>
      <c r="P97" s="136">
        <f>O97*H97</f>
        <v>0</v>
      </c>
      <c r="Q97" s="136">
        <v>2.5200000000000001E-3</v>
      </c>
      <c r="R97" s="136">
        <f>Q97*H97</f>
        <v>4.5360000000000004E-2</v>
      </c>
      <c r="S97" s="136">
        <v>0</v>
      </c>
      <c r="T97" s="137">
        <f>S97*H97</f>
        <v>0</v>
      </c>
      <c r="AR97" s="138" t="s">
        <v>172</v>
      </c>
      <c r="AT97" s="138" t="s">
        <v>144</v>
      </c>
      <c r="AU97" s="138" t="s">
        <v>78</v>
      </c>
      <c r="AY97" s="17" t="s">
        <v>141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82</v>
      </c>
      <c r="BK97" s="139">
        <f>ROUND(I97*H97,2)</f>
        <v>0</v>
      </c>
      <c r="BL97" s="17" t="s">
        <v>172</v>
      </c>
      <c r="BM97" s="138" t="s">
        <v>166</v>
      </c>
    </row>
    <row r="98" spans="2:65" s="1" customFormat="1" ht="19.5">
      <c r="B98" s="32"/>
      <c r="D98" s="156" t="s">
        <v>226</v>
      </c>
      <c r="F98" s="157" t="s">
        <v>1257</v>
      </c>
      <c r="I98" s="154"/>
      <c r="L98" s="32"/>
      <c r="M98" s="155"/>
      <c r="T98" s="53"/>
      <c r="AT98" s="17" t="s">
        <v>226</v>
      </c>
      <c r="AU98" s="17" t="s">
        <v>78</v>
      </c>
    </row>
    <row r="99" spans="2:65" s="1" customFormat="1" ht="21.75" customHeight="1">
      <c r="B99" s="32"/>
      <c r="C99" s="126" t="s">
        <v>155</v>
      </c>
      <c r="D99" s="126" t="s">
        <v>144</v>
      </c>
      <c r="E99" s="127" t="s">
        <v>1271</v>
      </c>
      <c r="F99" s="128" t="s">
        <v>1272</v>
      </c>
      <c r="G99" s="129" t="s">
        <v>171</v>
      </c>
      <c r="H99" s="130">
        <v>9</v>
      </c>
      <c r="I99" s="131"/>
      <c r="J99" s="132">
        <f>ROUND(I99*H99,2)</f>
        <v>0</v>
      </c>
      <c r="K99" s="133"/>
      <c r="L99" s="32"/>
      <c r="M99" s="134" t="s">
        <v>19</v>
      </c>
      <c r="N99" s="135" t="s">
        <v>45</v>
      </c>
      <c r="P99" s="136">
        <f>O99*H99</f>
        <v>0</v>
      </c>
      <c r="Q99" s="136">
        <v>3.5699999999999998E-3</v>
      </c>
      <c r="R99" s="136">
        <f>Q99*H99</f>
        <v>3.2129999999999999E-2</v>
      </c>
      <c r="S99" s="136">
        <v>0</v>
      </c>
      <c r="T99" s="137">
        <f>S99*H99</f>
        <v>0</v>
      </c>
      <c r="AR99" s="138" t="s">
        <v>172</v>
      </c>
      <c r="AT99" s="138" t="s">
        <v>144</v>
      </c>
      <c r="AU99" s="138" t="s">
        <v>78</v>
      </c>
      <c r="AY99" s="17" t="s">
        <v>141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82</v>
      </c>
      <c r="BK99" s="139">
        <f>ROUND(I99*H99,2)</f>
        <v>0</v>
      </c>
      <c r="BL99" s="17" t="s">
        <v>172</v>
      </c>
      <c r="BM99" s="138" t="s">
        <v>172</v>
      </c>
    </row>
    <row r="100" spans="2:65" s="1" customFormat="1" ht="19.5">
      <c r="B100" s="32"/>
      <c r="D100" s="156" t="s">
        <v>226</v>
      </c>
      <c r="F100" s="157" t="s">
        <v>1257</v>
      </c>
      <c r="I100" s="154"/>
      <c r="L100" s="32"/>
      <c r="M100" s="155"/>
      <c r="T100" s="53"/>
      <c r="AT100" s="17" t="s">
        <v>226</v>
      </c>
      <c r="AU100" s="17" t="s">
        <v>78</v>
      </c>
    </row>
    <row r="101" spans="2:65" s="1" customFormat="1" ht="21.75" customHeight="1">
      <c r="B101" s="32"/>
      <c r="C101" s="126" t="s">
        <v>173</v>
      </c>
      <c r="D101" s="126" t="s">
        <v>144</v>
      </c>
      <c r="E101" s="127" t="s">
        <v>1273</v>
      </c>
      <c r="F101" s="128" t="s">
        <v>1274</v>
      </c>
      <c r="G101" s="129" t="s">
        <v>171</v>
      </c>
      <c r="H101" s="130">
        <v>6.5</v>
      </c>
      <c r="I101" s="131"/>
      <c r="J101" s="132">
        <f>ROUND(I101*H101,2)</f>
        <v>0</v>
      </c>
      <c r="K101" s="133"/>
      <c r="L101" s="32"/>
      <c r="M101" s="134" t="s">
        <v>19</v>
      </c>
      <c r="N101" s="135" t="s">
        <v>45</v>
      </c>
      <c r="P101" s="136">
        <f>O101*H101</f>
        <v>0</v>
      </c>
      <c r="Q101" s="136">
        <v>2.8800000000000002E-3</v>
      </c>
      <c r="R101" s="136">
        <f>Q101*H101</f>
        <v>1.8720000000000001E-2</v>
      </c>
      <c r="S101" s="136">
        <v>0</v>
      </c>
      <c r="T101" s="137">
        <f>S101*H101</f>
        <v>0</v>
      </c>
      <c r="AR101" s="138" t="s">
        <v>172</v>
      </c>
      <c r="AT101" s="138" t="s">
        <v>144</v>
      </c>
      <c r="AU101" s="138" t="s">
        <v>78</v>
      </c>
      <c r="AY101" s="17" t="s">
        <v>141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82</v>
      </c>
      <c r="BK101" s="139">
        <f>ROUND(I101*H101,2)</f>
        <v>0</v>
      </c>
      <c r="BL101" s="17" t="s">
        <v>172</v>
      </c>
      <c r="BM101" s="138" t="s">
        <v>176</v>
      </c>
    </row>
    <row r="102" spans="2:65" s="1" customFormat="1" ht="39">
      <c r="B102" s="32"/>
      <c r="D102" s="156" t="s">
        <v>226</v>
      </c>
      <c r="F102" s="157" t="s">
        <v>1262</v>
      </c>
      <c r="I102" s="154"/>
      <c r="L102" s="32"/>
      <c r="M102" s="155"/>
      <c r="T102" s="53"/>
      <c r="AT102" s="17" t="s">
        <v>226</v>
      </c>
      <c r="AU102" s="17" t="s">
        <v>78</v>
      </c>
    </row>
    <row r="103" spans="2:65" s="1" customFormat="1" ht="16.5" customHeight="1">
      <c r="B103" s="32"/>
      <c r="C103" s="126" t="s">
        <v>159</v>
      </c>
      <c r="D103" s="126" t="s">
        <v>144</v>
      </c>
      <c r="E103" s="127" t="s">
        <v>1275</v>
      </c>
      <c r="F103" s="128" t="s">
        <v>1276</v>
      </c>
      <c r="G103" s="129" t="s">
        <v>344</v>
      </c>
      <c r="H103" s="130">
        <v>34</v>
      </c>
      <c r="I103" s="131"/>
      <c r="J103" s="132">
        <f t="shared" ref="J103:J110" si="0">ROUND(I103*H103,2)</f>
        <v>0</v>
      </c>
      <c r="K103" s="133"/>
      <c r="L103" s="32"/>
      <c r="M103" s="134" t="s">
        <v>19</v>
      </c>
      <c r="N103" s="135" t="s">
        <v>45</v>
      </c>
      <c r="P103" s="136">
        <f t="shared" ref="P103:P110" si="1">O103*H103</f>
        <v>0</v>
      </c>
      <c r="Q103" s="136">
        <v>0</v>
      </c>
      <c r="R103" s="136">
        <f t="shared" ref="R103:R110" si="2">Q103*H103</f>
        <v>0</v>
      </c>
      <c r="S103" s="136">
        <v>0</v>
      </c>
      <c r="T103" s="137">
        <f t="shared" ref="T103:T110" si="3">S103*H103</f>
        <v>0</v>
      </c>
      <c r="AR103" s="138" t="s">
        <v>172</v>
      </c>
      <c r="AT103" s="138" t="s">
        <v>144</v>
      </c>
      <c r="AU103" s="138" t="s">
        <v>78</v>
      </c>
      <c r="AY103" s="17" t="s">
        <v>141</v>
      </c>
      <c r="BE103" s="139">
        <f t="shared" ref="BE103:BE110" si="4">IF(N103="základní",J103,0)</f>
        <v>0</v>
      </c>
      <c r="BF103" s="139">
        <f t="shared" ref="BF103:BF110" si="5">IF(N103="snížená",J103,0)</f>
        <v>0</v>
      </c>
      <c r="BG103" s="139">
        <f t="shared" ref="BG103:BG110" si="6">IF(N103="zákl. přenesená",J103,0)</f>
        <v>0</v>
      </c>
      <c r="BH103" s="139">
        <f t="shared" ref="BH103:BH110" si="7">IF(N103="sníž. přenesená",J103,0)</f>
        <v>0</v>
      </c>
      <c r="BI103" s="139">
        <f t="shared" ref="BI103:BI110" si="8">IF(N103="nulová",J103,0)</f>
        <v>0</v>
      </c>
      <c r="BJ103" s="17" t="s">
        <v>82</v>
      </c>
      <c r="BK103" s="139">
        <f t="shared" ref="BK103:BK110" si="9">ROUND(I103*H103,2)</f>
        <v>0</v>
      </c>
      <c r="BL103" s="17" t="s">
        <v>172</v>
      </c>
      <c r="BM103" s="138" t="s">
        <v>179</v>
      </c>
    </row>
    <row r="104" spans="2:65" s="1" customFormat="1" ht="16.5" customHeight="1">
      <c r="B104" s="32"/>
      <c r="C104" s="126" t="s">
        <v>180</v>
      </c>
      <c r="D104" s="126" t="s">
        <v>144</v>
      </c>
      <c r="E104" s="127" t="s">
        <v>1277</v>
      </c>
      <c r="F104" s="128" t="s">
        <v>1278</v>
      </c>
      <c r="G104" s="129" t="s">
        <v>344</v>
      </c>
      <c r="H104" s="130">
        <v>8</v>
      </c>
      <c r="I104" s="131"/>
      <c r="J104" s="132">
        <f t="shared" si="0"/>
        <v>0</v>
      </c>
      <c r="K104" s="133"/>
      <c r="L104" s="32"/>
      <c r="M104" s="134" t="s">
        <v>19</v>
      </c>
      <c r="N104" s="135" t="s">
        <v>45</v>
      </c>
      <c r="P104" s="136">
        <f t="shared" si="1"/>
        <v>0</v>
      </c>
      <c r="Q104" s="136">
        <v>0</v>
      </c>
      <c r="R104" s="136">
        <f t="shared" si="2"/>
        <v>0</v>
      </c>
      <c r="S104" s="136">
        <v>0</v>
      </c>
      <c r="T104" s="137">
        <f t="shared" si="3"/>
        <v>0</v>
      </c>
      <c r="AR104" s="138" t="s">
        <v>172</v>
      </c>
      <c r="AT104" s="138" t="s">
        <v>144</v>
      </c>
      <c r="AU104" s="138" t="s">
        <v>78</v>
      </c>
      <c r="AY104" s="17" t="s">
        <v>141</v>
      </c>
      <c r="BE104" s="139">
        <f t="shared" si="4"/>
        <v>0</v>
      </c>
      <c r="BF104" s="139">
        <f t="shared" si="5"/>
        <v>0</v>
      </c>
      <c r="BG104" s="139">
        <f t="shared" si="6"/>
        <v>0</v>
      </c>
      <c r="BH104" s="139">
        <f t="shared" si="7"/>
        <v>0</v>
      </c>
      <c r="BI104" s="139">
        <f t="shared" si="8"/>
        <v>0</v>
      </c>
      <c r="BJ104" s="17" t="s">
        <v>82</v>
      </c>
      <c r="BK104" s="139">
        <f t="shared" si="9"/>
        <v>0</v>
      </c>
      <c r="BL104" s="17" t="s">
        <v>172</v>
      </c>
      <c r="BM104" s="138" t="s">
        <v>184</v>
      </c>
    </row>
    <row r="105" spans="2:65" s="1" customFormat="1" ht="24.2" customHeight="1">
      <c r="B105" s="32"/>
      <c r="C105" s="126" t="s">
        <v>8</v>
      </c>
      <c r="D105" s="126" t="s">
        <v>144</v>
      </c>
      <c r="E105" s="127" t="s">
        <v>1279</v>
      </c>
      <c r="F105" s="128" t="s">
        <v>1280</v>
      </c>
      <c r="G105" s="129" t="s">
        <v>344</v>
      </c>
      <c r="H105" s="130">
        <v>7</v>
      </c>
      <c r="I105" s="131"/>
      <c r="J105" s="132">
        <f t="shared" si="0"/>
        <v>0</v>
      </c>
      <c r="K105" s="133"/>
      <c r="L105" s="32"/>
      <c r="M105" s="134" t="s">
        <v>19</v>
      </c>
      <c r="N105" s="135" t="s">
        <v>45</v>
      </c>
      <c r="P105" s="136">
        <f t="shared" si="1"/>
        <v>0</v>
      </c>
      <c r="Q105" s="136">
        <v>7.6630000000000004E-2</v>
      </c>
      <c r="R105" s="136">
        <f t="shared" si="2"/>
        <v>0.53641000000000005</v>
      </c>
      <c r="S105" s="136">
        <v>0</v>
      </c>
      <c r="T105" s="137">
        <f t="shared" si="3"/>
        <v>0</v>
      </c>
      <c r="AR105" s="138" t="s">
        <v>172</v>
      </c>
      <c r="AT105" s="138" t="s">
        <v>144</v>
      </c>
      <c r="AU105" s="138" t="s">
        <v>78</v>
      </c>
      <c r="AY105" s="17" t="s">
        <v>141</v>
      </c>
      <c r="BE105" s="139">
        <f t="shared" si="4"/>
        <v>0</v>
      </c>
      <c r="BF105" s="139">
        <f t="shared" si="5"/>
        <v>0</v>
      </c>
      <c r="BG105" s="139">
        <f t="shared" si="6"/>
        <v>0</v>
      </c>
      <c r="BH105" s="139">
        <f t="shared" si="7"/>
        <v>0</v>
      </c>
      <c r="BI105" s="139">
        <f t="shared" si="8"/>
        <v>0</v>
      </c>
      <c r="BJ105" s="17" t="s">
        <v>82</v>
      </c>
      <c r="BK105" s="139">
        <f t="shared" si="9"/>
        <v>0</v>
      </c>
      <c r="BL105" s="17" t="s">
        <v>172</v>
      </c>
      <c r="BM105" s="138" t="s">
        <v>187</v>
      </c>
    </row>
    <row r="106" spans="2:65" s="1" customFormat="1" ht="16.5" customHeight="1">
      <c r="B106" s="32"/>
      <c r="C106" s="126" t="s">
        <v>188</v>
      </c>
      <c r="D106" s="126" t="s">
        <v>144</v>
      </c>
      <c r="E106" s="127" t="s">
        <v>1281</v>
      </c>
      <c r="F106" s="128" t="s">
        <v>1282</v>
      </c>
      <c r="G106" s="129" t="s">
        <v>344</v>
      </c>
      <c r="H106" s="130">
        <v>3</v>
      </c>
      <c r="I106" s="131"/>
      <c r="J106" s="132">
        <f t="shared" si="0"/>
        <v>0</v>
      </c>
      <c r="K106" s="133"/>
      <c r="L106" s="32"/>
      <c r="M106" s="134" t="s">
        <v>19</v>
      </c>
      <c r="N106" s="135" t="s">
        <v>45</v>
      </c>
      <c r="P106" s="136">
        <f t="shared" si="1"/>
        <v>0</v>
      </c>
      <c r="Q106" s="136">
        <v>3.8000000000000002E-4</v>
      </c>
      <c r="R106" s="136">
        <f t="shared" si="2"/>
        <v>1.14E-3</v>
      </c>
      <c r="S106" s="136">
        <v>0</v>
      </c>
      <c r="T106" s="137">
        <f t="shared" si="3"/>
        <v>0</v>
      </c>
      <c r="AR106" s="138" t="s">
        <v>172</v>
      </c>
      <c r="AT106" s="138" t="s">
        <v>144</v>
      </c>
      <c r="AU106" s="138" t="s">
        <v>78</v>
      </c>
      <c r="AY106" s="17" t="s">
        <v>141</v>
      </c>
      <c r="BE106" s="139">
        <f t="shared" si="4"/>
        <v>0</v>
      </c>
      <c r="BF106" s="139">
        <f t="shared" si="5"/>
        <v>0</v>
      </c>
      <c r="BG106" s="139">
        <f t="shared" si="6"/>
        <v>0</v>
      </c>
      <c r="BH106" s="139">
        <f t="shared" si="7"/>
        <v>0</v>
      </c>
      <c r="BI106" s="139">
        <f t="shared" si="8"/>
        <v>0</v>
      </c>
      <c r="BJ106" s="17" t="s">
        <v>82</v>
      </c>
      <c r="BK106" s="139">
        <f t="shared" si="9"/>
        <v>0</v>
      </c>
      <c r="BL106" s="17" t="s">
        <v>172</v>
      </c>
      <c r="BM106" s="138" t="s">
        <v>191</v>
      </c>
    </row>
    <row r="107" spans="2:65" s="1" customFormat="1" ht="24.2" customHeight="1">
      <c r="B107" s="32"/>
      <c r="C107" s="126" t="s">
        <v>166</v>
      </c>
      <c r="D107" s="126" t="s">
        <v>144</v>
      </c>
      <c r="E107" s="127" t="s">
        <v>1283</v>
      </c>
      <c r="F107" s="128" t="s">
        <v>1284</v>
      </c>
      <c r="G107" s="129" t="s">
        <v>344</v>
      </c>
      <c r="H107" s="130">
        <v>4</v>
      </c>
      <c r="I107" s="131"/>
      <c r="J107" s="132">
        <f t="shared" si="0"/>
        <v>0</v>
      </c>
      <c r="K107" s="133"/>
      <c r="L107" s="32"/>
      <c r="M107" s="134" t="s">
        <v>19</v>
      </c>
      <c r="N107" s="135" t="s">
        <v>45</v>
      </c>
      <c r="P107" s="136">
        <f t="shared" si="1"/>
        <v>0</v>
      </c>
      <c r="Q107" s="136">
        <v>2.7E-4</v>
      </c>
      <c r="R107" s="136">
        <f t="shared" si="2"/>
        <v>1.08E-3</v>
      </c>
      <c r="S107" s="136">
        <v>0</v>
      </c>
      <c r="T107" s="137">
        <f t="shared" si="3"/>
        <v>0</v>
      </c>
      <c r="AR107" s="138" t="s">
        <v>172</v>
      </c>
      <c r="AT107" s="138" t="s">
        <v>144</v>
      </c>
      <c r="AU107" s="138" t="s">
        <v>78</v>
      </c>
      <c r="AY107" s="17" t="s">
        <v>141</v>
      </c>
      <c r="BE107" s="139">
        <f t="shared" si="4"/>
        <v>0</v>
      </c>
      <c r="BF107" s="139">
        <f t="shared" si="5"/>
        <v>0</v>
      </c>
      <c r="BG107" s="139">
        <f t="shared" si="6"/>
        <v>0</v>
      </c>
      <c r="BH107" s="139">
        <f t="shared" si="7"/>
        <v>0</v>
      </c>
      <c r="BI107" s="139">
        <f t="shared" si="8"/>
        <v>0</v>
      </c>
      <c r="BJ107" s="17" t="s">
        <v>82</v>
      </c>
      <c r="BK107" s="139">
        <f t="shared" si="9"/>
        <v>0</v>
      </c>
      <c r="BL107" s="17" t="s">
        <v>172</v>
      </c>
      <c r="BM107" s="138" t="s">
        <v>194</v>
      </c>
    </row>
    <row r="108" spans="2:65" s="1" customFormat="1" ht="16.5" customHeight="1">
      <c r="B108" s="32"/>
      <c r="C108" s="126" t="s">
        <v>195</v>
      </c>
      <c r="D108" s="126" t="s">
        <v>144</v>
      </c>
      <c r="E108" s="127" t="s">
        <v>1285</v>
      </c>
      <c r="F108" s="128" t="s">
        <v>1286</v>
      </c>
      <c r="G108" s="129" t="s">
        <v>171</v>
      </c>
      <c r="H108" s="130">
        <v>140</v>
      </c>
      <c r="I108" s="131"/>
      <c r="J108" s="132">
        <f t="shared" si="0"/>
        <v>0</v>
      </c>
      <c r="K108" s="133"/>
      <c r="L108" s="32"/>
      <c r="M108" s="134" t="s">
        <v>19</v>
      </c>
      <c r="N108" s="135" t="s">
        <v>45</v>
      </c>
      <c r="P108" s="136">
        <f t="shared" si="1"/>
        <v>0</v>
      </c>
      <c r="Q108" s="136">
        <v>0</v>
      </c>
      <c r="R108" s="136">
        <f t="shared" si="2"/>
        <v>0</v>
      </c>
      <c r="S108" s="136">
        <v>0</v>
      </c>
      <c r="T108" s="137">
        <f t="shared" si="3"/>
        <v>0</v>
      </c>
      <c r="AR108" s="138" t="s">
        <v>172</v>
      </c>
      <c r="AT108" s="138" t="s">
        <v>144</v>
      </c>
      <c r="AU108" s="138" t="s">
        <v>78</v>
      </c>
      <c r="AY108" s="17" t="s">
        <v>141</v>
      </c>
      <c r="BE108" s="139">
        <f t="shared" si="4"/>
        <v>0</v>
      </c>
      <c r="BF108" s="139">
        <f t="shared" si="5"/>
        <v>0</v>
      </c>
      <c r="BG108" s="139">
        <f t="shared" si="6"/>
        <v>0</v>
      </c>
      <c r="BH108" s="139">
        <f t="shared" si="7"/>
        <v>0</v>
      </c>
      <c r="BI108" s="139">
        <f t="shared" si="8"/>
        <v>0</v>
      </c>
      <c r="BJ108" s="17" t="s">
        <v>82</v>
      </c>
      <c r="BK108" s="139">
        <f t="shared" si="9"/>
        <v>0</v>
      </c>
      <c r="BL108" s="17" t="s">
        <v>172</v>
      </c>
      <c r="BM108" s="138" t="s">
        <v>198</v>
      </c>
    </row>
    <row r="109" spans="2:65" s="1" customFormat="1" ht="16.5" customHeight="1">
      <c r="B109" s="32"/>
      <c r="C109" s="126" t="s">
        <v>172</v>
      </c>
      <c r="D109" s="126" t="s">
        <v>144</v>
      </c>
      <c r="E109" s="127" t="s">
        <v>1287</v>
      </c>
      <c r="F109" s="128" t="s">
        <v>1288</v>
      </c>
      <c r="G109" s="129" t="s">
        <v>171</v>
      </c>
      <c r="H109" s="130">
        <v>16</v>
      </c>
      <c r="I109" s="131"/>
      <c r="J109" s="132">
        <f t="shared" si="0"/>
        <v>0</v>
      </c>
      <c r="K109" s="133"/>
      <c r="L109" s="32"/>
      <c r="M109" s="134" t="s">
        <v>19</v>
      </c>
      <c r="N109" s="135" t="s">
        <v>45</v>
      </c>
      <c r="P109" s="136">
        <f t="shared" si="1"/>
        <v>0</v>
      </c>
      <c r="Q109" s="136">
        <v>0</v>
      </c>
      <c r="R109" s="136">
        <f t="shared" si="2"/>
        <v>0</v>
      </c>
      <c r="S109" s="136">
        <v>0</v>
      </c>
      <c r="T109" s="137">
        <f t="shared" si="3"/>
        <v>0</v>
      </c>
      <c r="AR109" s="138" t="s">
        <v>172</v>
      </c>
      <c r="AT109" s="138" t="s">
        <v>144</v>
      </c>
      <c r="AU109" s="138" t="s">
        <v>78</v>
      </c>
      <c r="AY109" s="17" t="s">
        <v>141</v>
      </c>
      <c r="BE109" s="139">
        <f t="shared" si="4"/>
        <v>0</v>
      </c>
      <c r="BF109" s="139">
        <f t="shared" si="5"/>
        <v>0</v>
      </c>
      <c r="BG109" s="139">
        <f t="shared" si="6"/>
        <v>0</v>
      </c>
      <c r="BH109" s="139">
        <f t="shared" si="7"/>
        <v>0</v>
      </c>
      <c r="BI109" s="139">
        <f t="shared" si="8"/>
        <v>0</v>
      </c>
      <c r="BJ109" s="17" t="s">
        <v>82</v>
      </c>
      <c r="BK109" s="139">
        <f t="shared" si="9"/>
        <v>0</v>
      </c>
      <c r="BL109" s="17" t="s">
        <v>172</v>
      </c>
      <c r="BM109" s="138" t="s">
        <v>201</v>
      </c>
    </row>
    <row r="110" spans="2:65" s="1" customFormat="1" ht="21.75" customHeight="1">
      <c r="B110" s="32"/>
      <c r="C110" s="126" t="s">
        <v>202</v>
      </c>
      <c r="D110" s="126" t="s">
        <v>144</v>
      </c>
      <c r="E110" s="127" t="s">
        <v>1289</v>
      </c>
      <c r="F110" s="128" t="s">
        <v>1290</v>
      </c>
      <c r="G110" s="129" t="s">
        <v>261</v>
      </c>
      <c r="H110" s="130">
        <v>0.751</v>
      </c>
      <c r="I110" s="131"/>
      <c r="J110" s="132">
        <f t="shared" si="0"/>
        <v>0</v>
      </c>
      <c r="K110" s="133"/>
      <c r="L110" s="32"/>
      <c r="M110" s="134" t="s">
        <v>19</v>
      </c>
      <c r="N110" s="135" t="s">
        <v>45</v>
      </c>
      <c r="P110" s="136">
        <f t="shared" si="1"/>
        <v>0</v>
      </c>
      <c r="Q110" s="136">
        <v>0</v>
      </c>
      <c r="R110" s="136">
        <f t="shared" si="2"/>
        <v>0</v>
      </c>
      <c r="S110" s="136">
        <v>0</v>
      </c>
      <c r="T110" s="137">
        <f t="shared" si="3"/>
        <v>0</v>
      </c>
      <c r="AR110" s="138" t="s">
        <v>172</v>
      </c>
      <c r="AT110" s="138" t="s">
        <v>144</v>
      </c>
      <c r="AU110" s="138" t="s">
        <v>78</v>
      </c>
      <c r="AY110" s="17" t="s">
        <v>141</v>
      </c>
      <c r="BE110" s="139">
        <f t="shared" si="4"/>
        <v>0</v>
      </c>
      <c r="BF110" s="139">
        <f t="shared" si="5"/>
        <v>0</v>
      </c>
      <c r="BG110" s="139">
        <f t="shared" si="6"/>
        <v>0</v>
      </c>
      <c r="BH110" s="139">
        <f t="shared" si="7"/>
        <v>0</v>
      </c>
      <c r="BI110" s="139">
        <f t="shared" si="8"/>
        <v>0</v>
      </c>
      <c r="BJ110" s="17" t="s">
        <v>82</v>
      </c>
      <c r="BK110" s="139">
        <f t="shared" si="9"/>
        <v>0</v>
      </c>
      <c r="BL110" s="17" t="s">
        <v>172</v>
      </c>
      <c r="BM110" s="138" t="s">
        <v>206</v>
      </c>
    </row>
    <row r="111" spans="2:65" s="10" customFormat="1" ht="25.9" customHeight="1">
      <c r="B111" s="116"/>
      <c r="D111" s="117" t="s">
        <v>72</v>
      </c>
      <c r="E111" s="118" t="s">
        <v>1291</v>
      </c>
      <c r="F111" s="118" t="s">
        <v>1292</v>
      </c>
      <c r="I111" s="119"/>
      <c r="J111" s="120">
        <f>BK111</f>
        <v>0</v>
      </c>
      <c r="L111" s="116"/>
      <c r="M111" s="121"/>
      <c r="P111" s="122">
        <f>SUM(P112:P156)</f>
        <v>0</v>
      </c>
      <c r="R111" s="122">
        <f>SUM(R112:R156)</f>
        <v>1.2798999999999998</v>
      </c>
      <c r="T111" s="123">
        <f>SUM(T112:T156)</f>
        <v>0</v>
      </c>
      <c r="AR111" s="117" t="s">
        <v>82</v>
      </c>
      <c r="AT111" s="124" t="s">
        <v>72</v>
      </c>
      <c r="AU111" s="124" t="s">
        <v>73</v>
      </c>
      <c r="AY111" s="117" t="s">
        <v>141</v>
      </c>
      <c r="BK111" s="125">
        <f>SUM(BK112:BK156)</f>
        <v>0</v>
      </c>
    </row>
    <row r="112" spans="2:65" s="1" customFormat="1" ht="24.2" customHeight="1">
      <c r="B112" s="32"/>
      <c r="C112" s="126" t="s">
        <v>176</v>
      </c>
      <c r="D112" s="126" t="s">
        <v>144</v>
      </c>
      <c r="E112" s="127" t="s">
        <v>1293</v>
      </c>
      <c r="F112" s="128" t="s">
        <v>1294</v>
      </c>
      <c r="G112" s="129" t="s">
        <v>171</v>
      </c>
      <c r="H112" s="130">
        <v>15</v>
      </c>
      <c r="I112" s="131"/>
      <c r="J112" s="132">
        <f>ROUND(I112*H112,2)</f>
        <v>0</v>
      </c>
      <c r="K112" s="133"/>
      <c r="L112" s="32"/>
      <c r="M112" s="134" t="s">
        <v>19</v>
      </c>
      <c r="N112" s="135" t="s">
        <v>45</v>
      </c>
      <c r="P112" s="136">
        <f>O112*H112</f>
        <v>0</v>
      </c>
      <c r="Q112" s="136">
        <v>3.9899999999999996E-3</v>
      </c>
      <c r="R112" s="136">
        <f>Q112*H112</f>
        <v>5.9849999999999993E-2</v>
      </c>
      <c r="S112" s="136">
        <v>0</v>
      </c>
      <c r="T112" s="137">
        <f>S112*H112</f>
        <v>0</v>
      </c>
      <c r="AR112" s="138" t="s">
        <v>172</v>
      </c>
      <c r="AT112" s="138" t="s">
        <v>144</v>
      </c>
      <c r="AU112" s="138" t="s">
        <v>78</v>
      </c>
      <c r="AY112" s="17" t="s">
        <v>141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82</v>
      </c>
      <c r="BK112" s="139">
        <f>ROUND(I112*H112,2)</f>
        <v>0</v>
      </c>
      <c r="BL112" s="17" t="s">
        <v>172</v>
      </c>
      <c r="BM112" s="138" t="s">
        <v>405</v>
      </c>
    </row>
    <row r="113" spans="2:65" s="1" customFormat="1" ht="39">
      <c r="B113" s="32"/>
      <c r="D113" s="156" t="s">
        <v>226</v>
      </c>
      <c r="F113" s="157" t="s">
        <v>1295</v>
      </c>
      <c r="I113" s="154"/>
      <c r="L113" s="32"/>
      <c r="M113" s="155"/>
      <c r="T113" s="53"/>
      <c r="AT113" s="17" t="s">
        <v>226</v>
      </c>
      <c r="AU113" s="17" t="s">
        <v>78</v>
      </c>
    </row>
    <row r="114" spans="2:65" s="1" customFormat="1" ht="24.2" customHeight="1">
      <c r="B114" s="32"/>
      <c r="C114" s="126" t="s">
        <v>315</v>
      </c>
      <c r="D114" s="126" t="s">
        <v>144</v>
      </c>
      <c r="E114" s="127" t="s">
        <v>1296</v>
      </c>
      <c r="F114" s="128" t="s">
        <v>1297</v>
      </c>
      <c r="G114" s="129" t="s">
        <v>171</v>
      </c>
      <c r="H114" s="130">
        <v>131</v>
      </c>
      <c r="I114" s="131"/>
      <c r="J114" s="132">
        <f>ROUND(I114*H114,2)</f>
        <v>0</v>
      </c>
      <c r="K114" s="133"/>
      <c r="L114" s="32"/>
      <c r="M114" s="134" t="s">
        <v>19</v>
      </c>
      <c r="N114" s="135" t="s">
        <v>45</v>
      </c>
      <c r="P114" s="136">
        <f>O114*H114</f>
        <v>0</v>
      </c>
      <c r="Q114" s="136">
        <v>5.1799999999999997E-3</v>
      </c>
      <c r="R114" s="136">
        <f>Q114*H114</f>
        <v>0.67857999999999996</v>
      </c>
      <c r="S114" s="136">
        <v>0</v>
      </c>
      <c r="T114" s="137">
        <f>S114*H114</f>
        <v>0</v>
      </c>
      <c r="AR114" s="138" t="s">
        <v>172</v>
      </c>
      <c r="AT114" s="138" t="s">
        <v>144</v>
      </c>
      <c r="AU114" s="138" t="s">
        <v>78</v>
      </c>
      <c r="AY114" s="17" t="s">
        <v>141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82</v>
      </c>
      <c r="BK114" s="139">
        <f>ROUND(I114*H114,2)</f>
        <v>0</v>
      </c>
      <c r="BL114" s="17" t="s">
        <v>172</v>
      </c>
      <c r="BM114" s="138" t="s">
        <v>414</v>
      </c>
    </row>
    <row r="115" spans="2:65" s="1" customFormat="1" ht="39">
      <c r="B115" s="32"/>
      <c r="D115" s="156" t="s">
        <v>226</v>
      </c>
      <c r="F115" s="157" t="s">
        <v>1295</v>
      </c>
      <c r="I115" s="154"/>
      <c r="L115" s="32"/>
      <c r="M115" s="155"/>
      <c r="T115" s="53"/>
      <c r="AT115" s="17" t="s">
        <v>226</v>
      </c>
      <c r="AU115" s="17" t="s">
        <v>78</v>
      </c>
    </row>
    <row r="116" spans="2:65" s="1" customFormat="1" ht="24.2" customHeight="1">
      <c r="B116" s="32"/>
      <c r="C116" s="126" t="s">
        <v>179</v>
      </c>
      <c r="D116" s="126" t="s">
        <v>144</v>
      </c>
      <c r="E116" s="127" t="s">
        <v>1298</v>
      </c>
      <c r="F116" s="128" t="s">
        <v>1299</v>
      </c>
      <c r="G116" s="129" t="s">
        <v>171</v>
      </c>
      <c r="H116" s="130">
        <v>41</v>
      </c>
      <c r="I116" s="131"/>
      <c r="J116" s="132">
        <f>ROUND(I116*H116,2)</f>
        <v>0</v>
      </c>
      <c r="K116" s="133"/>
      <c r="L116" s="32"/>
      <c r="M116" s="134" t="s">
        <v>19</v>
      </c>
      <c r="N116" s="135" t="s">
        <v>45</v>
      </c>
      <c r="P116" s="136">
        <f>O116*H116</f>
        <v>0</v>
      </c>
      <c r="Q116" s="136">
        <v>5.3699999999999998E-3</v>
      </c>
      <c r="R116" s="136">
        <f>Q116*H116</f>
        <v>0.22016999999999998</v>
      </c>
      <c r="S116" s="136">
        <v>0</v>
      </c>
      <c r="T116" s="137">
        <f>S116*H116</f>
        <v>0</v>
      </c>
      <c r="AR116" s="138" t="s">
        <v>172</v>
      </c>
      <c r="AT116" s="138" t="s">
        <v>144</v>
      </c>
      <c r="AU116" s="138" t="s">
        <v>78</v>
      </c>
      <c r="AY116" s="17" t="s">
        <v>141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82</v>
      </c>
      <c r="BK116" s="139">
        <f>ROUND(I116*H116,2)</f>
        <v>0</v>
      </c>
      <c r="BL116" s="17" t="s">
        <v>172</v>
      </c>
      <c r="BM116" s="138" t="s">
        <v>547</v>
      </c>
    </row>
    <row r="117" spans="2:65" s="1" customFormat="1" ht="39">
      <c r="B117" s="32"/>
      <c r="D117" s="156" t="s">
        <v>226</v>
      </c>
      <c r="F117" s="157" t="s">
        <v>1295</v>
      </c>
      <c r="I117" s="154"/>
      <c r="L117" s="32"/>
      <c r="M117" s="155"/>
      <c r="T117" s="53"/>
      <c r="AT117" s="17" t="s">
        <v>226</v>
      </c>
      <c r="AU117" s="17" t="s">
        <v>78</v>
      </c>
    </row>
    <row r="118" spans="2:65" s="1" customFormat="1" ht="24.2" customHeight="1">
      <c r="B118" s="32"/>
      <c r="C118" s="126" t="s">
        <v>7</v>
      </c>
      <c r="D118" s="126" t="s">
        <v>144</v>
      </c>
      <c r="E118" s="127" t="s">
        <v>1300</v>
      </c>
      <c r="F118" s="128" t="s">
        <v>1301</v>
      </c>
      <c r="G118" s="129" t="s">
        <v>171</v>
      </c>
      <c r="H118" s="130">
        <v>21</v>
      </c>
      <c r="I118" s="131"/>
      <c r="J118" s="132">
        <f>ROUND(I118*H118,2)</f>
        <v>0</v>
      </c>
      <c r="K118" s="133"/>
      <c r="L118" s="32"/>
      <c r="M118" s="134" t="s">
        <v>19</v>
      </c>
      <c r="N118" s="135" t="s">
        <v>45</v>
      </c>
      <c r="P118" s="136">
        <f>O118*H118</f>
        <v>0</v>
      </c>
      <c r="Q118" s="136">
        <v>5.8799999999999998E-3</v>
      </c>
      <c r="R118" s="136">
        <f>Q118*H118</f>
        <v>0.12347999999999999</v>
      </c>
      <c r="S118" s="136">
        <v>0</v>
      </c>
      <c r="T118" s="137">
        <f>S118*H118</f>
        <v>0</v>
      </c>
      <c r="AR118" s="138" t="s">
        <v>172</v>
      </c>
      <c r="AT118" s="138" t="s">
        <v>144</v>
      </c>
      <c r="AU118" s="138" t="s">
        <v>78</v>
      </c>
      <c r="AY118" s="17" t="s">
        <v>141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82</v>
      </c>
      <c r="BK118" s="139">
        <f>ROUND(I118*H118,2)</f>
        <v>0</v>
      </c>
      <c r="BL118" s="17" t="s">
        <v>172</v>
      </c>
      <c r="BM118" s="138" t="s">
        <v>555</v>
      </c>
    </row>
    <row r="119" spans="2:65" s="1" customFormat="1" ht="39">
      <c r="B119" s="32"/>
      <c r="D119" s="156" t="s">
        <v>226</v>
      </c>
      <c r="F119" s="157" t="s">
        <v>1295</v>
      </c>
      <c r="I119" s="154"/>
      <c r="L119" s="32"/>
      <c r="M119" s="155"/>
      <c r="T119" s="53"/>
      <c r="AT119" s="17" t="s">
        <v>226</v>
      </c>
      <c r="AU119" s="17" t="s">
        <v>78</v>
      </c>
    </row>
    <row r="120" spans="2:65" s="1" customFormat="1" ht="24.2" customHeight="1">
      <c r="B120" s="32"/>
      <c r="C120" s="126" t="s">
        <v>184</v>
      </c>
      <c r="D120" s="126" t="s">
        <v>144</v>
      </c>
      <c r="E120" s="127" t="s">
        <v>1302</v>
      </c>
      <c r="F120" s="128" t="s">
        <v>1303</v>
      </c>
      <c r="G120" s="129" t="s">
        <v>171</v>
      </c>
      <c r="H120" s="130">
        <v>8</v>
      </c>
      <c r="I120" s="131"/>
      <c r="J120" s="132">
        <f>ROUND(I120*H120,2)</f>
        <v>0</v>
      </c>
      <c r="K120" s="133"/>
      <c r="L120" s="32"/>
      <c r="M120" s="134" t="s">
        <v>19</v>
      </c>
      <c r="N120" s="135" t="s">
        <v>45</v>
      </c>
      <c r="P120" s="136">
        <f>O120*H120</f>
        <v>0</v>
      </c>
      <c r="Q120" s="136">
        <v>3.0000000000000001E-5</v>
      </c>
      <c r="R120" s="136">
        <f>Q120*H120</f>
        <v>2.4000000000000001E-4</v>
      </c>
      <c r="S120" s="136">
        <v>0</v>
      </c>
      <c r="T120" s="137">
        <f>S120*H120</f>
        <v>0</v>
      </c>
      <c r="AR120" s="138" t="s">
        <v>172</v>
      </c>
      <c r="AT120" s="138" t="s">
        <v>144</v>
      </c>
      <c r="AU120" s="138" t="s">
        <v>78</v>
      </c>
      <c r="AY120" s="17" t="s">
        <v>141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82</v>
      </c>
      <c r="BK120" s="139">
        <f>ROUND(I120*H120,2)</f>
        <v>0</v>
      </c>
      <c r="BL120" s="17" t="s">
        <v>172</v>
      </c>
      <c r="BM120" s="138" t="s">
        <v>563</v>
      </c>
    </row>
    <row r="121" spans="2:65" s="1" customFormat="1" ht="29.25">
      <c r="B121" s="32"/>
      <c r="D121" s="156" t="s">
        <v>226</v>
      </c>
      <c r="F121" s="157" t="s">
        <v>1304</v>
      </c>
      <c r="I121" s="154"/>
      <c r="L121" s="32"/>
      <c r="M121" s="155"/>
      <c r="T121" s="53"/>
      <c r="AT121" s="17" t="s">
        <v>226</v>
      </c>
      <c r="AU121" s="17" t="s">
        <v>78</v>
      </c>
    </row>
    <row r="122" spans="2:65" s="1" customFormat="1" ht="24.2" customHeight="1">
      <c r="B122" s="32"/>
      <c r="C122" s="126" t="s">
        <v>314</v>
      </c>
      <c r="D122" s="126" t="s">
        <v>144</v>
      </c>
      <c r="E122" s="127" t="s">
        <v>1305</v>
      </c>
      <c r="F122" s="128" t="s">
        <v>1306</v>
      </c>
      <c r="G122" s="129" t="s">
        <v>171</v>
      </c>
      <c r="H122" s="130">
        <v>90</v>
      </c>
      <c r="I122" s="131"/>
      <c r="J122" s="132">
        <f>ROUND(I122*H122,2)</f>
        <v>0</v>
      </c>
      <c r="K122" s="133"/>
      <c r="L122" s="32"/>
      <c r="M122" s="134" t="s">
        <v>19</v>
      </c>
      <c r="N122" s="135" t="s">
        <v>45</v>
      </c>
      <c r="P122" s="136">
        <f>O122*H122</f>
        <v>0</v>
      </c>
      <c r="Q122" s="136">
        <v>6.9999999999999994E-5</v>
      </c>
      <c r="R122" s="136">
        <f>Q122*H122</f>
        <v>6.2999999999999992E-3</v>
      </c>
      <c r="S122" s="136">
        <v>0</v>
      </c>
      <c r="T122" s="137">
        <f>S122*H122</f>
        <v>0</v>
      </c>
      <c r="AR122" s="138" t="s">
        <v>172</v>
      </c>
      <c r="AT122" s="138" t="s">
        <v>144</v>
      </c>
      <c r="AU122" s="138" t="s">
        <v>78</v>
      </c>
      <c r="AY122" s="17" t="s">
        <v>141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82</v>
      </c>
      <c r="BK122" s="139">
        <f>ROUND(I122*H122,2)</f>
        <v>0</v>
      </c>
      <c r="BL122" s="17" t="s">
        <v>172</v>
      </c>
      <c r="BM122" s="138" t="s">
        <v>571</v>
      </c>
    </row>
    <row r="123" spans="2:65" s="1" customFormat="1" ht="29.25">
      <c r="B123" s="32"/>
      <c r="D123" s="156" t="s">
        <v>226</v>
      </c>
      <c r="F123" s="157" t="s">
        <v>1304</v>
      </c>
      <c r="I123" s="154"/>
      <c r="L123" s="32"/>
      <c r="M123" s="155"/>
      <c r="T123" s="53"/>
      <c r="AT123" s="17" t="s">
        <v>226</v>
      </c>
      <c r="AU123" s="17" t="s">
        <v>78</v>
      </c>
    </row>
    <row r="124" spans="2:65" s="1" customFormat="1" ht="24.2" customHeight="1">
      <c r="B124" s="32"/>
      <c r="C124" s="126" t="s">
        <v>187</v>
      </c>
      <c r="D124" s="126" t="s">
        <v>144</v>
      </c>
      <c r="E124" s="127" t="s">
        <v>1307</v>
      </c>
      <c r="F124" s="128" t="s">
        <v>1308</v>
      </c>
      <c r="G124" s="129" t="s">
        <v>171</v>
      </c>
      <c r="H124" s="130">
        <v>41</v>
      </c>
      <c r="I124" s="131"/>
      <c r="J124" s="132">
        <f>ROUND(I124*H124,2)</f>
        <v>0</v>
      </c>
      <c r="K124" s="133"/>
      <c r="L124" s="32"/>
      <c r="M124" s="134" t="s">
        <v>19</v>
      </c>
      <c r="N124" s="135" t="s">
        <v>45</v>
      </c>
      <c r="P124" s="136">
        <f>O124*H124</f>
        <v>0</v>
      </c>
      <c r="Q124" s="136">
        <v>6.0000000000000002E-5</v>
      </c>
      <c r="R124" s="136">
        <f>Q124*H124</f>
        <v>2.4599999999999999E-3</v>
      </c>
      <c r="S124" s="136">
        <v>0</v>
      </c>
      <c r="T124" s="137">
        <f>S124*H124</f>
        <v>0</v>
      </c>
      <c r="AR124" s="138" t="s">
        <v>172</v>
      </c>
      <c r="AT124" s="138" t="s">
        <v>144</v>
      </c>
      <c r="AU124" s="138" t="s">
        <v>78</v>
      </c>
      <c r="AY124" s="17" t="s">
        <v>141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82</v>
      </c>
      <c r="BK124" s="139">
        <f>ROUND(I124*H124,2)</f>
        <v>0</v>
      </c>
      <c r="BL124" s="17" t="s">
        <v>172</v>
      </c>
      <c r="BM124" s="138" t="s">
        <v>579</v>
      </c>
    </row>
    <row r="125" spans="2:65" s="1" customFormat="1" ht="29.25">
      <c r="B125" s="32"/>
      <c r="D125" s="156" t="s">
        <v>226</v>
      </c>
      <c r="F125" s="157" t="s">
        <v>1304</v>
      </c>
      <c r="I125" s="154"/>
      <c r="L125" s="32"/>
      <c r="M125" s="155"/>
      <c r="T125" s="53"/>
      <c r="AT125" s="17" t="s">
        <v>226</v>
      </c>
      <c r="AU125" s="17" t="s">
        <v>78</v>
      </c>
    </row>
    <row r="126" spans="2:65" s="1" customFormat="1" ht="24.2" customHeight="1">
      <c r="B126" s="32"/>
      <c r="C126" s="126" t="s">
        <v>347</v>
      </c>
      <c r="D126" s="126" t="s">
        <v>144</v>
      </c>
      <c r="E126" s="127" t="s">
        <v>1309</v>
      </c>
      <c r="F126" s="128" t="s">
        <v>1310</v>
      </c>
      <c r="G126" s="129" t="s">
        <v>171</v>
      </c>
      <c r="H126" s="130">
        <v>21</v>
      </c>
      <c r="I126" s="131"/>
      <c r="J126" s="132">
        <f>ROUND(I126*H126,2)</f>
        <v>0</v>
      </c>
      <c r="K126" s="133"/>
      <c r="L126" s="32"/>
      <c r="M126" s="134" t="s">
        <v>19</v>
      </c>
      <c r="N126" s="135" t="s">
        <v>45</v>
      </c>
      <c r="P126" s="136">
        <f>O126*H126</f>
        <v>0</v>
      </c>
      <c r="Q126" s="136">
        <v>6.9999999999999994E-5</v>
      </c>
      <c r="R126" s="136">
        <f>Q126*H126</f>
        <v>1.47E-3</v>
      </c>
      <c r="S126" s="136">
        <v>0</v>
      </c>
      <c r="T126" s="137">
        <f>S126*H126</f>
        <v>0</v>
      </c>
      <c r="AR126" s="138" t="s">
        <v>172</v>
      </c>
      <c r="AT126" s="138" t="s">
        <v>144</v>
      </c>
      <c r="AU126" s="138" t="s">
        <v>78</v>
      </c>
      <c r="AY126" s="17" t="s">
        <v>141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82</v>
      </c>
      <c r="BK126" s="139">
        <f>ROUND(I126*H126,2)</f>
        <v>0</v>
      </c>
      <c r="BL126" s="17" t="s">
        <v>172</v>
      </c>
      <c r="BM126" s="138" t="s">
        <v>587</v>
      </c>
    </row>
    <row r="127" spans="2:65" s="1" customFormat="1" ht="29.25">
      <c r="B127" s="32"/>
      <c r="D127" s="156" t="s">
        <v>226</v>
      </c>
      <c r="F127" s="157" t="s">
        <v>1304</v>
      </c>
      <c r="I127" s="154"/>
      <c r="L127" s="32"/>
      <c r="M127" s="155"/>
      <c r="T127" s="53"/>
      <c r="AT127" s="17" t="s">
        <v>226</v>
      </c>
      <c r="AU127" s="17" t="s">
        <v>78</v>
      </c>
    </row>
    <row r="128" spans="2:65" s="1" customFormat="1" ht="24.2" customHeight="1">
      <c r="B128" s="32"/>
      <c r="C128" s="126" t="s">
        <v>191</v>
      </c>
      <c r="D128" s="126" t="s">
        <v>144</v>
      </c>
      <c r="E128" s="127" t="s">
        <v>1311</v>
      </c>
      <c r="F128" s="128" t="s">
        <v>1312</v>
      </c>
      <c r="G128" s="129" t="s">
        <v>171</v>
      </c>
      <c r="H128" s="130">
        <v>8</v>
      </c>
      <c r="I128" s="131"/>
      <c r="J128" s="132">
        <f>ROUND(I128*H128,2)</f>
        <v>0</v>
      </c>
      <c r="K128" s="133"/>
      <c r="L128" s="32"/>
      <c r="M128" s="134" t="s">
        <v>19</v>
      </c>
      <c r="N128" s="135" t="s">
        <v>45</v>
      </c>
      <c r="P128" s="136">
        <f>O128*H128</f>
        <v>0</v>
      </c>
      <c r="Q128" s="136">
        <v>6.0000000000000002E-5</v>
      </c>
      <c r="R128" s="136">
        <f>Q128*H128</f>
        <v>4.8000000000000001E-4</v>
      </c>
      <c r="S128" s="136">
        <v>0</v>
      </c>
      <c r="T128" s="137">
        <f>S128*H128</f>
        <v>0</v>
      </c>
      <c r="AR128" s="138" t="s">
        <v>172</v>
      </c>
      <c r="AT128" s="138" t="s">
        <v>144</v>
      </c>
      <c r="AU128" s="138" t="s">
        <v>78</v>
      </c>
      <c r="AY128" s="17" t="s">
        <v>141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82</v>
      </c>
      <c r="BK128" s="139">
        <f>ROUND(I128*H128,2)</f>
        <v>0</v>
      </c>
      <c r="BL128" s="17" t="s">
        <v>172</v>
      </c>
      <c r="BM128" s="138" t="s">
        <v>595</v>
      </c>
    </row>
    <row r="129" spans="2:65" s="1" customFormat="1" ht="29.25">
      <c r="B129" s="32"/>
      <c r="D129" s="156" t="s">
        <v>226</v>
      </c>
      <c r="F129" s="157" t="s">
        <v>1304</v>
      </c>
      <c r="I129" s="154"/>
      <c r="L129" s="32"/>
      <c r="M129" s="155"/>
      <c r="T129" s="53"/>
      <c r="AT129" s="17" t="s">
        <v>226</v>
      </c>
      <c r="AU129" s="17" t="s">
        <v>78</v>
      </c>
    </row>
    <row r="130" spans="2:65" s="1" customFormat="1" ht="24.2" customHeight="1">
      <c r="B130" s="32"/>
      <c r="C130" s="126" t="s">
        <v>355</v>
      </c>
      <c r="D130" s="126" t="s">
        <v>144</v>
      </c>
      <c r="E130" s="127" t="s">
        <v>1313</v>
      </c>
      <c r="F130" s="128" t="s">
        <v>1314</v>
      </c>
      <c r="G130" s="129" t="s">
        <v>171</v>
      </c>
      <c r="H130" s="130">
        <v>45</v>
      </c>
      <c r="I130" s="131"/>
      <c r="J130" s="132">
        <f>ROUND(I130*H130,2)</f>
        <v>0</v>
      </c>
      <c r="K130" s="133"/>
      <c r="L130" s="32"/>
      <c r="M130" s="134" t="s">
        <v>19</v>
      </c>
      <c r="N130" s="135" t="s">
        <v>45</v>
      </c>
      <c r="P130" s="136">
        <f>O130*H130</f>
        <v>0</v>
      </c>
      <c r="Q130" s="136">
        <v>8.0000000000000007E-5</v>
      </c>
      <c r="R130" s="136">
        <f>Q130*H130</f>
        <v>3.6000000000000003E-3</v>
      </c>
      <c r="S130" s="136">
        <v>0</v>
      </c>
      <c r="T130" s="137">
        <f>S130*H130</f>
        <v>0</v>
      </c>
      <c r="AR130" s="138" t="s">
        <v>172</v>
      </c>
      <c r="AT130" s="138" t="s">
        <v>144</v>
      </c>
      <c r="AU130" s="138" t="s">
        <v>78</v>
      </c>
      <c r="AY130" s="17" t="s">
        <v>141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82</v>
      </c>
      <c r="BK130" s="139">
        <f>ROUND(I130*H130,2)</f>
        <v>0</v>
      </c>
      <c r="BL130" s="17" t="s">
        <v>172</v>
      </c>
      <c r="BM130" s="138" t="s">
        <v>603</v>
      </c>
    </row>
    <row r="131" spans="2:65" s="1" customFormat="1" ht="29.25">
      <c r="B131" s="32"/>
      <c r="D131" s="156" t="s">
        <v>226</v>
      </c>
      <c r="F131" s="157" t="s">
        <v>1304</v>
      </c>
      <c r="I131" s="154"/>
      <c r="L131" s="32"/>
      <c r="M131" s="155"/>
      <c r="T131" s="53"/>
      <c r="AT131" s="17" t="s">
        <v>226</v>
      </c>
      <c r="AU131" s="17" t="s">
        <v>78</v>
      </c>
    </row>
    <row r="132" spans="2:65" s="1" customFormat="1" ht="21.75" customHeight="1">
      <c r="B132" s="32"/>
      <c r="C132" s="126" t="s">
        <v>194</v>
      </c>
      <c r="D132" s="126" t="s">
        <v>144</v>
      </c>
      <c r="E132" s="127" t="s">
        <v>1315</v>
      </c>
      <c r="F132" s="128" t="s">
        <v>1316</v>
      </c>
      <c r="G132" s="129" t="s">
        <v>989</v>
      </c>
      <c r="H132" s="130">
        <v>4</v>
      </c>
      <c r="I132" s="131"/>
      <c r="J132" s="132">
        <f>ROUND(I132*H132,2)</f>
        <v>0</v>
      </c>
      <c r="K132" s="133"/>
      <c r="L132" s="32"/>
      <c r="M132" s="134" t="s">
        <v>19</v>
      </c>
      <c r="N132" s="135" t="s">
        <v>45</v>
      </c>
      <c r="P132" s="136">
        <f>O132*H132</f>
        <v>0</v>
      </c>
      <c r="Q132" s="136">
        <v>5.4799999999999996E-3</v>
      </c>
      <c r="R132" s="136">
        <f>Q132*H132</f>
        <v>2.1919999999999999E-2</v>
      </c>
      <c r="S132" s="136">
        <v>0</v>
      </c>
      <c r="T132" s="137">
        <f>S132*H132</f>
        <v>0</v>
      </c>
      <c r="AR132" s="138" t="s">
        <v>172</v>
      </c>
      <c r="AT132" s="138" t="s">
        <v>144</v>
      </c>
      <c r="AU132" s="138" t="s">
        <v>78</v>
      </c>
      <c r="AY132" s="17" t="s">
        <v>141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82</v>
      </c>
      <c r="BK132" s="139">
        <f>ROUND(I132*H132,2)</f>
        <v>0</v>
      </c>
      <c r="BL132" s="17" t="s">
        <v>172</v>
      </c>
      <c r="BM132" s="138" t="s">
        <v>611</v>
      </c>
    </row>
    <row r="133" spans="2:65" s="1" customFormat="1" ht="19.5">
      <c r="B133" s="32"/>
      <c r="D133" s="156" t="s">
        <v>226</v>
      </c>
      <c r="F133" s="157" t="s">
        <v>1317</v>
      </c>
      <c r="I133" s="154"/>
      <c r="L133" s="32"/>
      <c r="M133" s="155"/>
      <c r="T133" s="53"/>
      <c r="AT133" s="17" t="s">
        <v>226</v>
      </c>
      <c r="AU133" s="17" t="s">
        <v>78</v>
      </c>
    </row>
    <row r="134" spans="2:65" s="1" customFormat="1" ht="21.75" customHeight="1">
      <c r="B134" s="32"/>
      <c r="C134" s="126" t="s">
        <v>364</v>
      </c>
      <c r="D134" s="126" t="s">
        <v>144</v>
      </c>
      <c r="E134" s="127" t="s">
        <v>1318</v>
      </c>
      <c r="F134" s="128" t="s">
        <v>1319</v>
      </c>
      <c r="G134" s="129" t="s">
        <v>989</v>
      </c>
      <c r="H134" s="130">
        <v>5</v>
      </c>
      <c r="I134" s="131"/>
      <c r="J134" s="132">
        <f>ROUND(I134*H134,2)</f>
        <v>0</v>
      </c>
      <c r="K134" s="133"/>
      <c r="L134" s="32"/>
      <c r="M134" s="134" t="s">
        <v>19</v>
      </c>
      <c r="N134" s="135" t="s">
        <v>45</v>
      </c>
      <c r="P134" s="136">
        <f>O134*H134</f>
        <v>0</v>
      </c>
      <c r="Q134" s="136">
        <v>7.0600000000000003E-3</v>
      </c>
      <c r="R134" s="136">
        <f>Q134*H134</f>
        <v>3.5299999999999998E-2</v>
      </c>
      <c r="S134" s="136">
        <v>0</v>
      </c>
      <c r="T134" s="137">
        <f>S134*H134</f>
        <v>0</v>
      </c>
      <c r="AR134" s="138" t="s">
        <v>172</v>
      </c>
      <c r="AT134" s="138" t="s">
        <v>144</v>
      </c>
      <c r="AU134" s="138" t="s">
        <v>78</v>
      </c>
      <c r="AY134" s="17" t="s">
        <v>141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82</v>
      </c>
      <c r="BK134" s="139">
        <f>ROUND(I134*H134,2)</f>
        <v>0</v>
      </c>
      <c r="BL134" s="17" t="s">
        <v>172</v>
      </c>
      <c r="BM134" s="138" t="s">
        <v>619</v>
      </c>
    </row>
    <row r="135" spans="2:65" s="1" customFormat="1" ht="19.5">
      <c r="B135" s="32"/>
      <c r="D135" s="156" t="s">
        <v>226</v>
      </c>
      <c r="F135" s="157" t="s">
        <v>1317</v>
      </c>
      <c r="I135" s="154"/>
      <c r="L135" s="32"/>
      <c r="M135" s="155"/>
      <c r="T135" s="53"/>
      <c r="AT135" s="17" t="s">
        <v>226</v>
      </c>
      <c r="AU135" s="17" t="s">
        <v>78</v>
      </c>
    </row>
    <row r="136" spans="2:65" s="1" customFormat="1" ht="16.5" customHeight="1">
      <c r="B136" s="32"/>
      <c r="C136" s="126" t="s">
        <v>198</v>
      </c>
      <c r="D136" s="126" t="s">
        <v>144</v>
      </c>
      <c r="E136" s="127" t="s">
        <v>1320</v>
      </c>
      <c r="F136" s="128" t="s">
        <v>1321</v>
      </c>
      <c r="G136" s="129" t="s">
        <v>344</v>
      </c>
      <c r="H136" s="130">
        <v>61</v>
      </c>
      <c r="I136" s="131"/>
      <c r="J136" s="132">
        <f>ROUND(I136*H136,2)</f>
        <v>0</v>
      </c>
      <c r="K136" s="133"/>
      <c r="L136" s="32"/>
      <c r="M136" s="134" t="s">
        <v>19</v>
      </c>
      <c r="N136" s="135" t="s">
        <v>45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172</v>
      </c>
      <c r="AT136" s="138" t="s">
        <v>144</v>
      </c>
      <c r="AU136" s="138" t="s">
        <v>78</v>
      </c>
      <c r="AY136" s="17" t="s">
        <v>141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82</v>
      </c>
      <c r="BK136" s="139">
        <f>ROUND(I136*H136,2)</f>
        <v>0</v>
      </c>
      <c r="BL136" s="17" t="s">
        <v>172</v>
      </c>
      <c r="BM136" s="138" t="s">
        <v>627</v>
      </c>
    </row>
    <row r="137" spans="2:65" s="1" customFormat="1" ht="16.5" customHeight="1">
      <c r="B137" s="32"/>
      <c r="C137" s="126" t="s">
        <v>374</v>
      </c>
      <c r="D137" s="126" t="s">
        <v>144</v>
      </c>
      <c r="E137" s="127" t="s">
        <v>1322</v>
      </c>
      <c r="F137" s="128" t="s">
        <v>1323</v>
      </c>
      <c r="G137" s="129" t="s">
        <v>344</v>
      </c>
      <c r="H137" s="130">
        <v>1</v>
      </c>
      <c r="I137" s="131"/>
      <c r="J137" s="132">
        <f>ROUND(I137*H137,2)</f>
        <v>0</v>
      </c>
      <c r="K137" s="133"/>
      <c r="L137" s="32"/>
      <c r="M137" s="134" t="s">
        <v>19</v>
      </c>
      <c r="N137" s="135" t="s">
        <v>45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172</v>
      </c>
      <c r="AT137" s="138" t="s">
        <v>144</v>
      </c>
      <c r="AU137" s="138" t="s">
        <v>78</v>
      </c>
      <c r="AY137" s="17" t="s">
        <v>141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82</v>
      </c>
      <c r="BK137" s="139">
        <f>ROUND(I137*H137,2)</f>
        <v>0</v>
      </c>
      <c r="BL137" s="17" t="s">
        <v>172</v>
      </c>
      <c r="BM137" s="138" t="s">
        <v>635</v>
      </c>
    </row>
    <row r="138" spans="2:65" s="1" customFormat="1" ht="24.2" customHeight="1">
      <c r="B138" s="32"/>
      <c r="C138" s="126" t="s">
        <v>201</v>
      </c>
      <c r="D138" s="126" t="s">
        <v>144</v>
      </c>
      <c r="E138" s="127" t="s">
        <v>1324</v>
      </c>
      <c r="F138" s="128" t="s">
        <v>1325</v>
      </c>
      <c r="G138" s="129" t="s">
        <v>989</v>
      </c>
      <c r="H138" s="130">
        <v>17</v>
      </c>
      <c r="I138" s="131"/>
      <c r="J138" s="132">
        <f>ROUND(I138*H138,2)</f>
        <v>0</v>
      </c>
      <c r="K138" s="133"/>
      <c r="L138" s="32"/>
      <c r="M138" s="134" t="s">
        <v>19</v>
      </c>
      <c r="N138" s="135" t="s">
        <v>45</v>
      </c>
      <c r="P138" s="136">
        <f>O138*H138</f>
        <v>0</v>
      </c>
      <c r="Q138" s="136">
        <v>8.4999999999999995E-4</v>
      </c>
      <c r="R138" s="136">
        <f>Q138*H138</f>
        <v>1.4449999999999999E-2</v>
      </c>
      <c r="S138" s="136">
        <v>0</v>
      </c>
      <c r="T138" s="137">
        <f>S138*H138</f>
        <v>0</v>
      </c>
      <c r="AR138" s="138" t="s">
        <v>172</v>
      </c>
      <c r="AT138" s="138" t="s">
        <v>144</v>
      </c>
      <c r="AU138" s="138" t="s">
        <v>78</v>
      </c>
      <c r="AY138" s="17" t="s">
        <v>141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82</v>
      </c>
      <c r="BK138" s="139">
        <f>ROUND(I138*H138,2)</f>
        <v>0</v>
      </c>
      <c r="BL138" s="17" t="s">
        <v>172</v>
      </c>
      <c r="BM138" s="138" t="s">
        <v>643</v>
      </c>
    </row>
    <row r="139" spans="2:65" s="1" customFormat="1" ht="21.75" customHeight="1">
      <c r="B139" s="32"/>
      <c r="C139" s="126" t="s">
        <v>388</v>
      </c>
      <c r="D139" s="126" t="s">
        <v>144</v>
      </c>
      <c r="E139" s="127" t="s">
        <v>1326</v>
      </c>
      <c r="F139" s="128" t="s">
        <v>1327</v>
      </c>
      <c r="G139" s="129" t="s">
        <v>989</v>
      </c>
      <c r="H139" s="130">
        <v>8</v>
      </c>
      <c r="I139" s="131"/>
      <c r="J139" s="132">
        <f>ROUND(I139*H139,2)</f>
        <v>0</v>
      </c>
      <c r="K139" s="133"/>
      <c r="L139" s="32"/>
      <c r="M139" s="134" t="s">
        <v>19</v>
      </c>
      <c r="N139" s="135" t="s">
        <v>45</v>
      </c>
      <c r="P139" s="136">
        <f>O139*H139</f>
        <v>0</v>
      </c>
      <c r="Q139" s="136">
        <v>1E-3</v>
      </c>
      <c r="R139" s="136">
        <f>Q139*H139</f>
        <v>8.0000000000000002E-3</v>
      </c>
      <c r="S139" s="136">
        <v>0</v>
      </c>
      <c r="T139" s="137">
        <f>S139*H139</f>
        <v>0</v>
      </c>
      <c r="AR139" s="138" t="s">
        <v>172</v>
      </c>
      <c r="AT139" s="138" t="s">
        <v>144</v>
      </c>
      <c r="AU139" s="138" t="s">
        <v>78</v>
      </c>
      <c r="AY139" s="17" t="s">
        <v>141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82</v>
      </c>
      <c r="BK139" s="139">
        <f>ROUND(I139*H139,2)</f>
        <v>0</v>
      </c>
      <c r="BL139" s="17" t="s">
        <v>172</v>
      </c>
      <c r="BM139" s="138" t="s">
        <v>651</v>
      </c>
    </row>
    <row r="140" spans="2:65" s="1" customFormat="1" ht="16.5" customHeight="1">
      <c r="B140" s="32"/>
      <c r="C140" s="126" t="s">
        <v>206</v>
      </c>
      <c r="D140" s="126" t="s">
        <v>144</v>
      </c>
      <c r="E140" s="127" t="s">
        <v>1328</v>
      </c>
      <c r="F140" s="128" t="s">
        <v>1329</v>
      </c>
      <c r="G140" s="129" t="s">
        <v>344</v>
      </c>
      <c r="H140" s="130">
        <v>47</v>
      </c>
      <c r="I140" s="131"/>
      <c r="J140" s="132">
        <f>ROUND(I140*H140,2)</f>
        <v>0</v>
      </c>
      <c r="K140" s="133"/>
      <c r="L140" s="32"/>
      <c r="M140" s="134" t="s">
        <v>19</v>
      </c>
      <c r="N140" s="135" t="s">
        <v>45</v>
      </c>
      <c r="P140" s="136">
        <f>O140*H140</f>
        <v>0</v>
      </c>
      <c r="Q140" s="136">
        <v>6.3000000000000003E-4</v>
      </c>
      <c r="R140" s="136">
        <f>Q140*H140</f>
        <v>2.9610000000000001E-2</v>
      </c>
      <c r="S140" s="136">
        <v>0</v>
      </c>
      <c r="T140" s="137">
        <f>S140*H140</f>
        <v>0</v>
      </c>
      <c r="AR140" s="138" t="s">
        <v>172</v>
      </c>
      <c r="AT140" s="138" t="s">
        <v>144</v>
      </c>
      <c r="AU140" s="138" t="s">
        <v>78</v>
      </c>
      <c r="AY140" s="17" t="s">
        <v>141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82</v>
      </c>
      <c r="BK140" s="139">
        <f>ROUND(I140*H140,2)</f>
        <v>0</v>
      </c>
      <c r="BL140" s="17" t="s">
        <v>172</v>
      </c>
      <c r="BM140" s="138" t="s">
        <v>659</v>
      </c>
    </row>
    <row r="141" spans="2:65" s="1" customFormat="1" ht="19.5">
      <c r="B141" s="32"/>
      <c r="D141" s="156" t="s">
        <v>226</v>
      </c>
      <c r="F141" s="157" t="s">
        <v>1330</v>
      </c>
      <c r="I141" s="154"/>
      <c r="L141" s="32"/>
      <c r="M141" s="155"/>
      <c r="T141" s="53"/>
      <c r="AT141" s="17" t="s">
        <v>226</v>
      </c>
      <c r="AU141" s="17" t="s">
        <v>78</v>
      </c>
    </row>
    <row r="142" spans="2:65" s="1" customFormat="1" ht="16.5" customHeight="1">
      <c r="B142" s="32"/>
      <c r="C142" s="126" t="s">
        <v>398</v>
      </c>
      <c r="D142" s="126" t="s">
        <v>144</v>
      </c>
      <c r="E142" s="127" t="s">
        <v>1331</v>
      </c>
      <c r="F142" s="128" t="s">
        <v>1332</v>
      </c>
      <c r="G142" s="129" t="s">
        <v>344</v>
      </c>
      <c r="H142" s="130">
        <v>1</v>
      </c>
      <c r="I142" s="131"/>
      <c r="J142" s="132">
        <f>ROUND(I142*H142,2)</f>
        <v>0</v>
      </c>
      <c r="K142" s="133"/>
      <c r="L142" s="32"/>
      <c r="M142" s="134" t="s">
        <v>19</v>
      </c>
      <c r="N142" s="135" t="s">
        <v>45</v>
      </c>
      <c r="P142" s="136">
        <f>O142*H142</f>
        <v>0</v>
      </c>
      <c r="Q142" s="136">
        <v>6.9999999999999999E-4</v>
      </c>
      <c r="R142" s="136">
        <f>Q142*H142</f>
        <v>6.9999999999999999E-4</v>
      </c>
      <c r="S142" s="136">
        <v>0</v>
      </c>
      <c r="T142" s="137">
        <f>S142*H142</f>
        <v>0</v>
      </c>
      <c r="AR142" s="138" t="s">
        <v>172</v>
      </c>
      <c r="AT142" s="138" t="s">
        <v>144</v>
      </c>
      <c r="AU142" s="138" t="s">
        <v>78</v>
      </c>
      <c r="AY142" s="17" t="s">
        <v>141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82</v>
      </c>
      <c r="BK142" s="139">
        <f>ROUND(I142*H142,2)</f>
        <v>0</v>
      </c>
      <c r="BL142" s="17" t="s">
        <v>172</v>
      </c>
      <c r="BM142" s="138" t="s">
        <v>667</v>
      </c>
    </row>
    <row r="143" spans="2:65" s="1" customFormat="1" ht="19.5">
      <c r="B143" s="32"/>
      <c r="D143" s="156" t="s">
        <v>226</v>
      </c>
      <c r="F143" s="157" t="s">
        <v>1330</v>
      </c>
      <c r="I143" s="154"/>
      <c r="L143" s="32"/>
      <c r="M143" s="155"/>
      <c r="T143" s="53"/>
      <c r="AT143" s="17" t="s">
        <v>226</v>
      </c>
      <c r="AU143" s="17" t="s">
        <v>78</v>
      </c>
    </row>
    <row r="144" spans="2:65" s="1" customFormat="1" ht="16.5" customHeight="1">
      <c r="B144" s="32"/>
      <c r="C144" s="126" t="s">
        <v>405</v>
      </c>
      <c r="D144" s="126" t="s">
        <v>144</v>
      </c>
      <c r="E144" s="127" t="s">
        <v>1333</v>
      </c>
      <c r="F144" s="128" t="s">
        <v>1334</v>
      </c>
      <c r="G144" s="129" t="s">
        <v>1335</v>
      </c>
      <c r="H144" s="130">
        <v>6</v>
      </c>
      <c r="I144" s="131"/>
      <c r="J144" s="132">
        <f>ROUND(I144*H144,2)</f>
        <v>0</v>
      </c>
      <c r="K144" s="133"/>
      <c r="L144" s="32"/>
      <c r="M144" s="134" t="s">
        <v>19</v>
      </c>
      <c r="N144" s="135" t="s">
        <v>45</v>
      </c>
      <c r="P144" s="136">
        <f>O144*H144</f>
        <v>0</v>
      </c>
      <c r="Q144" s="136">
        <v>1.48E-3</v>
      </c>
      <c r="R144" s="136">
        <f>Q144*H144</f>
        <v>8.879999999999999E-3</v>
      </c>
      <c r="S144" s="136">
        <v>0</v>
      </c>
      <c r="T144" s="137">
        <f>S144*H144</f>
        <v>0</v>
      </c>
      <c r="AR144" s="138" t="s">
        <v>172</v>
      </c>
      <c r="AT144" s="138" t="s">
        <v>144</v>
      </c>
      <c r="AU144" s="138" t="s">
        <v>78</v>
      </c>
      <c r="AY144" s="17" t="s">
        <v>141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82</v>
      </c>
      <c r="BK144" s="139">
        <f>ROUND(I144*H144,2)</f>
        <v>0</v>
      </c>
      <c r="BL144" s="17" t="s">
        <v>172</v>
      </c>
      <c r="BM144" s="138" t="s">
        <v>675</v>
      </c>
    </row>
    <row r="145" spans="2:65" s="1" customFormat="1" ht="19.5">
      <c r="B145" s="32"/>
      <c r="D145" s="156" t="s">
        <v>226</v>
      </c>
      <c r="F145" s="157" t="s">
        <v>1330</v>
      </c>
      <c r="I145" s="154"/>
      <c r="L145" s="32"/>
      <c r="M145" s="155"/>
      <c r="T145" s="53"/>
      <c r="AT145" s="17" t="s">
        <v>226</v>
      </c>
      <c r="AU145" s="17" t="s">
        <v>78</v>
      </c>
    </row>
    <row r="146" spans="2:65" s="1" customFormat="1" ht="21.75" customHeight="1">
      <c r="B146" s="32"/>
      <c r="C146" s="126" t="s">
        <v>410</v>
      </c>
      <c r="D146" s="126" t="s">
        <v>144</v>
      </c>
      <c r="E146" s="127" t="s">
        <v>1336</v>
      </c>
      <c r="F146" s="128" t="s">
        <v>1337</v>
      </c>
      <c r="G146" s="129" t="s">
        <v>344</v>
      </c>
      <c r="H146" s="130">
        <v>4</v>
      </c>
      <c r="I146" s="131"/>
      <c r="J146" s="132">
        <f t="shared" ref="J146:J152" si="10">ROUND(I146*H146,2)</f>
        <v>0</v>
      </c>
      <c r="K146" s="133"/>
      <c r="L146" s="32"/>
      <c r="M146" s="134" t="s">
        <v>19</v>
      </c>
      <c r="N146" s="135" t="s">
        <v>45</v>
      </c>
      <c r="P146" s="136">
        <f t="shared" ref="P146:P152" si="11">O146*H146</f>
        <v>0</v>
      </c>
      <c r="Q146" s="136">
        <v>2.9999999999999997E-4</v>
      </c>
      <c r="R146" s="136">
        <f t="shared" ref="R146:R152" si="12">Q146*H146</f>
        <v>1.1999999999999999E-3</v>
      </c>
      <c r="S146" s="136">
        <v>0</v>
      </c>
      <c r="T146" s="137">
        <f t="shared" ref="T146:T152" si="13">S146*H146</f>
        <v>0</v>
      </c>
      <c r="AR146" s="138" t="s">
        <v>172</v>
      </c>
      <c r="AT146" s="138" t="s">
        <v>144</v>
      </c>
      <c r="AU146" s="138" t="s">
        <v>78</v>
      </c>
      <c r="AY146" s="17" t="s">
        <v>141</v>
      </c>
      <c r="BE146" s="139">
        <f t="shared" ref="BE146:BE152" si="14">IF(N146="základní",J146,0)</f>
        <v>0</v>
      </c>
      <c r="BF146" s="139">
        <f t="shared" ref="BF146:BF152" si="15">IF(N146="snížená",J146,0)</f>
        <v>0</v>
      </c>
      <c r="BG146" s="139">
        <f t="shared" ref="BG146:BG152" si="16">IF(N146="zákl. přenesená",J146,0)</f>
        <v>0</v>
      </c>
      <c r="BH146" s="139">
        <f t="shared" ref="BH146:BH152" si="17">IF(N146="sníž. přenesená",J146,0)</f>
        <v>0</v>
      </c>
      <c r="BI146" s="139">
        <f t="shared" ref="BI146:BI152" si="18">IF(N146="nulová",J146,0)</f>
        <v>0</v>
      </c>
      <c r="BJ146" s="17" t="s">
        <v>82</v>
      </c>
      <c r="BK146" s="139">
        <f t="shared" ref="BK146:BK152" si="19">ROUND(I146*H146,2)</f>
        <v>0</v>
      </c>
      <c r="BL146" s="17" t="s">
        <v>172</v>
      </c>
      <c r="BM146" s="138" t="s">
        <v>683</v>
      </c>
    </row>
    <row r="147" spans="2:65" s="1" customFormat="1" ht="24.2" customHeight="1">
      <c r="B147" s="32"/>
      <c r="C147" s="126" t="s">
        <v>414</v>
      </c>
      <c r="D147" s="126" t="s">
        <v>144</v>
      </c>
      <c r="E147" s="127" t="s">
        <v>1338</v>
      </c>
      <c r="F147" s="128" t="s">
        <v>1339</v>
      </c>
      <c r="G147" s="129" t="s">
        <v>344</v>
      </c>
      <c r="H147" s="130">
        <v>1</v>
      </c>
      <c r="I147" s="131"/>
      <c r="J147" s="132">
        <f t="shared" si="10"/>
        <v>0</v>
      </c>
      <c r="K147" s="133"/>
      <c r="L147" s="32"/>
      <c r="M147" s="134" t="s">
        <v>19</v>
      </c>
      <c r="N147" s="135" t="s">
        <v>45</v>
      </c>
      <c r="P147" s="136">
        <f t="shared" si="11"/>
        <v>0</v>
      </c>
      <c r="Q147" s="136">
        <v>1.9000000000000001E-4</v>
      </c>
      <c r="R147" s="136">
        <f t="shared" si="12"/>
        <v>1.9000000000000001E-4</v>
      </c>
      <c r="S147" s="136">
        <v>0</v>
      </c>
      <c r="T147" s="137">
        <f t="shared" si="13"/>
        <v>0</v>
      </c>
      <c r="AR147" s="138" t="s">
        <v>172</v>
      </c>
      <c r="AT147" s="138" t="s">
        <v>144</v>
      </c>
      <c r="AU147" s="138" t="s">
        <v>78</v>
      </c>
      <c r="AY147" s="17" t="s">
        <v>141</v>
      </c>
      <c r="BE147" s="139">
        <f t="shared" si="14"/>
        <v>0</v>
      </c>
      <c r="BF147" s="139">
        <f t="shared" si="15"/>
        <v>0</v>
      </c>
      <c r="BG147" s="139">
        <f t="shared" si="16"/>
        <v>0</v>
      </c>
      <c r="BH147" s="139">
        <f t="shared" si="17"/>
        <v>0</v>
      </c>
      <c r="BI147" s="139">
        <f t="shared" si="18"/>
        <v>0</v>
      </c>
      <c r="BJ147" s="17" t="s">
        <v>82</v>
      </c>
      <c r="BK147" s="139">
        <f t="shared" si="19"/>
        <v>0</v>
      </c>
      <c r="BL147" s="17" t="s">
        <v>172</v>
      </c>
      <c r="BM147" s="138" t="s">
        <v>691</v>
      </c>
    </row>
    <row r="148" spans="2:65" s="1" customFormat="1" ht="21.75" customHeight="1">
      <c r="B148" s="32"/>
      <c r="C148" s="126" t="s">
        <v>543</v>
      </c>
      <c r="D148" s="126" t="s">
        <v>144</v>
      </c>
      <c r="E148" s="127" t="s">
        <v>1340</v>
      </c>
      <c r="F148" s="128" t="s">
        <v>1341</v>
      </c>
      <c r="G148" s="129" t="s">
        <v>344</v>
      </c>
      <c r="H148" s="130">
        <v>3</v>
      </c>
      <c r="I148" s="131"/>
      <c r="J148" s="132">
        <f t="shared" si="10"/>
        <v>0</v>
      </c>
      <c r="K148" s="133"/>
      <c r="L148" s="32"/>
      <c r="M148" s="134" t="s">
        <v>19</v>
      </c>
      <c r="N148" s="135" t="s">
        <v>45</v>
      </c>
      <c r="P148" s="136">
        <f t="shared" si="11"/>
        <v>0</v>
      </c>
      <c r="Q148" s="136">
        <v>1.5E-3</v>
      </c>
      <c r="R148" s="136">
        <f t="shared" si="12"/>
        <v>4.5000000000000005E-3</v>
      </c>
      <c r="S148" s="136">
        <v>0</v>
      </c>
      <c r="T148" s="137">
        <f t="shared" si="13"/>
        <v>0</v>
      </c>
      <c r="AR148" s="138" t="s">
        <v>172</v>
      </c>
      <c r="AT148" s="138" t="s">
        <v>144</v>
      </c>
      <c r="AU148" s="138" t="s">
        <v>78</v>
      </c>
      <c r="AY148" s="17" t="s">
        <v>141</v>
      </c>
      <c r="BE148" s="139">
        <f t="shared" si="14"/>
        <v>0</v>
      </c>
      <c r="BF148" s="139">
        <f t="shared" si="15"/>
        <v>0</v>
      </c>
      <c r="BG148" s="139">
        <f t="shared" si="16"/>
        <v>0</v>
      </c>
      <c r="BH148" s="139">
        <f t="shared" si="17"/>
        <v>0</v>
      </c>
      <c r="BI148" s="139">
        <f t="shared" si="18"/>
        <v>0</v>
      </c>
      <c r="BJ148" s="17" t="s">
        <v>82</v>
      </c>
      <c r="BK148" s="139">
        <f t="shared" si="19"/>
        <v>0</v>
      </c>
      <c r="BL148" s="17" t="s">
        <v>172</v>
      </c>
      <c r="BM148" s="138" t="s">
        <v>699</v>
      </c>
    </row>
    <row r="149" spans="2:65" s="1" customFormat="1" ht="24.2" customHeight="1">
      <c r="B149" s="32"/>
      <c r="C149" s="126" t="s">
        <v>547</v>
      </c>
      <c r="D149" s="126" t="s">
        <v>144</v>
      </c>
      <c r="E149" s="127" t="s">
        <v>1342</v>
      </c>
      <c r="F149" s="128" t="s">
        <v>1343</v>
      </c>
      <c r="G149" s="129" t="s">
        <v>344</v>
      </c>
      <c r="H149" s="130">
        <v>3</v>
      </c>
      <c r="I149" s="131"/>
      <c r="J149" s="132">
        <f t="shared" si="10"/>
        <v>0</v>
      </c>
      <c r="K149" s="133"/>
      <c r="L149" s="32"/>
      <c r="M149" s="134" t="s">
        <v>19</v>
      </c>
      <c r="N149" s="135" t="s">
        <v>45</v>
      </c>
      <c r="P149" s="136">
        <f t="shared" si="11"/>
        <v>0</v>
      </c>
      <c r="Q149" s="136">
        <v>2.4000000000000001E-4</v>
      </c>
      <c r="R149" s="136">
        <f t="shared" si="12"/>
        <v>7.2000000000000005E-4</v>
      </c>
      <c r="S149" s="136">
        <v>0</v>
      </c>
      <c r="T149" s="137">
        <f t="shared" si="13"/>
        <v>0</v>
      </c>
      <c r="AR149" s="138" t="s">
        <v>172</v>
      </c>
      <c r="AT149" s="138" t="s">
        <v>144</v>
      </c>
      <c r="AU149" s="138" t="s">
        <v>78</v>
      </c>
      <c r="AY149" s="17" t="s">
        <v>141</v>
      </c>
      <c r="BE149" s="139">
        <f t="shared" si="14"/>
        <v>0</v>
      </c>
      <c r="BF149" s="139">
        <f t="shared" si="15"/>
        <v>0</v>
      </c>
      <c r="BG149" s="139">
        <f t="shared" si="16"/>
        <v>0</v>
      </c>
      <c r="BH149" s="139">
        <f t="shared" si="17"/>
        <v>0</v>
      </c>
      <c r="BI149" s="139">
        <f t="shared" si="18"/>
        <v>0</v>
      </c>
      <c r="BJ149" s="17" t="s">
        <v>82</v>
      </c>
      <c r="BK149" s="139">
        <f t="shared" si="19"/>
        <v>0</v>
      </c>
      <c r="BL149" s="17" t="s">
        <v>172</v>
      </c>
      <c r="BM149" s="138" t="s">
        <v>707</v>
      </c>
    </row>
    <row r="150" spans="2:65" s="1" customFormat="1" ht="24.2" customHeight="1">
      <c r="B150" s="32"/>
      <c r="C150" s="126" t="s">
        <v>551</v>
      </c>
      <c r="D150" s="126" t="s">
        <v>144</v>
      </c>
      <c r="E150" s="127" t="s">
        <v>1344</v>
      </c>
      <c r="F150" s="128" t="s">
        <v>1345</v>
      </c>
      <c r="G150" s="129" t="s">
        <v>344</v>
      </c>
      <c r="H150" s="130">
        <v>3</v>
      </c>
      <c r="I150" s="131"/>
      <c r="J150" s="132">
        <f t="shared" si="10"/>
        <v>0</v>
      </c>
      <c r="K150" s="133"/>
      <c r="L150" s="32"/>
      <c r="M150" s="134" t="s">
        <v>19</v>
      </c>
      <c r="N150" s="135" t="s">
        <v>45</v>
      </c>
      <c r="P150" s="136">
        <f t="shared" si="11"/>
        <v>0</v>
      </c>
      <c r="Q150" s="136">
        <v>4.0000000000000002E-4</v>
      </c>
      <c r="R150" s="136">
        <f t="shared" si="12"/>
        <v>1.2000000000000001E-3</v>
      </c>
      <c r="S150" s="136">
        <v>0</v>
      </c>
      <c r="T150" s="137">
        <f t="shared" si="13"/>
        <v>0</v>
      </c>
      <c r="AR150" s="138" t="s">
        <v>172</v>
      </c>
      <c r="AT150" s="138" t="s">
        <v>144</v>
      </c>
      <c r="AU150" s="138" t="s">
        <v>78</v>
      </c>
      <c r="AY150" s="17" t="s">
        <v>141</v>
      </c>
      <c r="BE150" s="139">
        <f t="shared" si="14"/>
        <v>0</v>
      </c>
      <c r="BF150" s="139">
        <f t="shared" si="15"/>
        <v>0</v>
      </c>
      <c r="BG150" s="139">
        <f t="shared" si="16"/>
        <v>0</v>
      </c>
      <c r="BH150" s="139">
        <f t="shared" si="17"/>
        <v>0</v>
      </c>
      <c r="BI150" s="139">
        <f t="shared" si="18"/>
        <v>0</v>
      </c>
      <c r="BJ150" s="17" t="s">
        <v>82</v>
      </c>
      <c r="BK150" s="139">
        <f t="shared" si="19"/>
        <v>0</v>
      </c>
      <c r="BL150" s="17" t="s">
        <v>172</v>
      </c>
      <c r="BM150" s="138" t="s">
        <v>715</v>
      </c>
    </row>
    <row r="151" spans="2:65" s="1" customFormat="1" ht="21.75" customHeight="1">
      <c r="B151" s="32"/>
      <c r="C151" s="126" t="s">
        <v>555</v>
      </c>
      <c r="D151" s="126" t="s">
        <v>144</v>
      </c>
      <c r="E151" s="127" t="s">
        <v>1346</v>
      </c>
      <c r="F151" s="128" t="s">
        <v>1347</v>
      </c>
      <c r="G151" s="129" t="s">
        <v>344</v>
      </c>
      <c r="H151" s="130">
        <v>7</v>
      </c>
      <c r="I151" s="131"/>
      <c r="J151" s="132">
        <f t="shared" si="10"/>
        <v>0</v>
      </c>
      <c r="K151" s="133"/>
      <c r="L151" s="32"/>
      <c r="M151" s="134" t="s">
        <v>19</v>
      </c>
      <c r="N151" s="135" t="s">
        <v>45</v>
      </c>
      <c r="P151" s="136">
        <f t="shared" si="11"/>
        <v>0</v>
      </c>
      <c r="Q151" s="136">
        <v>2.4399999999999999E-3</v>
      </c>
      <c r="R151" s="136">
        <f t="shared" si="12"/>
        <v>1.7079999999999998E-2</v>
      </c>
      <c r="S151" s="136">
        <v>0</v>
      </c>
      <c r="T151" s="137">
        <f t="shared" si="13"/>
        <v>0</v>
      </c>
      <c r="AR151" s="138" t="s">
        <v>172</v>
      </c>
      <c r="AT151" s="138" t="s">
        <v>144</v>
      </c>
      <c r="AU151" s="138" t="s">
        <v>78</v>
      </c>
      <c r="AY151" s="17" t="s">
        <v>141</v>
      </c>
      <c r="BE151" s="139">
        <f t="shared" si="14"/>
        <v>0</v>
      </c>
      <c r="BF151" s="139">
        <f t="shared" si="15"/>
        <v>0</v>
      </c>
      <c r="BG151" s="139">
        <f t="shared" si="16"/>
        <v>0</v>
      </c>
      <c r="BH151" s="139">
        <f t="shared" si="17"/>
        <v>0</v>
      </c>
      <c r="BI151" s="139">
        <f t="shared" si="18"/>
        <v>0</v>
      </c>
      <c r="BJ151" s="17" t="s">
        <v>82</v>
      </c>
      <c r="BK151" s="139">
        <f t="shared" si="19"/>
        <v>0</v>
      </c>
      <c r="BL151" s="17" t="s">
        <v>172</v>
      </c>
      <c r="BM151" s="138" t="s">
        <v>723</v>
      </c>
    </row>
    <row r="152" spans="2:65" s="1" customFormat="1" ht="16.5" customHeight="1">
      <c r="B152" s="32"/>
      <c r="C152" s="126" t="s">
        <v>559</v>
      </c>
      <c r="D152" s="126" t="s">
        <v>144</v>
      </c>
      <c r="E152" s="127" t="s">
        <v>1348</v>
      </c>
      <c r="F152" s="128" t="s">
        <v>1349</v>
      </c>
      <c r="G152" s="129" t="s">
        <v>171</v>
      </c>
      <c r="H152" s="130">
        <v>208</v>
      </c>
      <c r="I152" s="131"/>
      <c r="J152" s="132">
        <f t="shared" si="10"/>
        <v>0</v>
      </c>
      <c r="K152" s="133"/>
      <c r="L152" s="32"/>
      <c r="M152" s="134" t="s">
        <v>19</v>
      </c>
      <c r="N152" s="135" t="s">
        <v>45</v>
      </c>
      <c r="P152" s="136">
        <f t="shared" si="11"/>
        <v>0</v>
      </c>
      <c r="Q152" s="136">
        <v>1.8000000000000001E-4</v>
      </c>
      <c r="R152" s="136">
        <f t="shared" si="12"/>
        <v>3.7440000000000001E-2</v>
      </c>
      <c r="S152" s="136">
        <v>0</v>
      </c>
      <c r="T152" s="137">
        <f t="shared" si="13"/>
        <v>0</v>
      </c>
      <c r="AR152" s="138" t="s">
        <v>172</v>
      </c>
      <c r="AT152" s="138" t="s">
        <v>144</v>
      </c>
      <c r="AU152" s="138" t="s">
        <v>78</v>
      </c>
      <c r="AY152" s="17" t="s">
        <v>141</v>
      </c>
      <c r="BE152" s="139">
        <f t="shared" si="14"/>
        <v>0</v>
      </c>
      <c r="BF152" s="139">
        <f t="shared" si="15"/>
        <v>0</v>
      </c>
      <c r="BG152" s="139">
        <f t="shared" si="16"/>
        <v>0</v>
      </c>
      <c r="BH152" s="139">
        <f t="shared" si="17"/>
        <v>0</v>
      </c>
      <c r="BI152" s="139">
        <f t="shared" si="18"/>
        <v>0</v>
      </c>
      <c r="BJ152" s="17" t="s">
        <v>82</v>
      </c>
      <c r="BK152" s="139">
        <f t="shared" si="19"/>
        <v>0</v>
      </c>
      <c r="BL152" s="17" t="s">
        <v>172</v>
      </c>
      <c r="BM152" s="138" t="s">
        <v>731</v>
      </c>
    </row>
    <row r="153" spans="2:65" s="1" customFormat="1" ht="19.5">
      <c r="B153" s="32"/>
      <c r="D153" s="156" t="s">
        <v>226</v>
      </c>
      <c r="F153" s="157" t="s">
        <v>1350</v>
      </c>
      <c r="I153" s="154"/>
      <c r="L153" s="32"/>
      <c r="M153" s="155"/>
      <c r="T153" s="53"/>
      <c r="AT153" s="17" t="s">
        <v>226</v>
      </c>
      <c r="AU153" s="17" t="s">
        <v>78</v>
      </c>
    </row>
    <row r="154" spans="2:65" s="1" customFormat="1" ht="21.75" customHeight="1">
      <c r="B154" s="32"/>
      <c r="C154" s="126" t="s">
        <v>563</v>
      </c>
      <c r="D154" s="126" t="s">
        <v>144</v>
      </c>
      <c r="E154" s="127" t="s">
        <v>1351</v>
      </c>
      <c r="F154" s="128" t="s">
        <v>1352</v>
      </c>
      <c r="G154" s="129" t="s">
        <v>171</v>
      </c>
      <c r="H154" s="130">
        <v>208</v>
      </c>
      <c r="I154" s="131"/>
      <c r="J154" s="132">
        <f>ROUND(I154*H154,2)</f>
        <v>0</v>
      </c>
      <c r="K154" s="133"/>
      <c r="L154" s="32"/>
      <c r="M154" s="134" t="s">
        <v>19</v>
      </c>
      <c r="N154" s="135" t="s">
        <v>45</v>
      </c>
      <c r="P154" s="136">
        <f>O154*H154</f>
        <v>0</v>
      </c>
      <c r="Q154" s="136">
        <v>1.0000000000000001E-5</v>
      </c>
      <c r="R154" s="136">
        <f>Q154*H154</f>
        <v>2.0800000000000003E-3</v>
      </c>
      <c r="S154" s="136">
        <v>0</v>
      </c>
      <c r="T154" s="137">
        <f>S154*H154</f>
        <v>0</v>
      </c>
      <c r="AR154" s="138" t="s">
        <v>172</v>
      </c>
      <c r="AT154" s="138" t="s">
        <v>144</v>
      </c>
      <c r="AU154" s="138" t="s">
        <v>78</v>
      </c>
      <c r="AY154" s="17" t="s">
        <v>141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82</v>
      </c>
      <c r="BK154" s="139">
        <f>ROUND(I154*H154,2)</f>
        <v>0</v>
      </c>
      <c r="BL154" s="17" t="s">
        <v>172</v>
      </c>
      <c r="BM154" s="138" t="s">
        <v>741</v>
      </c>
    </row>
    <row r="155" spans="2:65" s="1" customFormat="1" ht="19.5">
      <c r="B155" s="32"/>
      <c r="D155" s="156" t="s">
        <v>226</v>
      </c>
      <c r="F155" s="157" t="s">
        <v>1353</v>
      </c>
      <c r="I155" s="154"/>
      <c r="L155" s="32"/>
      <c r="M155" s="155"/>
      <c r="T155" s="53"/>
      <c r="AT155" s="17" t="s">
        <v>226</v>
      </c>
      <c r="AU155" s="17" t="s">
        <v>78</v>
      </c>
    </row>
    <row r="156" spans="2:65" s="1" customFormat="1" ht="21.75" customHeight="1">
      <c r="B156" s="32"/>
      <c r="C156" s="126" t="s">
        <v>567</v>
      </c>
      <c r="D156" s="126" t="s">
        <v>144</v>
      </c>
      <c r="E156" s="127" t="s">
        <v>1354</v>
      </c>
      <c r="F156" s="128" t="s">
        <v>1355</v>
      </c>
      <c r="G156" s="129" t="s">
        <v>261</v>
      </c>
      <c r="H156" s="130">
        <v>1.28</v>
      </c>
      <c r="I156" s="131"/>
      <c r="J156" s="132">
        <f>ROUND(I156*H156,2)</f>
        <v>0</v>
      </c>
      <c r="K156" s="133"/>
      <c r="L156" s="32"/>
      <c r="M156" s="134" t="s">
        <v>19</v>
      </c>
      <c r="N156" s="135" t="s">
        <v>45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172</v>
      </c>
      <c r="AT156" s="138" t="s">
        <v>144</v>
      </c>
      <c r="AU156" s="138" t="s">
        <v>78</v>
      </c>
      <c r="AY156" s="17" t="s">
        <v>141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82</v>
      </c>
      <c r="BK156" s="139">
        <f>ROUND(I156*H156,2)</f>
        <v>0</v>
      </c>
      <c r="BL156" s="17" t="s">
        <v>172</v>
      </c>
      <c r="BM156" s="138" t="s">
        <v>749</v>
      </c>
    </row>
    <row r="157" spans="2:65" s="10" customFormat="1" ht="25.9" customHeight="1">
      <c r="B157" s="116"/>
      <c r="D157" s="117" t="s">
        <v>72</v>
      </c>
      <c r="E157" s="118" t="s">
        <v>1356</v>
      </c>
      <c r="F157" s="118" t="s">
        <v>1357</v>
      </c>
      <c r="I157" s="119"/>
      <c r="J157" s="120">
        <f>BK157</f>
        <v>0</v>
      </c>
      <c r="L157" s="116"/>
      <c r="M157" s="121"/>
      <c r="P157" s="122">
        <f>SUM(P158:P189)</f>
        <v>0</v>
      </c>
      <c r="R157" s="122">
        <f>SUM(R158:R189)</f>
        <v>0.87398999999999982</v>
      </c>
      <c r="T157" s="123">
        <f>SUM(T158:T189)</f>
        <v>0</v>
      </c>
      <c r="AR157" s="117" t="s">
        <v>82</v>
      </c>
      <c r="AT157" s="124" t="s">
        <v>72</v>
      </c>
      <c r="AU157" s="124" t="s">
        <v>73</v>
      </c>
      <c r="AY157" s="117" t="s">
        <v>141</v>
      </c>
      <c r="BK157" s="125">
        <f>SUM(BK158:BK189)</f>
        <v>0</v>
      </c>
    </row>
    <row r="158" spans="2:65" s="1" customFormat="1" ht="24.2" customHeight="1">
      <c r="B158" s="32"/>
      <c r="C158" s="126" t="s">
        <v>571</v>
      </c>
      <c r="D158" s="126" t="s">
        <v>144</v>
      </c>
      <c r="E158" s="127" t="s">
        <v>1358</v>
      </c>
      <c r="F158" s="128" t="s">
        <v>1359</v>
      </c>
      <c r="G158" s="129" t="s">
        <v>989</v>
      </c>
      <c r="H158" s="130">
        <v>6</v>
      </c>
      <c r="I158" s="131"/>
      <c r="J158" s="132">
        <f t="shared" ref="J158:J169" si="20">ROUND(I158*H158,2)</f>
        <v>0</v>
      </c>
      <c r="K158" s="133"/>
      <c r="L158" s="32"/>
      <c r="M158" s="134" t="s">
        <v>19</v>
      </c>
      <c r="N158" s="135" t="s">
        <v>45</v>
      </c>
      <c r="P158" s="136">
        <f t="shared" ref="P158:P169" si="21">O158*H158</f>
        <v>0</v>
      </c>
      <c r="Q158" s="136">
        <v>1.77E-2</v>
      </c>
      <c r="R158" s="136">
        <f t="shared" ref="R158:R169" si="22">Q158*H158</f>
        <v>0.1062</v>
      </c>
      <c r="S158" s="136">
        <v>0</v>
      </c>
      <c r="T158" s="137">
        <f t="shared" ref="T158:T169" si="23">S158*H158</f>
        <v>0</v>
      </c>
      <c r="AR158" s="138" t="s">
        <v>172</v>
      </c>
      <c r="AT158" s="138" t="s">
        <v>144</v>
      </c>
      <c r="AU158" s="138" t="s">
        <v>78</v>
      </c>
      <c r="AY158" s="17" t="s">
        <v>141</v>
      </c>
      <c r="BE158" s="139">
        <f t="shared" ref="BE158:BE169" si="24">IF(N158="základní",J158,0)</f>
        <v>0</v>
      </c>
      <c r="BF158" s="139">
        <f t="shared" ref="BF158:BF169" si="25">IF(N158="snížená",J158,0)</f>
        <v>0</v>
      </c>
      <c r="BG158" s="139">
        <f t="shared" ref="BG158:BG169" si="26">IF(N158="zákl. přenesená",J158,0)</f>
        <v>0</v>
      </c>
      <c r="BH158" s="139">
        <f t="shared" ref="BH158:BH169" si="27">IF(N158="sníž. přenesená",J158,0)</f>
        <v>0</v>
      </c>
      <c r="BI158" s="139">
        <f t="shared" ref="BI158:BI169" si="28">IF(N158="nulová",J158,0)</f>
        <v>0</v>
      </c>
      <c r="BJ158" s="17" t="s">
        <v>82</v>
      </c>
      <c r="BK158" s="139">
        <f t="shared" ref="BK158:BK169" si="29">ROUND(I158*H158,2)</f>
        <v>0</v>
      </c>
      <c r="BL158" s="17" t="s">
        <v>172</v>
      </c>
      <c r="BM158" s="138" t="s">
        <v>757</v>
      </c>
    </row>
    <row r="159" spans="2:65" s="1" customFormat="1" ht="16.5" customHeight="1">
      <c r="B159" s="32"/>
      <c r="C159" s="126" t="s">
        <v>575</v>
      </c>
      <c r="D159" s="126" t="s">
        <v>144</v>
      </c>
      <c r="E159" s="127" t="s">
        <v>1360</v>
      </c>
      <c r="F159" s="128" t="s">
        <v>1361</v>
      </c>
      <c r="G159" s="129" t="s">
        <v>989</v>
      </c>
      <c r="H159" s="130">
        <v>1</v>
      </c>
      <c r="I159" s="131"/>
      <c r="J159" s="132">
        <f t="shared" si="20"/>
        <v>0</v>
      </c>
      <c r="K159" s="133"/>
      <c r="L159" s="32"/>
      <c r="M159" s="134" t="s">
        <v>19</v>
      </c>
      <c r="N159" s="135" t="s">
        <v>45</v>
      </c>
      <c r="P159" s="136">
        <f t="shared" si="21"/>
        <v>0</v>
      </c>
      <c r="Q159" s="136">
        <v>1.8870000000000001E-2</v>
      </c>
      <c r="R159" s="136">
        <f t="shared" si="22"/>
        <v>1.8870000000000001E-2</v>
      </c>
      <c r="S159" s="136">
        <v>0</v>
      </c>
      <c r="T159" s="137">
        <f t="shared" si="23"/>
        <v>0</v>
      </c>
      <c r="AR159" s="138" t="s">
        <v>172</v>
      </c>
      <c r="AT159" s="138" t="s">
        <v>144</v>
      </c>
      <c r="AU159" s="138" t="s">
        <v>78</v>
      </c>
      <c r="AY159" s="17" t="s">
        <v>141</v>
      </c>
      <c r="BE159" s="139">
        <f t="shared" si="24"/>
        <v>0</v>
      </c>
      <c r="BF159" s="139">
        <f t="shared" si="25"/>
        <v>0</v>
      </c>
      <c r="BG159" s="139">
        <f t="shared" si="26"/>
        <v>0</v>
      </c>
      <c r="BH159" s="139">
        <f t="shared" si="27"/>
        <v>0</v>
      </c>
      <c r="BI159" s="139">
        <f t="shared" si="28"/>
        <v>0</v>
      </c>
      <c r="BJ159" s="17" t="s">
        <v>82</v>
      </c>
      <c r="BK159" s="139">
        <f t="shared" si="29"/>
        <v>0</v>
      </c>
      <c r="BL159" s="17" t="s">
        <v>172</v>
      </c>
      <c r="BM159" s="138" t="s">
        <v>767</v>
      </c>
    </row>
    <row r="160" spans="2:65" s="1" customFormat="1" ht="21.75" customHeight="1">
      <c r="B160" s="32"/>
      <c r="C160" s="126" t="s">
        <v>579</v>
      </c>
      <c r="D160" s="126" t="s">
        <v>144</v>
      </c>
      <c r="E160" s="127" t="s">
        <v>1362</v>
      </c>
      <c r="F160" s="128" t="s">
        <v>1363</v>
      </c>
      <c r="G160" s="129" t="s">
        <v>989</v>
      </c>
      <c r="H160" s="130">
        <v>9</v>
      </c>
      <c r="I160" s="131"/>
      <c r="J160" s="132">
        <f t="shared" si="20"/>
        <v>0</v>
      </c>
      <c r="K160" s="133"/>
      <c r="L160" s="32"/>
      <c r="M160" s="134" t="s">
        <v>19</v>
      </c>
      <c r="N160" s="135" t="s">
        <v>45</v>
      </c>
      <c r="P160" s="136">
        <f t="shared" si="21"/>
        <v>0</v>
      </c>
      <c r="Q160" s="136">
        <v>1.721E-2</v>
      </c>
      <c r="R160" s="136">
        <f t="shared" si="22"/>
        <v>0.15489</v>
      </c>
      <c r="S160" s="136">
        <v>0</v>
      </c>
      <c r="T160" s="137">
        <f t="shared" si="23"/>
        <v>0</v>
      </c>
      <c r="AR160" s="138" t="s">
        <v>172</v>
      </c>
      <c r="AT160" s="138" t="s">
        <v>144</v>
      </c>
      <c r="AU160" s="138" t="s">
        <v>78</v>
      </c>
      <c r="AY160" s="17" t="s">
        <v>141</v>
      </c>
      <c r="BE160" s="139">
        <f t="shared" si="24"/>
        <v>0</v>
      </c>
      <c r="BF160" s="139">
        <f t="shared" si="25"/>
        <v>0</v>
      </c>
      <c r="BG160" s="139">
        <f t="shared" si="26"/>
        <v>0</v>
      </c>
      <c r="BH160" s="139">
        <f t="shared" si="27"/>
        <v>0</v>
      </c>
      <c r="BI160" s="139">
        <f t="shared" si="28"/>
        <v>0</v>
      </c>
      <c r="BJ160" s="17" t="s">
        <v>82</v>
      </c>
      <c r="BK160" s="139">
        <f t="shared" si="29"/>
        <v>0</v>
      </c>
      <c r="BL160" s="17" t="s">
        <v>172</v>
      </c>
      <c r="BM160" s="138" t="s">
        <v>775</v>
      </c>
    </row>
    <row r="161" spans="2:65" s="1" customFormat="1" ht="16.5" customHeight="1">
      <c r="B161" s="32"/>
      <c r="C161" s="126" t="s">
        <v>583</v>
      </c>
      <c r="D161" s="126" t="s">
        <v>144</v>
      </c>
      <c r="E161" s="127" t="s">
        <v>1364</v>
      </c>
      <c r="F161" s="128" t="s">
        <v>1365</v>
      </c>
      <c r="G161" s="129" t="s">
        <v>989</v>
      </c>
      <c r="H161" s="130">
        <v>1</v>
      </c>
      <c r="I161" s="131"/>
      <c r="J161" s="132">
        <f t="shared" si="20"/>
        <v>0</v>
      </c>
      <c r="K161" s="133"/>
      <c r="L161" s="32"/>
      <c r="M161" s="134" t="s">
        <v>19</v>
      </c>
      <c r="N161" s="135" t="s">
        <v>45</v>
      </c>
      <c r="P161" s="136">
        <f t="shared" si="21"/>
        <v>0</v>
      </c>
      <c r="Q161" s="136">
        <v>1.7010000000000001E-2</v>
      </c>
      <c r="R161" s="136">
        <f t="shared" si="22"/>
        <v>1.7010000000000001E-2</v>
      </c>
      <c r="S161" s="136">
        <v>0</v>
      </c>
      <c r="T161" s="137">
        <f t="shared" si="23"/>
        <v>0</v>
      </c>
      <c r="AR161" s="138" t="s">
        <v>172</v>
      </c>
      <c r="AT161" s="138" t="s">
        <v>144</v>
      </c>
      <c r="AU161" s="138" t="s">
        <v>78</v>
      </c>
      <c r="AY161" s="17" t="s">
        <v>141</v>
      </c>
      <c r="BE161" s="139">
        <f t="shared" si="24"/>
        <v>0</v>
      </c>
      <c r="BF161" s="139">
        <f t="shared" si="25"/>
        <v>0</v>
      </c>
      <c r="BG161" s="139">
        <f t="shared" si="26"/>
        <v>0</v>
      </c>
      <c r="BH161" s="139">
        <f t="shared" si="27"/>
        <v>0</v>
      </c>
      <c r="BI161" s="139">
        <f t="shared" si="28"/>
        <v>0</v>
      </c>
      <c r="BJ161" s="17" t="s">
        <v>82</v>
      </c>
      <c r="BK161" s="139">
        <f t="shared" si="29"/>
        <v>0</v>
      </c>
      <c r="BL161" s="17" t="s">
        <v>172</v>
      </c>
      <c r="BM161" s="138" t="s">
        <v>783</v>
      </c>
    </row>
    <row r="162" spans="2:65" s="1" customFormat="1" ht="21.75" customHeight="1">
      <c r="B162" s="32"/>
      <c r="C162" s="126" t="s">
        <v>587</v>
      </c>
      <c r="D162" s="126" t="s">
        <v>144</v>
      </c>
      <c r="E162" s="127" t="s">
        <v>1366</v>
      </c>
      <c r="F162" s="128" t="s">
        <v>1367</v>
      </c>
      <c r="G162" s="129" t="s">
        <v>989</v>
      </c>
      <c r="H162" s="130">
        <v>1</v>
      </c>
      <c r="I162" s="131"/>
      <c r="J162" s="132">
        <f t="shared" si="20"/>
        <v>0</v>
      </c>
      <c r="K162" s="133"/>
      <c r="L162" s="32"/>
      <c r="M162" s="134" t="s">
        <v>19</v>
      </c>
      <c r="N162" s="135" t="s">
        <v>45</v>
      </c>
      <c r="P162" s="136">
        <f t="shared" si="21"/>
        <v>0</v>
      </c>
      <c r="Q162" s="136">
        <v>1.23E-2</v>
      </c>
      <c r="R162" s="136">
        <f t="shared" si="22"/>
        <v>1.23E-2</v>
      </c>
      <c r="S162" s="136">
        <v>0</v>
      </c>
      <c r="T162" s="137">
        <f t="shared" si="23"/>
        <v>0</v>
      </c>
      <c r="AR162" s="138" t="s">
        <v>172</v>
      </c>
      <c r="AT162" s="138" t="s">
        <v>144</v>
      </c>
      <c r="AU162" s="138" t="s">
        <v>78</v>
      </c>
      <c r="AY162" s="17" t="s">
        <v>141</v>
      </c>
      <c r="BE162" s="139">
        <f t="shared" si="24"/>
        <v>0</v>
      </c>
      <c r="BF162" s="139">
        <f t="shared" si="25"/>
        <v>0</v>
      </c>
      <c r="BG162" s="139">
        <f t="shared" si="26"/>
        <v>0</v>
      </c>
      <c r="BH162" s="139">
        <f t="shared" si="27"/>
        <v>0</v>
      </c>
      <c r="BI162" s="139">
        <f t="shared" si="28"/>
        <v>0</v>
      </c>
      <c r="BJ162" s="17" t="s">
        <v>82</v>
      </c>
      <c r="BK162" s="139">
        <f t="shared" si="29"/>
        <v>0</v>
      </c>
      <c r="BL162" s="17" t="s">
        <v>172</v>
      </c>
      <c r="BM162" s="138" t="s">
        <v>1070</v>
      </c>
    </row>
    <row r="163" spans="2:65" s="1" customFormat="1" ht="21.75" customHeight="1">
      <c r="B163" s="32"/>
      <c r="C163" s="126" t="s">
        <v>591</v>
      </c>
      <c r="D163" s="126" t="s">
        <v>144</v>
      </c>
      <c r="E163" s="127" t="s">
        <v>1368</v>
      </c>
      <c r="F163" s="128" t="s">
        <v>1369</v>
      </c>
      <c r="G163" s="129" t="s">
        <v>989</v>
      </c>
      <c r="H163" s="130">
        <v>3</v>
      </c>
      <c r="I163" s="131"/>
      <c r="J163" s="132">
        <f t="shared" si="20"/>
        <v>0</v>
      </c>
      <c r="K163" s="133"/>
      <c r="L163" s="32"/>
      <c r="M163" s="134" t="s">
        <v>19</v>
      </c>
      <c r="N163" s="135" t="s">
        <v>45</v>
      </c>
      <c r="P163" s="136">
        <f t="shared" si="21"/>
        <v>0</v>
      </c>
      <c r="Q163" s="136">
        <v>5.0779999999999999E-2</v>
      </c>
      <c r="R163" s="136">
        <f t="shared" si="22"/>
        <v>0.15234</v>
      </c>
      <c r="S163" s="136">
        <v>0</v>
      </c>
      <c r="T163" s="137">
        <f t="shared" si="23"/>
        <v>0</v>
      </c>
      <c r="AR163" s="138" t="s">
        <v>172</v>
      </c>
      <c r="AT163" s="138" t="s">
        <v>144</v>
      </c>
      <c r="AU163" s="138" t="s">
        <v>78</v>
      </c>
      <c r="AY163" s="17" t="s">
        <v>141</v>
      </c>
      <c r="BE163" s="139">
        <f t="shared" si="24"/>
        <v>0</v>
      </c>
      <c r="BF163" s="139">
        <f t="shared" si="25"/>
        <v>0</v>
      </c>
      <c r="BG163" s="139">
        <f t="shared" si="26"/>
        <v>0</v>
      </c>
      <c r="BH163" s="139">
        <f t="shared" si="27"/>
        <v>0</v>
      </c>
      <c r="BI163" s="139">
        <f t="shared" si="28"/>
        <v>0</v>
      </c>
      <c r="BJ163" s="17" t="s">
        <v>82</v>
      </c>
      <c r="BK163" s="139">
        <f t="shared" si="29"/>
        <v>0</v>
      </c>
      <c r="BL163" s="17" t="s">
        <v>172</v>
      </c>
      <c r="BM163" s="138" t="s">
        <v>1073</v>
      </c>
    </row>
    <row r="164" spans="2:65" s="1" customFormat="1" ht="16.5" customHeight="1">
      <c r="B164" s="32"/>
      <c r="C164" s="126" t="s">
        <v>595</v>
      </c>
      <c r="D164" s="126" t="s">
        <v>144</v>
      </c>
      <c r="E164" s="127" t="s">
        <v>1370</v>
      </c>
      <c r="F164" s="128" t="s">
        <v>1371</v>
      </c>
      <c r="G164" s="129" t="s">
        <v>989</v>
      </c>
      <c r="H164" s="130">
        <v>2</v>
      </c>
      <c r="I164" s="131"/>
      <c r="J164" s="132">
        <f t="shared" si="20"/>
        <v>0</v>
      </c>
      <c r="K164" s="133"/>
      <c r="L164" s="32"/>
      <c r="M164" s="134" t="s">
        <v>19</v>
      </c>
      <c r="N164" s="135" t="s">
        <v>45</v>
      </c>
      <c r="P164" s="136">
        <f t="shared" si="21"/>
        <v>0</v>
      </c>
      <c r="Q164" s="136">
        <v>6.2E-4</v>
      </c>
      <c r="R164" s="136">
        <f t="shared" si="22"/>
        <v>1.24E-3</v>
      </c>
      <c r="S164" s="136">
        <v>0</v>
      </c>
      <c r="T164" s="137">
        <f t="shared" si="23"/>
        <v>0</v>
      </c>
      <c r="AR164" s="138" t="s">
        <v>172</v>
      </c>
      <c r="AT164" s="138" t="s">
        <v>144</v>
      </c>
      <c r="AU164" s="138" t="s">
        <v>78</v>
      </c>
      <c r="AY164" s="17" t="s">
        <v>141</v>
      </c>
      <c r="BE164" s="139">
        <f t="shared" si="24"/>
        <v>0</v>
      </c>
      <c r="BF164" s="139">
        <f t="shared" si="25"/>
        <v>0</v>
      </c>
      <c r="BG164" s="139">
        <f t="shared" si="26"/>
        <v>0</v>
      </c>
      <c r="BH164" s="139">
        <f t="shared" si="27"/>
        <v>0</v>
      </c>
      <c r="BI164" s="139">
        <f t="shared" si="28"/>
        <v>0</v>
      </c>
      <c r="BJ164" s="17" t="s">
        <v>82</v>
      </c>
      <c r="BK164" s="139">
        <f t="shared" si="29"/>
        <v>0</v>
      </c>
      <c r="BL164" s="17" t="s">
        <v>172</v>
      </c>
      <c r="BM164" s="138" t="s">
        <v>1078</v>
      </c>
    </row>
    <row r="165" spans="2:65" s="1" customFormat="1" ht="16.5" customHeight="1">
      <c r="B165" s="32"/>
      <c r="C165" s="126" t="s">
        <v>599</v>
      </c>
      <c r="D165" s="126" t="s">
        <v>144</v>
      </c>
      <c r="E165" s="127" t="s">
        <v>1372</v>
      </c>
      <c r="F165" s="128" t="s">
        <v>1373</v>
      </c>
      <c r="G165" s="129" t="s">
        <v>989</v>
      </c>
      <c r="H165" s="130">
        <v>2</v>
      </c>
      <c r="I165" s="131"/>
      <c r="J165" s="132">
        <f t="shared" si="20"/>
        <v>0</v>
      </c>
      <c r="K165" s="133"/>
      <c r="L165" s="32"/>
      <c r="M165" s="134" t="s">
        <v>19</v>
      </c>
      <c r="N165" s="135" t="s">
        <v>45</v>
      </c>
      <c r="P165" s="136">
        <f t="shared" si="21"/>
        <v>0</v>
      </c>
      <c r="Q165" s="136">
        <v>1.7000000000000001E-4</v>
      </c>
      <c r="R165" s="136">
        <f t="shared" si="22"/>
        <v>3.4000000000000002E-4</v>
      </c>
      <c r="S165" s="136">
        <v>0</v>
      </c>
      <c r="T165" s="137">
        <f t="shared" si="23"/>
        <v>0</v>
      </c>
      <c r="AR165" s="138" t="s">
        <v>172</v>
      </c>
      <c r="AT165" s="138" t="s">
        <v>144</v>
      </c>
      <c r="AU165" s="138" t="s">
        <v>78</v>
      </c>
      <c r="AY165" s="17" t="s">
        <v>141</v>
      </c>
      <c r="BE165" s="139">
        <f t="shared" si="24"/>
        <v>0</v>
      </c>
      <c r="BF165" s="139">
        <f t="shared" si="25"/>
        <v>0</v>
      </c>
      <c r="BG165" s="139">
        <f t="shared" si="26"/>
        <v>0</v>
      </c>
      <c r="BH165" s="139">
        <f t="shared" si="27"/>
        <v>0</v>
      </c>
      <c r="BI165" s="139">
        <f t="shared" si="28"/>
        <v>0</v>
      </c>
      <c r="BJ165" s="17" t="s">
        <v>82</v>
      </c>
      <c r="BK165" s="139">
        <f t="shared" si="29"/>
        <v>0</v>
      </c>
      <c r="BL165" s="17" t="s">
        <v>172</v>
      </c>
      <c r="BM165" s="138" t="s">
        <v>1081</v>
      </c>
    </row>
    <row r="166" spans="2:65" s="1" customFormat="1" ht="16.5" customHeight="1">
      <c r="B166" s="32"/>
      <c r="C166" s="126" t="s">
        <v>603</v>
      </c>
      <c r="D166" s="126" t="s">
        <v>144</v>
      </c>
      <c r="E166" s="127" t="s">
        <v>1374</v>
      </c>
      <c r="F166" s="128" t="s">
        <v>1375</v>
      </c>
      <c r="G166" s="129" t="s">
        <v>989</v>
      </c>
      <c r="H166" s="130">
        <v>6</v>
      </c>
      <c r="I166" s="131"/>
      <c r="J166" s="132">
        <f t="shared" si="20"/>
        <v>0</v>
      </c>
      <c r="K166" s="133"/>
      <c r="L166" s="32"/>
      <c r="M166" s="134" t="s">
        <v>19</v>
      </c>
      <c r="N166" s="135" t="s">
        <v>45</v>
      </c>
      <c r="P166" s="136">
        <f t="shared" si="21"/>
        <v>0</v>
      </c>
      <c r="Q166" s="136">
        <v>2.5000000000000001E-4</v>
      </c>
      <c r="R166" s="136">
        <f t="shared" si="22"/>
        <v>1.5E-3</v>
      </c>
      <c r="S166" s="136">
        <v>0</v>
      </c>
      <c r="T166" s="137">
        <f t="shared" si="23"/>
        <v>0</v>
      </c>
      <c r="AR166" s="138" t="s">
        <v>172</v>
      </c>
      <c r="AT166" s="138" t="s">
        <v>144</v>
      </c>
      <c r="AU166" s="138" t="s">
        <v>78</v>
      </c>
      <c r="AY166" s="17" t="s">
        <v>141</v>
      </c>
      <c r="BE166" s="139">
        <f t="shared" si="24"/>
        <v>0</v>
      </c>
      <c r="BF166" s="139">
        <f t="shared" si="25"/>
        <v>0</v>
      </c>
      <c r="BG166" s="139">
        <f t="shared" si="26"/>
        <v>0</v>
      </c>
      <c r="BH166" s="139">
        <f t="shared" si="27"/>
        <v>0</v>
      </c>
      <c r="BI166" s="139">
        <f t="shared" si="28"/>
        <v>0</v>
      </c>
      <c r="BJ166" s="17" t="s">
        <v>82</v>
      </c>
      <c r="BK166" s="139">
        <f t="shared" si="29"/>
        <v>0</v>
      </c>
      <c r="BL166" s="17" t="s">
        <v>172</v>
      </c>
      <c r="BM166" s="138" t="s">
        <v>1084</v>
      </c>
    </row>
    <row r="167" spans="2:65" s="1" customFormat="1" ht="16.5" customHeight="1">
      <c r="B167" s="32"/>
      <c r="C167" s="126" t="s">
        <v>607</v>
      </c>
      <c r="D167" s="126" t="s">
        <v>144</v>
      </c>
      <c r="E167" s="127" t="s">
        <v>1376</v>
      </c>
      <c r="F167" s="128" t="s">
        <v>1377</v>
      </c>
      <c r="G167" s="129" t="s">
        <v>989</v>
      </c>
      <c r="H167" s="130">
        <v>6</v>
      </c>
      <c r="I167" s="131"/>
      <c r="J167" s="132">
        <f t="shared" si="20"/>
        <v>0</v>
      </c>
      <c r="K167" s="133"/>
      <c r="L167" s="32"/>
      <c r="M167" s="134" t="s">
        <v>19</v>
      </c>
      <c r="N167" s="135" t="s">
        <v>45</v>
      </c>
      <c r="P167" s="136">
        <f t="shared" si="21"/>
        <v>0</v>
      </c>
      <c r="Q167" s="136">
        <v>7.2000000000000005E-4</v>
      </c>
      <c r="R167" s="136">
        <f t="shared" si="22"/>
        <v>4.3200000000000001E-3</v>
      </c>
      <c r="S167" s="136">
        <v>0</v>
      </c>
      <c r="T167" s="137">
        <f t="shared" si="23"/>
        <v>0</v>
      </c>
      <c r="AR167" s="138" t="s">
        <v>172</v>
      </c>
      <c r="AT167" s="138" t="s">
        <v>144</v>
      </c>
      <c r="AU167" s="138" t="s">
        <v>78</v>
      </c>
      <c r="AY167" s="17" t="s">
        <v>141</v>
      </c>
      <c r="BE167" s="139">
        <f t="shared" si="24"/>
        <v>0</v>
      </c>
      <c r="BF167" s="139">
        <f t="shared" si="25"/>
        <v>0</v>
      </c>
      <c r="BG167" s="139">
        <f t="shared" si="26"/>
        <v>0</v>
      </c>
      <c r="BH167" s="139">
        <f t="shared" si="27"/>
        <v>0</v>
      </c>
      <c r="BI167" s="139">
        <f t="shared" si="28"/>
        <v>0</v>
      </c>
      <c r="BJ167" s="17" t="s">
        <v>82</v>
      </c>
      <c r="BK167" s="139">
        <f t="shared" si="29"/>
        <v>0</v>
      </c>
      <c r="BL167" s="17" t="s">
        <v>172</v>
      </c>
      <c r="BM167" s="138" t="s">
        <v>1087</v>
      </c>
    </row>
    <row r="168" spans="2:65" s="1" customFormat="1" ht="16.5" customHeight="1">
      <c r="B168" s="32"/>
      <c r="C168" s="126" t="s">
        <v>611</v>
      </c>
      <c r="D168" s="126" t="s">
        <v>144</v>
      </c>
      <c r="E168" s="127" t="s">
        <v>1378</v>
      </c>
      <c r="F168" s="128" t="s">
        <v>1379</v>
      </c>
      <c r="G168" s="129" t="s">
        <v>989</v>
      </c>
      <c r="H168" s="130">
        <v>1</v>
      </c>
      <c r="I168" s="131"/>
      <c r="J168" s="132">
        <f t="shared" si="20"/>
        <v>0</v>
      </c>
      <c r="K168" s="133"/>
      <c r="L168" s="32"/>
      <c r="M168" s="134" t="s">
        <v>19</v>
      </c>
      <c r="N168" s="135" t="s">
        <v>45</v>
      </c>
      <c r="P168" s="136">
        <f t="shared" si="21"/>
        <v>0</v>
      </c>
      <c r="Q168" s="136">
        <v>1.0880000000000001E-2</v>
      </c>
      <c r="R168" s="136">
        <f t="shared" si="22"/>
        <v>1.0880000000000001E-2</v>
      </c>
      <c r="S168" s="136">
        <v>0</v>
      </c>
      <c r="T168" s="137">
        <f t="shared" si="23"/>
        <v>0</v>
      </c>
      <c r="AR168" s="138" t="s">
        <v>172</v>
      </c>
      <c r="AT168" s="138" t="s">
        <v>144</v>
      </c>
      <c r="AU168" s="138" t="s">
        <v>78</v>
      </c>
      <c r="AY168" s="17" t="s">
        <v>141</v>
      </c>
      <c r="BE168" s="139">
        <f t="shared" si="24"/>
        <v>0</v>
      </c>
      <c r="BF168" s="139">
        <f t="shared" si="25"/>
        <v>0</v>
      </c>
      <c r="BG168" s="139">
        <f t="shared" si="26"/>
        <v>0</v>
      </c>
      <c r="BH168" s="139">
        <f t="shared" si="27"/>
        <v>0</v>
      </c>
      <c r="BI168" s="139">
        <f t="shared" si="28"/>
        <v>0</v>
      </c>
      <c r="BJ168" s="17" t="s">
        <v>82</v>
      </c>
      <c r="BK168" s="139">
        <f t="shared" si="29"/>
        <v>0</v>
      </c>
      <c r="BL168" s="17" t="s">
        <v>172</v>
      </c>
      <c r="BM168" s="138" t="s">
        <v>1090</v>
      </c>
    </row>
    <row r="169" spans="2:65" s="1" customFormat="1" ht="24.2" customHeight="1">
      <c r="B169" s="32"/>
      <c r="C169" s="126" t="s">
        <v>615</v>
      </c>
      <c r="D169" s="126" t="s">
        <v>144</v>
      </c>
      <c r="E169" s="127" t="s">
        <v>1380</v>
      </c>
      <c r="F169" s="128" t="s">
        <v>1381</v>
      </c>
      <c r="G169" s="129" t="s">
        <v>989</v>
      </c>
      <c r="H169" s="130">
        <v>4</v>
      </c>
      <c r="I169" s="131"/>
      <c r="J169" s="132">
        <f t="shared" si="20"/>
        <v>0</v>
      </c>
      <c r="K169" s="133"/>
      <c r="L169" s="32"/>
      <c r="M169" s="134" t="s">
        <v>19</v>
      </c>
      <c r="N169" s="135" t="s">
        <v>45</v>
      </c>
      <c r="P169" s="136">
        <f t="shared" si="21"/>
        <v>0</v>
      </c>
      <c r="Q169" s="136">
        <v>3.8700000000000002E-3</v>
      </c>
      <c r="R169" s="136">
        <f t="shared" si="22"/>
        <v>1.5480000000000001E-2</v>
      </c>
      <c r="S169" s="136">
        <v>0</v>
      </c>
      <c r="T169" s="137">
        <f t="shared" si="23"/>
        <v>0</v>
      </c>
      <c r="AR169" s="138" t="s">
        <v>172</v>
      </c>
      <c r="AT169" s="138" t="s">
        <v>144</v>
      </c>
      <c r="AU169" s="138" t="s">
        <v>78</v>
      </c>
      <c r="AY169" s="17" t="s">
        <v>141</v>
      </c>
      <c r="BE169" s="139">
        <f t="shared" si="24"/>
        <v>0</v>
      </c>
      <c r="BF169" s="139">
        <f t="shared" si="25"/>
        <v>0</v>
      </c>
      <c r="BG169" s="139">
        <f t="shared" si="26"/>
        <v>0</v>
      </c>
      <c r="BH169" s="139">
        <f t="shared" si="27"/>
        <v>0</v>
      </c>
      <c r="BI169" s="139">
        <f t="shared" si="28"/>
        <v>0</v>
      </c>
      <c r="BJ169" s="17" t="s">
        <v>82</v>
      </c>
      <c r="BK169" s="139">
        <f t="shared" si="29"/>
        <v>0</v>
      </c>
      <c r="BL169" s="17" t="s">
        <v>172</v>
      </c>
      <c r="BM169" s="138" t="s">
        <v>1093</v>
      </c>
    </row>
    <row r="170" spans="2:65" s="1" customFormat="1" ht="29.25">
      <c r="B170" s="32"/>
      <c r="D170" s="156" t="s">
        <v>226</v>
      </c>
      <c r="F170" s="157" t="s">
        <v>1382</v>
      </c>
      <c r="I170" s="154"/>
      <c r="L170" s="32"/>
      <c r="M170" s="155"/>
      <c r="T170" s="53"/>
      <c r="AT170" s="17" t="s">
        <v>226</v>
      </c>
      <c r="AU170" s="17" t="s">
        <v>78</v>
      </c>
    </row>
    <row r="171" spans="2:65" s="1" customFormat="1" ht="24.2" customHeight="1">
      <c r="B171" s="32"/>
      <c r="C171" s="126" t="s">
        <v>619</v>
      </c>
      <c r="D171" s="126" t="s">
        <v>144</v>
      </c>
      <c r="E171" s="127" t="s">
        <v>1383</v>
      </c>
      <c r="F171" s="128" t="s">
        <v>1384</v>
      </c>
      <c r="G171" s="129" t="s">
        <v>989</v>
      </c>
      <c r="H171" s="130">
        <v>5</v>
      </c>
      <c r="I171" s="131"/>
      <c r="J171" s="132">
        <f>ROUND(I171*H171,2)</f>
        <v>0</v>
      </c>
      <c r="K171" s="133"/>
      <c r="L171" s="32"/>
      <c r="M171" s="134" t="s">
        <v>19</v>
      </c>
      <c r="N171" s="135" t="s">
        <v>45</v>
      </c>
      <c r="P171" s="136">
        <f>O171*H171</f>
        <v>0</v>
      </c>
      <c r="Q171" s="136">
        <v>6.4839999999999995E-2</v>
      </c>
      <c r="R171" s="136">
        <f>Q171*H171</f>
        <v>0.32419999999999999</v>
      </c>
      <c r="S171" s="136">
        <v>0</v>
      </c>
      <c r="T171" s="137">
        <f>S171*H171</f>
        <v>0</v>
      </c>
      <c r="AR171" s="138" t="s">
        <v>172</v>
      </c>
      <c r="AT171" s="138" t="s">
        <v>144</v>
      </c>
      <c r="AU171" s="138" t="s">
        <v>78</v>
      </c>
      <c r="AY171" s="17" t="s">
        <v>141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82</v>
      </c>
      <c r="BK171" s="139">
        <f>ROUND(I171*H171,2)</f>
        <v>0</v>
      </c>
      <c r="BL171" s="17" t="s">
        <v>172</v>
      </c>
      <c r="BM171" s="138" t="s">
        <v>1096</v>
      </c>
    </row>
    <row r="172" spans="2:65" s="1" customFormat="1" ht="29.25">
      <c r="B172" s="32"/>
      <c r="D172" s="156" t="s">
        <v>226</v>
      </c>
      <c r="F172" s="157" t="s">
        <v>1382</v>
      </c>
      <c r="I172" s="154"/>
      <c r="L172" s="32"/>
      <c r="M172" s="155"/>
      <c r="T172" s="53"/>
      <c r="AT172" s="17" t="s">
        <v>226</v>
      </c>
      <c r="AU172" s="17" t="s">
        <v>78</v>
      </c>
    </row>
    <row r="173" spans="2:65" s="1" customFormat="1" ht="24.2" customHeight="1">
      <c r="B173" s="32"/>
      <c r="C173" s="126" t="s">
        <v>623</v>
      </c>
      <c r="D173" s="126" t="s">
        <v>144</v>
      </c>
      <c r="E173" s="127" t="s">
        <v>1385</v>
      </c>
      <c r="F173" s="128" t="s">
        <v>1386</v>
      </c>
      <c r="G173" s="129" t="s">
        <v>989</v>
      </c>
      <c r="H173" s="130">
        <v>42</v>
      </c>
      <c r="I173" s="131"/>
      <c r="J173" s="132">
        <f t="shared" ref="J173:J189" si="30">ROUND(I173*H173,2)</f>
        <v>0</v>
      </c>
      <c r="K173" s="133"/>
      <c r="L173" s="32"/>
      <c r="M173" s="134" t="s">
        <v>19</v>
      </c>
      <c r="N173" s="135" t="s">
        <v>45</v>
      </c>
      <c r="P173" s="136">
        <f t="shared" ref="P173:P189" si="31">O173*H173</f>
        <v>0</v>
      </c>
      <c r="Q173" s="136">
        <v>2.4000000000000001E-4</v>
      </c>
      <c r="R173" s="136">
        <f t="shared" ref="R173:R189" si="32">Q173*H173</f>
        <v>1.008E-2</v>
      </c>
      <c r="S173" s="136">
        <v>0</v>
      </c>
      <c r="T173" s="137">
        <f t="shared" ref="T173:T189" si="33">S173*H173</f>
        <v>0</v>
      </c>
      <c r="AR173" s="138" t="s">
        <v>172</v>
      </c>
      <c r="AT173" s="138" t="s">
        <v>144</v>
      </c>
      <c r="AU173" s="138" t="s">
        <v>78</v>
      </c>
      <c r="AY173" s="17" t="s">
        <v>141</v>
      </c>
      <c r="BE173" s="139">
        <f t="shared" ref="BE173:BE189" si="34">IF(N173="základní",J173,0)</f>
        <v>0</v>
      </c>
      <c r="BF173" s="139">
        <f t="shared" ref="BF173:BF189" si="35">IF(N173="snížená",J173,0)</f>
        <v>0</v>
      </c>
      <c r="BG173" s="139">
        <f t="shared" ref="BG173:BG189" si="36">IF(N173="zákl. přenesená",J173,0)</f>
        <v>0</v>
      </c>
      <c r="BH173" s="139">
        <f t="shared" ref="BH173:BH189" si="37">IF(N173="sníž. přenesená",J173,0)</f>
        <v>0</v>
      </c>
      <c r="BI173" s="139">
        <f t="shared" ref="BI173:BI189" si="38">IF(N173="nulová",J173,0)</f>
        <v>0</v>
      </c>
      <c r="BJ173" s="17" t="s">
        <v>82</v>
      </c>
      <c r="BK173" s="139">
        <f t="shared" ref="BK173:BK189" si="39">ROUND(I173*H173,2)</f>
        <v>0</v>
      </c>
      <c r="BL173" s="17" t="s">
        <v>172</v>
      </c>
      <c r="BM173" s="138" t="s">
        <v>1099</v>
      </c>
    </row>
    <row r="174" spans="2:65" s="1" customFormat="1" ht="24.2" customHeight="1">
      <c r="B174" s="32"/>
      <c r="C174" s="126" t="s">
        <v>627</v>
      </c>
      <c r="D174" s="126" t="s">
        <v>144</v>
      </c>
      <c r="E174" s="127" t="s">
        <v>1387</v>
      </c>
      <c r="F174" s="128" t="s">
        <v>1388</v>
      </c>
      <c r="G174" s="129" t="s">
        <v>989</v>
      </c>
      <c r="H174" s="130">
        <v>5</v>
      </c>
      <c r="I174" s="131"/>
      <c r="J174" s="132">
        <f t="shared" si="30"/>
        <v>0</v>
      </c>
      <c r="K174" s="133"/>
      <c r="L174" s="32"/>
      <c r="M174" s="134" t="s">
        <v>19</v>
      </c>
      <c r="N174" s="135" t="s">
        <v>45</v>
      </c>
      <c r="P174" s="136">
        <f t="shared" si="31"/>
        <v>0</v>
      </c>
      <c r="Q174" s="136">
        <v>2.4000000000000001E-4</v>
      </c>
      <c r="R174" s="136">
        <f t="shared" si="32"/>
        <v>1.2000000000000001E-3</v>
      </c>
      <c r="S174" s="136">
        <v>0</v>
      </c>
      <c r="T174" s="137">
        <f t="shared" si="33"/>
        <v>0</v>
      </c>
      <c r="AR174" s="138" t="s">
        <v>172</v>
      </c>
      <c r="AT174" s="138" t="s">
        <v>144</v>
      </c>
      <c r="AU174" s="138" t="s">
        <v>78</v>
      </c>
      <c r="AY174" s="17" t="s">
        <v>141</v>
      </c>
      <c r="BE174" s="139">
        <f t="shared" si="34"/>
        <v>0</v>
      </c>
      <c r="BF174" s="139">
        <f t="shared" si="35"/>
        <v>0</v>
      </c>
      <c r="BG174" s="139">
        <f t="shared" si="36"/>
        <v>0</v>
      </c>
      <c r="BH174" s="139">
        <f t="shared" si="37"/>
        <v>0</v>
      </c>
      <c r="BI174" s="139">
        <f t="shared" si="38"/>
        <v>0</v>
      </c>
      <c r="BJ174" s="17" t="s">
        <v>82</v>
      </c>
      <c r="BK174" s="139">
        <f t="shared" si="39"/>
        <v>0</v>
      </c>
      <c r="BL174" s="17" t="s">
        <v>172</v>
      </c>
      <c r="BM174" s="138" t="s">
        <v>1102</v>
      </c>
    </row>
    <row r="175" spans="2:65" s="1" customFormat="1" ht="24.2" customHeight="1">
      <c r="B175" s="32"/>
      <c r="C175" s="126" t="s">
        <v>631</v>
      </c>
      <c r="D175" s="126" t="s">
        <v>144</v>
      </c>
      <c r="E175" s="127" t="s">
        <v>1389</v>
      </c>
      <c r="F175" s="128" t="s">
        <v>1390</v>
      </c>
      <c r="G175" s="129" t="s">
        <v>344</v>
      </c>
      <c r="H175" s="130">
        <v>11</v>
      </c>
      <c r="I175" s="131"/>
      <c r="J175" s="132">
        <f t="shared" si="30"/>
        <v>0</v>
      </c>
      <c r="K175" s="133"/>
      <c r="L175" s="32"/>
      <c r="M175" s="134" t="s">
        <v>19</v>
      </c>
      <c r="N175" s="135" t="s">
        <v>45</v>
      </c>
      <c r="P175" s="136">
        <f t="shared" si="31"/>
        <v>0</v>
      </c>
      <c r="Q175" s="136">
        <v>8.4999999999999995E-4</v>
      </c>
      <c r="R175" s="136">
        <f t="shared" si="32"/>
        <v>9.3499999999999989E-3</v>
      </c>
      <c r="S175" s="136">
        <v>0</v>
      </c>
      <c r="T175" s="137">
        <f t="shared" si="33"/>
        <v>0</v>
      </c>
      <c r="AR175" s="138" t="s">
        <v>172</v>
      </c>
      <c r="AT175" s="138" t="s">
        <v>144</v>
      </c>
      <c r="AU175" s="138" t="s">
        <v>78</v>
      </c>
      <c r="AY175" s="17" t="s">
        <v>141</v>
      </c>
      <c r="BE175" s="139">
        <f t="shared" si="34"/>
        <v>0</v>
      </c>
      <c r="BF175" s="139">
        <f t="shared" si="35"/>
        <v>0</v>
      </c>
      <c r="BG175" s="139">
        <f t="shared" si="36"/>
        <v>0</v>
      </c>
      <c r="BH175" s="139">
        <f t="shared" si="37"/>
        <v>0</v>
      </c>
      <c r="BI175" s="139">
        <f t="shared" si="38"/>
        <v>0</v>
      </c>
      <c r="BJ175" s="17" t="s">
        <v>82</v>
      </c>
      <c r="BK175" s="139">
        <f t="shared" si="39"/>
        <v>0</v>
      </c>
      <c r="BL175" s="17" t="s">
        <v>172</v>
      </c>
      <c r="BM175" s="138" t="s">
        <v>1105</v>
      </c>
    </row>
    <row r="176" spans="2:65" s="1" customFormat="1" ht="21.75" customHeight="1">
      <c r="B176" s="32"/>
      <c r="C176" s="126" t="s">
        <v>635</v>
      </c>
      <c r="D176" s="126" t="s">
        <v>144</v>
      </c>
      <c r="E176" s="127" t="s">
        <v>1391</v>
      </c>
      <c r="F176" s="128" t="s">
        <v>1392</v>
      </c>
      <c r="G176" s="129" t="s">
        <v>344</v>
      </c>
      <c r="H176" s="130">
        <v>6</v>
      </c>
      <c r="I176" s="131"/>
      <c r="J176" s="132">
        <f t="shared" si="30"/>
        <v>0</v>
      </c>
      <c r="K176" s="133"/>
      <c r="L176" s="32"/>
      <c r="M176" s="134" t="s">
        <v>19</v>
      </c>
      <c r="N176" s="135" t="s">
        <v>45</v>
      </c>
      <c r="P176" s="136">
        <f t="shared" si="31"/>
        <v>0</v>
      </c>
      <c r="Q176" s="136">
        <v>1.64E-3</v>
      </c>
      <c r="R176" s="136">
        <f t="shared" si="32"/>
        <v>9.8399999999999998E-3</v>
      </c>
      <c r="S176" s="136">
        <v>0</v>
      </c>
      <c r="T176" s="137">
        <f t="shared" si="33"/>
        <v>0</v>
      </c>
      <c r="AR176" s="138" t="s">
        <v>172</v>
      </c>
      <c r="AT176" s="138" t="s">
        <v>144</v>
      </c>
      <c r="AU176" s="138" t="s">
        <v>78</v>
      </c>
      <c r="AY176" s="17" t="s">
        <v>141</v>
      </c>
      <c r="BE176" s="139">
        <f t="shared" si="34"/>
        <v>0</v>
      </c>
      <c r="BF176" s="139">
        <f t="shared" si="35"/>
        <v>0</v>
      </c>
      <c r="BG176" s="139">
        <f t="shared" si="36"/>
        <v>0</v>
      </c>
      <c r="BH176" s="139">
        <f t="shared" si="37"/>
        <v>0</v>
      </c>
      <c r="BI176" s="139">
        <f t="shared" si="38"/>
        <v>0</v>
      </c>
      <c r="BJ176" s="17" t="s">
        <v>82</v>
      </c>
      <c r="BK176" s="139">
        <f t="shared" si="39"/>
        <v>0</v>
      </c>
      <c r="BL176" s="17" t="s">
        <v>172</v>
      </c>
      <c r="BM176" s="138" t="s">
        <v>1108</v>
      </c>
    </row>
    <row r="177" spans="2:65" s="1" customFormat="1" ht="16.5" customHeight="1">
      <c r="B177" s="32"/>
      <c r="C177" s="126" t="s">
        <v>639</v>
      </c>
      <c r="D177" s="126" t="s">
        <v>144</v>
      </c>
      <c r="E177" s="127" t="s">
        <v>1393</v>
      </c>
      <c r="F177" s="128" t="s">
        <v>1394</v>
      </c>
      <c r="G177" s="129" t="s">
        <v>344</v>
      </c>
      <c r="H177" s="130">
        <v>1</v>
      </c>
      <c r="I177" s="131"/>
      <c r="J177" s="132">
        <f t="shared" si="30"/>
        <v>0</v>
      </c>
      <c r="K177" s="133"/>
      <c r="L177" s="32"/>
      <c r="M177" s="134" t="s">
        <v>19</v>
      </c>
      <c r="N177" s="135" t="s">
        <v>45</v>
      </c>
      <c r="P177" s="136">
        <f t="shared" si="31"/>
        <v>0</v>
      </c>
      <c r="Q177" s="136">
        <v>1.72E-3</v>
      </c>
      <c r="R177" s="136">
        <f t="shared" si="32"/>
        <v>1.72E-3</v>
      </c>
      <c r="S177" s="136">
        <v>0</v>
      </c>
      <c r="T177" s="137">
        <f t="shared" si="33"/>
        <v>0</v>
      </c>
      <c r="AR177" s="138" t="s">
        <v>172</v>
      </c>
      <c r="AT177" s="138" t="s">
        <v>144</v>
      </c>
      <c r="AU177" s="138" t="s">
        <v>78</v>
      </c>
      <c r="AY177" s="17" t="s">
        <v>141</v>
      </c>
      <c r="BE177" s="139">
        <f t="shared" si="34"/>
        <v>0</v>
      </c>
      <c r="BF177" s="139">
        <f t="shared" si="35"/>
        <v>0</v>
      </c>
      <c r="BG177" s="139">
        <f t="shared" si="36"/>
        <v>0</v>
      </c>
      <c r="BH177" s="139">
        <f t="shared" si="37"/>
        <v>0</v>
      </c>
      <c r="BI177" s="139">
        <f t="shared" si="38"/>
        <v>0</v>
      </c>
      <c r="BJ177" s="17" t="s">
        <v>82</v>
      </c>
      <c r="BK177" s="139">
        <f t="shared" si="39"/>
        <v>0</v>
      </c>
      <c r="BL177" s="17" t="s">
        <v>172</v>
      </c>
      <c r="BM177" s="138" t="s">
        <v>1111</v>
      </c>
    </row>
    <row r="178" spans="2:65" s="1" customFormat="1" ht="21.75" customHeight="1">
      <c r="B178" s="32"/>
      <c r="C178" s="126" t="s">
        <v>643</v>
      </c>
      <c r="D178" s="126" t="s">
        <v>144</v>
      </c>
      <c r="E178" s="127" t="s">
        <v>1395</v>
      </c>
      <c r="F178" s="128" t="s">
        <v>1396</v>
      </c>
      <c r="G178" s="129" t="s">
        <v>989</v>
      </c>
      <c r="H178" s="130">
        <v>3</v>
      </c>
      <c r="I178" s="131"/>
      <c r="J178" s="132">
        <f t="shared" si="30"/>
        <v>0</v>
      </c>
      <c r="K178" s="133"/>
      <c r="L178" s="32"/>
      <c r="M178" s="134" t="s">
        <v>19</v>
      </c>
      <c r="N178" s="135" t="s">
        <v>45</v>
      </c>
      <c r="P178" s="136">
        <f t="shared" si="31"/>
        <v>0</v>
      </c>
      <c r="Q178" s="136">
        <v>1.5299999999999999E-3</v>
      </c>
      <c r="R178" s="136">
        <f t="shared" si="32"/>
        <v>4.5899999999999995E-3</v>
      </c>
      <c r="S178" s="136">
        <v>0</v>
      </c>
      <c r="T178" s="137">
        <f t="shared" si="33"/>
        <v>0</v>
      </c>
      <c r="AR178" s="138" t="s">
        <v>172</v>
      </c>
      <c r="AT178" s="138" t="s">
        <v>144</v>
      </c>
      <c r="AU178" s="138" t="s">
        <v>78</v>
      </c>
      <c r="AY178" s="17" t="s">
        <v>141</v>
      </c>
      <c r="BE178" s="139">
        <f t="shared" si="34"/>
        <v>0</v>
      </c>
      <c r="BF178" s="139">
        <f t="shared" si="35"/>
        <v>0</v>
      </c>
      <c r="BG178" s="139">
        <f t="shared" si="36"/>
        <v>0</v>
      </c>
      <c r="BH178" s="139">
        <f t="shared" si="37"/>
        <v>0</v>
      </c>
      <c r="BI178" s="139">
        <f t="shared" si="38"/>
        <v>0</v>
      </c>
      <c r="BJ178" s="17" t="s">
        <v>82</v>
      </c>
      <c r="BK178" s="139">
        <f t="shared" si="39"/>
        <v>0</v>
      </c>
      <c r="BL178" s="17" t="s">
        <v>172</v>
      </c>
      <c r="BM178" s="138" t="s">
        <v>1114</v>
      </c>
    </row>
    <row r="179" spans="2:65" s="1" customFormat="1" ht="21.75" customHeight="1">
      <c r="B179" s="32"/>
      <c r="C179" s="126" t="s">
        <v>647</v>
      </c>
      <c r="D179" s="126" t="s">
        <v>144</v>
      </c>
      <c r="E179" s="127" t="s">
        <v>1397</v>
      </c>
      <c r="F179" s="128" t="s">
        <v>1398</v>
      </c>
      <c r="G179" s="129" t="s">
        <v>344</v>
      </c>
      <c r="H179" s="130">
        <v>2</v>
      </c>
      <c r="I179" s="131"/>
      <c r="J179" s="132">
        <f t="shared" si="30"/>
        <v>0</v>
      </c>
      <c r="K179" s="133"/>
      <c r="L179" s="32"/>
      <c r="M179" s="134" t="s">
        <v>19</v>
      </c>
      <c r="N179" s="135" t="s">
        <v>45</v>
      </c>
      <c r="P179" s="136">
        <f t="shared" si="31"/>
        <v>0</v>
      </c>
      <c r="Q179" s="136">
        <v>1.5200000000000001E-3</v>
      </c>
      <c r="R179" s="136">
        <f t="shared" si="32"/>
        <v>3.0400000000000002E-3</v>
      </c>
      <c r="S179" s="136">
        <v>0</v>
      </c>
      <c r="T179" s="137">
        <f t="shared" si="33"/>
        <v>0</v>
      </c>
      <c r="AR179" s="138" t="s">
        <v>172</v>
      </c>
      <c r="AT179" s="138" t="s">
        <v>144</v>
      </c>
      <c r="AU179" s="138" t="s">
        <v>78</v>
      </c>
      <c r="AY179" s="17" t="s">
        <v>141</v>
      </c>
      <c r="BE179" s="139">
        <f t="shared" si="34"/>
        <v>0</v>
      </c>
      <c r="BF179" s="139">
        <f t="shared" si="35"/>
        <v>0</v>
      </c>
      <c r="BG179" s="139">
        <f t="shared" si="36"/>
        <v>0</v>
      </c>
      <c r="BH179" s="139">
        <f t="shared" si="37"/>
        <v>0</v>
      </c>
      <c r="BI179" s="139">
        <f t="shared" si="38"/>
        <v>0</v>
      </c>
      <c r="BJ179" s="17" t="s">
        <v>82</v>
      </c>
      <c r="BK179" s="139">
        <f t="shared" si="39"/>
        <v>0</v>
      </c>
      <c r="BL179" s="17" t="s">
        <v>172</v>
      </c>
      <c r="BM179" s="138" t="s">
        <v>1117</v>
      </c>
    </row>
    <row r="180" spans="2:65" s="1" customFormat="1" ht="16.5" customHeight="1">
      <c r="B180" s="32"/>
      <c r="C180" s="126" t="s">
        <v>651</v>
      </c>
      <c r="D180" s="126" t="s">
        <v>144</v>
      </c>
      <c r="E180" s="127" t="s">
        <v>1399</v>
      </c>
      <c r="F180" s="128" t="s">
        <v>1400</v>
      </c>
      <c r="G180" s="129" t="s">
        <v>344</v>
      </c>
      <c r="H180" s="130">
        <v>3</v>
      </c>
      <c r="I180" s="131"/>
      <c r="J180" s="132">
        <f t="shared" si="30"/>
        <v>0</v>
      </c>
      <c r="K180" s="133"/>
      <c r="L180" s="32"/>
      <c r="M180" s="134" t="s">
        <v>19</v>
      </c>
      <c r="N180" s="135" t="s">
        <v>45</v>
      </c>
      <c r="P180" s="136">
        <f t="shared" si="31"/>
        <v>0</v>
      </c>
      <c r="Q180" s="136">
        <v>2.7999999999999998E-4</v>
      </c>
      <c r="R180" s="136">
        <f t="shared" si="32"/>
        <v>8.3999999999999993E-4</v>
      </c>
      <c r="S180" s="136">
        <v>0</v>
      </c>
      <c r="T180" s="137">
        <f t="shared" si="33"/>
        <v>0</v>
      </c>
      <c r="AR180" s="138" t="s">
        <v>172</v>
      </c>
      <c r="AT180" s="138" t="s">
        <v>144</v>
      </c>
      <c r="AU180" s="138" t="s">
        <v>78</v>
      </c>
      <c r="AY180" s="17" t="s">
        <v>141</v>
      </c>
      <c r="BE180" s="139">
        <f t="shared" si="34"/>
        <v>0</v>
      </c>
      <c r="BF180" s="139">
        <f t="shared" si="35"/>
        <v>0</v>
      </c>
      <c r="BG180" s="139">
        <f t="shared" si="36"/>
        <v>0</v>
      </c>
      <c r="BH180" s="139">
        <f t="shared" si="37"/>
        <v>0</v>
      </c>
      <c r="BI180" s="139">
        <f t="shared" si="38"/>
        <v>0</v>
      </c>
      <c r="BJ180" s="17" t="s">
        <v>82</v>
      </c>
      <c r="BK180" s="139">
        <f t="shared" si="39"/>
        <v>0</v>
      </c>
      <c r="BL180" s="17" t="s">
        <v>172</v>
      </c>
      <c r="BM180" s="138" t="s">
        <v>1120</v>
      </c>
    </row>
    <row r="181" spans="2:65" s="1" customFormat="1" ht="24.2" customHeight="1">
      <c r="B181" s="32"/>
      <c r="C181" s="126" t="s">
        <v>655</v>
      </c>
      <c r="D181" s="126" t="s">
        <v>144</v>
      </c>
      <c r="E181" s="127" t="s">
        <v>1401</v>
      </c>
      <c r="F181" s="128" t="s">
        <v>1402</v>
      </c>
      <c r="G181" s="129" t="s">
        <v>344</v>
      </c>
      <c r="H181" s="130">
        <v>6</v>
      </c>
      <c r="I181" s="131"/>
      <c r="J181" s="132">
        <f t="shared" si="30"/>
        <v>0</v>
      </c>
      <c r="K181" s="133"/>
      <c r="L181" s="32"/>
      <c r="M181" s="134" t="s">
        <v>19</v>
      </c>
      <c r="N181" s="135" t="s">
        <v>45</v>
      </c>
      <c r="P181" s="136">
        <f t="shared" si="31"/>
        <v>0</v>
      </c>
      <c r="Q181" s="136">
        <v>7.2999999999999996E-4</v>
      </c>
      <c r="R181" s="136">
        <f t="shared" si="32"/>
        <v>4.3800000000000002E-3</v>
      </c>
      <c r="S181" s="136">
        <v>0</v>
      </c>
      <c r="T181" s="137">
        <f t="shared" si="33"/>
        <v>0</v>
      </c>
      <c r="AR181" s="138" t="s">
        <v>172</v>
      </c>
      <c r="AT181" s="138" t="s">
        <v>144</v>
      </c>
      <c r="AU181" s="138" t="s">
        <v>78</v>
      </c>
      <c r="AY181" s="17" t="s">
        <v>141</v>
      </c>
      <c r="BE181" s="139">
        <f t="shared" si="34"/>
        <v>0</v>
      </c>
      <c r="BF181" s="139">
        <f t="shared" si="35"/>
        <v>0</v>
      </c>
      <c r="BG181" s="139">
        <f t="shared" si="36"/>
        <v>0</v>
      </c>
      <c r="BH181" s="139">
        <f t="shared" si="37"/>
        <v>0</v>
      </c>
      <c r="BI181" s="139">
        <f t="shared" si="38"/>
        <v>0</v>
      </c>
      <c r="BJ181" s="17" t="s">
        <v>82</v>
      </c>
      <c r="BK181" s="139">
        <f t="shared" si="39"/>
        <v>0</v>
      </c>
      <c r="BL181" s="17" t="s">
        <v>172</v>
      </c>
      <c r="BM181" s="138" t="s">
        <v>1123</v>
      </c>
    </row>
    <row r="182" spans="2:65" s="1" customFormat="1" ht="24.2" customHeight="1">
      <c r="B182" s="32"/>
      <c r="C182" s="126" t="s">
        <v>659</v>
      </c>
      <c r="D182" s="126" t="s">
        <v>144</v>
      </c>
      <c r="E182" s="127" t="s">
        <v>1403</v>
      </c>
      <c r="F182" s="128" t="s">
        <v>1404</v>
      </c>
      <c r="G182" s="129" t="s">
        <v>344</v>
      </c>
      <c r="H182" s="130">
        <v>5</v>
      </c>
      <c r="I182" s="131"/>
      <c r="J182" s="132">
        <f t="shared" si="30"/>
        <v>0</v>
      </c>
      <c r="K182" s="133"/>
      <c r="L182" s="32"/>
      <c r="M182" s="134" t="s">
        <v>19</v>
      </c>
      <c r="N182" s="135" t="s">
        <v>45</v>
      </c>
      <c r="P182" s="136">
        <f t="shared" si="31"/>
        <v>0</v>
      </c>
      <c r="Q182" s="136">
        <v>2.5999999999999998E-4</v>
      </c>
      <c r="R182" s="136">
        <f t="shared" si="32"/>
        <v>1.2999999999999999E-3</v>
      </c>
      <c r="S182" s="136">
        <v>0</v>
      </c>
      <c r="T182" s="137">
        <f t="shared" si="33"/>
        <v>0</v>
      </c>
      <c r="AR182" s="138" t="s">
        <v>172</v>
      </c>
      <c r="AT182" s="138" t="s">
        <v>144</v>
      </c>
      <c r="AU182" s="138" t="s">
        <v>78</v>
      </c>
      <c r="AY182" s="17" t="s">
        <v>141</v>
      </c>
      <c r="BE182" s="139">
        <f t="shared" si="34"/>
        <v>0</v>
      </c>
      <c r="BF182" s="139">
        <f t="shared" si="35"/>
        <v>0</v>
      </c>
      <c r="BG182" s="139">
        <f t="shared" si="36"/>
        <v>0</v>
      </c>
      <c r="BH182" s="139">
        <f t="shared" si="37"/>
        <v>0</v>
      </c>
      <c r="BI182" s="139">
        <f t="shared" si="38"/>
        <v>0</v>
      </c>
      <c r="BJ182" s="17" t="s">
        <v>82</v>
      </c>
      <c r="BK182" s="139">
        <f t="shared" si="39"/>
        <v>0</v>
      </c>
      <c r="BL182" s="17" t="s">
        <v>172</v>
      </c>
      <c r="BM182" s="138" t="s">
        <v>1124</v>
      </c>
    </row>
    <row r="183" spans="2:65" s="1" customFormat="1" ht="16.5" customHeight="1">
      <c r="B183" s="32"/>
      <c r="C183" s="126" t="s">
        <v>663</v>
      </c>
      <c r="D183" s="126" t="s">
        <v>144</v>
      </c>
      <c r="E183" s="127" t="s">
        <v>1405</v>
      </c>
      <c r="F183" s="128" t="s">
        <v>1406</v>
      </c>
      <c r="G183" s="129" t="s">
        <v>344</v>
      </c>
      <c r="H183" s="130">
        <v>1</v>
      </c>
      <c r="I183" s="131"/>
      <c r="J183" s="132">
        <f t="shared" si="30"/>
        <v>0</v>
      </c>
      <c r="K183" s="133"/>
      <c r="L183" s="32"/>
      <c r="M183" s="134" t="s">
        <v>19</v>
      </c>
      <c r="N183" s="135" t="s">
        <v>45</v>
      </c>
      <c r="P183" s="136">
        <f t="shared" si="31"/>
        <v>0</v>
      </c>
      <c r="Q183" s="136">
        <v>2.2000000000000001E-4</v>
      </c>
      <c r="R183" s="136">
        <f t="shared" si="32"/>
        <v>2.2000000000000001E-4</v>
      </c>
      <c r="S183" s="136">
        <v>0</v>
      </c>
      <c r="T183" s="137">
        <f t="shared" si="33"/>
        <v>0</v>
      </c>
      <c r="AR183" s="138" t="s">
        <v>172</v>
      </c>
      <c r="AT183" s="138" t="s">
        <v>144</v>
      </c>
      <c r="AU183" s="138" t="s">
        <v>78</v>
      </c>
      <c r="AY183" s="17" t="s">
        <v>141</v>
      </c>
      <c r="BE183" s="139">
        <f t="shared" si="34"/>
        <v>0</v>
      </c>
      <c r="BF183" s="139">
        <f t="shared" si="35"/>
        <v>0</v>
      </c>
      <c r="BG183" s="139">
        <f t="shared" si="36"/>
        <v>0</v>
      </c>
      <c r="BH183" s="139">
        <f t="shared" si="37"/>
        <v>0</v>
      </c>
      <c r="BI183" s="139">
        <f t="shared" si="38"/>
        <v>0</v>
      </c>
      <c r="BJ183" s="17" t="s">
        <v>82</v>
      </c>
      <c r="BK183" s="139">
        <f t="shared" si="39"/>
        <v>0</v>
      </c>
      <c r="BL183" s="17" t="s">
        <v>172</v>
      </c>
      <c r="BM183" s="138" t="s">
        <v>1125</v>
      </c>
    </row>
    <row r="184" spans="2:65" s="1" customFormat="1" ht="16.5" customHeight="1">
      <c r="B184" s="32"/>
      <c r="C184" s="126" t="s">
        <v>667</v>
      </c>
      <c r="D184" s="126" t="s">
        <v>144</v>
      </c>
      <c r="E184" s="127" t="s">
        <v>1407</v>
      </c>
      <c r="F184" s="128" t="s">
        <v>1408</v>
      </c>
      <c r="G184" s="129" t="s">
        <v>344</v>
      </c>
      <c r="H184" s="130">
        <v>11</v>
      </c>
      <c r="I184" s="131"/>
      <c r="J184" s="132">
        <f t="shared" si="30"/>
        <v>0</v>
      </c>
      <c r="K184" s="133"/>
      <c r="L184" s="32"/>
      <c r="M184" s="134" t="s">
        <v>19</v>
      </c>
      <c r="N184" s="135" t="s">
        <v>45</v>
      </c>
      <c r="P184" s="136">
        <f t="shared" si="31"/>
        <v>0</v>
      </c>
      <c r="Q184" s="136">
        <v>2.0000000000000001E-4</v>
      </c>
      <c r="R184" s="136">
        <f t="shared" si="32"/>
        <v>2.2000000000000001E-3</v>
      </c>
      <c r="S184" s="136">
        <v>0</v>
      </c>
      <c r="T184" s="137">
        <f t="shared" si="33"/>
        <v>0</v>
      </c>
      <c r="AR184" s="138" t="s">
        <v>172</v>
      </c>
      <c r="AT184" s="138" t="s">
        <v>144</v>
      </c>
      <c r="AU184" s="138" t="s">
        <v>78</v>
      </c>
      <c r="AY184" s="17" t="s">
        <v>141</v>
      </c>
      <c r="BE184" s="139">
        <f t="shared" si="34"/>
        <v>0</v>
      </c>
      <c r="BF184" s="139">
        <f t="shared" si="35"/>
        <v>0</v>
      </c>
      <c r="BG184" s="139">
        <f t="shared" si="36"/>
        <v>0</v>
      </c>
      <c r="BH184" s="139">
        <f t="shared" si="37"/>
        <v>0</v>
      </c>
      <c r="BI184" s="139">
        <f t="shared" si="38"/>
        <v>0</v>
      </c>
      <c r="BJ184" s="17" t="s">
        <v>82</v>
      </c>
      <c r="BK184" s="139">
        <f t="shared" si="39"/>
        <v>0</v>
      </c>
      <c r="BL184" s="17" t="s">
        <v>172</v>
      </c>
      <c r="BM184" s="138" t="s">
        <v>1130</v>
      </c>
    </row>
    <row r="185" spans="2:65" s="1" customFormat="1" ht="24.2" customHeight="1">
      <c r="B185" s="32"/>
      <c r="C185" s="126" t="s">
        <v>671</v>
      </c>
      <c r="D185" s="126" t="s">
        <v>144</v>
      </c>
      <c r="E185" s="127" t="s">
        <v>1409</v>
      </c>
      <c r="F185" s="128" t="s">
        <v>1410</v>
      </c>
      <c r="G185" s="129" t="s">
        <v>344</v>
      </c>
      <c r="H185" s="130">
        <v>2</v>
      </c>
      <c r="I185" s="131"/>
      <c r="J185" s="132">
        <f t="shared" si="30"/>
        <v>0</v>
      </c>
      <c r="K185" s="133"/>
      <c r="L185" s="32"/>
      <c r="M185" s="134" t="s">
        <v>19</v>
      </c>
      <c r="N185" s="135" t="s">
        <v>45</v>
      </c>
      <c r="P185" s="136">
        <f t="shared" si="31"/>
        <v>0</v>
      </c>
      <c r="Q185" s="136">
        <v>2.7999999999999998E-4</v>
      </c>
      <c r="R185" s="136">
        <f t="shared" si="32"/>
        <v>5.5999999999999995E-4</v>
      </c>
      <c r="S185" s="136">
        <v>0</v>
      </c>
      <c r="T185" s="137">
        <f t="shared" si="33"/>
        <v>0</v>
      </c>
      <c r="AR185" s="138" t="s">
        <v>172</v>
      </c>
      <c r="AT185" s="138" t="s">
        <v>144</v>
      </c>
      <c r="AU185" s="138" t="s">
        <v>78</v>
      </c>
      <c r="AY185" s="17" t="s">
        <v>141</v>
      </c>
      <c r="BE185" s="139">
        <f t="shared" si="34"/>
        <v>0</v>
      </c>
      <c r="BF185" s="139">
        <f t="shared" si="35"/>
        <v>0</v>
      </c>
      <c r="BG185" s="139">
        <f t="shared" si="36"/>
        <v>0</v>
      </c>
      <c r="BH185" s="139">
        <f t="shared" si="37"/>
        <v>0</v>
      </c>
      <c r="BI185" s="139">
        <f t="shared" si="38"/>
        <v>0</v>
      </c>
      <c r="BJ185" s="17" t="s">
        <v>82</v>
      </c>
      <c r="BK185" s="139">
        <f t="shared" si="39"/>
        <v>0</v>
      </c>
      <c r="BL185" s="17" t="s">
        <v>172</v>
      </c>
      <c r="BM185" s="138" t="s">
        <v>1133</v>
      </c>
    </row>
    <row r="186" spans="2:65" s="1" customFormat="1" ht="33" customHeight="1">
      <c r="B186" s="32"/>
      <c r="C186" s="126" t="s">
        <v>675</v>
      </c>
      <c r="D186" s="126" t="s">
        <v>144</v>
      </c>
      <c r="E186" s="127" t="s">
        <v>1411</v>
      </c>
      <c r="F186" s="128" t="s">
        <v>1412</v>
      </c>
      <c r="G186" s="129" t="s">
        <v>344</v>
      </c>
      <c r="H186" s="130">
        <v>3</v>
      </c>
      <c r="I186" s="131"/>
      <c r="J186" s="132">
        <f t="shared" si="30"/>
        <v>0</v>
      </c>
      <c r="K186" s="133"/>
      <c r="L186" s="32"/>
      <c r="M186" s="134" t="s">
        <v>19</v>
      </c>
      <c r="N186" s="135" t="s">
        <v>45</v>
      </c>
      <c r="P186" s="136">
        <f t="shared" si="31"/>
        <v>0</v>
      </c>
      <c r="Q186" s="136">
        <v>8.9999999999999998E-4</v>
      </c>
      <c r="R186" s="136">
        <f t="shared" si="32"/>
        <v>2.7000000000000001E-3</v>
      </c>
      <c r="S186" s="136">
        <v>0</v>
      </c>
      <c r="T186" s="137">
        <f t="shared" si="33"/>
        <v>0</v>
      </c>
      <c r="AR186" s="138" t="s">
        <v>172</v>
      </c>
      <c r="AT186" s="138" t="s">
        <v>144</v>
      </c>
      <c r="AU186" s="138" t="s">
        <v>78</v>
      </c>
      <c r="AY186" s="17" t="s">
        <v>141</v>
      </c>
      <c r="BE186" s="139">
        <f t="shared" si="34"/>
        <v>0</v>
      </c>
      <c r="BF186" s="139">
        <f t="shared" si="35"/>
        <v>0</v>
      </c>
      <c r="BG186" s="139">
        <f t="shared" si="36"/>
        <v>0</v>
      </c>
      <c r="BH186" s="139">
        <f t="shared" si="37"/>
        <v>0</v>
      </c>
      <c r="BI186" s="139">
        <f t="shared" si="38"/>
        <v>0</v>
      </c>
      <c r="BJ186" s="17" t="s">
        <v>82</v>
      </c>
      <c r="BK186" s="139">
        <f t="shared" si="39"/>
        <v>0</v>
      </c>
      <c r="BL186" s="17" t="s">
        <v>172</v>
      </c>
      <c r="BM186" s="138" t="s">
        <v>1137</v>
      </c>
    </row>
    <row r="187" spans="2:65" s="1" customFormat="1" ht="16.5" customHeight="1">
      <c r="B187" s="32"/>
      <c r="C187" s="126" t="s">
        <v>679</v>
      </c>
      <c r="D187" s="126" t="s">
        <v>144</v>
      </c>
      <c r="E187" s="127" t="s">
        <v>1413</v>
      </c>
      <c r="F187" s="128" t="s">
        <v>1414</v>
      </c>
      <c r="G187" s="129" t="s">
        <v>344</v>
      </c>
      <c r="H187" s="130">
        <v>3</v>
      </c>
      <c r="I187" s="131"/>
      <c r="J187" s="132">
        <f t="shared" si="30"/>
        <v>0</v>
      </c>
      <c r="K187" s="133"/>
      <c r="L187" s="32"/>
      <c r="M187" s="134" t="s">
        <v>19</v>
      </c>
      <c r="N187" s="135" t="s">
        <v>45</v>
      </c>
      <c r="P187" s="136">
        <f t="shared" si="31"/>
        <v>0</v>
      </c>
      <c r="Q187" s="136">
        <v>8.0000000000000004E-4</v>
      </c>
      <c r="R187" s="136">
        <f t="shared" si="32"/>
        <v>2.4000000000000002E-3</v>
      </c>
      <c r="S187" s="136">
        <v>0</v>
      </c>
      <c r="T187" s="137">
        <f t="shared" si="33"/>
        <v>0</v>
      </c>
      <c r="AR187" s="138" t="s">
        <v>172</v>
      </c>
      <c r="AT187" s="138" t="s">
        <v>144</v>
      </c>
      <c r="AU187" s="138" t="s">
        <v>78</v>
      </c>
      <c r="AY187" s="17" t="s">
        <v>141</v>
      </c>
      <c r="BE187" s="139">
        <f t="shared" si="34"/>
        <v>0</v>
      </c>
      <c r="BF187" s="139">
        <f t="shared" si="35"/>
        <v>0</v>
      </c>
      <c r="BG187" s="139">
        <f t="shared" si="36"/>
        <v>0</v>
      </c>
      <c r="BH187" s="139">
        <f t="shared" si="37"/>
        <v>0</v>
      </c>
      <c r="BI187" s="139">
        <f t="shared" si="38"/>
        <v>0</v>
      </c>
      <c r="BJ187" s="17" t="s">
        <v>82</v>
      </c>
      <c r="BK187" s="139">
        <f t="shared" si="39"/>
        <v>0</v>
      </c>
      <c r="BL187" s="17" t="s">
        <v>172</v>
      </c>
      <c r="BM187" s="138" t="s">
        <v>1140</v>
      </c>
    </row>
    <row r="188" spans="2:65" s="1" customFormat="1" ht="16.5" customHeight="1">
      <c r="B188" s="32"/>
      <c r="C188" s="126" t="s">
        <v>683</v>
      </c>
      <c r="D188" s="126" t="s">
        <v>144</v>
      </c>
      <c r="E188" s="127" t="s">
        <v>1415</v>
      </c>
      <c r="F188" s="128" t="s">
        <v>1416</v>
      </c>
      <c r="G188" s="129" t="s">
        <v>1044</v>
      </c>
      <c r="H188" s="130">
        <v>2</v>
      </c>
      <c r="I188" s="131"/>
      <c r="J188" s="132">
        <f t="shared" si="30"/>
        <v>0</v>
      </c>
      <c r="K188" s="133"/>
      <c r="L188" s="32"/>
      <c r="M188" s="134" t="s">
        <v>19</v>
      </c>
      <c r="N188" s="135" t="s">
        <v>45</v>
      </c>
      <c r="P188" s="136">
        <f t="shared" si="31"/>
        <v>0</v>
      </c>
      <c r="Q188" s="136">
        <v>0</v>
      </c>
      <c r="R188" s="136">
        <f t="shared" si="32"/>
        <v>0</v>
      </c>
      <c r="S188" s="136">
        <v>0</v>
      </c>
      <c r="T188" s="137">
        <f t="shared" si="33"/>
        <v>0</v>
      </c>
      <c r="AR188" s="138" t="s">
        <v>172</v>
      </c>
      <c r="AT188" s="138" t="s">
        <v>144</v>
      </c>
      <c r="AU188" s="138" t="s">
        <v>78</v>
      </c>
      <c r="AY188" s="17" t="s">
        <v>141</v>
      </c>
      <c r="BE188" s="139">
        <f t="shared" si="34"/>
        <v>0</v>
      </c>
      <c r="BF188" s="139">
        <f t="shared" si="35"/>
        <v>0</v>
      </c>
      <c r="BG188" s="139">
        <f t="shared" si="36"/>
        <v>0</v>
      </c>
      <c r="BH188" s="139">
        <f t="shared" si="37"/>
        <v>0</v>
      </c>
      <c r="BI188" s="139">
        <f t="shared" si="38"/>
        <v>0</v>
      </c>
      <c r="BJ188" s="17" t="s">
        <v>82</v>
      </c>
      <c r="BK188" s="139">
        <f t="shared" si="39"/>
        <v>0</v>
      </c>
      <c r="BL188" s="17" t="s">
        <v>172</v>
      </c>
      <c r="BM188" s="138" t="s">
        <v>1143</v>
      </c>
    </row>
    <row r="189" spans="2:65" s="1" customFormat="1" ht="21.75" customHeight="1">
      <c r="B189" s="32"/>
      <c r="C189" s="126" t="s">
        <v>687</v>
      </c>
      <c r="D189" s="126" t="s">
        <v>144</v>
      </c>
      <c r="E189" s="127" t="s">
        <v>1417</v>
      </c>
      <c r="F189" s="128" t="s">
        <v>1418</v>
      </c>
      <c r="G189" s="129" t="s">
        <v>261</v>
      </c>
      <c r="H189" s="130">
        <v>0.874</v>
      </c>
      <c r="I189" s="131"/>
      <c r="J189" s="132">
        <f t="shared" si="30"/>
        <v>0</v>
      </c>
      <c r="K189" s="133"/>
      <c r="L189" s="32"/>
      <c r="M189" s="134" t="s">
        <v>19</v>
      </c>
      <c r="N189" s="135" t="s">
        <v>45</v>
      </c>
      <c r="P189" s="136">
        <f t="shared" si="31"/>
        <v>0</v>
      </c>
      <c r="Q189" s="136">
        <v>0</v>
      </c>
      <c r="R189" s="136">
        <f t="shared" si="32"/>
        <v>0</v>
      </c>
      <c r="S189" s="136">
        <v>0</v>
      </c>
      <c r="T189" s="137">
        <f t="shared" si="33"/>
        <v>0</v>
      </c>
      <c r="AR189" s="138" t="s">
        <v>172</v>
      </c>
      <c r="AT189" s="138" t="s">
        <v>144</v>
      </c>
      <c r="AU189" s="138" t="s">
        <v>78</v>
      </c>
      <c r="AY189" s="17" t="s">
        <v>141</v>
      </c>
      <c r="BE189" s="139">
        <f t="shared" si="34"/>
        <v>0</v>
      </c>
      <c r="BF189" s="139">
        <f t="shared" si="35"/>
        <v>0</v>
      </c>
      <c r="BG189" s="139">
        <f t="shared" si="36"/>
        <v>0</v>
      </c>
      <c r="BH189" s="139">
        <f t="shared" si="37"/>
        <v>0</v>
      </c>
      <c r="BI189" s="139">
        <f t="shared" si="38"/>
        <v>0</v>
      </c>
      <c r="BJ189" s="17" t="s">
        <v>82</v>
      </c>
      <c r="BK189" s="139">
        <f t="shared" si="39"/>
        <v>0</v>
      </c>
      <c r="BL189" s="17" t="s">
        <v>172</v>
      </c>
      <c r="BM189" s="138" t="s">
        <v>1146</v>
      </c>
    </row>
    <row r="190" spans="2:65" s="10" customFormat="1" ht="25.9" customHeight="1">
      <c r="B190" s="116"/>
      <c r="D190" s="117" t="s">
        <v>72</v>
      </c>
      <c r="E190" s="118" t="s">
        <v>1419</v>
      </c>
      <c r="F190" s="118" t="s">
        <v>1420</v>
      </c>
      <c r="I190" s="119"/>
      <c r="J190" s="120">
        <f>BK190</f>
        <v>0</v>
      </c>
      <c r="L190" s="116"/>
      <c r="M190" s="121"/>
      <c r="P190" s="122">
        <f>SUM(P191:P195)</f>
        <v>0</v>
      </c>
      <c r="R190" s="122">
        <f>SUM(R191:R195)</f>
        <v>0.191</v>
      </c>
      <c r="T190" s="123">
        <f>SUM(T191:T195)</f>
        <v>0</v>
      </c>
      <c r="AR190" s="117" t="s">
        <v>82</v>
      </c>
      <c r="AT190" s="124" t="s">
        <v>72</v>
      </c>
      <c r="AU190" s="124" t="s">
        <v>73</v>
      </c>
      <c r="AY190" s="117" t="s">
        <v>141</v>
      </c>
      <c r="BK190" s="125">
        <f>SUM(BK191:BK195)</f>
        <v>0</v>
      </c>
    </row>
    <row r="191" spans="2:65" s="1" customFormat="1" ht="24.2" customHeight="1">
      <c r="B191" s="32"/>
      <c r="C191" s="126" t="s">
        <v>691</v>
      </c>
      <c r="D191" s="126" t="s">
        <v>144</v>
      </c>
      <c r="E191" s="127" t="s">
        <v>1421</v>
      </c>
      <c r="F191" s="128" t="s">
        <v>1422</v>
      </c>
      <c r="G191" s="129" t="s">
        <v>989</v>
      </c>
      <c r="H191" s="130">
        <v>7</v>
      </c>
      <c r="I191" s="131"/>
      <c r="J191" s="132">
        <f>ROUND(I191*H191,2)</f>
        <v>0</v>
      </c>
      <c r="K191" s="133"/>
      <c r="L191" s="32"/>
      <c r="M191" s="134" t="s">
        <v>19</v>
      </c>
      <c r="N191" s="135" t="s">
        <v>45</v>
      </c>
      <c r="P191" s="136">
        <f>O191*H191</f>
        <v>0</v>
      </c>
      <c r="Q191" s="136">
        <v>2.5999999999999999E-2</v>
      </c>
      <c r="R191" s="136">
        <f>Q191*H191</f>
        <v>0.182</v>
      </c>
      <c r="S191" s="136">
        <v>0</v>
      </c>
      <c r="T191" s="137">
        <f>S191*H191</f>
        <v>0</v>
      </c>
      <c r="AR191" s="138" t="s">
        <v>172</v>
      </c>
      <c r="AT191" s="138" t="s">
        <v>144</v>
      </c>
      <c r="AU191" s="138" t="s">
        <v>78</v>
      </c>
      <c r="AY191" s="17" t="s">
        <v>141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82</v>
      </c>
      <c r="BK191" s="139">
        <f>ROUND(I191*H191,2)</f>
        <v>0</v>
      </c>
      <c r="BL191" s="17" t="s">
        <v>172</v>
      </c>
      <c r="BM191" s="138" t="s">
        <v>1149</v>
      </c>
    </row>
    <row r="192" spans="2:65" s="1" customFormat="1" ht="29.25">
      <c r="B192" s="32"/>
      <c r="D192" s="156" t="s">
        <v>226</v>
      </c>
      <c r="F192" s="157" t="s">
        <v>1423</v>
      </c>
      <c r="I192" s="154"/>
      <c r="L192" s="32"/>
      <c r="M192" s="155"/>
      <c r="T192" s="53"/>
      <c r="AT192" s="17" t="s">
        <v>226</v>
      </c>
      <c r="AU192" s="17" t="s">
        <v>78</v>
      </c>
    </row>
    <row r="193" spans="2:65" s="1" customFormat="1" ht="21.75" customHeight="1">
      <c r="B193" s="32"/>
      <c r="C193" s="126" t="s">
        <v>695</v>
      </c>
      <c r="D193" s="126" t="s">
        <v>144</v>
      </c>
      <c r="E193" s="127" t="s">
        <v>1424</v>
      </c>
      <c r="F193" s="128" t="s">
        <v>1425</v>
      </c>
      <c r="G193" s="129" t="s">
        <v>989</v>
      </c>
      <c r="H193" s="130">
        <v>1</v>
      </c>
      <c r="I193" s="131"/>
      <c r="J193" s="132">
        <f>ROUND(I193*H193,2)</f>
        <v>0</v>
      </c>
      <c r="K193" s="133"/>
      <c r="L193" s="32"/>
      <c r="M193" s="134" t="s">
        <v>19</v>
      </c>
      <c r="N193" s="135" t="s">
        <v>45</v>
      </c>
      <c r="P193" s="136">
        <f>O193*H193</f>
        <v>0</v>
      </c>
      <c r="Q193" s="136">
        <v>8.9999999999999993E-3</v>
      </c>
      <c r="R193" s="136">
        <f>Q193*H193</f>
        <v>8.9999999999999993E-3</v>
      </c>
      <c r="S193" s="136">
        <v>0</v>
      </c>
      <c r="T193" s="137">
        <f>S193*H193</f>
        <v>0</v>
      </c>
      <c r="AR193" s="138" t="s">
        <v>172</v>
      </c>
      <c r="AT193" s="138" t="s">
        <v>144</v>
      </c>
      <c r="AU193" s="138" t="s">
        <v>78</v>
      </c>
      <c r="AY193" s="17" t="s">
        <v>141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82</v>
      </c>
      <c r="BK193" s="139">
        <f>ROUND(I193*H193,2)</f>
        <v>0</v>
      </c>
      <c r="BL193" s="17" t="s">
        <v>172</v>
      </c>
      <c r="BM193" s="138" t="s">
        <v>1152</v>
      </c>
    </row>
    <row r="194" spans="2:65" s="1" customFormat="1" ht="29.25">
      <c r="B194" s="32"/>
      <c r="D194" s="156" t="s">
        <v>226</v>
      </c>
      <c r="F194" s="157" t="s">
        <v>1423</v>
      </c>
      <c r="I194" s="154"/>
      <c r="L194" s="32"/>
      <c r="M194" s="155"/>
      <c r="T194" s="53"/>
      <c r="AT194" s="17" t="s">
        <v>226</v>
      </c>
      <c r="AU194" s="17" t="s">
        <v>78</v>
      </c>
    </row>
    <row r="195" spans="2:65" s="1" customFormat="1" ht="21.75" customHeight="1">
      <c r="B195" s="32"/>
      <c r="C195" s="126" t="s">
        <v>699</v>
      </c>
      <c r="D195" s="126" t="s">
        <v>144</v>
      </c>
      <c r="E195" s="127" t="s">
        <v>1426</v>
      </c>
      <c r="F195" s="128" t="s">
        <v>1427</v>
      </c>
      <c r="G195" s="129" t="s">
        <v>261</v>
      </c>
      <c r="H195" s="130">
        <v>0.191</v>
      </c>
      <c r="I195" s="131"/>
      <c r="J195" s="132">
        <f>ROUND(I195*H195,2)</f>
        <v>0</v>
      </c>
      <c r="K195" s="133"/>
      <c r="L195" s="32"/>
      <c r="M195" s="141" t="s">
        <v>19</v>
      </c>
      <c r="N195" s="142" t="s">
        <v>45</v>
      </c>
      <c r="O195" s="143"/>
      <c r="P195" s="144">
        <f>O195*H195</f>
        <v>0</v>
      </c>
      <c r="Q195" s="144">
        <v>0</v>
      </c>
      <c r="R195" s="144">
        <f>Q195*H195</f>
        <v>0</v>
      </c>
      <c r="S195" s="144">
        <v>0</v>
      </c>
      <c r="T195" s="145">
        <f>S195*H195</f>
        <v>0</v>
      </c>
      <c r="AR195" s="138" t="s">
        <v>172</v>
      </c>
      <c r="AT195" s="138" t="s">
        <v>144</v>
      </c>
      <c r="AU195" s="138" t="s">
        <v>78</v>
      </c>
      <c r="AY195" s="17" t="s">
        <v>141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82</v>
      </c>
      <c r="BK195" s="139">
        <f>ROUND(I195*H195,2)</f>
        <v>0</v>
      </c>
      <c r="BL195" s="17" t="s">
        <v>172</v>
      </c>
      <c r="BM195" s="138" t="s">
        <v>1155</v>
      </c>
    </row>
    <row r="196" spans="2:65" s="1" customFormat="1" ht="6.95" customHeight="1">
      <c r="B196" s="41"/>
      <c r="C196" s="42"/>
      <c r="D196" s="42"/>
      <c r="E196" s="42"/>
      <c r="F196" s="42"/>
      <c r="G196" s="42"/>
      <c r="H196" s="42"/>
      <c r="I196" s="42"/>
      <c r="J196" s="42"/>
      <c r="K196" s="42"/>
      <c r="L196" s="32"/>
    </row>
  </sheetData>
  <sheetProtection algorithmName="SHA-512" hashValue="QT++g8LuV4yLgqyOo/B3h8cJl/I7TmW03+ZSLB9TYphyJ5KKuMz3uRYBsoOeHijY5gL6uK55iV51erFL+ZpYqw==" saltValue="xv8aSUy0IZFtGcz1fpP9WkILjRSq3ppYwGEnCA82Dq1TG1stPjoNanl633Jl10/jSKCpe+pUIZCHMWjiU29C0g==" spinCount="100000" sheet="1" objects="1" scenarios="1" formatColumns="0" formatRows="0" autoFilter="0"/>
  <autoFilter ref="C82:K195" xr:uid="{00000000-0009-0000-0000-000009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109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1428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ROUND(J82,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ROUND((SUM(BE82:BE98)),  2)</f>
        <v>0</v>
      </c>
      <c r="I33" s="93">
        <v>0.21</v>
      </c>
      <c r="J33" s="83">
        <f>ROUND(((SUM(BE82:BE98))*I33),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ROUND((SUM(BF82:BF98)),  2)</f>
        <v>0</v>
      </c>
      <c r="I34" s="93">
        <v>0.12</v>
      </c>
      <c r="J34" s="83">
        <f>ROUND(((SUM(BF82:BF98))*I34),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ROUND((SUM(BG82:BG98)),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ROUND((SUM(BH82:BH98)),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ROUND((SUM(BI82:BI98)),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IO 02 - Přípojka splaškové kanalizace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J82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123</v>
      </c>
      <c r="E60" s="105"/>
      <c r="F60" s="105"/>
      <c r="G60" s="105"/>
      <c r="H60" s="105"/>
      <c r="I60" s="105"/>
      <c r="J60" s="106">
        <f>J83</f>
        <v>0</v>
      </c>
      <c r="L60" s="103"/>
    </row>
    <row r="61" spans="2:47" s="8" customFormat="1" ht="24.95" customHeight="1">
      <c r="B61" s="103"/>
      <c r="D61" s="104" t="s">
        <v>124</v>
      </c>
      <c r="E61" s="105"/>
      <c r="F61" s="105"/>
      <c r="G61" s="105"/>
      <c r="H61" s="105"/>
      <c r="I61" s="105"/>
      <c r="J61" s="106">
        <f>J84</f>
        <v>0</v>
      </c>
      <c r="L61" s="103"/>
    </row>
    <row r="62" spans="2:47" s="8" customFormat="1" ht="24.95" customHeight="1">
      <c r="B62" s="103"/>
      <c r="D62" s="104" t="s">
        <v>1429</v>
      </c>
      <c r="E62" s="105"/>
      <c r="F62" s="105"/>
      <c r="G62" s="105"/>
      <c r="H62" s="105"/>
      <c r="I62" s="105"/>
      <c r="J62" s="106">
        <f>J92</f>
        <v>0</v>
      </c>
      <c r="L62" s="103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126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16.5" customHeight="1">
      <c r="B72" s="32"/>
      <c r="E72" s="319" t="str">
        <f>E7</f>
        <v>Rekonstrukce budovy bývalé pošty na byty, Český Rudolec</v>
      </c>
      <c r="F72" s="320"/>
      <c r="G72" s="320"/>
      <c r="H72" s="320"/>
      <c r="L72" s="32"/>
    </row>
    <row r="73" spans="2:12" s="1" customFormat="1" ht="12" customHeight="1">
      <c r="B73" s="32"/>
      <c r="C73" s="27" t="s">
        <v>117</v>
      </c>
      <c r="L73" s="32"/>
    </row>
    <row r="74" spans="2:12" s="1" customFormat="1" ht="16.5" customHeight="1">
      <c r="B74" s="32"/>
      <c r="E74" s="283" t="str">
        <f>E9</f>
        <v>IO 02 - Přípojka splaškové kanalizace</v>
      </c>
      <c r="F74" s="321"/>
      <c r="G74" s="321"/>
      <c r="H74" s="321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21</v>
      </c>
      <c r="F76" s="25" t="str">
        <f>F12</f>
        <v>Český Rudolec</v>
      </c>
      <c r="I76" s="27" t="s">
        <v>23</v>
      </c>
      <c r="J76" s="49" t="str">
        <f>IF(J12="","",J12)</f>
        <v>30. 9. 2024</v>
      </c>
      <c r="L76" s="32"/>
    </row>
    <row r="77" spans="2:12" s="1" customFormat="1" ht="6.95" customHeight="1">
      <c r="B77" s="32"/>
      <c r="L77" s="32"/>
    </row>
    <row r="78" spans="2:12" s="1" customFormat="1" ht="25.7" customHeight="1">
      <c r="B78" s="32"/>
      <c r="C78" s="27" t="s">
        <v>25</v>
      </c>
      <c r="F78" s="25" t="str">
        <f>E15</f>
        <v>Obec Český Rudolec</v>
      </c>
      <c r="I78" s="27" t="s">
        <v>32</v>
      </c>
      <c r="J78" s="30" t="str">
        <f>E21</f>
        <v>Agroprojekt Jihlava, spol.s.r.o.</v>
      </c>
      <c r="L78" s="32"/>
    </row>
    <row r="79" spans="2:12" s="1" customFormat="1" ht="25.7" customHeight="1">
      <c r="B79" s="32"/>
      <c r="C79" s="27" t="s">
        <v>30</v>
      </c>
      <c r="F79" s="25" t="str">
        <f>IF(E18="","",E18)</f>
        <v>Vyplň údaj</v>
      </c>
      <c r="I79" s="27" t="s">
        <v>36</v>
      </c>
      <c r="J79" s="30" t="str">
        <f>E24</f>
        <v>Agroprojekt Jihlava, spol.s.r.o.</v>
      </c>
      <c r="L79" s="32"/>
    </row>
    <row r="80" spans="2:12" s="1" customFormat="1" ht="10.35" customHeight="1">
      <c r="B80" s="32"/>
      <c r="L80" s="32"/>
    </row>
    <row r="81" spans="2:65" s="9" customFormat="1" ht="29.25" customHeight="1">
      <c r="B81" s="107"/>
      <c r="C81" s="108" t="s">
        <v>127</v>
      </c>
      <c r="D81" s="109" t="s">
        <v>58</v>
      </c>
      <c r="E81" s="109" t="s">
        <v>54</v>
      </c>
      <c r="F81" s="109" t="s">
        <v>55</v>
      </c>
      <c r="G81" s="109" t="s">
        <v>128</v>
      </c>
      <c r="H81" s="109" t="s">
        <v>129</v>
      </c>
      <c r="I81" s="109" t="s">
        <v>130</v>
      </c>
      <c r="J81" s="110" t="s">
        <v>121</v>
      </c>
      <c r="K81" s="111" t="s">
        <v>131</v>
      </c>
      <c r="L81" s="107"/>
      <c r="M81" s="56" t="s">
        <v>19</v>
      </c>
      <c r="N81" s="57" t="s">
        <v>43</v>
      </c>
      <c r="O81" s="57" t="s">
        <v>132</v>
      </c>
      <c r="P81" s="57" t="s">
        <v>133</v>
      </c>
      <c r="Q81" s="57" t="s">
        <v>134</v>
      </c>
      <c r="R81" s="57" t="s">
        <v>135</v>
      </c>
      <c r="S81" s="57" t="s">
        <v>136</v>
      </c>
      <c r="T81" s="58" t="s">
        <v>137</v>
      </c>
    </row>
    <row r="82" spans="2:65" s="1" customFormat="1" ht="22.9" customHeight="1">
      <c r="B82" s="32"/>
      <c r="C82" s="61" t="s">
        <v>138</v>
      </c>
      <c r="J82" s="112">
        <f>BK82</f>
        <v>0</v>
      </c>
      <c r="L82" s="32"/>
      <c r="M82" s="59"/>
      <c r="N82" s="50"/>
      <c r="O82" s="50"/>
      <c r="P82" s="113">
        <f>P83+P84+P92</f>
        <v>0</v>
      </c>
      <c r="Q82" s="50"/>
      <c r="R82" s="113">
        <f>R83+R84+R92</f>
        <v>0</v>
      </c>
      <c r="S82" s="50"/>
      <c r="T82" s="114">
        <f>T83+T84+T92</f>
        <v>0</v>
      </c>
      <c r="AT82" s="17" t="s">
        <v>72</v>
      </c>
      <c r="AU82" s="17" t="s">
        <v>122</v>
      </c>
      <c r="BK82" s="115">
        <f>BK83+BK84+BK92</f>
        <v>0</v>
      </c>
    </row>
    <row r="83" spans="2:65" s="10" customFormat="1" ht="25.9" customHeight="1">
      <c r="B83" s="116"/>
      <c r="D83" s="117" t="s">
        <v>72</v>
      </c>
      <c r="E83" s="118" t="s">
        <v>139</v>
      </c>
      <c r="F83" s="118" t="s">
        <v>140</v>
      </c>
      <c r="I83" s="119"/>
      <c r="J83" s="120">
        <f>BK83</f>
        <v>0</v>
      </c>
      <c r="L83" s="116"/>
      <c r="M83" s="121"/>
      <c r="P83" s="122">
        <v>0</v>
      </c>
      <c r="R83" s="122">
        <v>0</v>
      </c>
      <c r="T83" s="123">
        <v>0</v>
      </c>
      <c r="AR83" s="117" t="s">
        <v>78</v>
      </c>
      <c r="AT83" s="124" t="s">
        <v>72</v>
      </c>
      <c r="AU83" s="124" t="s">
        <v>73</v>
      </c>
      <c r="AY83" s="117" t="s">
        <v>141</v>
      </c>
      <c r="BK83" s="125">
        <v>0</v>
      </c>
    </row>
    <row r="84" spans="2:65" s="10" customFormat="1" ht="25.9" customHeight="1">
      <c r="B84" s="116"/>
      <c r="D84" s="117" t="s">
        <v>72</v>
      </c>
      <c r="E84" s="118" t="s">
        <v>142</v>
      </c>
      <c r="F84" s="118" t="s">
        <v>143</v>
      </c>
      <c r="I84" s="119"/>
      <c r="J84" s="120">
        <f>BK84</f>
        <v>0</v>
      </c>
      <c r="L84" s="116"/>
      <c r="M84" s="121"/>
      <c r="P84" s="122">
        <f>SUM(P85:P91)</f>
        <v>0</v>
      </c>
      <c r="R84" s="122">
        <f>SUM(R85:R91)</f>
        <v>0</v>
      </c>
      <c r="T84" s="123">
        <f>SUM(T85:T91)</f>
        <v>0</v>
      </c>
      <c r="AR84" s="117" t="s">
        <v>78</v>
      </c>
      <c r="AT84" s="124" t="s">
        <v>72</v>
      </c>
      <c r="AU84" s="124" t="s">
        <v>73</v>
      </c>
      <c r="AY84" s="117" t="s">
        <v>141</v>
      </c>
      <c r="BK84" s="125">
        <f>SUM(BK85:BK91)</f>
        <v>0</v>
      </c>
    </row>
    <row r="85" spans="2:65" s="1" customFormat="1" ht="16.5" customHeight="1">
      <c r="B85" s="32"/>
      <c r="C85" s="126" t="s">
        <v>78</v>
      </c>
      <c r="D85" s="126" t="s">
        <v>144</v>
      </c>
      <c r="E85" s="127" t="s">
        <v>1430</v>
      </c>
      <c r="F85" s="128" t="s">
        <v>1431</v>
      </c>
      <c r="G85" s="129" t="s">
        <v>147</v>
      </c>
      <c r="H85" s="130">
        <v>3</v>
      </c>
      <c r="I85" s="131"/>
      <c r="J85" s="132">
        <f t="shared" ref="J85:J91" si="0">ROUND(I85*H85,2)</f>
        <v>0</v>
      </c>
      <c r="K85" s="133"/>
      <c r="L85" s="32"/>
      <c r="M85" s="134" t="s">
        <v>19</v>
      </c>
      <c r="N85" s="135" t="s">
        <v>45</v>
      </c>
      <c r="P85" s="136">
        <f t="shared" ref="P85:P91" si="1">O85*H85</f>
        <v>0</v>
      </c>
      <c r="Q85" s="136">
        <v>0</v>
      </c>
      <c r="R85" s="136">
        <f t="shared" ref="R85:R91" si="2">Q85*H85</f>
        <v>0</v>
      </c>
      <c r="S85" s="136">
        <v>0</v>
      </c>
      <c r="T85" s="137">
        <f t="shared" ref="T85:T91" si="3">S85*H85</f>
        <v>0</v>
      </c>
      <c r="AR85" s="138" t="s">
        <v>95</v>
      </c>
      <c r="AT85" s="138" t="s">
        <v>144</v>
      </c>
      <c r="AU85" s="138" t="s">
        <v>78</v>
      </c>
      <c r="AY85" s="17" t="s">
        <v>141</v>
      </c>
      <c r="BE85" s="139">
        <f t="shared" ref="BE85:BE91" si="4">IF(N85="základní",J85,0)</f>
        <v>0</v>
      </c>
      <c r="BF85" s="139">
        <f t="shared" ref="BF85:BF91" si="5">IF(N85="snížená",J85,0)</f>
        <v>0</v>
      </c>
      <c r="BG85" s="139">
        <f t="shared" ref="BG85:BG91" si="6">IF(N85="zákl. přenesená",J85,0)</f>
        <v>0</v>
      </c>
      <c r="BH85" s="139">
        <f t="shared" ref="BH85:BH91" si="7">IF(N85="sníž. přenesená",J85,0)</f>
        <v>0</v>
      </c>
      <c r="BI85" s="139">
        <f t="shared" ref="BI85:BI91" si="8">IF(N85="nulová",J85,0)</f>
        <v>0</v>
      </c>
      <c r="BJ85" s="17" t="s">
        <v>82</v>
      </c>
      <c r="BK85" s="139">
        <f t="shared" ref="BK85:BK91" si="9">ROUND(I85*H85,2)</f>
        <v>0</v>
      </c>
      <c r="BL85" s="17" t="s">
        <v>95</v>
      </c>
      <c r="BM85" s="138" t="s">
        <v>82</v>
      </c>
    </row>
    <row r="86" spans="2:65" s="1" customFormat="1" ht="16.5" customHeight="1">
      <c r="B86" s="32"/>
      <c r="C86" s="126" t="s">
        <v>82</v>
      </c>
      <c r="D86" s="126" t="s">
        <v>144</v>
      </c>
      <c r="E86" s="127" t="s">
        <v>1432</v>
      </c>
      <c r="F86" s="128" t="s">
        <v>1433</v>
      </c>
      <c r="G86" s="129" t="s">
        <v>147</v>
      </c>
      <c r="H86" s="130">
        <v>0.8</v>
      </c>
      <c r="I86" s="131"/>
      <c r="J86" s="132">
        <f t="shared" si="0"/>
        <v>0</v>
      </c>
      <c r="K86" s="133"/>
      <c r="L86" s="32"/>
      <c r="M86" s="134" t="s">
        <v>19</v>
      </c>
      <c r="N86" s="135" t="s">
        <v>45</v>
      </c>
      <c r="P86" s="136">
        <f t="shared" si="1"/>
        <v>0</v>
      </c>
      <c r="Q86" s="136">
        <v>0</v>
      </c>
      <c r="R86" s="136">
        <f t="shared" si="2"/>
        <v>0</v>
      </c>
      <c r="S86" s="136">
        <v>0</v>
      </c>
      <c r="T86" s="137">
        <f t="shared" si="3"/>
        <v>0</v>
      </c>
      <c r="AR86" s="138" t="s">
        <v>95</v>
      </c>
      <c r="AT86" s="138" t="s">
        <v>144</v>
      </c>
      <c r="AU86" s="138" t="s">
        <v>78</v>
      </c>
      <c r="AY86" s="17" t="s">
        <v>141</v>
      </c>
      <c r="BE86" s="139">
        <f t="shared" si="4"/>
        <v>0</v>
      </c>
      <c r="BF86" s="139">
        <f t="shared" si="5"/>
        <v>0</v>
      </c>
      <c r="BG86" s="139">
        <f t="shared" si="6"/>
        <v>0</v>
      </c>
      <c r="BH86" s="139">
        <f t="shared" si="7"/>
        <v>0</v>
      </c>
      <c r="BI86" s="139">
        <f t="shared" si="8"/>
        <v>0</v>
      </c>
      <c r="BJ86" s="17" t="s">
        <v>82</v>
      </c>
      <c r="BK86" s="139">
        <f t="shared" si="9"/>
        <v>0</v>
      </c>
      <c r="BL86" s="17" t="s">
        <v>95</v>
      </c>
      <c r="BM86" s="138" t="s">
        <v>95</v>
      </c>
    </row>
    <row r="87" spans="2:65" s="1" customFormat="1" ht="16.5" customHeight="1">
      <c r="B87" s="32"/>
      <c r="C87" s="126" t="s">
        <v>92</v>
      </c>
      <c r="D87" s="126" t="s">
        <v>144</v>
      </c>
      <c r="E87" s="127" t="s">
        <v>1434</v>
      </c>
      <c r="F87" s="128" t="s">
        <v>1435</v>
      </c>
      <c r="G87" s="129" t="s">
        <v>147</v>
      </c>
      <c r="H87" s="130">
        <v>0.2</v>
      </c>
      <c r="I87" s="131"/>
      <c r="J87" s="132">
        <f t="shared" si="0"/>
        <v>0</v>
      </c>
      <c r="K87" s="133"/>
      <c r="L87" s="32"/>
      <c r="M87" s="134" t="s">
        <v>19</v>
      </c>
      <c r="N87" s="135" t="s">
        <v>45</v>
      </c>
      <c r="P87" s="136">
        <f t="shared" si="1"/>
        <v>0</v>
      </c>
      <c r="Q87" s="136">
        <v>0</v>
      </c>
      <c r="R87" s="136">
        <f t="shared" si="2"/>
        <v>0</v>
      </c>
      <c r="S87" s="136">
        <v>0</v>
      </c>
      <c r="T87" s="137">
        <f t="shared" si="3"/>
        <v>0</v>
      </c>
      <c r="AR87" s="138" t="s">
        <v>95</v>
      </c>
      <c r="AT87" s="138" t="s">
        <v>144</v>
      </c>
      <c r="AU87" s="138" t="s">
        <v>78</v>
      </c>
      <c r="AY87" s="17" t="s">
        <v>141</v>
      </c>
      <c r="BE87" s="139">
        <f t="shared" si="4"/>
        <v>0</v>
      </c>
      <c r="BF87" s="139">
        <f t="shared" si="5"/>
        <v>0</v>
      </c>
      <c r="BG87" s="139">
        <f t="shared" si="6"/>
        <v>0</v>
      </c>
      <c r="BH87" s="139">
        <f t="shared" si="7"/>
        <v>0</v>
      </c>
      <c r="BI87" s="139">
        <f t="shared" si="8"/>
        <v>0</v>
      </c>
      <c r="BJ87" s="17" t="s">
        <v>82</v>
      </c>
      <c r="BK87" s="139">
        <f t="shared" si="9"/>
        <v>0</v>
      </c>
      <c r="BL87" s="17" t="s">
        <v>95</v>
      </c>
      <c r="BM87" s="138" t="s">
        <v>152</v>
      </c>
    </row>
    <row r="88" spans="2:65" s="1" customFormat="1" ht="16.5" customHeight="1">
      <c r="B88" s="32"/>
      <c r="C88" s="126" t="s">
        <v>95</v>
      </c>
      <c r="D88" s="126" t="s">
        <v>144</v>
      </c>
      <c r="E88" s="127" t="s">
        <v>1436</v>
      </c>
      <c r="F88" s="128" t="s">
        <v>1437</v>
      </c>
      <c r="G88" s="129" t="s">
        <v>147</v>
      </c>
      <c r="H88" s="130">
        <v>0.6</v>
      </c>
      <c r="I88" s="131"/>
      <c r="J88" s="132">
        <f t="shared" si="0"/>
        <v>0</v>
      </c>
      <c r="K88" s="133"/>
      <c r="L88" s="32"/>
      <c r="M88" s="134" t="s">
        <v>19</v>
      </c>
      <c r="N88" s="135" t="s">
        <v>45</v>
      </c>
      <c r="P88" s="136">
        <f t="shared" si="1"/>
        <v>0</v>
      </c>
      <c r="Q88" s="136">
        <v>0</v>
      </c>
      <c r="R88" s="136">
        <f t="shared" si="2"/>
        <v>0</v>
      </c>
      <c r="S88" s="136">
        <v>0</v>
      </c>
      <c r="T88" s="137">
        <f t="shared" si="3"/>
        <v>0</v>
      </c>
      <c r="AR88" s="138" t="s">
        <v>95</v>
      </c>
      <c r="AT88" s="138" t="s">
        <v>144</v>
      </c>
      <c r="AU88" s="138" t="s">
        <v>78</v>
      </c>
      <c r="AY88" s="17" t="s">
        <v>141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7" t="s">
        <v>82</v>
      </c>
      <c r="BK88" s="139">
        <f t="shared" si="9"/>
        <v>0</v>
      </c>
      <c r="BL88" s="17" t="s">
        <v>95</v>
      </c>
      <c r="BM88" s="138" t="s">
        <v>155</v>
      </c>
    </row>
    <row r="89" spans="2:65" s="1" customFormat="1" ht="16.5" customHeight="1">
      <c r="B89" s="32"/>
      <c r="C89" s="126" t="s">
        <v>156</v>
      </c>
      <c r="D89" s="126" t="s">
        <v>144</v>
      </c>
      <c r="E89" s="127" t="s">
        <v>1438</v>
      </c>
      <c r="F89" s="128" t="s">
        <v>1439</v>
      </c>
      <c r="G89" s="129" t="s">
        <v>147</v>
      </c>
      <c r="H89" s="130">
        <v>2.2000000000000002</v>
      </c>
      <c r="I89" s="131"/>
      <c r="J89" s="132">
        <f t="shared" si="0"/>
        <v>0</v>
      </c>
      <c r="K89" s="133"/>
      <c r="L89" s="32"/>
      <c r="M89" s="134" t="s">
        <v>19</v>
      </c>
      <c r="N89" s="135" t="s">
        <v>45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95</v>
      </c>
      <c r="AT89" s="138" t="s">
        <v>144</v>
      </c>
      <c r="AU89" s="138" t="s">
        <v>78</v>
      </c>
      <c r="AY89" s="17" t="s">
        <v>141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7" t="s">
        <v>82</v>
      </c>
      <c r="BK89" s="139">
        <f t="shared" si="9"/>
        <v>0</v>
      </c>
      <c r="BL89" s="17" t="s">
        <v>95</v>
      </c>
      <c r="BM89" s="138" t="s">
        <v>159</v>
      </c>
    </row>
    <row r="90" spans="2:65" s="1" customFormat="1" ht="24.2" customHeight="1">
      <c r="B90" s="32"/>
      <c r="C90" s="126" t="s">
        <v>152</v>
      </c>
      <c r="D90" s="126" t="s">
        <v>144</v>
      </c>
      <c r="E90" s="127" t="s">
        <v>160</v>
      </c>
      <c r="F90" s="128" t="s">
        <v>161</v>
      </c>
      <c r="G90" s="129" t="s">
        <v>162</v>
      </c>
      <c r="H90" s="130">
        <v>2</v>
      </c>
      <c r="I90" s="131"/>
      <c r="J90" s="132">
        <f t="shared" si="0"/>
        <v>0</v>
      </c>
      <c r="K90" s="133"/>
      <c r="L90" s="32"/>
      <c r="M90" s="134" t="s">
        <v>19</v>
      </c>
      <c r="N90" s="135" t="s">
        <v>45</v>
      </c>
      <c r="P90" s="136">
        <f t="shared" si="1"/>
        <v>0</v>
      </c>
      <c r="Q90" s="136">
        <v>0</v>
      </c>
      <c r="R90" s="136">
        <f t="shared" si="2"/>
        <v>0</v>
      </c>
      <c r="S90" s="136">
        <v>0</v>
      </c>
      <c r="T90" s="137">
        <f t="shared" si="3"/>
        <v>0</v>
      </c>
      <c r="AR90" s="138" t="s">
        <v>95</v>
      </c>
      <c r="AT90" s="138" t="s">
        <v>144</v>
      </c>
      <c r="AU90" s="138" t="s">
        <v>78</v>
      </c>
      <c r="AY90" s="17" t="s">
        <v>141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7" t="s">
        <v>82</v>
      </c>
      <c r="BK90" s="139">
        <f t="shared" si="9"/>
        <v>0</v>
      </c>
      <c r="BL90" s="17" t="s">
        <v>95</v>
      </c>
      <c r="BM90" s="138" t="s">
        <v>8</v>
      </c>
    </row>
    <row r="91" spans="2:65" s="1" customFormat="1" ht="21.75" customHeight="1">
      <c r="B91" s="32"/>
      <c r="C91" s="126" t="s">
        <v>163</v>
      </c>
      <c r="D91" s="126" t="s">
        <v>144</v>
      </c>
      <c r="E91" s="127" t="s">
        <v>1440</v>
      </c>
      <c r="F91" s="128" t="s">
        <v>165</v>
      </c>
      <c r="G91" s="129" t="s">
        <v>162</v>
      </c>
      <c r="H91" s="130">
        <v>2</v>
      </c>
      <c r="I91" s="131"/>
      <c r="J91" s="132">
        <f t="shared" si="0"/>
        <v>0</v>
      </c>
      <c r="K91" s="133"/>
      <c r="L91" s="32"/>
      <c r="M91" s="134" t="s">
        <v>19</v>
      </c>
      <c r="N91" s="135" t="s">
        <v>45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95</v>
      </c>
      <c r="AT91" s="138" t="s">
        <v>144</v>
      </c>
      <c r="AU91" s="138" t="s">
        <v>78</v>
      </c>
      <c r="AY91" s="17" t="s">
        <v>141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7" t="s">
        <v>82</v>
      </c>
      <c r="BK91" s="139">
        <f t="shared" si="9"/>
        <v>0</v>
      </c>
      <c r="BL91" s="17" t="s">
        <v>95</v>
      </c>
      <c r="BM91" s="138" t="s">
        <v>166</v>
      </c>
    </row>
    <row r="92" spans="2:65" s="10" customFormat="1" ht="25.9" customHeight="1">
      <c r="B92" s="116"/>
      <c r="D92" s="117" t="s">
        <v>72</v>
      </c>
      <c r="E92" s="118" t="s">
        <v>167</v>
      </c>
      <c r="F92" s="118" t="s">
        <v>1441</v>
      </c>
      <c r="I92" s="119"/>
      <c r="J92" s="120">
        <f>BK92</f>
        <v>0</v>
      </c>
      <c r="L92" s="116"/>
      <c r="M92" s="121"/>
      <c r="P92" s="122">
        <f>SUM(P93:P98)</f>
        <v>0</v>
      </c>
      <c r="R92" s="122">
        <f>SUM(R93:R98)</f>
        <v>0</v>
      </c>
      <c r="T92" s="123">
        <f>SUM(T93:T98)</f>
        <v>0</v>
      </c>
      <c r="AR92" s="117" t="s">
        <v>78</v>
      </c>
      <c r="AT92" s="124" t="s">
        <v>72</v>
      </c>
      <c r="AU92" s="124" t="s">
        <v>73</v>
      </c>
      <c r="AY92" s="117" t="s">
        <v>141</v>
      </c>
      <c r="BK92" s="125">
        <f>SUM(BK93:BK98)</f>
        <v>0</v>
      </c>
    </row>
    <row r="93" spans="2:65" s="1" customFormat="1" ht="24.2" customHeight="1">
      <c r="B93" s="32"/>
      <c r="C93" s="126" t="s">
        <v>155</v>
      </c>
      <c r="D93" s="126" t="s">
        <v>144</v>
      </c>
      <c r="E93" s="127" t="s">
        <v>1442</v>
      </c>
      <c r="F93" s="128" t="s">
        <v>1443</v>
      </c>
      <c r="G93" s="129" t="s">
        <v>171</v>
      </c>
      <c r="H93" s="130">
        <v>2</v>
      </c>
      <c r="I93" s="131"/>
      <c r="J93" s="132">
        <f t="shared" ref="J93:J98" si="10">ROUND(I93*H93,2)</f>
        <v>0</v>
      </c>
      <c r="K93" s="133"/>
      <c r="L93" s="32"/>
      <c r="M93" s="134" t="s">
        <v>19</v>
      </c>
      <c r="N93" s="135" t="s">
        <v>45</v>
      </c>
      <c r="P93" s="136">
        <f t="shared" ref="P93:P98" si="11">O93*H93</f>
        <v>0</v>
      </c>
      <c r="Q93" s="136">
        <v>0</v>
      </c>
      <c r="R93" s="136">
        <f t="shared" ref="R93:R98" si="12">Q93*H93</f>
        <v>0</v>
      </c>
      <c r="S93" s="136">
        <v>0</v>
      </c>
      <c r="T93" s="137">
        <f t="shared" ref="T93:T98" si="13">S93*H93</f>
        <v>0</v>
      </c>
      <c r="AR93" s="138" t="s">
        <v>95</v>
      </c>
      <c r="AT93" s="138" t="s">
        <v>144</v>
      </c>
      <c r="AU93" s="138" t="s">
        <v>78</v>
      </c>
      <c r="AY93" s="17" t="s">
        <v>141</v>
      </c>
      <c r="BE93" s="139">
        <f t="shared" ref="BE93:BE98" si="14">IF(N93="základní",J93,0)</f>
        <v>0</v>
      </c>
      <c r="BF93" s="139">
        <f t="shared" ref="BF93:BF98" si="15">IF(N93="snížená",J93,0)</f>
        <v>0</v>
      </c>
      <c r="BG93" s="139">
        <f t="shared" ref="BG93:BG98" si="16">IF(N93="zákl. přenesená",J93,0)</f>
        <v>0</v>
      </c>
      <c r="BH93" s="139">
        <f t="shared" ref="BH93:BH98" si="17">IF(N93="sníž. přenesená",J93,0)</f>
        <v>0</v>
      </c>
      <c r="BI93" s="139">
        <f t="shared" ref="BI93:BI98" si="18">IF(N93="nulová",J93,0)</f>
        <v>0</v>
      </c>
      <c r="BJ93" s="17" t="s">
        <v>82</v>
      </c>
      <c r="BK93" s="139">
        <f t="shared" ref="BK93:BK98" si="19">ROUND(I93*H93,2)</f>
        <v>0</v>
      </c>
      <c r="BL93" s="17" t="s">
        <v>95</v>
      </c>
      <c r="BM93" s="138" t="s">
        <v>172</v>
      </c>
    </row>
    <row r="94" spans="2:65" s="1" customFormat="1" ht="24.2" customHeight="1">
      <c r="B94" s="32"/>
      <c r="C94" s="126" t="s">
        <v>173</v>
      </c>
      <c r="D94" s="126" t="s">
        <v>144</v>
      </c>
      <c r="E94" s="127" t="s">
        <v>1444</v>
      </c>
      <c r="F94" s="128" t="s">
        <v>1445</v>
      </c>
      <c r="G94" s="129" t="s">
        <v>1216</v>
      </c>
      <c r="H94" s="130">
        <v>1</v>
      </c>
      <c r="I94" s="131"/>
      <c r="J94" s="132">
        <f t="shared" si="10"/>
        <v>0</v>
      </c>
      <c r="K94" s="133"/>
      <c r="L94" s="32"/>
      <c r="M94" s="134" t="s">
        <v>19</v>
      </c>
      <c r="N94" s="135" t="s">
        <v>45</v>
      </c>
      <c r="P94" s="136">
        <f t="shared" si="11"/>
        <v>0</v>
      </c>
      <c r="Q94" s="136">
        <v>0</v>
      </c>
      <c r="R94" s="136">
        <f t="shared" si="12"/>
        <v>0</v>
      </c>
      <c r="S94" s="136">
        <v>0</v>
      </c>
      <c r="T94" s="137">
        <f t="shared" si="13"/>
        <v>0</v>
      </c>
      <c r="AR94" s="138" t="s">
        <v>95</v>
      </c>
      <c r="AT94" s="138" t="s">
        <v>144</v>
      </c>
      <c r="AU94" s="138" t="s">
        <v>78</v>
      </c>
      <c r="AY94" s="17" t="s">
        <v>141</v>
      </c>
      <c r="BE94" s="139">
        <f t="shared" si="14"/>
        <v>0</v>
      </c>
      <c r="BF94" s="139">
        <f t="shared" si="15"/>
        <v>0</v>
      </c>
      <c r="BG94" s="139">
        <f t="shared" si="16"/>
        <v>0</v>
      </c>
      <c r="BH94" s="139">
        <f t="shared" si="17"/>
        <v>0</v>
      </c>
      <c r="BI94" s="139">
        <f t="shared" si="18"/>
        <v>0</v>
      </c>
      <c r="BJ94" s="17" t="s">
        <v>82</v>
      </c>
      <c r="BK94" s="139">
        <f t="shared" si="19"/>
        <v>0</v>
      </c>
      <c r="BL94" s="17" t="s">
        <v>95</v>
      </c>
      <c r="BM94" s="138" t="s">
        <v>176</v>
      </c>
    </row>
    <row r="95" spans="2:65" s="1" customFormat="1" ht="21.75" customHeight="1">
      <c r="B95" s="32"/>
      <c r="C95" s="126" t="s">
        <v>159</v>
      </c>
      <c r="D95" s="126" t="s">
        <v>144</v>
      </c>
      <c r="E95" s="127" t="s">
        <v>1446</v>
      </c>
      <c r="F95" s="128" t="s">
        <v>1447</v>
      </c>
      <c r="G95" s="129" t="s">
        <v>1216</v>
      </c>
      <c r="H95" s="130">
        <v>1</v>
      </c>
      <c r="I95" s="131"/>
      <c r="J95" s="132">
        <f t="shared" si="10"/>
        <v>0</v>
      </c>
      <c r="K95" s="133"/>
      <c r="L95" s="32"/>
      <c r="M95" s="134" t="s">
        <v>19</v>
      </c>
      <c r="N95" s="135" t="s">
        <v>45</v>
      </c>
      <c r="P95" s="136">
        <f t="shared" si="11"/>
        <v>0</v>
      </c>
      <c r="Q95" s="136">
        <v>0</v>
      </c>
      <c r="R95" s="136">
        <f t="shared" si="12"/>
        <v>0</v>
      </c>
      <c r="S95" s="136">
        <v>0</v>
      </c>
      <c r="T95" s="137">
        <f t="shared" si="13"/>
        <v>0</v>
      </c>
      <c r="AR95" s="138" t="s">
        <v>95</v>
      </c>
      <c r="AT95" s="138" t="s">
        <v>144</v>
      </c>
      <c r="AU95" s="138" t="s">
        <v>78</v>
      </c>
      <c r="AY95" s="17" t="s">
        <v>141</v>
      </c>
      <c r="BE95" s="139">
        <f t="shared" si="14"/>
        <v>0</v>
      </c>
      <c r="BF95" s="139">
        <f t="shared" si="15"/>
        <v>0</v>
      </c>
      <c r="BG95" s="139">
        <f t="shared" si="16"/>
        <v>0</v>
      </c>
      <c r="BH95" s="139">
        <f t="shared" si="17"/>
        <v>0</v>
      </c>
      <c r="BI95" s="139">
        <f t="shared" si="18"/>
        <v>0</v>
      </c>
      <c r="BJ95" s="17" t="s">
        <v>82</v>
      </c>
      <c r="BK95" s="139">
        <f t="shared" si="19"/>
        <v>0</v>
      </c>
      <c r="BL95" s="17" t="s">
        <v>95</v>
      </c>
      <c r="BM95" s="138" t="s">
        <v>179</v>
      </c>
    </row>
    <row r="96" spans="2:65" s="1" customFormat="1" ht="21.75" customHeight="1">
      <c r="B96" s="32"/>
      <c r="C96" s="126" t="s">
        <v>180</v>
      </c>
      <c r="D96" s="126" t="s">
        <v>144</v>
      </c>
      <c r="E96" s="127" t="s">
        <v>1448</v>
      </c>
      <c r="F96" s="128" t="s">
        <v>1449</v>
      </c>
      <c r="G96" s="129" t="s">
        <v>1216</v>
      </c>
      <c r="H96" s="130">
        <v>1</v>
      </c>
      <c r="I96" s="131"/>
      <c r="J96" s="132">
        <f t="shared" si="10"/>
        <v>0</v>
      </c>
      <c r="K96" s="133"/>
      <c r="L96" s="32"/>
      <c r="M96" s="134" t="s">
        <v>19</v>
      </c>
      <c r="N96" s="135" t="s">
        <v>45</v>
      </c>
      <c r="P96" s="136">
        <f t="shared" si="11"/>
        <v>0</v>
      </c>
      <c r="Q96" s="136">
        <v>0</v>
      </c>
      <c r="R96" s="136">
        <f t="shared" si="12"/>
        <v>0</v>
      </c>
      <c r="S96" s="136">
        <v>0</v>
      </c>
      <c r="T96" s="137">
        <f t="shared" si="13"/>
        <v>0</v>
      </c>
      <c r="AR96" s="138" t="s">
        <v>95</v>
      </c>
      <c r="AT96" s="138" t="s">
        <v>144</v>
      </c>
      <c r="AU96" s="138" t="s">
        <v>78</v>
      </c>
      <c r="AY96" s="17" t="s">
        <v>141</v>
      </c>
      <c r="BE96" s="139">
        <f t="shared" si="14"/>
        <v>0</v>
      </c>
      <c r="BF96" s="139">
        <f t="shared" si="15"/>
        <v>0</v>
      </c>
      <c r="BG96" s="139">
        <f t="shared" si="16"/>
        <v>0</v>
      </c>
      <c r="BH96" s="139">
        <f t="shared" si="17"/>
        <v>0</v>
      </c>
      <c r="BI96" s="139">
        <f t="shared" si="18"/>
        <v>0</v>
      </c>
      <c r="BJ96" s="17" t="s">
        <v>82</v>
      </c>
      <c r="BK96" s="139">
        <f t="shared" si="19"/>
        <v>0</v>
      </c>
      <c r="BL96" s="17" t="s">
        <v>95</v>
      </c>
      <c r="BM96" s="138" t="s">
        <v>184</v>
      </c>
    </row>
    <row r="97" spans="2:65" s="1" customFormat="1" ht="16.5" customHeight="1">
      <c r="B97" s="32"/>
      <c r="C97" s="126" t="s">
        <v>8</v>
      </c>
      <c r="D97" s="126" t="s">
        <v>144</v>
      </c>
      <c r="E97" s="127" t="s">
        <v>1450</v>
      </c>
      <c r="F97" s="128" t="s">
        <v>1451</v>
      </c>
      <c r="G97" s="129" t="s">
        <v>1216</v>
      </c>
      <c r="H97" s="130">
        <v>1</v>
      </c>
      <c r="I97" s="131"/>
      <c r="J97" s="132">
        <f t="shared" si="10"/>
        <v>0</v>
      </c>
      <c r="K97" s="133"/>
      <c r="L97" s="32"/>
      <c r="M97" s="134" t="s">
        <v>19</v>
      </c>
      <c r="N97" s="135" t="s">
        <v>45</v>
      </c>
      <c r="P97" s="136">
        <f t="shared" si="11"/>
        <v>0</v>
      </c>
      <c r="Q97" s="136">
        <v>0</v>
      </c>
      <c r="R97" s="136">
        <f t="shared" si="12"/>
        <v>0</v>
      </c>
      <c r="S97" s="136">
        <v>0</v>
      </c>
      <c r="T97" s="137">
        <f t="shared" si="13"/>
        <v>0</v>
      </c>
      <c r="AR97" s="138" t="s">
        <v>95</v>
      </c>
      <c r="AT97" s="138" t="s">
        <v>144</v>
      </c>
      <c r="AU97" s="138" t="s">
        <v>78</v>
      </c>
      <c r="AY97" s="17" t="s">
        <v>141</v>
      </c>
      <c r="BE97" s="139">
        <f t="shared" si="14"/>
        <v>0</v>
      </c>
      <c r="BF97" s="139">
        <f t="shared" si="15"/>
        <v>0</v>
      </c>
      <c r="BG97" s="139">
        <f t="shared" si="16"/>
        <v>0</v>
      </c>
      <c r="BH97" s="139">
        <f t="shared" si="17"/>
        <v>0</v>
      </c>
      <c r="BI97" s="139">
        <f t="shared" si="18"/>
        <v>0</v>
      </c>
      <c r="BJ97" s="17" t="s">
        <v>82</v>
      </c>
      <c r="BK97" s="139">
        <f t="shared" si="19"/>
        <v>0</v>
      </c>
      <c r="BL97" s="17" t="s">
        <v>95</v>
      </c>
      <c r="BM97" s="138" t="s">
        <v>187</v>
      </c>
    </row>
    <row r="98" spans="2:65" s="1" customFormat="1" ht="16.5" customHeight="1">
      <c r="B98" s="32"/>
      <c r="C98" s="126" t="s">
        <v>188</v>
      </c>
      <c r="D98" s="126" t="s">
        <v>144</v>
      </c>
      <c r="E98" s="127" t="s">
        <v>1452</v>
      </c>
      <c r="F98" s="128" t="s">
        <v>1453</v>
      </c>
      <c r="G98" s="129" t="s">
        <v>1216</v>
      </c>
      <c r="H98" s="130">
        <v>1</v>
      </c>
      <c r="I98" s="131"/>
      <c r="J98" s="132">
        <f t="shared" si="10"/>
        <v>0</v>
      </c>
      <c r="K98" s="133"/>
      <c r="L98" s="32"/>
      <c r="M98" s="141" t="s">
        <v>19</v>
      </c>
      <c r="N98" s="142" t="s">
        <v>45</v>
      </c>
      <c r="O98" s="143"/>
      <c r="P98" s="144">
        <f t="shared" si="11"/>
        <v>0</v>
      </c>
      <c r="Q98" s="144">
        <v>0</v>
      </c>
      <c r="R98" s="144">
        <f t="shared" si="12"/>
        <v>0</v>
      </c>
      <c r="S98" s="144">
        <v>0</v>
      </c>
      <c r="T98" s="145">
        <f t="shared" si="13"/>
        <v>0</v>
      </c>
      <c r="AR98" s="138" t="s">
        <v>95</v>
      </c>
      <c r="AT98" s="138" t="s">
        <v>144</v>
      </c>
      <c r="AU98" s="138" t="s">
        <v>78</v>
      </c>
      <c r="AY98" s="17" t="s">
        <v>141</v>
      </c>
      <c r="BE98" s="139">
        <f t="shared" si="14"/>
        <v>0</v>
      </c>
      <c r="BF98" s="139">
        <f t="shared" si="15"/>
        <v>0</v>
      </c>
      <c r="BG98" s="139">
        <f t="shared" si="16"/>
        <v>0</v>
      </c>
      <c r="BH98" s="139">
        <f t="shared" si="17"/>
        <v>0</v>
      </c>
      <c r="BI98" s="139">
        <f t="shared" si="18"/>
        <v>0</v>
      </c>
      <c r="BJ98" s="17" t="s">
        <v>82</v>
      </c>
      <c r="BK98" s="139">
        <f t="shared" si="19"/>
        <v>0</v>
      </c>
      <c r="BL98" s="17" t="s">
        <v>95</v>
      </c>
      <c r="BM98" s="138" t="s">
        <v>191</v>
      </c>
    </row>
    <row r="99" spans="2:65" s="1" customFormat="1" ht="6.95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2"/>
    </row>
  </sheetData>
  <sheetProtection algorithmName="SHA-512" hashValue="BXQ8zrfx1BnhbIATjeDIBpSrmbGBXxNgirNlVOsdBKRyKmPXYBK3cnpb1wdYaaLz+FtOY0VmUv+NVMlZlRr95A==" saltValue="DLIlibu5JYn6R/IHOxAKv2l6XIv91nFQddhDHGUh270fQYTsi2sjhceNV5aA7hxoC3lArEhf2MUT/1UQrDhD0g==" spinCount="100000" sheet="1" objects="1" scenarios="1" formatColumns="0" formatRows="0" autoFilter="0"/>
  <autoFilter ref="C81:K98" xr:uid="{00000000-0009-0000-0000-00000A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88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112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1454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ROUND(J104,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ROUND((SUM(BE104:BE1883)),  2)</f>
        <v>0</v>
      </c>
      <c r="I33" s="93">
        <v>0.21</v>
      </c>
      <c r="J33" s="83">
        <f>ROUND(((SUM(BE104:BE1883))*I33),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ROUND((SUM(BF104:BF1883)),  2)</f>
        <v>0</v>
      </c>
      <c r="I34" s="93">
        <v>0.12</v>
      </c>
      <c r="J34" s="83">
        <f>ROUND(((SUM(BF104:BF1883))*I34),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ROUND((SUM(BG104:BG1883)),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ROUND((SUM(BH104:BH1883)),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ROUND((SUM(BI104:BI1883)),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SO 01 - Stavební úpravy objektu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J104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208</v>
      </c>
      <c r="E60" s="105"/>
      <c r="F60" s="105"/>
      <c r="G60" s="105"/>
      <c r="H60" s="105"/>
      <c r="I60" s="105"/>
      <c r="J60" s="106">
        <f>J105</f>
        <v>0</v>
      </c>
      <c r="L60" s="103"/>
    </row>
    <row r="61" spans="2:47" s="11" customFormat="1" ht="19.899999999999999" customHeight="1">
      <c r="B61" s="146"/>
      <c r="D61" s="147" t="s">
        <v>209</v>
      </c>
      <c r="E61" s="148"/>
      <c r="F61" s="148"/>
      <c r="G61" s="148"/>
      <c r="H61" s="148"/>
      <c r="I61" s="148"/>
      <c r="J61" s="149">
        <f>J106</f>
        <v>0</v>
      </c>
      <c r="L61" s="146"/>
    </row>
    <row r="62" spans="2:47" s="11" customFormat="1" ht="19.899999999999999" customHeight="1">
      <c r="B62" s="146"/>
      <c r="D62" s="147" t="s">
        <v>210</v>
      </c>
      <c r="E62" s="148"/>
      <c r="F62" s="148"/>
      <c r="G62" s="148"/>
      <c r="H62" s="148"/>
      <c r="I62" s="148"/>
      <c r="J62" s="149">
        <f>J140</f>
        <v>0</v>
      </c>
      <c r="L62" s="146"/>
    </row>
    <row r="63" spans="2:47" s="11" customFormat="1" ht="19.899999999999999" customHeight="1">
      <c r="B63" s="146"/>
      <c r="D63" s="147" t="s">
        <v>211</v>
      </c>
      <c r="E63" s="148"/>
      <c r="F63" s="148"/>
      <c r="G63" s="148"/>
      <c r="H63" s="148"/>
      <c r="I63" s="148"/>
      <c r="J63" s="149">
        <f>J200</f>
        <v>0</v>
      </c>
      <c r="L63" s="146"/>
    </row>
    <row r="64" spans="2:47" s="11" customFormat="1" ht="19.899999999999999" customHeight="1">
      <c r="B64" s="146"/>
      <c r="D64" s="147" t="s">
        <v>1455</v>
      </c>
      <c r="E64" s="148"/>
      <c r="F64" s="148"/>
      <c r="G64" s="148"/>
      <c r="H64" s="148"/>
      <c r="I64" s="148"/>
      <c r="J64" s="149">
        <f>J363</f>
        <v>0</v>
      </c>
      <c r="L64" s="146"/>
    </row>
    <row r="65" spans="2:12" s="11" customFormat="1" ht="19.899999999999999" customHeight="1">
      <c r="B65" s="146"/>
      <c r="D65" s="147" t="s">
        <v>1456</v>
      </c>
      <c r="E65" s="148"/>
      <c r="F65" s="148"/>
      <c r="G65" s="148"/>
      <c r="H65" s="148"/>
      <c r="I65" s="148"/>
      <c r="J65" s="149">
        <f>J398</f>
        <v>0</v>
      </c>
      <c r="L65" s="146"/>
    </row>
    <row r="66" spans="2:12" s="11" customFormat="1" ht="19.899999999999999" customHeight="1">
      <c r="B66" s="146"/>
      <c r="D66" s="147" t="s">
        <v>213</v>
      </c>
      <c r="E66" s="148"/>
      <c r="F66" s="148"/>
      <c r="G66" s="148"/>
      <c r="H66" s="148"/>
      <c r="I66" s="148"/>
      <c r="J66" s="149">
        <f>J562</f>
        <v>0</v>
      </c>
      <c r="L66" s="146"/>
    </row>
    <row r="67" spans="2:12" s="11" customFormat="1" ht="19.899999999999999" customHeight="1">
      <c r="B67" s="146"/>
      <c r="D67" s="147" t="s">
        <v>1457</v>
      </c>
      <c r="E67" s="148"/>
      <c r="F67" s="148"/>
      <c r="G67" s="148"/>
      <c r="H67" s="148"/>
      <c r="I67" s="148"/>
      <c r="J67" s="149">
        <f>J915</f>
        <v>0</v>
      </c>
      <c r="L67" s="146"/>
    </row>
    <row r="68" spans="2:12" s="11" customFormat="1" ht="19.899999999999999" customHeight="1">
      <c r="B68" s="146"/>
      <c r="D68" s="147" t="s">
        <v>214</v>
      </c>
      <c r="E68" s="148"/>
      <c r="F68" s="148"/>
      <c r="G68" s="148"/>
      <c r="H68" s="148"/>
      <c r="I68" s="148"/>
      <c r="J68" s="149">
        <f>J967</f>
        <v>0</v>
      </c>
      <c r="L68" s="146"/>
    </row>
    <row r="69" spans="2:12" s="8" customFormat="1" ht="24.95" customHeight="1">
      <c r="B69" s="103"/>
      <c r="D69" s="104" t="s">
        <v>215</v>
      </c>
      <c r="E69" s="105"/>
      <c r="F69" s="105"/>
      <c r="G69" s="105"/>
      <c r="H69" s="105"/>
      <c r="I69" s="105"/>
      <c r="J69" s="106">
        <f>J970</f>
        <v>0</v>
      </c>
      <c r="L69" s="103"/>
    </row>
    <row r="70" spans="2:12" s="11" customFormat="1" ht="19.899999999999999" customHeight="1">
      <c r="B70" s="146"/>
      <c r="D70" s="147" t="s">
        <v>216</v>
      </c>
      <c r="E70" s="148"/>
      <c r="F70" s="148"/>
      <c r="G70" s="148"/>
      <c r="H70" s="148"/>
      <c r="I70" s="148"/>
      <c r="J70" s="149">
        <f>J971</f>
        <v>0</v>
      </c>
      <c r="L70" s="146"/>
    </row>
    <row r="71" spans="2:12" s="11" customFormat="1" ht="19.899999999999999" customHeight="1">
      <c r="B71" s="146"/>
      <c r="D71" s="147" t="s">
        <v>1458</v>
      </c>
      <c r="E71" s="148"/>
      <c r="F71" s="148"/>
      <c r="G71" s="148"/>
      <c r="H71" s="148"/>
      <c r="I71" s="148"/>
      <c r="J71" s="149">
        <f>J1018</f>
        <v>0</v>
      </c>
      <c r="L71" s="146"/>
    </row>
    <row r="72" spans="2:12" s="11" customFormat="1" ht="19.899999999999999" customHeight="1">
      <c r="B72" s="146"/>
      <c r="D72" s="147" t="s">
        <v>1459</v>
      </c>
      <c r="E72" s="148"/>
      <c r="F72" s="148"/>
      <c r="G72" s="148"/>
      <c r="H72" s="148"/>
      <c r="I72" s="148"/>
      <c r="J72" s="149">
        <f>J1075</f>
        <v>0</v>
      </c>
      <c r="L72" s="146"/>
    </row>
    <row r="73" spans="2:12" s="11" customFormat="1" ht="19.899999999999999" customHeight="1">
      <c r="B73" s="146"/>
      <c r="D73" s="147" t="s">
        <v>1460</v>
      </c>
      <c r="E73" s="148"/>
      <c r="F73" s="148"/>
      <c r="G73" s="148"/>
      <c r="H73" s="148"/>
      <c r="I73" s="148"/>
      <c r="J73" s="149">
        <f>J1088</f>
        <v>0</v>
      </c>
      <c r="L73" s="146"/>
    </row>
    <row r="74" spans="2:12" s="11" customFormat="1" ht="19.899999999999999" customHeight="1">
      <c r="B74" s="146"/>
      <c r="D74" s="147" t="s">
        <v>1461</v>
      </c>
      <c r="E74" s="148"/>
      <c r="F74" s="148"/>
      <c r="G74" s="148"/>
      <c r="H74" s="148"/>
      <c r="I74" s="148"/>
      <c r="J74" s="149">
        <f>J1258</f>
        <v>0</v>
      </c>
      <c r="L74" s="146"/>
    </row>
    <row r="75" spans="2:12" s="11" customFormat="1" ht="19.899999999999999" customHeight="1">
      <c r="B75" s="146"/>
      <c r="D75" s="147" t="s">
        <v>1462</v>
      </c>
      <c r="E75" s="148"/>
      <c r="F75" s="148"/>
      <c r="G75" s="148"/>
      <c r="H75" s="148"/>
      <c r="I75" s="148"/>
      <c r="J75" s="149">
        <f>J1375</f>
        <v>0</v>
      </c>
      <c r="L75" s="146"/>
    </row>
    <row r="76" spans="2:12" s="11" customFormat="1" ht="19.899999999999999" customHeight="1">
      <c r="B76" s="146"/>
      <c r="D76" s="147" t="s">
        <v>1463</v>
      </c>
      <c r="E76" s="148"/>
      <c r="F76" s="148"/>
      <c r="G76" s="148"/>
      <c r="H76" s="148"/>
      <c r="I76" s="148"/>
      <c r="J76" s="149">
        <f>J1400</f>
        <v>0</v>
      </c>
      <c r="L76" s="146"/>
    </row>
    <row r="77" spans="2:12" s="11" customFormat="1" ht="19.899999999999999" customHeight="1">
      <c r="B77" s="146"/>
      <c r="D77" s="147" t="s">
        <v>1464</v>
      </c>
      <c r="E77" s="148"/>
      <c r="F77" s="148"/>
      <c r="G77" s="148"/>
      <c r="H77" s="148"/>
      <c r="I77" s="148"/>
      <c r="J77" s="149">
        <f>J1464</f>
        <v>0</v>
      </c>
      <c r="L77" s="146"/>
    </row>
    <row r="78" spans="2:12" s="11" customFormat="1" ht="19.899999999999999" customHeight="1">
      <c r="B78" s="146"/>
      <c r="D78" s="147" t="s">
        <v>217</v>
      </c>
      <c r="E78" s="148"/>
      <c r="F78" s="148"/>
      <c r="G78" s="148"/>
      <c r="H78" s="148"/>
      <c r="I78" s="148"/>
      <c r="J78" s="149">
        <f>J1578</f>
        <v>0</v>
      </c>
      <c r="L78" s="146"/>
    </row>
    <row r="79" spans="2:12" s="11" customFormat="1" ht="19.899999999999999" customHeight="1">
      <c r="B79" s="146"/>
      <c r="D79" s="147" t="s">
        <v>1465</v>
      </c>
      <c r="E79" s="148"/>
      <c r="F79" s="148"/>
      <c r="G79" s="148"/>
      <c r="H79" s="148"/>
      <c r="I79" s="148"/>
      <c r="J79" s="149">
        <f>J1593</f>
        <v>0</v>
      </c>
      <c r="L79" s="146"/>
    </row>
    <row r="80" spans="2:12" s="11" customFormat="1" ht="19.899999999999999" customHeight="1">
      <c r="B80" s="146"/>
      <c r="D80" s="147" t="s">
        <v>1466</v>
      </c>
      <c r="E80" s="148"/>
      <c r="F80" s="148"/>
      <c r="G80" s="148"/>
      <c r="H80" s="148"/>
      <c r="I80" s="148"/>
      <c r="J80" s="149">
        <f>J1657</f>
        <v>0</v>
      </c>
      <c r="L80" s="146"/>
    </row>
    <row r="81" spans="2:12" s="11" customFormat="1" ht="19.899999999999999" customHeight="1">
      <c r="B81" s="146"/>
      <c r="D81" s="147" t="s">
        <v>1467</v>
      </c>
      <c r="E81" s="148"/>
      <c r="F81" s="148"/>
      <c r="G81" s="148"/>
      <c r="H81" s="148"/>
      <c r="I81" s="148"/>
      <c r="J81" s="149">
        <f>J1691</f>
        <v>0</v>
      </c>
      <c r="L81" s="146"/>
    </row>
    <row r="82" spans="2:12" s="11" customFormat="1" ht="19.899999999999999" customHeight="1">
      <c r="B82" s="146"/>
      <c r="D82" s="147" t="s">
        <v>1468</v>
      </c>
      <c r="E82" s="148"/>
      <c r="F82" s="148"/>
      <c r="G82" s="148"/>
      <c r="H82" s="148"/>
      <c r="I82" s="148"/>
      <c r="J82" s="149">
        <f>J1757</f>
        <v>0</v>
      </c>
      <c r="L82" s="146"/>
    </row>
    <row r="83" spans="2:12" s="11" customFormat="1" ht="19.899999999999999" customHeight="1">
      <c r="B83" s="146"/>
      <c r="D83" s="147" t="s">
        <v>1469</v>
      </c>
      <c r="E83" s="148"/>
      <c r="F83" s="148"/>
      <c r="G83" s="148"/>
      <c r="H83" s="148"/>
      <c r="I83" s="148"/>
      <c r="J83" s="149">
        <f>J1840</f>
        <v>0</v>
      </c>
      <c r="L83" s="146"/>
    </row>
    <row r="84" spans="2:12" s="11" customFormat="1" ht="19.899999999999999" customHeight="1">
      <c r="B84" s="146"/>
      <c r="D84" s="147" t="s">
        <v>1470</v>
      </c>
      <c r="E84" s="148"/>
      <c r="F84" s="148"/>
      <c r="G84" s="148"/>
      <c r="H84" s="148"/>
      <c r="I84" s="148"/>
      <c r="J84" s="149">
        <f>J1862</f>
        <v>0</v>
      </c>
      <c r="L84" s="146"/>
    </row>
    <row r="85" spans="2:12" s="1" customFormat="1" ht="21.75" customHeight="1">
      <c r="B85" s="32"/>
      <c r="L85" s="32"/>
    </row>
    <row r="86" spans="2:12" s="1" customFormat="1" ht="6.95" customHeight="1"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32"/>
    </row>
    <row r="90" spans="2:12" s="1" customFormat="1" ht="6.95" customHeight="1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32"/>
    </row>
    <row r="91" spans="2:12" s="1" customFormat="1" ht="24.95" customHeight="1">
      <c r="B91" s="32"/>
      <c r="C91" s="21" t="s">
        <v>126</v>
      </c>
      <c r="L91" s="32"/>
    </row>
    <row r="92" spans="2:12" s="1" customFormat="1" ht="6.95" customHeight="1">
      <c r="B92" s="32"/>
      <c r="L92" s="32"/>
    </row>
    <row r="93" spans="2:12" s="1" customFormat="1" ht="12" customHeight="1">
      <c r="B93" s="32"/>
      <c r="C93" s="27" t="s">
        <v>16</v>
      </c>
      <c r="L93" s="32"/>
    </row>
    <row r="94" spans="2:12" s="1" customFormat="1" ht="16.5" customHeight="1">
      <c r="B94" s="32"/>
      <c r="E94" s="319" t="str">
        <f>E7</f>
        <v>Rekonstrukce budovy bývalé pošty na byty, Český Rudolec</v>
      </c>
      <c r="F94" s="320"/>
      <c r="G94" s="320"/>
      <c r="H94" s="320"/>
      <c r="L94" s="32"/>
    </row>
    <row r="95" spans="2:12" s="1" customFormat="1" ht="12" customHeight="1">
      <c r="B95" s="32"/>
      <c r="C95" s="27" t="s">
        <v>117</v>
      </c>
      <c r="L95" s="32"/>
    </row>
    <row r="96" spans="2:12" s="1" customFormat="1" ht="16.5" customHeight="1">
      <c r="B96" s="32"/>
      <c r="E96" s="283" t="str">
        <f>E9</f>
        <v>SO 01 - Stavební úpravy objektu</v>
      </c>
      <c r="F96" s="321"/>
      <c r="G96" s="321"/>
      <c r="H96" s="321"/>
      <c r="L96" s="32"/>
    </row>
    <row r="97" spans="2:65" s="1" customFormat="1" ht="6.95" customHeight="1">
      <c r="B97" s="32"/>
      <c r="L97" s="32"/>
    </row>
    <row r="98" spans="2:65" s="1" customFormat="1" ht="12" customHeight="1">
      <c r="B98" s="32"/>
      <c r="C98" s="27" t="s">
        <v>21</v>
      </c>
      <c r="F98" s="25" t="str">
        <f>F12</f>
        <v>Český Rudolec</v>
      </c>
      <c r="I98" s="27" t="s">
        <v>23</v>
      </c>
      <c r="J98" s="49" t="str">
        <f>IF(J12="","",J12)</f>
        <v>30. 9. 2024</v>
      </c>
      <c r="L98" s="32"/>
    </row>
    <row r="99" spans="2:65" s="1" customFormat="1" ht="6.95" customHeight="1">
      <c r="B99" s="32"/>
      <c r="L99" s="32"/>
    </row>
    <row r="100" spans="2:65" s="1" customFormat="1" ht="25.7" customHeight="1">
      <c r="B100" s="32"/>
      <c r="C100" s="27" t="s">
        <v>25</v>
      </c>
      <c r="F100" s="25" t="str">
        <f>E15</f>
        <v>Obec Český Rudolec</v>
      </c>
      <c r="I100" s="27" t="s">
        <v>32</v>
      </c>
      <c r="J100" s="30" t="str">
        <f>E21</f>
        <v>Agroprojekt Jihlava, spol.s.r.o.</v>
      </c>
      <c r="L100" s="32"/>
    </row>
    <row r="101" spans="2:65" s="1" customFormat="1" ht="25.7" customHeight="1">
      <c r="B101" s="32"/>
      <c r="C101" s="27" t="s">
        <v>30</v>
      </c>
      <c r="F101" s="25" t="str">
        <f>IF(E18="","",E18)</f>
        <v>Vyplň údaj</v>
      </c>
      <c r="I101" s="27" t="s">
        <v>36</v>
      </c>
      <c r="J101" s="30" t="str">
        <f>E24</f>
        <v>Agroprojekt Jihlava, spol.s.r.o.</v>
      </c>
      <c r="L101" s="32"/>
    </row>
    <row r="102" spans="2:65" s="1" customFormat="1" ht="10.35" customHeight="1">
      <c r="B102" s="32"/>
      <c r="L102" s="32"/>
    </row>
    <row r="103" spans="2:65" s="9" customFormat="1" ht="29.25" customHeight="1">
      <c r="B103" s="107"/>
      <c r="C103" s="108" t="s">
        <v>127</v>
      </c>
      <c r="D103" s="109" t="s">
        <v>58</v>
      </c>
      <c r="E103" s="109" t="s">
        <v>54</v>
      </c>
      <c r="F103" s="109" t="s">
        <v>55</v>
      </c>
      <c r="G103" s="109" t="s">
        <v>128</v>
      </c>
      <c r="H103" s="109" t="s">
        <v>129</v>
      </c>
      <c r="I103" s="109" t="s">
        <v>130</v>
      </c>
      <c r="J103" s="110" t="s">
        <v>121</v>
      </c>
      <c r="K103" s="111" t="s">
        <v>131</v>
      </c>
      <c r="L103" s="107"/>
      <c r="M103" s="56" t="s">
        <v>19</v>
      </c>
      <c r="N103" s="57" t="s">
        <v>43</v>
      </c>
      <c r="O103" s="57" t="s">
        <v>132</v>
      </c>
      <c r="P103" s="57" t="s">
        <v>133</v>
      </c>
      <c r="Q103" s="57" t="s">
        <v>134</v>
      </c>
      <c r="R103" s="57" t="s">
        <v>135</v>
      </c>
      <c r="S103" s="57" t="s">
        <v>136</v>
      </c>
      <c r="T103" s="58" t="s">
        <v>137</v>
      </c>
    </row>
    <row r="104" spans="2:65" s="1" customFormat="1" ht="22.9" customHeight="1">
      <c r="B104" s="32"/>
      <c r="C104" s="61" t="s">
        <v>138</v>
      </c>
      <c r="J104" s="112">
        <f>BK104</f>
        <v>0</v>
      </c>
      <c r="L104" s="32"/>
      <c r="M104" s="59"/>
      <c r="N104" s="50"/>
      <c r="O104" s="50"/>
      <c r="P104" s="113">
        <f>P105+P970</f>
        <v>0</v>
      </c>
      <c r="Q104" s="50"/>
      <c r="R104" s="113">
        <f>R105+R970</f>
        <v>272.02837081999996</v>
      </c>
      <c r="S104" s="50"/>
      <c r="T104" s="114">
        <f>T105+T970</f>
        <v>288.91360902999998</v>
      </c>
      <c r="AT104" s="17" t="s">
        <v>72</v>
      </c>
      <c r="AU104" s="17" t="s">
        <v>122</v>
      </c>
      <c r="BK104" s="115">
        <f>BK105+BK970</f>
        <v>0</v>
      </c>
    </row>
    <row r="105" spans="2:65" s="10" customFormat="1" ht="25.9" customHeight="1">
      <c r="B105" s="116"/>
      <c r="D105" s="117" t="s">
        <v>72</v>
      </c>
      <c r="E105" s="118" t="s">
        <v>218</v>
      </c>
      <c r="F105" s="118" t="s">
        <v>219</v>
      </c>
      <c r="I105" s="119"/>
      <c r="J105" s="120">
        <f>BK105</f>
        <v>0</v>
      </c>
      <c r="L105" s="116"/>
      <c r="M105" s="121"/>
      <c r="P105" s="122">
        <f>P106+P140+P200+P363+P398+P562+P915+P967</f>
        <v>0</v>
      </c>
      <c r="R105" s="122">
        <f>R106+R140+R200+R363+R398+R562+R915+R967</f>
        <v>220.72572833999999</v>
      </c>
      <c r="T105" s="123">
        <f>T106+T140+T200+T363+T398+T562+T915+T967</f>
        <v>254.187782</v>
      </c>
      <c r="AR105" s="117" t="s">
        <v>78</v>
      </c>
      <c r="AT105" s="124" t="s">
        <v>72</v>
      </c>
      <c r="AU105" s="124" t="s">
        <v>73</v>
      </c>
      <c r="AY105" s="117" t="s">
        <v>141</v>
      </c>
      <c r="BK105" s="125">
        <f>BK106+BK140+BK200+BK363+BK398+BK562+BK915+BK967</f>
        <v>0</v>
      </c>
    </row>
    <row r="106" spans="2:65" s="10" customFormat="1" ht="22.9" customHeight="1">
      <c r="B106" s="116"/>
      <c r="D106" s="117" t="s">
        <v>72</v>
      </c>
      <c r="E106" s="150" t="s">
        <v>78</v>
      </c>
      <c r="F106" s="150" t="s">
        <v>220</v>
      </c>
      <c r="I106" s="119"/>
      <c r="J106" s="151">
        <f>BK106</f>
        <v>0</v>
      </c>
      <c r="L106" s="116"/>
      <c r="M106" s="121"/>
      <c r="P106" s="122">
        <f>SUM(P107:P139)</f>
        <v>0</v>
      </c>
      <c r="R106" s="122">
        <f>SUM(R107:R139)</f>
        <v>0</v>
      </c>
      <c r="T106" s="123">
        <f>SUM(T107:T139)</f>
        <v>0</v>
      </c>
      <c r="AR106" s="117" t="s">
        <v>78</v>
      </c>
      <c r="AT106" s="124" t="s">
        <v>72</v>
      </c>
      <c r="AU106" s="124" t="s">
        <v>78</v>
      </c>
      <c r="AY106" s="117" t="s">
        <v>141</v>
      </c>
      <c r="BK106" s="125">
        <f>SUM(BK107:BK139)</f>
        <v>0</v>
      </c>
    </row>
    <row r="107" spans="2:65" s="1" customFormat="1" ht="33" customHeight="1">
      <c r="B107" s="32"/>
      <c r="C107" s="126" t="s">
        <v>78</v>
      </c>
      <c r="D107" s="126" t="s">
        <v>144</v>
      </c>
      <c r="E107" s="127" t="s">
        <v>1471</v>
      </c>
      <c r="F107" s="128" t="s">
        <v>1472</v>
      </c>
      <c r="G107" s="129" t="s">
        <v>147</v>
      </c>
      <c r="H107" s="130">
        <v>16</v>
      </c>
      <c r="I107" s="131"/>
      <c r="J107" s="132">
        <f>ROUND(I107*H107,2)</f>
        <v>0</v>
      </c>
      <c r="K107" s="133"/>
      <c r="L107" s="32"/>
      <c r="M107" s="134" t="s">
        <v>19</v>
      </c>
      <c r="N107" s="135" t="s">
        <v>45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95</v>
      </c>
      <c r="AT107" s="138" t="s">
        <v>144</v>
      </c>
      <c r="AU107" s="138" t="s">
        <v>82</v>
      </c>
      <c r="AY107" s="17" t="s">
        <v>141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82</v>
      </c>
      <c r="BK107" s="139">
        <f>ROUND(I107*H107,2)</f>
        <v>0</v>
      </c>
      <c r="BL107" s="17" t="s">
        <v>95</v>
      </c>
      <c r="BM107" s="138" t="s">
        <v>1473</v>
      </c>
    </row>
    <row r="108" spans="2:65" s="1" customFormat="1" ht="11.25">
      <c r="B108" s="32"/>
      <c r="D108" s="152" t="s">
        <v>224</v>
      </c>
      <c r="F108" s="153" t="s">
        <v>1474</v>
      </c>
      <c r="I108" s="154"/>
      <c r="L108" s="32"/>
      <c r="M108" s="155"/>
      <c r="T108" s="53"/>
      <c r="AT108" s="17" t="s">
        <v>224</v>
      </c>
      <c r="AU108" s="17" t="s">
        <v>82</v>
      </c>
    </row>
    <row r="109" spans="2:65" s="14" customFormat="1" ht="11.25">
      <c r="B109" s="183"/>
      <c r="D109" s="156" t="s">
        <v>228</v>
      </c>
      <c r="E109" s="184" t="s">
        <v>19</v>
      </c>
      <c r="F109" s="185" t="s">
        <v>1475</v>
      </c>
      <c r="H109" s="184" t="s">
        <v>19</v>
      </c>
      <c r="I109" s="186"/>
      <c r="L109" s="183"/>
      <c r="M109" s="187"/>
      <c r="T109" s="188"/>
      <c r="AT109" s="184" t="s">
        <v>228</v>
      </c>
      <c r="AU109" s="184" t="s">
        <v>82</v>
      </c>
      <c r="AV109" s="14" t="s">
        <v>78</v>
      </c>
      <c r="AW109" s="14" t="s">
        <v>35</v>
      </c>
      <c r="AX109" s="14" t="s">
        <v>73</v>
      </c>
      <c r="AY109" s="184" t="s">
        <v>141</v>
      </c>
    </row>
    <row r="110" spans="2:65" s="12" customFormat="1" ht="11.25">
      <c r="B110" s="158"/>
      <c r="D110" s="156" t="s">
        <v>228</v>
      </c>
      <c r="E110" s="159" t="s">
        <v>19</v>
      </c>
      <c r="F110" s="160" t="s">
        <v>1476</v>
      </c>
      <c r="H110" s="161">
        <v>3.754</v>
      </c>
      <c r="I110" s="162"/>
      <c r="L110" s="158"/>
      <c r="M110" s="163"/>
      <c r="T110" s="164"/>
      <c r="AT110" s="159" t="s">
        <v>228</v>
      </c>
      <c r="AU110" s="159" t="s">
        <v>82</v>
      </c>
      <c r="AV110" s="12" t="s">
        <v>82</v>
      </c>
      <c r="AW110" s="12" t="s">
        <v>35</v>
      </c>
      <c r="AX110" s="12" t="s">
        <v>73</v>
      </c>
      <c r="AY110" s="159" t="s">
        <v>141</v>
      </c>
    </row>
    <row r="111" spans="2:65" s="12" customFormat="1" ht="11.25">
      <c r="B111" s="158"/>
      <c r="D111" s="156" t="s">
        <v>228</v>
      </c>
      <c r="E111" s="159" t="s">
        <v>19</v>
      </c>
      <c r="F111" s="160" t="s">
        <v>1477</v>
      </c>
      <c r="H111" s="161">
        <v>3.1480000000000001</v>
      </c>
      <c r="I111" s="162"/>
      <c r="L111" s="158"/>
      <c r="M111" s="163"/>
      <c r="T111" s="164"/>
      <c r="AT111" s="159" t="s">
        <v>228</v>
      </c>
      <c r="AU111" s="159" t="s">
        <v>82</v>
      </c>
      <c r="AV111" s="12" t="s">
        <v>82</v>
      </c>
      <c r="AW111" s="12" t="s">
        <v>35</v>
      </c>
      <c r="AX111" s="12" t="s">
        <v>73</v>
      </c>
      <c r="AY111" s="159" t="s">
        <v>141</v>
      </c>
    </row>
    <row r="112" spans="2:65" s="12" customFormat="1" ht="11.25">
      <c r="B112" s="158"/>
      <c r="D112" s="156" t="s">
        <v>228</v>
      </c>
      <c r="E112" s="159" t="s">
        <v>19</v>
      </c>
      <c r="F112" s="160" t="s">
        <v>1478</v>
      </c>
      <c r="H112" s="161">
        <v>4.5199999999999996</v>
      </c>
      <c r="I112" s="162"/>
      <c r="L112" s="158"/>
      <c r="M112" s="163"/>
      <c r="T112" s="164"/>
      <c r="AT112" s="159" t="s">
        <v>228</v>
      </c>
      <c r="AU112" s="159" t="s">
        <v>82</v>
      </c>
      <c r="AV112" s="12" t="s">
        <v>82</v>
      </c>
      <c r="AW112" s="12" t="s">
        <v>35</v>
      </c>
      <c r="AX112" s="12" t="s">
        <v>73</v>
      </c>
      <c r="AY112" s="159" t="s">
        <v>141</v>
      </c>
    </row>
    <row r="113" spans="2:65" s="12" customFormat="1" ht="11.25">
      <c r="B113" s="158"/>
      <c r="D113" s="156" t="s">
        <v>228</v>
      </c>
      <c r="E113" s="159" t="s">
        <v>19</v>
      </c>
      <c r="F113" s="160" t="s">
        <v>1479</v>
      </c>
      <c r="H113" s="161">
        <v>1.68</v>
      </c>
      <c r="I113" s="162"/>
      <c r="L113" s="158"/>
      <c r="M113" s="163"/>
      <c r="T113" s="164"/>
      <c r="AT113" s="159" t="s">
        <v>228</v>
      </c>
      <c r="AU113" s="159" t="s">
        <v>82</v>
      </c>
      <c r="AV113" s="12" t="s">
        <v>82</v>
      </c>
      <c r="AW113" s="12" t="s">
        <v>35</v>
      </c>
      <c r="AX113" s="12" t="s">
        <v>73</v>
      </c>
      <c r="AY113" s="159" t="s">
        <v>141</v>
      </c>
    </row>
    <row r="114" spans="2:65" s="12" customFormat="1" ht="11.25">
      <c r="B114" s="158"/>
      <c r="D114" s="156" t="s">
        <v>228</v>
      </c>
      <c r="E114" s="159" t="s">
        <v>19</v>
      </c>
      <c r="F114" s="160" t="s">
        <v>1480</v>
      </c>
      <c r="H114" s="161">
        <v>1.68</v>
      </c>
      <c r="I114" s="162"/>
      <c r="L114" s="158"/>
      <c r="M114" s="163"/>
      <c r="T114" s="164"/>
      <c r="AT114" s="159" t="s">
        <v>228</v>
      </c>
      <c r="AU114" s="159" t="s">
        <v>82</v>
      </c>
      <c r="AV114" s="12" t="s">
        <v>82</v>
      </c>
      <c r="AW114" s="12" t="s">
        <v>35</v>
      </c>
      <c r="AX114" s="12" t="s">
        <v>73</v>
      </c>
      <c r="AY114" s="159" t="s">
        <v>141</v>
      </c>
    </row>
    <row r="115" spans="2:65" s="12" customFormat="1" ht="11.25">
      <c r="B115" s="158"/>
      <c r="D115" s="156" t="s">
        <v>228</v>
      </c>
      <c r="E115" s="159" t="s">
        <v>19</v>
      </c>
      <c r="F115" s="160" t="s">
        <v>1481</v>
      </c>
      <c r="H115" s="161">
        <v>0.42</v>
      </c>
      <c r="I115" s="162"/>
      <c r="L115" s="158"/>
      <c r="M115" s="163"/>
      <c r="T115" s="164"/>
      <c r="AT115" s="159" t="s">
        <v>228</v>
      </c>
      <c r="AU115" s="159" t="s">
        <v>82</v>
      </c>
      <c r="AV115" s="12" t="s">
        <v>82</v>
      </c>
      <c r="AW115" s="12" t="s">
        <v>35</v>
      </c>
      <c r="AX115" s="12" t="s">
        <v>73</v>
      </c>
      <c r="AY115" s="159" t="s">
        <v>141</v>
      </c>
    </row>
    <row r="116" spans="2:65" s="12" customFormat="1" ht="11.25">
      <c r="B116" s="158"/>
      <c r="D116" s="156" t="s">
        <v>228</v>
      </c>
      <c r="E116" s="159" t="s">
        <v>19</v>
      </c>
      <c r="F116" s="160" t="s">
        <v>1482</v>
      </c>
      <c r="H116" s="161">
        <v>0.746</v>
      </c>
      <c r="I116" s="162"/>
      <c r="L116" s="158"/>
      <c r="M116" s="163"/>
      <c r="T116" s="164"/>
      <c r="AT116" s="159" t="s">
        <v>228</v>
      </c>
      <c r="AU116" s="159" t="s">
        <v>82</v>
      </c>
      <c r="AV116" s="12" t="s">
        <v>82</v>
      </c>
      <c r="AW116" s="12" t="s">
        <v>35</v>
      </c>
      <c r="AX116" s="12" t="s">
        <v>73</v>
      </c>
      <c r="AY116" s="159" t="s">
        <v>141</v>
      </c>
    </row>
    <row r="117" spans="2:65" s="13" customFormat="1" ht="11.25">
      <c r="B117" s="165"/>
      <c r="D117" s="156" t="s">
        <v>228</v>
      </c>
      <c r="E117" s="166" t="s">
        <v>19</v>
      </c>
      <c r="F117" s="167" t="s">
        <v>256</v>
      </c>
      <c r="H117" s="168">
        <v>15.948</v>
      </c>
      <c r="I117" s="169"/>
      <c r="L117" s="165"/>
      <c r="M117" s="170"/>
      <c r="T117" s="171"/>
      <c r="AT117" s="166" t="s">
        <v>228</v>
      </c>
      <c r="AU117" s="166" t="s">
        <v>82</v>
      </c>
      <c r="AV117" s="13" t="s">
        <v>95</v>
      </c>
      <c r="AW117" s="13" t="s">
        <v>35</v>
      </c>
      <c r="AX117" s="13" t="s">
        <v>73</v>
      </c>
      <c r="AY117" s="166" t="s">
        <v>141</v>
      </c>
    </row>
    <row r="118" spans="2:65" s="12" customFormat="1" ht="11.25">
      <c r="B118" s="158"/>
      <c r="D118" s="156" t="s">
        <v>228</v>
      </c>
      <c r="E118" s="159" t="s">
        <v>19</v>
      </c>
      <c r="F118" s="160" t="s">
        <v>172</v>
      </c>
      <c r="H118" s="161">
        <v>16</v>
      </c>
      <c r="I118" s="162"/>
      <c r="L118" s="158"/>
      <c r="M118" s="163"/>
      <c r="T118" s="164"/>
      <c r="AT118" s="159" t="s">
        <v>228</v>
      </c>
      <c r="AU118" s="159" t="s">
        <v>82</v>
      </c>
      <c r="AV118" s="12" t="s">
        <v>82</v>
      </c>
      <c r="AW118" s="12" t="s">
        <v>35</v>
      </c>
      <c r="AX118" s="12" t="s">
        <v>78</v>
      </c>
      <c r="AY118" s="159" t="s">
        <v>141</v>
      </c>
    </row>
    <row r="119" spans="2:65" s="1" customFormat="1" ht="55.5" customHeight="1">
      <c r="B119" s="32"/>
      <c r="C119" s="126" t="s">
        <v>82</v>
      </c>
      <c r="D119" s="126" t="s">
        <v>144</v>
      </c>
      <c r="E119" s="127" t="s">
        <v>234</v>
      </c>
      <c r="F119" s="128" t="s">
        <v>235</v>
      </c>
      <c r="G119" s="129" t="s">
        <v>147</v>
      </c>
      <c r="H119" s="130">
        <v>16</v>
      </c>
      <c r="I119" s="131"/>
      <c r="J119" s="132">
        <f>ROUND(I119*H119,2)</f>
        <v>0</v>
      </c>
      <c r="K119" s="133"/>
      <c r="L119" s="32"/>
      <c r="M119" s="134" t="s">
        <v>19</v>
      </c>
      <c r="N119" s="135" t="s">
        <v>45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95</v>
      </c>
      <c r="AT119" s="138" t="s">
        <v>144</v>
      </c>
      <c r="AU119" s="138" t="s">
        <v>82</v>
      </c>
      <c r="AY119" s="17" t="s">
        <v>141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82</v>
      </c>
      <c r="BK119" s="139">
        <f>ROUND(I119*H119,2)</f>
        <v>0</v>
      </c>
      <c r="BL119" s="17" t="s">
        <v>95</v>
      </c>
      <c r="BM119" s="138" t="s">
        <v>1483</v>
      </c>
    </row>
    <row r="120" spans="2:65" s="1" customFormat="1" ht="11.25">
      <c r="B120" s="32"/>
      <c r="D120" s="152" t="s">
        <v>224</v>
      </c>
      <c r="F120" s="153" t="s">
        <v>237</v>
      </c>
      <c r="I120" s="154"/>
      <c r="L120" s="32"/>
      <c r="M120" s="155"/>
      <c r="T120" s="53"/>
      <c r="AT120" s="17" t="s">
        <v>224</v>
      </c>
      <c r="AU120" s="17" t="s">
        <v>82</v>
      </c>
    </row>
    <row r="121" spans="2:65" s="1" customFormat="1" ht="37.9" customHeight="1">
      <c r="B121" s="32"/>
      <c r="C121" s="126" t="s">
        <v>92</v>
      </c>
      <c r="D121" s="126" t="s">
        <v>144</v>
      </c>
      <c r="E121" s="127" t="s">
        <v>238</v>
      </c>
      <c r="F121" s="128" t="s">
        <v>239</v>
      </c>
      <c r="G121" s="129" t="s">
        <v>147</v>
      </c>
      <c r="H121" s="130">
        <v>48</v>
      </c>
      <c r="I121" s="131"/>
      <c r="J121" s="132">
        <f>ROUND(I121*H121,2)</f>
        <v>0</v>
      </c>
      <c r="K121" s="133"/>
      <c r="L121" s="32"/>
      <c r="M121" s="134" t="s">
        <v>19</v>
      </c>
      <c r="N121" s="135" t="s">
        <v>45</v>
      </c>
      <c r="P121" s="136">
        <f>O121*H121</f>
        <v>0</v>
      </c>
      <c r="Q121" s="136">
        <v>0</v>
      </c>
      <c r="R121" s="136">
        <f>Q121*H121</f>
        <v>0</v>
      </c>
      <c r="S121" s="136">
        <v>0</v>
      </c>
      <c r="T121" s="137">
        <f>S121*H121</f>
        <v>0</v>
      </c>
      <c r="AR121" s="138" t="s">
        <v>95</v>
      </c>
      <c r="AT121" s="138" t="s">
        <v>144</v>
      </c>
      <c r="AU121" s="138" t="s">
        <v>82</v>
      </c>
      <c r="AY121" s="17" t="s">
        <v>141</v>
      </c>
      <c r="BE121" s="139">
        <f>IF(N121="základní",J121,0)</f>
        <v>0</v>
      </c>
      <c r="BF121" s="139">
        <f>IF(N121="snížená",J121,0)</f>
        <v>0</v>
      </c>
      <c r="BG121" s="139">
        <f>IF(N121="zákl. přenesená",J121,0)</f>
        <v>0</v>
      </c>
      <c r="BH121" s="139">
        <f>IF(N121="sníž. přenesená",J121,0)</f>
        <v>0</v>
      </c>
      <c r="BI121" s="139">
        <f>IF(N121="nulová",J121,0)</f>
        <v>0</v>
      </c>
      <c r="BJ121" s="17" t="s">
        <v>82</v>
      </c>
      <c r="BK121" s="139">
        <f>ROUND(I121*H121,2)</f>
        <v>0</v>
      </c>
      <c r="BL121" s="17" t="s">
        <v>95</v>
      </c>
      <c r="BM121" s="138" t="s">
        <v>1484</v>
      </c>
    </row>
    <row r="122" spans="2:65" s="1" customFormat="1" ht="11.25">
      <c r="B122" s="32"/>
      <c r="D122" s="152" t="s">
        <v>224</v>
      </c>
      <c r="F122" s="153" t="s">
        <v>241</v>
      </c>
      <c r="I122" s="154"/>
      <c r="L122" s="32"/>
      <c r="M122" s="155"/>
      <c r="T122" s="53"/>
      <c r="AT122" s="17" t="s">
        <v>224</v>
      </c>
      <c r="AU122" s="17" t="s">
        <v>82</v>
      </c>
    </row>
    <row r="123" spans="2:65" s="12" customFormat="1" ht="11.25">
      <c r="B123" s="158"/>
      <c r="D123" s="156" t="s">
        <v>228</v>
      </c>
      <c r="E123" s="159" t="s">
        <v>19</v>
      </c>
      <c r="F123" s="160" t="s">
        <v>1485</v>
      </c>
      <c r="H123" s="161">
        <v>48</v>
      </c>
      <c r="I123" s="162"/>
      <c r="L123" s="158"/>
      <c r="M123" s="163"/>
      <c r="T123" s="164"/>
      <c r="AT123" s="159" t="s">
        <v>228</v>
      </c>
      <c r="AU123" s="159" t="s">
        <v>82</v>
      </c>
      <c r="AV123" s="12" t="s">
        <v>82</v>
      </c>
      <c r="AW123" s="12" t="s">
        <v>35</v>
      </c>
      <c r="AX123" s="12" t="s">
        <v>78</v>
      </c>
      <c r="AY123" s="159" t="s">
        <v>141</v>
      </c>
    </row>
    <row r="124" spans="2:65" s="1" customFormat="1" ht="62.65" customHeight="1">
      <c r="B124" s="32"/>
      <c r="C124" s="126" t="s">
        <v>95</v>
      </c>
      <c r="D124" s="126" t="s">
        <v>144</v>
      </c>
      <c r="E124" s="127" t="s">
        <v>1486</v>
      </c>
      <c r="F124" s="128" t="s">
        <v>1487</v>
      </c>
      <c r="G124" s="129" t="s">
        <v>147</v>
      </c>
      <c r="H124" s="130">
        <v>8.8000000000000007</v>
      </c>
      <c r="I124" s="131"/>
      <c r="J124" s="132">
        <f>ROUND(I124*H124,2)</f>
        <v>0</v>
      </c>
      <c r="K124" s="133"/>
      <c r="L124" s="32"/>
      <c r="M124" s="134" t="s">
        <v>19</v>
      </c>
      <c r="N124" s="135" t="s">
        <v>45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95</v>
      </c>
      <c r="AT124" s="138" t="s">
        <v>144</v>
      </c>
      <c r="AU124" s="138" t="s">
        <v>82</v>
      </c>
      <c r="AY124" s="17" t="s">
        <v>141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82</v>
      </c>
      <c r="BK124" s="139">
        <f>ROUND(I124*H124,2)</f>
        <v>0</v>
      </c>
      <c r="BL124" s="17" t="s">
        <v>95</v>
      </c>
      <c r="BM124" s="138" t="s">
        <v>1488</v>
      </c>
    </row>
    <row r="125" spans="2:65" s="1" customFormat="1" ht="11.25">
      <c r="B125" s="32"/>
      <c r="D125" s="152" t="s">
        <v>224</v>
      </c>
      <c r="F125" s="153" t="s">
        <v>1489</v>
      </c>
      <c r="I125" s="154"/>
      <c r="L125" s="32"/>
      <c r="M125" s="155"/>
      <c r="T125" s="53"/>
      <c r="AT125" s="17" t="s">
        <v>224</v>
      </c>
      <c r="AU125" s="17" t="s">
        <v>82</v>
      </c>
    </row>
    <row r="126" spans="2:65" s="12" customFormat="1" ht="11.25">
      <c r="B126" s="158"/>
      <c r="D126" s="156" t="s">
        <v>228</v>
      </c>
      <c r="E126" s="159" t="s">
        <v>19</v>
      </c>
      <c r="F126" s="160" t="s">
        <v>1490</v>
      </c>
      <c r="H126" s="161">
        <v>8.8000000000000007</v>
      </c>
      <c r="I126" s="162"/>
      <c r="L126" s="158"/>
      <c r="M126" s="163"/>
      <c r="T126" s="164"/>
      <c r="AT126" s="159" t="s">
        <v>228</v>
      </c>
      <c r="AU126" s="159" t="s">
        <v>82</v>
      </c>
      <c r="AV126" s="12" t="s">
        <v>82</v>
      </c>
      <c r="AW126" s="12" t="s">
        <v>35</v>
      </c>
      <c r="AX126" s="12" t="s">
        <v>78</v>
      </c>
      <c r="AY126" s="159" t="s">
        <v>141</v>
      </c>
    </row>
    <row r="127" spans="2:65" s="1" customFormat="1" ht="37.9" customHeight="1">
      <c r="B127" s="32"/>
      <c r="C127" s="126" t="s">
        <v>156</v>
      </c>
      <c r="D127" s="126" t="s">
        <v>144</v>
      </c>
      <c r="E127" s="127" t="s">
        <v>1491</v>
      </c>
      <c r="F127" s="128" t="s">
        <v>1492</v>
      </c>
      <c r="G127" s="129" t="s">
        <v>147</v>
      </c>
      <c r="H127" s="130">
        <v>96.8</v>
      </c>
      <c r="I127" s="131"/>
      <c r="J127" s="132">
        <f>ROUND(I127*H127,2)</f>
        <v>0</v>
      </c>
      <c r="K127" s="133"/>
      <c r="L127" s="32"/>
      <c r="M127" s="134" t="s">
        <v>19</v>
      </c>
      <c r="N127" s="135" t="s">
        <v>45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95</v>
      </c>
      <c r="AT127" s="138" t="s">
        <v>144</v>
      </c>
      <c r="AU127" s="138" t="s">
        <v>82</v>
      </c>
      <c r="AY127" s="17" t="s">
        <v>141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82</v>
      </c>
      <c r="BK127" s="139">
        <f>ROUND(I127*H127,2)</f>
        <v>0</v>
      </c>
      <c r="BL127" s="17" t="s">
        <v>95</v>
      </c>
      <c r="BM127" s="138" t="s">
        <v>1493</v>
      </c>
    </row>
    <row r="128" spans="2:65" s="1" customFormat="1" ht="11.25">
      <c r="B128" s="32"/>
      <c r="D128" s="152" t="s">
        <v>224</v>
      </c>
      <c r="F128" s="153" t="s">
        <v>1494</v>
      </c>
      <c r="I128" s="154"/>
      <c r="L128" s="32"/>
      <c r="M128" s="155"/>
      <c r="T128" s="53"/>
      <c r="AT128" s="17" t="s">
        <v>224</v>
      </c>
      <c r="AU128" s="17" t="s">
        <v>82</v>
      </c>
    </row>
    <row r="129" spans="2:65" s="14" customFormat="1" ht="11.25">
      <c r="B129" s="183"/>
      <c r="D129" s="156" t="s">
        <v>228</v>
      </c>
      <c r="E129" s="184" t="s">
        <v>19</v>
      </c>
      <c r="F129" s="185" t="s">
        <v>1495</v>
      </c>
      <c r="H129" s="184" t="s">
        <v>19</v>
      </c>
      <c r="I129" s="186"/>
      <c r="L129" s="183"/>
      <c r="M129" s="187"/>
      <c r="T129" s="188"/>
      <c r="AT129" s="184" t="s">
        <v>228</v>
      </c>
      <c r="AU129" s="184" t="s">
        <v>82</v>
      </c>
      <c r="AV129" s="14" t="s">
        <v>78</v>
      </c>
      <c r="AW129" s="14" t="s">
        <v>35</v>
      </c>
      <c r="AX129" s="14" t="s">
        <v>73</v>
      </c>
      <c r="AY129" s="184" t="s">
        <v>141</v>
      </c>
    </row>
    <row r="130" spans="2:65" s="12" customFormat="1" ht="11.25">
      <c r="B130" s="158"/>
      <c r="D130" s="156" t="s">
        <v>228</v>
      </c>
      <c r="E130" s="159" t="s">
        <v>19</v>
      </c>
      <c r="F130" s="160" t="s">
        <v>1496</v>
      </c>
      <c r="H130" s="161">
        <v>96.8</v>
      </c>
      <c r="I130" s="162"/>
      <c r="L130" s="158"/>
      <c r="M130" s="163"/>
      <c r="T130" s="164"/>
      <c r="AT130" s="159" t="s">
        <v>228</v>
      </c>
      <c r="AU130" s="159" t="s">
        <v>82</v>
      </c>
      <c r="AV130" s="12" t="s">
        <v>82</v>
      </c>
      <c r="AW130" s="12" t="s">
        <v>35</v>
      </c>
      <c r="AX130" s="12" t="s">
        <v>78</v>
      </c>
      <c r="AY130" s="159" t="s">
        <v>141</v>
      </c>
    </row>
    <row r="131" spans="2:65" s="1" customFormat="1" ht="44.25" customHeight="1">
      <c r="B131" s="32"/>
      <c r="C131" s="126" t="s">
        <v>152</v>
      </c>
      <c r="D131" s="126" t="s">
        <v>144</v>
      </c>
      <c r="E131" s="127" t="s">
        <v>1497</v>
      </c>
      <c r="F131" s="128" t="s">
        <v>1498</v>
      </c>
      <c r="G131" s="129" t="s">
        <v>261</v>
      </c>
      <c r="H131" s="130">
        <v>15.84</v>
      </c>
      <c r="I131" s="131"/>
      <c r="J131" s="132">
        <f>ROUND(I131*H131,2)</f>
        <v>0</v>
      </c>
      <c r="K131" s="133"/>
      <c r="L131" s="32"/>
      <c r="M131" s="134" t="s">
        <v>19</v>
      </c>
      <c r="N131" s="135" t="s">
        <v>45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95</v>
      </c>
      <c r="AT131" s="138" t="s">
        <v>144</v>
      </c>
      <c r="AU131" s="138" t="s">
        <v>82</v>
      </c>
      <c r="AY131" s="17" t="s">
        <v>141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82</v>
      </c>
      <c r="BK131" s="139">
        <f>ROUND(I131*H131,2)</f>
        <v>0</v>
      </c>
      <c r="BL131" s="17" t="s">
        <v>95</v>
      </c>
      <c r="BM131" s="138" t="s">
        <v>1499</v>
      </c>
    </row>
    <row r="132" spans="2:65" s="1" customFormat="1" ht="11.25">
      <c r="B132" s="32"/>
      <c r="D132" s="152" t="s">
        <v>224</v>
      </c>
      <c r="F132" s="153" t="s">
        <v>1500</v>
      </c>
      <c r="I132" s="154"/>
      <c r="L132" s="32"/>
      <c r="M132" s="155"/>
      <c r="T132" s="53"/>
      <c r="AT132" s="17" t="s">
        <v>224</v>
      </c>
      <c r="AU132" s="17" t="s">
        <v>82</v>
      </c>
    </row>
    <row r="133" spans="2:65" s="12" customFormat="1" ht="11.25">
      <c r="B133" s="158"/>
      <c r="D133" s="156" t="s">
        <v>228</v>
      </c>
      <c r="E133" s="159" t="s">
        <v>19</v>
      </c>
      <c r="F133" s="160" t="s">
        <v>1501</v>
      </c>
      <c r="H133" s="161">
        <v>15.84</v>
      </c>
      <c r="I133" s="162"/>
      <c r="L133" s="158"/>
      <c r="M133" s="163"/>
      <c r="T133" s="164"/>
      <c r="AT133" s="159" t="s">
        <v>228</v>
      </c>
      <c r="AU133" s="159" t="s">
        <v>82</v>
      </c>
      <c r="AV133" s="12" t="s">
        <v>82</v>
      </c>
      <c r="AW133" s="12" t="s">
        <v>35</v>
      </c>
      <c r="AX133" s="12" t="s">
        <v>78</v>
      </c>
      <c r="AY133" s="159" t="s">
        <v>141</v>
      </c>
    </row>
    <row r="134" spans="2:65" s="1" customFormat="1" ht="37.9" customHeight="1">
      <c r="B134" s="32"/>
      <c r="C134" s="126" t="s">
        <v>163</v>
      </c>
      <c r="D134" s="126" t="s">
        <v>144</v>
      </c>
      <c r="E134" s="127" t="s">
        <v>1502</v>
      </c>
      <c r="F134" s="128" t="s">
        <v>1503</v>
      </c>
      <c r="G134" s="129" t="s">
        <v>147</v>
      </c>
      <c r="H134" s="130">
        <v>8.8000000000000007</v>
      </c>
      <c r="I134" s="131"/>
      <c r="J134" s="132">
        <f>ROUND(I134*H134,2)</f>
        <v>0</v>
      </c>
      <c r="K134" s="133"/>
      <c r="L134" s="32"/>
      <c r="M134" s="134" t="s">
        <v>19</v>
      </c>
      <c r="N134" s="135" t="s">
        <v>45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95</v>
      </c>
      <c r="AT134" s="138" t="s">
        <v>144</v>
      </c>
      <c r="AU134" s="138" t="s">
        <v>82</v>
      </c>
      <c r="AY134" s="17" t="s">
        <v>141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82</v>
      </c>
      <c r="BK134" s="139">
        <f>ROUND(I134*H134,2)</f>
        <v>0</v>
      </c>
      <c r="BL134" s="17" t="s">
        <v>95</v>
      </c>
      <c r="BM134" s="138" t="s">
        <v>1504</v>
      </c>
    </row>
    <row r="135" spans="2:65" s="1" customFormat="1" ht="11.25">
      <c r="B135" s="32"/>
      <c r="D135" s="152" t="s">
        <v>224</v>
      </c>
      <c r="F135" s="153" t="s">
        <v>1505</v>
      </c>
      <c r="I135" s="154"/>
      <c r="L135" s="32"/>
      <c r="M135" s="155"/>
      <c r="T135" s="53"/>
      <c r="AT135" s="17" t="s">
        <v>224</v>
      </c>
      <c r="AU135" s="17" t="s">
        <v>82</v>
      </c>
    </row>
    <row r="136" spans="2:65" s="1" customFormat="1" ht="44.25" customHeight="1">
      <c r="B136" s="32"/>
      <c r="C136" s="126" t="s">
        <v>155</v>
      </c>
      <c r="D136" s="126" t="s">
        <v>144</v>
      </c>
      <c r="E136" s="127" t="s">
        <v>250</v>
      </c>
      <c r="F136" s="128" t="s">
        <v>251</v>
      </c>
      <c r="G136" s="129" t="s">
        <v>147</v>
      </c>
      <c r="H136" s="130">
        <v>7.2</v>
      </c>
      <c r="I136" s="131"/>
      <c r="J136" s="132">
        <f>ROUND(I136*H136,2)</f>
        <v>0</v>
      </c>
      <c r="K136" s="133"/>
      <c r="L136" s="32"/>
      <c r="M136" s="134" t="s">
        <v>19</v>
      </c>
      <c r="N136" s="135" t="s">
        <v>45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95</v>
      </c>
      <c r="AT136" s="138" t="s">
        <v>144</v>
      </c>
      <c r="AU136" s="138" t="s">
        <v>82</v>
      </c>
      <c r="AY136" s="17" t="s">
        <v>141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82</v>
      </c>
      <c r="BK136" s="139">
        <f>ROUND(I136*H136,2)</f>
        <v>0</v>
      </c>
      <c r="BL136" s="17" t="s">
        <v>95</v>
      </c>
      <c r="BM136" s="138" t="s">
        <v>1506</v>
      </c>
    </row>
    <row r="137" spans="2:65" s="1" customFormat="1" ht="11.25">
      <c r="B137" s="32"/>
      <c r="D137" s="152" t="s">
        <v>224</v>
      </c>
      <c r="F137" s="153" t="s">
        <v>253</v>
      </c>
      <c r="I137" s="154"/>
      <c r="L137" s="32"/>
      <c r="M137" s="155"/>
      <c r="T137" s="53"/>
      <c r="AT137" s="17" t="s">
        <v>224</v>
      </c>
      <c r="AU137" s="17" t="s">
        <v>82</v>
      </c>
    </row>
    <row r="138" spans="2:65" s="14" customFormat="1" ht="11.25">
      <c r="B138" s="183"/>
      <c r="D138" s="156" t="s">
        <v>228</v>
      </c>
      <c r="E138" s="184" t="s">
        <v>19</v>
      </c>
      <c r="F138" s="185" t="s">
        <v>1507</v>
      </c>
      <c r="H138" s="184" t="s">
        <v>19</v>
      </c>
      <c r="I138" s="186"/>
      <c r="L138" s="183"/>
      <c r="M138" s="187"/>
      <c r="T138" s="188"/>
      <c r="AT138" s="184" t="s">
        <v>228</v>
      </c>
      <c r="AU138" s="184" t="s">
        <v>82</v>
      </c>
      <c r="AV138" s="14" t="s">
        <v>78</v>
      </c>
      <c r="AW138" s="14" t="s">
        <v>35</v>
      </c>
      <c r="AX138" s="14" t="s">
        <v>73</v>
      </c>
      <c r="AY138" s="184" t="s">
        <v>141</v>
      </c>
    </row>
    <row r="139" spans="2:65" s="12" customFormat="1" ht="11.25">
      <c r="B139" s="158"/>
      <c r="D139" s="156" t="s">
        <v>228</v>
      </c>
      <c r="E139" s="159" t="s">
        <v>19</v>
      </c>
      <c r="F139" s="160" t="s">
        <v>1508</v>
      </c>
      <c r="H139" s="161">
        <v>7.2</v>
      </c>
      <c r="I139" s="162"/>
      <c r="L139" s="158"/>
      <c r="M139" s="163"/>
      <c r="T139" s="164"/>
      <c r="AT139" s="159" t="s">
        <v>228</v>
      </c>
      <c r="AU139" s="159" t="s">
        <v>82</v>
      </c>
      <c r="AV139" s="12" t="s">
        <v>82</v>
      </c>
      <c r="AW139" s="12" t="s">
        <v>35</v>
      </c>
      <c r="AX139" s="12" t="s">
        <v>78</v>
      </c>
      <c r="AY139" s="159" t="s">
        <v>141</v>
      </c>
    </row>
    <row r="140" spans="2:65" s="10" customFormat="1" ht="22.9" customHeight="1">
      <c r="B140" s="116"/>
      <c r="D140" s="117" t="s">
        <v>72</v>
      </c>
      <c r="E140" s="150" t="s">
        <v>82</v>
      </c>
      <c r="F140" s="150" t="s">
        <v>278</v>
      </c>
      <c r="I140" s="119"/>
      <c r="J140" s="151">
        <f>BK140</f>
        <v>0</v>
      </c>
      <c r="L140" s="116"/>
      <c r="M140" s="121"/>
      <c r="P140" s="122">
        <f>SUM(P141:P199)</f>
        <v>0</v>
      </c>
      <c r="R140" s="122">
        <f>SUM(R141:R199)</f>
        <v>61.220313490000002</v>
      </c>
      <c r="T140" s="123">
        <f>SUM(T141:T199)</f>
        <v>0</v>
      </c>
      <c r="AR140" s="117" t="s">
        <v>78</v>
      </c>
      <c r="AT140" s="124" t="s">
        <v>72</v>
      </c>
      <c r="AU140" s="124" t="s">
        <v>78</v>
      </c>
      <c r="AY140" s="117" t="s">
        <v>141</v>
      </c>
      <c r="BK140" s="125">
        <f>SUM(BK141:BK199)</f>
        <v>0</v>
      </c>
    </row>
    <row r="141" spans="2:65" s="1" customFormat="1" ht="37.9" customHeight="1">
      <c r="B141" s="32"/>
      <c r="C141" s="126" t="s">
        <v>173</v>
      </c>
      <c r="D141" s="126" t="s">
        <v>144</v>
      </c>
      <c r="E141" s="127" t="s">
        <v>1509</v>
      </c>
      <c r="F141" s="128" t="s">
        <v>1510</v>
      </c>
      <c r="G141" s="129" t="s">
        <v>162</v>
      </c>
      <c r="H141" s="130">
        <v>121.1</v>
      </c>
      <c r="I141" s="131"/>
      <c r="J141" s="132">
        <f>ROUND(I141*H141,2)</f>
        <v>0</v>
      </c>
      <c r="K141" s="133"/>
      <c r="L141" s="32"/>
      <c r="M141" s="134" t="s">
        <v>19</v>
      </c>
      <c r="N141" s="135" t="s">
        <v>45</v>
      </c>
      <c r="P141" s="136">
        <f>O141*H141</f>
        <v>0</v>
      </c>
      <c r="Q141" s="136">
        <v>1E-4</v>
      </c>
      <c r="R141" s="136">
        <f>Q141*H141</f>
        <v>1.2109999999999999E-2</v>
      </c>
      <c r="S141" s="136">
        <v>0</v>
      </c>
      <c r="T141" s="137">
        <f>S141*H141</f>
        <v>0</v>
      </c>
      <c r="AR141" s="138" t="s">
        <v>95</v>
      </c>
      <c r="AT141" s="138" t="s">
        <v>144</v>
      </c>
      <c r="AU141" s="138" t="s">
        <v>82</v>
      </c>
      <c r="AY141" s="17" t="s">
        <v>141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82</v>
      </c>
      <c r="BK141" s="139">
        <f>ROUND(I141*H141,2)</f>
        <v>0</v>
      </c>
      <c r="BL141" s="17" t="s">
        <v>95</v>
      </c>
      <c r="BM141" s="138" t="s">
        <v>1511</v>
      </c>
    </row>
    <row r="142" spans="2:65" s="1" customFormat="1" ht="11.25">
      <c r="B142" s="32"/>
      <c r="D142" s="152" t="s">
        <v>224</v>
      </c>
      <c r="F142" s="153" t="s">
        <v>1512</v>
      </c>
      <c r="I142" s="154"/>
      <c r="L142" s="32"/>
      <c r="M142" s="155"/>
      <c r="T142" s="53"/>
      <c r="AT142" s="17" t="s">
        <v>224</v>
      </c>
      <c r="AU142" s="17" t="s">
        <v>82</v>
      </c>
    </row>
    <row r="143" spans="2:65" s="12" customFormat="1" ht="11.25">
      <c r="B143" s="158"/>
      <c r="D143" s="156" t="s">
        <v>228</v>
      </c>
      <c r="E143" s="159" t="s">
        <v>19</v>
      </c>
      <c r="F143" s="160" t="s">
        <v>1513</v>
      </c>
      <c r="H143" s="161">
        <v>18.77</v>
      </c>
      <c r="I143" s="162"/>
      <c r="L143" s="158"/>
      <c r="M143" s="163"/>
      <c r="T143" s="164"/>
      <c r="AT143" s="159" t="s">
        <v>228</v>
      </c>
      <c r="AU143" s="159" t="s">
        <v>82</v>
      </c>
      <c r="AV143" s="12" t="s">
        <v>82</v>
      </c>
      <c r="AW143" s="12" t="s">
        <v>35</v>
      </c>
      <c r="AX143" s="12" t="s">
        <v>73</v>
      </c>
      <c r="AY143" s="159" t="s">
        <v>141</v>
      </c>
    </row>
    <row r="144" spans="2:65" s="12" customFormat="1" ht="11.25">
      <c r="B144" s="158"/>
      <c r="D144" s="156" t="s">
        <v>228</v>
      </c>
      <c r="E144" s="159" t="s">
        <v>19</v>
      </c>
      <c r="F144" s="160" t="s">
        <v>1514</v>
      </c>
      <c r="H144" s="161">
        <v>8.42</v>
      </c>
      <c r="I144" s="162"/>
      <c r="L144" s="158"/>
      <c r="M144" s="163"/>
      <c r="T144" s="164"/>
      <c r="AT144" s="159" t="s">
        <v>228</v>
      </c>
      <c r="AU144" s="159" t="s">
        <v>82</v>
      </c>
      <c r="AV144" s="12" t="s">
        <v>82</v>
      </c>
      <c r="AW144" s="12" t="s">
        <v>35</v>
      </c>
      <c r="AX144" s="12" t="s">
        <v>73</v>
      </c>
      <c r="AY144" s="159" t="s">
        <v>141</v>
      </c>
    </row>
    <row r="145" spans="2:65" s="12" customFormat="1" ht="11.25">
      <c r="B145" s="158"/>
      <c r="D145" s="156" t="s">
        <v>228</v>
      </c>
      <c r="E145" s="159" t="s">
        <v>19</v>
      </c>
      <c r="F145" s="160" t="s">
        <v>1515</v>
      </c>
      <c r="H145" s="161">
        <v>2.1589999999999998</v>
      </c>
      <c r="I145" s="162"/>
      <c r="L145" s="158"/>
      <c r="M145" s="163"/>
      <c r="T145" s="164"/>
      <c r="AT145" s="159" t="s">
        <v>228</v>
      </c>
      <c r="AU145" s="159" t="s">
        <v>82</v>
      </c>
      <c r="AV145" s="12" t="s">
        <v>82</v>
      </c>
      <c r="AW145" s="12" t="s">
        <v>35</v>
      </c>
      <c r="AX145" s="12" t="s">
        <v>73</v>
      </c>
      <c r="AY145" s="159" t="s">
        <v>141</v>
      </c>
    </row>
    <row r="146" spans="2:65" s="12" customFormat="1" ht="11.25">
      <c r="B146" s="158"/>
      <c r="D146" s="156" t="s">
        <v>228</v>
      </c>
      <c r="E146" s="159" t="s">
        <v>19</v>
      </c>
      <c r="F146" s="160" t="s">
        <v>1516</v>
      </c>
      <c r="H146" s="161">
        <v>20.408000000000001</v>
      </c>
      <c r="I146" s="162"/>
      <c r="L146" s="158"/>
      <c r="M146" s="163"/>
      <c r="T146" s="164"/>
      <c r="AT146" s="159" t="s">
        <v>228</v>
      </c>
      <c r="AU146" s="159" t="s">
        <v>82</v>
      </c>
      <c r="AV146" s="12" t="s">
        <v>82</v>
      </c>
      <c r="AW146" s="12" t="s">
        <v>35</v>
      </c>
      <c r="AX146" s="12" t="s">
        <v>73</v>
      </c>
      <c r="AY146" s="159" t="s">
        <v>141</v>
      </c>
    </row>
    <row r="147" spans="2:65" s="12" customFormat="1" ht="11.25">
      <c r="B147" s="158"/>
      <c r="D147" s="156" t="s">
        <v>228</v>
      </c>
      <c r="E147" s="159" t="s">
        <v>19</v>
      </c>
      <c r="F147" s="160" t="s">
        <v>1517</v>
      </c>
      <c r="H147" s="161">
        <v>14.808999999999999</v>
      </c>
      <c r="I147" s="162"/>
      <c r="L147" s="158"/>
      <c r="M147" s="163"/>
      <c r="T147" s="164"/>
      <c r="AT147" s="159" t="s">
        <v>228</v>
      </c>
      <c r="AU147" s="159" t="s">
        <v>82</v>
      </c>
      <c r="AV147" s="12" t="s">
        <v>82</v>
      </c>
      <c r="AW147" s="12" t="s">
        <v>35</v>
      </c>
      <c r="AX147" s="12" t="s">
        <v>73</v>
      </c>
      <c r="AY147" s="159" t="s">
        <v>141</v>
      </c>
    </row>
    <row r="148" spans="2:65" s="12" customFormat="1" ht="11.25">
      <c r="B148" s="158"/>
      <c r="D148" s="156" t="s">
        <v>228</v>
      </c>
      <c r="E148" s="159" t="s">
        <v>19</v>
      </c>
      <c r="F148" s="160" t="s">
        <v>1518</v>
      </c>
      <c r="H148" s="161">
        <v>6.9740000000000002</v>
      </c>
      <c r="I148" s="162"/>
      <c r="L148" s="158"/>
      <c r="M148" s="163"/>
      <c r="T148" s="164"/>
      <c r="AT148" s="159" t="s">
        <v>228</v>
      </c>
      <c r="AU148" s="159" t="s">
        <v>82</v>
      </c>
      <c r="AV148" s="12" t="s">
        <v>82</v>
      </c>
      <c r="AW148" s="12" t="s">
        <v>35</v>
      </c>
      <c r="AX148" s="12" t="s">
        <v>73</v>
      </c>
      <c r="AY148" s="159" t="s">
        <v>141</v>
      </c>
    </row>
    <row r="149" spans="2:65" s="12" customFormat="1" ht="11.25">
      <c r="B149" s="158"/>
      <c r="D149" s="156" t="s">
        <v>228</v>
      </c>
      <c r="E149" s="159" t="s">
        <v>19</v>
      </c>
      <c r="F149" s="160" t="s">
        <v>1519</v>
      </c>
      <c r="H149" s="161">
        <v>2.1</v>
      </c>
      <c r="I149" s="162"/>
      <c r="L149" s="158"/>
      <c r="M149" s="163"/>
      <c r="T149" s="164"/>
      <c r="AT149" s="159" t="s">
        <v>228</v>
      </c>
      <c r="AU149" s="159" t="s">
        <v>82</v>
      </c>
      <c r="AV149" s="12" t="s">
        <v>82</v>
      </c>
      <c r="AW149" s="12" t="s">
        <v>35</v>
      </c>
      <c r="AX149" s="12" t="s">
        <v>73</v>
      </c>
      <c r="AY149" s="159" t="s">
        <v>141</v>
      </c>
    </row>
    <row r="150" spans="2:65" s="12" customFormat="1" ht="11.25">
      <c r="B150" s="158"/>
      <c r="D150" s="156" t="s">
        <v>228</v>
      </c>
      <c r="E150" s="159" t="s">
        <v>19</v>
      </c>
      <c r="F150" s="160" t="s">
        <v>1520</v>
      </c>
      <c r="H150" s="161">
        <v>3.73</v>
      </c>
      <c r="I150" s="162"/>
      <c r="L150" s="158"/>
      <c r="M150" s="163"/>
      <c r="T150" s="164"/>
      <c r="AT150" s="159" t="s">
        <v>228</v>
      </c>
      <c r="AU150" s="159" t="s">
        <v>82</v>
      </c>
      <c r="AV150" s="12" t="s">
        <v>82</v>
      </c>
      <c r="AW150" s="12" t="s">
        <v>35</v>
      </c>
      <c r="AX150" s="12" t="s">
        <v>73</v>
      </c>
      <c r="AY150" s="159" t="s">
        <v>141</v>
      </c>
    </row>
    <row r="151" spans="2:65" s="12" customFormat="1" ht="11.25">
      <c r="B151" s="158"/>
      <c r="D151" s="156" t="s">
        <v>228</v>
      </c>
      <c r="E151" s="159" t="s">
        <v>19</v>
      </c>
      <c r="F151" s="160" t="s">
        <v>1521</v>
      </c>
      <c r="H151" s="161">
        <v>8.8699999999999992</v>
      </c>
      <c r="I151" s="162"/>
      <c r="L151" s="158"/>
      <c r="M151" s="163"/>
      <c r="T151" s="164"/>
      <c r="AT151" s="159" t="s">
        <v>228</v>
      </c>
      <c r="AU151" s="159" t="s">
        <v>82</v>
      </c>
      <c r="AV151" s="12" t="s">
        <v>82</v>
      </c>
      <c r="AW151" s="12" t="s">
        <v>35</v>
      </c>
      <c r="AX151" s="12" t="s">
        <v>73</v>
      </c>
      <c r="AY151" s="159" t="s">
        <v>141</v>
      </c>
    </row>
    <row r="152" spans="2:65" s="12" customFormat="1" ht="11.25">
      <c r="B152" s="158"/>
      <c r="D152" s="156" t="s">
        <v>228</v>
      </c>
      <c r="E152" s="159" t="s">
        <v>19</v>
      </c>
      <c r="F152" s="160" t="s">
        <v>1522</v>
      </c>
      <c r="H152" s="161">
        <v>14.637</v>
      </c>
      <c r="I152" s="162"/>
      <c r="L152" s="158"/>
      <c r="M152" s="163"/>
      <c r="T152" s="164"/>
      <c r="AT152" s="159" t="s">
        <v>228</v>
      </c>
      <c r="AU152" s="159" t="s">
        <v>82</v>
      </c>
      <c r="AV152" s="12" t="s">
        <v>82</v>
      </c>
      <c r="AW152" s="12" t="s">
        <v>35</v>
      </c>
      <c r="AX152" s="12" t="s">
        <v>73</v>
      </c>
      <c r="AY152" s="159" t="s">
        <v>141</v>
      </c>
    </row>
    <row r="153" spans="2:65" s="12" customFormat="1" ht="11.25">
      <c r="B153" s="158"/>
      <c r="D153" s="156" t="s">
        <v>228</v>
      </c>
      <c r="E153" s="159" t="s">
        <v>19</v>
      </c>
      <c r="F153" s="160" t="s">
        <v>1523</v>
      </c>
      <c r="H153" s="161">
        <v>20.170999999999999</v>
      </c>
      <c r="I153" s="162"/>
      <c r="L153" s="158"/>
      <c r="M153" s="163"/>
      <c r="T153" s="164"/>
      <c r="AT153" s="159" t="s">
        <v>228</v>
      </c>
      <c r="AU153" s="159" t="s">
        <v>82</v>
      </c>
      <c r="AV153" s="12" t="s">
        <v>82</v>
      </c>
      <c r="AW153" s="12" t="s">
        <v>35</v>
      </c>
      <c r="AX153" s="12" t="s">
        <v>73</v>
      </c>
      <c r="AY153" s="159" t="s">
        <v>141</v>
      </c>
    </row>
    <row r="154" spans="2:65" s="13" customFormat="1" ht="11.25">
      <c r="B154" s="165"/>
      <c r="D154" s="156" t="s">
        <v>228</v>
      </c>
      <c r="E154" s="166" t="s">
        <v>19</v>
      </c>
      <c r="F154" s="167" t="s">
        <v>256</v>
      </c>
      <c r="H154" s="168">
        <v>121.048</v>
      </c>
      <c r="I154" s="169"/>
      <c r="L154" s="165"/>
      <c r="M154" s="170"/>
      <c r="T154" s="171"/>
      <c r="AT154" s="166" t="s">
        <v>228</v>
      </c>
      <c r="AU154" s="166" t="s">
        <v>82</v>
      </c>
      <c r="AV154" s="13" t="s">
        <v>95</v>
      </c>
      <c r="AW154" s="13" t="s">
        <v>35</v>
      </c>
      <c r="AX154" s="13" t="s">
        <v>73</v>
      </c>
      <c r="AY154" s="166" t="s">
        <v>141</v>
      </c>
    </row>
    <row r="155" spans="2:65" s="12" customFormat="1" ht="11.25">
      <c r="B155" s="158"/>
      <c r="D155" s="156" t="s">
        <v>228</v>
      </c>
      <c r="E155" s="159" t="s">
        <v>19</v>
      </c>
      <c r="F155" s="160" t="s">
        <v>1524</v>
      </c>
      <c r="H155" s="161">
        <v>121.1</v>
      </c>
      <c r="I155" s="162"/>
      <c r="L155" s="158"/>
      <c r="M155" s="163"/>
      <c r="T155" s="164"/>
      <c r="AT155" s="159" t="s">
        <v>228</v>
      </c>
      <c r="AU155" s="159" t="s">
        <v>82</v>
      </c>
      <c r="AV155" s="12" t="s">
        <v>82</v>
      </c>
      <c r="AW155" s="12" t="s">
        <v>35</v>
      </c>
      <c r="AX155" s="12" t="s">
        <v>78</v>
      </c>
      <c r="AY155" s="159" t="s">
        <v>141</v>
      </c>
    </row>
    <row r="156" spans="2:65" s="1" customFormat="1" ht="24.2" customHeight="1">
      <c r="B156" s="32"/>
      <c r="C156" s="172" t="s">
        <v>159</v>
      </c>
      <c r="D156" s="172" t="s">
        <v>258</v>
      </c>
      <c r="E156" s="173" t="s">
        <v>1525</v>
      </c>
      <c r="F156" s="174" t="s">
        <v>1526</v>
      </c>
      <c r="G156" s="175" t="s">
        <v>162</v>
      </c>
      <c r="H156" s="176">
        <v>143.44300000000001</v>
      </c>
      <c r="I156" s="177"/>
      <c r="J156" s="178">
        <f>ROUND(I156*H156,2)</f>
        <v>0</v>
      </c>
      <c r="K156" s="179"/>
      <c r="L156" s="180"/>
      <c r="M156" s="181" t="s">
        <v>19</v>
      </c>
      <c r="N156" s="182" t="s">
        <v>45</v>
      </c>
      <c r="P156" s="136">
        <f>O156*H156</f>
        <v>0</v>
      </c>
      <c r="Q156" s="136">
        <v>2.9999999999999997E-4</v>
      </c>
      <c r="R156" s="136">
        <f>Q156*H156</f>
        <v>4.3032899999999999E-2</v>
      </c>
      <c r="S156" s="136">
        <v>0</v>
      </c>
      <c r="T156" s="137">
        <f>S156*H156</f>
        <v>0</v>
      </c>
      <c r="AR156" s="138" t="s">
        <v>155</v>
      </c>
      <c r="AT156" s="138" t="s">
        <v>258</v>
      </c>
      <c r="AU156" s="138" t="s">
        <v>82</v>
      </c>
      <c r="AY156" s="17" t="s">
        <v>141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82</v>
      </c>
      <c r="BK156" s="139">
        <f>ROUND(I156*H156,2)</f>
        <v>0</v>
      </c>
      <c r="BL156" s="17" t="s">
        <v>95</v>
      </c>
      <c r="BM156" s="138" t="s">
        <v>1527</v>
      </c>
    </row>
    <row r="157" spans="2:65" s="12" customFormat="1" ht="11.25">
      <c r="B157" s="158"/>
      <c r="D157" s="156" t="s">
        <v>228</v>
      </c>
      <c r="F157" s="160" t="s">
        <v>1528</v>
      </c>
      <c r="H157" s="161">
        <v>143.44300000000001</v>
      </c>
      <c r="I157" s="162"/>
      <c r="L157" s="158"/>
      <c r="M157" s="163"/>
      <c r="T157" s="164"/>
      <c r="AT157" s="159" t="s">
        <v>228</v>
      </c>
      <c r="AU157" s="159" t="s">
        <v>82</v>
      </c>
      <c r="AV157" s="12" t="s">
        <v>82</v>
      </c>
      <c r="AW157" s="12" t="s">
        <v>4</v>
      </c>
      <c r="AX157" s="12" t="s">
        <v>78</v>
      </c>
      <c r="AY157" s="159" t="s">
        <v>141</v>
      </c>
    </row>
    <row r="158" spans="2:65" s="1" customFormat="1" ht="24.2" customHeight="1">
      <c r="B158" s="32"/>
      <c r="C158" s="126" t="s">
        <v>180</v>
      </c>
      <c r="D158" s="126" t="s">
        <v>144</v>
      </c>
      <c r="E158" s="127" t="s">
        <v>1529</v>
      </c>
      <c r="F158" s="128" t="s">
        <v>1530</v>
      </c>
      <c r="G158" s="129" t="s">
        <v>147</v>
      </c>
      <c r="H158" s="130">
        <v>7</v>
      </c>
      <c r="I158" s="131"/>
      <c r="J158" s="132">
        <f>ROUND(I158*H158,2)</f>
        <v>0</v>
      </c>
      <c r="K158" s="133"/>
      <c r="L158" s="32"/>
      <c r="M158" s="134" t="s">
        <v>19</v>
      </c>
      <c r="N158" s="135" t="s">
        <v>45</v>
      </c>
      <c r="P158" s="136">
        <f>O158*H158</f>
        <v>0</v>
      </c>
      <c r="Q158" s="136">
        <v>2.16</v>
      </c>
      <c r="R158" s="136">
        <f>Q158*H158</f>
        <v>15.120000000000001</v>
      </c>
      <c r="S158" s="136">
        <v>0</v>
      </c>
      <c r="T158" s="137">
        <f>S158*H158</f>
        <v>0</v>
      </c>
      <c r="AR158" s="138" t="s">
        <v>95</v>
      </c>
      <c r="AT158" s="138" t="s">
        <v>144</v>
      </c>
      <c r="AU158" s="138" t="s">
        <v>82</v>
      </c>
      <c r="AY158" s="17" t="s">
        <v>141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82</v>
      </c>
      <c r="BK158" s="139">
        <f>ROUND(I158*H158,2)</f>
        <v>0</v>
      </c>
      <c r="BL158" s="17" t="s">
        <v>95</v>
      </c>
      <c r="BM158" s="138" t="s">
        <v>1531</v>
      </c>
    </row>
    <row r="159" spans="2:65" s="1" customFormat="1" ht="11.25">
      <c r="B159" s="32"/>
      <c r="D159" s="152" t="s">
        <v>224</v>
      </c>
      <c r="F159" s="153" t="s">
        <v>1532</v>
      </c>
      <c r="I159" s="154"/>
      <c r="L159" s="32"/>
      <c r="M159" s="155"/>
      <c r="T159" s="53"/>
      <c r="AT159" s="17" t="s">
        <v>224</v>
      </c>
      <c r="AU159" s="17" t="s">
        <v>82</v>
      </c>
    </row>
    <row r="160" spans="2:65" s="12" customFormat="1" ht="11.25">
      <c r="B160" s="158"/>
      <c r="D160" s="156" t="s">
        <v>228</v>
      </c>
      <c r="E160" s="159" t="s">
        <v>19</v>
      </c>
      <c r="F160" s="160" t="s">
        <v>1533</v>
      </c>
      <c r="H160" s="161">
        <v>2.8570000000000002</v>
      </c>
      <c r="I160" s="162"/>
      <c r="L160" s="158"/>
      <c r="M160" s="163"/>
      <c r="T160" s="164"/>
      <c r="AT160" s="159" t="s">
        <v>228</v>
      </c>
      <c r="AU160" s="159" t="s">
        <v>82</v>
      </c>
      <c r="AV160" s="12" t="s">
        <v>82</v>
      </c>
      <c r="AW160" s="12" t="s">
        <v>35</v>
      </c>
      <c r="AX160" s="12" t="s">
        <v>73</v>
      </c>
      <c r="AY160" s="159" t="s">
        <v>141</v>
      </c>
    </row>
    <row r="161" spans="2:65" s="12" customFormat="1" ht="11.25">
      <c r="B161" s="158"/>
      <c r="D161" s="156" t="s">
        <v>228</v>
      </c>
      <c r="E161" s="159" t="s">
        <v>19</v>
      </c>
      <c r="F161" s="160" t="s">
        <v>1534</v>
      </c>
      <c r="H161" s="161">
        <v>0.30199999999999999</v>
      </c>
      <c r="I161" s="162"/>
      <c r="L161" s="158"/>
      <c r="M161" s="163"/>
      <c r="T161" s="164"/>
      <c r="AT161" s="159" t="s">
        <v>228</v>
      </c>
      <c r="AU161" s="159" t="s">
        <v>82</v>
      </c>
      <c r="AV161" s="12" t="s">
        <v>82</v>
      </c>
      <c r="AW161" s="12" t="s">
        <v>35</v>
      </c>
      <c r="AX161" s="12" t="s">
        <v>73</v>
      </c>
      <c r="AY161" s="159" t="s">
        <v>141</v>
      </c>
    </row>
    <row r="162" spans="2:65" s="12" customFormat="1" ht="11.25">
      <c r="B162" s="158"/>
      <c r="D162" s="156" t="s">
        <v>228</v>
      </c>
      <c r="E162" s="159" t="s">
        <v>19</v>
      </c>
      <c r="F162" s="160" t="s">
        <v>1535</v>
      </c>
      <c r="H162" s="161">
        <v>2.073</v>
      </c>
      <c r="I162" s="162"/>
      <c r="L162" s="158"/>
      <c r="M162" s="163"/>
      <c r="T162" s="164"/>
      <c r="AT162" s="159" t="s">
        <v>228</v>
      </c>
      <c r="AU162" s="159" t="s">
        <v>82</v>
      </c>
      <c r="AV162" s="12" t="s">
        <v>82</v>
      </c>
      <c r="AW162" s="12" t="s">
        <v>35</v>
      </c>
      <c r="AX162" s="12" t="s">
        <v>73</v>
      </c>
      <c r="AY162" s="159" t="s">
        <v>141</v>
      </c>
    </row>
    <row r="163" spans="2:65" s="12" customFormat="1" ht="11.25">
      <c r="B163" s="158"/>
      <c r="D163" s="156" t="s">
        <v>228</v>
      </c>
      <c r="E163" s="159" t="s">
        <v>19</v>
      </c>
      <c r="F163" s="160" t="s">
        <v>1536</v>
      </c>
      <c r="H163" s="161">
        <v>1.6850000000000001</v>
      </c>
      <c r="I163" s="162"/>
      <c r="L163" s="158"/>
      <c r="M163" s="163"/>
      <c r="T163" s="164"/>
      <c r="AT163" s="159" t="s">
        <v>228</v>
      </c>
      <c r="AU163" s="159" t="s">
        <v>82</v>
      </c>
      <c r="AV163" s="12" t="s">
        <v>82</v>
      </c>
      <c r="AW163" s="12" t="s">
        <v>35</v>
      </c>
      <c r="AX163" s="12" t="s">
        <v>73</v>
      </c>
      <c r="AY163" s="159" t="s">
        <v>141</v>
      </c>
    </row>
    <row r="164" spans="2:65" s="13" customFormat="1" ht="11.25">
      <c r="B164" s="165"/>
      <c r="D164" s="156" t="s">
        <v>228</v>
      </c>
      <c r="E164" s="166" t="s">
        <v>19</v>
      </c>
      <c r="F164" s="167" t="s">
        <v>256</v>
      </c>
      <c r="H164" s="168">
        <v>6.9169999999999998</v>
      </c>
      <c r="I164" s="169"/>
      <c r="L164" s="165"/>
      <c r="M164" s="170"/>
      <c r="T164" s="171"/>
      <c r="AT164" s="166" t="s">
        <v>228</v>
      </c>
      <c r="AU164" s="166" t="s">
        <v>82</v>
      </c>
      <c r="AV164" s="13" t="s">
        <v>95</v>
      </c>
      <c r="AW164" s="13" t="s">
        <v>35</v>
      </c>
      <c r="AX164" s="13" t="s">
        <v>73</v>
      </c>
      <c r="AY164" s="166" t="s">
        <v>141</v>
      </c>
    </row>
    <row r="165" spans="2:65" s="12" customFormat="1" ht="11.25">
      <c r="B165" s="158"/>
      <c r="D165" s="156" t="s">
        <v>228</v>
      </c>
      <c r="E165" s="159" t="s">
        <v>19</v>
      </c>
      <c r="F165" s="160" t="s">
        <v>163</v>
      </c>
      <c r="H165" s="161">
        <v>7</v>
      </c>
      <c r="I165" s="162"/>
      <c r="L165" s="158"/>
      <c r="M165" s="163"/>
      <c r="T165" s="164"/>
      <c r="AT165" s="159" t="s">
        <v>228</v>
      </c>
      <c r="AU165" s="159" t="s">
        <v>82</v>
      </c>
      <c r="AV165" s="12" t="s">
        <v>82</v>
      </c>
      <c r="AW165" s="12" t="s">
        <v>35</v>
      </c>
      <c r="AX165" s="12" t="s">
        <v>78</v>
      </c>
      <c r="AY165" s="159" t="s">
        <v>141</v>
      </c>
    </row>
    <row r="166" spans="2:65" s="1" customFormat="1" ht="33" customHeight="1">
      <c r="B166" s="32"/>
      <c r="C166" s="126" t="s">
        <v>8</v>
      </c>
      <c r="D166" s="126" t="s">
        <v>144</v>
      </c>
      <c r="E166" s="127" t="s">
        <v>1537</v>
      </c>
      <c r="F166" s="128" t="s">
        <v>1538</v>
      </c>
      <c r="G166" s="129" t="s">
        <v>147</v>
      </c>
      <c r="H166" s="130">
        <v>18.2</v>
      </c>
      <c r="I166" s="131"/>
      <c r="J166" s="132">
        <f>ROUND(I166*H166,2)</f>
        <v>0</v>
      </c>
      <c r="K166" s="133"/>
      <c r="L166" s="32"/>
      <c r="M166" s="134" t="s">
        <v>19</v>
      </c>
      <c r="N166" s="135" t="s">
        <v>45</v>
      </c>
      <c r="P166" s="136">
        <f>O166*H166</f>
        <v>0</v>
      </c>
      <c r="Q166" s="136">
        <v>2.5018699999999998</v>
      </c>
      <c r="R166" s="136">
        <f>Q166*H166</f>
        <v>45.534033999999998</v>
      </c>
      <c r="S166" s="136">
        <v>0</v>
      </c>
      <c r="T166" s="137">
        <f>S166*H166</f>
        <v>0</v>
      </c>
      <c r="AR166" s="138" t="s">
        <v>95</v>
      </c>
      <c r="AT166" s="138" t="s">
        <v>144</v>
      </c>
      <c r="AU166" s="138" t="s">
        <v>82</v>
      </c>
      <c r="AY166" s="17" t="s">
        <v>141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82</v>
      </c>
      <c r="BK166" s="139">
        <f>ROUND(I166*H166,2)</f>
        <v>0</v>
      </c>
      <c r="BL166" s="17" t="s">
        <v>95</v>
      </c>
      <c r="BM166" s="138" t="s">
        <v>1539</v>
      </c>
    </row>
    <row r="167" spans="2:65" s="1" customFormat="1" ht="11.25">
      <c r="B167" s="32"/>
      <c r="D167" s="152" t="s">
        <v>224</v>
      </c>
      <c r="F167" s="153" t="s">
        <v>1540</v>
      </c>
      <c r="I167" s="154"/>
      <c r="L167" s="32"/>
      <c r="M167" s="155"/>
      <c r="T167" s="53"/>
      <c r="AT167" s="17" t="s">
        <v>224</v>
      </c>
      <c r="AU167" s="17" t="s">
        <v>82</v>
      </c>
    </row>
    <row r="168" spans="2:65" s="12" customFormat="1" ht="11.25">
      <c r="B168" s="158"/>
      <c r="D168" s="156" t="s">
        <v>228</v>
      </c>
      <c r="E168" s="159" t="s">
        <v>19</v>
      </c>
      <c r="F168" s="160" t="s">
        <v>1541</v>
      </c>
      <c r="H168" s="161">
        <v>2.8149999999999999</v>
      </c>
      <c r="I168" s="162"/>
      <c r="L168" s="158"/>
      <c r="M168" s="163"/>
      <c r="T168" s="164"/>
      <c r="AT168" s="159" t="s">
        <v>228</v>
      </c>
      <c r="AU168" s="159" t="s">
        <v>82</v>
      </c>
      <c r="AV168" s="12" t="s">
        <v>82</v>
      </c>
      <c r="AW168" s="12" t="s">
        <v>35</v>
      </c>
      <c r="AX168" s="12" t="s">
        <v>73</v>
      </c>
      <c r="AY168" s="159" t="s">
        <v>141</v>
      </c>
    </row>
    <row r="169" spans="2:65" s="12" customFormat="1" ht="11.25">
      <c r="B169" s="158"/>
      <c r="D169" s="156" t="s">
        <v>228</v>
      </c>
      <c r="E169" s="159" t="s">
        <v>19</v>
      </c>
      <c r="F169" s="160" t="s">
        <v>1542</v>
      </c>
      <c r="H169" s="161">
        <v>1.2629999999999999</v>
      </c>
      <c r="I169" s="162"/>
      <c r="L169" s="158"/>
      <c r="M169" s="163"/>
      <c r="T169" s="164"/>
      <c r="AT169" s="159" t="s">
        <v>228</v>
      </c>
      <c r="AU169" s="159" t="s">
        <v>82</v>
      </c>
      <c r="AV169" s="12" t="s">
        <v>82</v>
      </c>
      <c r="AW169" s="12" t="s">
        <v>35</v>
      </c>
      <c r="AX169" s="12" t="s">
        <v>73</v>
      </c>
      <c r="AY169" s="159" t="s">
        <v>141</v>
      </c>
    </row>
    <row r="170" spans="2:65" s="12" customFormat="1" ht="11.25">
      <c r="B170" s="158"/>
      <c r="D170" s="156" t="s">
        <v>228</v>
      </c>
      <c r="E170" s="159" t="s">
        <v>19</v>
      </c>
      <c r="F170" s="160" t="s">
        <v>1543</v>
      </c>
      <c r="H170" s="161">
        <v>0.32400000000000001</v>
      </c>
      <c r="I170" s="162"/>
      <c r="L170" s="158"/>
      <c r="M170" s="163"/>
      <c r="T170" s="164"/>
      <c r="AT170" s="159" t="s">
        <v>228</v>
      </c>
      <c r="AU170" s="159" t="s">
        <v>82</v>
      </c>
      <c r="AV170" s="12" t="s">
        <v>82</v>
      </c>
      <c r="AW170" s="12" t="s">
        <v>35</v>
      </c>
      <c r="AX170" s="12" t="s">
        <v>73</v>
      </c>
      <c r="AY170" s="159" t="s">
        <v>141</v>
      </c>
    </row>
    <row r="171" spans="2:65" s="12" customFormat="1" ht="11.25">
      <c r="B171" s="158"/>
      <c r="D171" s="156" t="s">
        <v>228</v>
      </c>
      <c r="E171" s="159" t="s">
        <v>19</v>
      </c>
      <c r="F171" s="160" t="s">
        <v>1544</v>
      </c>
      <c r="H171" s="161">
        <v>3.0609999999999999</v>
      </c>
      <c r="I171" s="162"/>
      <c r="L171" s="158"/>
      <c r="M171" s="163"/>
      <c r="T171" s="164"/>
      <c r="AT171" s="159" t="s">
        <v>228</v>
      </c>
      <c r="AU171" s="159" t="s">
        <v>82</v>
      </c>
      <c r="AV171" s="12" t="s">
        <v>82</v>
      </c>
      <c r="AW171" s="12" t="s">
        <v>35</v>
      </c>
      <c r="AX171" s="12" t="s">
        <v>73</v>
      </c>
      <c r="AY171" s="159" t="s">
        <v>141</v>
      </c>
    </row>
    <row r="172" spans="2:65" s="12" customFormat="1" ht="11.25">
      <c r="B172" s="158"/>
      <c r="D172" s="156" t="s">
        <v>228</v>
      </c>
      <c r="E172" s="159" t="s">
        <v>19</v>
      </c>
      <c r="F172" s="160" t="s">
        <v>1545</v>
      </c>
      <c r="H172" s="161">
        <v>2.2210000000000001</v>
      </c>
      <c r="I172" s="162"/>
      <c r="L172" s="158"/>
      <c r="M172" s="163"/>
      <c r="T172" s="164"/>
      <c r="AT172" s="159" t="s">
        <v>228</v>
      </c>
      <c r="AU172" s="159" t="s">
        <v>82</v>
      </c>
      <c r="AV172" s="12" t="s">
        <v>82</v>
      </c>
      <c r="AW172" s="12" t="s">
        <v>35</v>
      </c>
      <c r="AX172" s="12" t="s">
        <v>73</v>
      </c>
      <c r="AY172" s="159" t="s">
        <v>141</v>
      </c>
    </row>
    <row r="173" spans="2:65" s="12" customFormat="1" ht="11.25">
      <c r="B173" s="158"/>
      <c r="D173" s="156" t="s">
        <v>228</v>
      </c>
      <c r="E173" s="159" t="s">
        <v>19</v>
      </c>
      <c r="F173" s="160" t="s">
        <v>1546</v>
      </c>
      <c r="H173" s="161">
        <v>1.046</v>
      </c>
      <c r="I173" s="162"/>
      <c r="L173" s="158"/>
      <c r="M173" s="163"/>
      <c r="T173" s="164"/>
      <c r="AT173" s="159" t="s">
        <v>228</v>
      </c>
      <c r="AU173" s="159" t="s">
        <v>82</v>
      </c>
      <c r="AV173" s="12" t="s">
        <v>82</v>
      </c>
      <c r="AW173" s="12" t="s">
        <v>35</v>
      </c>
      <c r="AX173" s="12" t="s">
        <v>73</v>
      </c>
      <c r="AY173" s="159" t="s">
        <v>141</v>
      </c>
    </row>
    <row r="174" spans="2:65" s="12" customFormat="1" ht="11.25">
      <c r="B174" s="158"/>
      <c r="D174" s="156" t="s">
        <v>228</v>
      </c>
      <c r="E174" s="159" t="s">
        <v>19</v>
      </c>
      <c r="F174" s="160" t="s">
        <v>1547</v>
      </c>
      <c r="H174" s="161">
        <v>0.315</v>
      </c>
      <c r="I174" s="162"/>
      <c r="L174" s="158"/>
      <c r="M174" s="163"/>
      <c r="T174" s="164"/>
      <c r="AT174" s="159" t="s">
        <v>228</v>
      </c>
      <c r="AU174" s="159" t="s">
        <v>82</v>
      </c>
      <c r="AV174" s="12" t="s">
        <v>82</v>
      </c>
      <c r="AW174" s="12" t="s">
        <v>35</v>
      </c>
      <c r="AX174" s="12" t="s">
        <v>73</v>
      </c>
      <c r="AY174" s="159" t="s">
        <v>141</v>
      </c>
    </row>
    <row r="175" spans="2:65" s="12" customFormat="1" ht="11.25">
      <c r="B175" s="158"/>
      <c r="D175" s="156" t="s">
        <v>228</v>
      </c>
      <c r="E175" s="159" t="s">
        <v>19</v>
      </c>
      <c r="F175" s="160" t="s">
        <v>1548</v>
      </c>
      <c r="H175" s="161">
        <v>0.56000000000000005</v>
      </c>
      <c r="I175" s="162"/>
      <c r="L175" s="158"/>
      <c r="M175" s="163"/>
      <c r="T175" s="164"/>
      <c r="AT175" s="159" t="s">
        <v>228</v>
      </c>
      <c r="AU175" s="159" t="s">
        <v>82</v>
      </c>
      <c r="AV175" s="12" t="s">
        <v>82</v>
      </c>
      <c r="AW175" s="12" t="s">
        <v>35</v>
      </c>
      <c r="AX175" s="12" t="s">
        <v>73</v>
      </c>
      <c r="AY175" s="159" t="s">
        <v>141</v>
      </c>
    </row>
    <row r="176" spans="2:65" s="12" customFormat="1" ht="11.25">
      <c r="B176" s="158"/>
      <c r="D176" s="156" t="s">
        <v>228</v>
      </c>
      <c r="E176" s="159" t="s">
        <v>19</v>
      </c>
      <c r="F176" s="160" t="s">
        <v>1549</v>
      </c>
      <c r="H176" s="161">
        <v>1.331</v>
      </c>
      <c r="I176" s="162"/>
      <c r="L176" s="158"/>
      <c r="M176" s="163"/>
      <c r="T176" s="164"/>
      <c r="AT176" s="159" t="s">
        <v>228</v>
      </c>
      <c r="AU176" s="159" t="s">
        <v>82</v>
      </c>
      <c r="AV176" s="12" t="s">
        <v>82</v>
      </c>
      <c r="AW176" s="12" t="s">
        <v>35</v>
      </c>
      <c r="AX176" s="12" t="s">
        <v>73</v>
      </c>
      <c r="AY176" s="159" t="s">
        <v>141</v>
      </c>
    </row>
    <row r="177" spans="2:65" s="12" customFormat="1" ht="11.25">
      <c r="B177" s="158"/>
      <c r="D177" s="156" t="s">
        <v>228</v>
      </c>
      <c r="E177" s="159" t="s">
        <v>19</v>
      </c>
      <c r="F177" s="160" t="s">
        <v>1550</v>
      </c>
      <c r="H177" s="161">
        <v>2.1960000000000002</v>
      </c>
      <c r="I177" s="162"/>
      <c r="L177" s="158"/>
      <c r="M177" s="163"/>
      <c r="T177" s="164"/>
      <c r="AT177" s="159" t="s">
        <v>228</v>
      </c>
      <c r="AU177" s="159" t="s">
        <v>82</v>
      </c>
      <c r="AV177" s="12" t="s">
        <v>82</v>
      </c>
      <c r="AW177" s="12" t="s">
        <v>35</v>
      </c>
      <c r="AX177" s="12" t="s">
        <v>73</v>
      </c>
      <c r="AY177" s="159" t="s">
        <v>141</v>
      </c>
    </row>
    <row r="178" spans="2:65" s="12" customFormat="1" ht="11.25">
      <c r="B178" s="158"/>
      <c r="D178" s="156" t="s">
        <v>228</v>
      </c>
      <c r="E178" s="159" t="s">
        <v>19</v>
      </c>
      <c r="F178" s="160" t="s">
        <v>1551</v>
      </c>
      <c r="H178" s="161">
        <v>3.0259999999999998</v>
      </c>
      <c r="I178" s="162"/>
      <c r="L178" s="158"/>
      <c r="M178" s="163"/>
      <c r="T178" s="164"/>
      <c r="AT178" s="159" t="s">
        <v>228</v>
      </c>
      <c r="AU178" s="159" t="s">
        <v>82</v>
      </c>
      <c r="AV178" s="12" t="s">
        <v>82</v>
      </c>
      <c r="AW178" s="12" t="s">
        <v>35</v>
      </c>
      <c r="AX178" s="12" t="s">
        <v>73</v>
      </c>
      <c r="AY178" s="159" t="s">
        <v>141</v>
      </c>
    </row>
    <row r="179" spans="2:65" s="13" customFormat="1" ht="11.25">
      <c r="B179" s="165"/>
      <c r="D179" s="156" t="s">
        <v>228</v>
      </c>
      <c r="E179" s="166" t="s">
        <v>19</v>
      </c>
      <c r="F179" s="167" t="s">
        <v>256</v>
      </c>
      <c r="H179" s="168">
        <v>18.157999999999998</v>
      </c>
      <c r="I179" s="169"/>
      <c r="L179" s="165"/>
      <c r="M179" s="170"/>
      <c r="T179" s="171"/>
      <c r="AT179" s="166" t="s">
        <v>228</v>
      </c>
      <c r="AU179" s="166" t="s">
        <v>82</v>
      </c>
      <c r="AV179" s="13" t="s">
        <v>95</v>
      </c>
      <c r="AW179" s="13" t="s">
        <v>35</v>
      </c>
      <c r="AX179" s="13" t="s">
        <v>73</v>
      </c>
      <c r="AY179" s="166" t="s">
        <v>141</v>
      </c>
    </row>
    <row r="180" spans="2:65" s="12" customFormat="1" ht="11.25">
      <c r="B180" s="158"/>
      <c r="D180" s="156" t="s">
        <v>228</v>
      </c>
      <c r="E180" s="159" t="s">
        <v>19</v>
      </c>
      <c r="F180" s="160" t="s">
        <v>1552</v>
      </c>
      <c r="H180" s="161">
        <v>18.2</v>
      </c>
      <c r="I180" s="162"/>
      <c r="L180" s="158"/>
      <c r="M180" s="163"/>
      <c r="T180" s="164"/>
      <c r="AT180" s="159" t="s">
        <v>228</v>
      </c>
      <c r="AU180" s="159" t="s">
        <v>82</v>
      </c>
      <c r="AV180" s="12" t="s">
        <v>82</v>
      </c>
      <c r="AW180" s="12" t="s">
        <v>35</v>
      </c>
      <c r="AX180" s="12" t="s">
        <v>78</v>
      </c>
      <c r="AY180" s="159" t="s">
        <v>141</v>
      </c>
    </row>
    <row r="181" spans="2:65" s="1" customFormat="1" ht="24.2" customHeight="1">
      <c r="B181" s="32"/>
      <c r="C181" s="126" t="s">
        <v>188</v>
      </c>
      <c r="D181" s="126" t="s">
        <v>144</v>
      </c>
      <c r="E181" s="127" t="s">
        <v>1553</v>
      </c>
      <c r="F181" s="128" t="s">
        <v>1554</v>
      </c>
      <c r="G181" s="129" t="s">
        <v>162</v>
      </c>
      <c r="H181" s="130">
        <v>121.1</v>
      </c>
      <c r="I181" s="131"/>
      <c r="J181" s="132">
        <f>ROUND(I181*H181,2)</f>
        <v>0</v>
      </c>
      <c r="K181" s="133"/>
      <c r="L181" s="32"/>
      <c r="M181" s="134" t="s">
        <v>19</v>
      </c>
      <c r="N181" s="135" t="s">
        <v>45</v>
      </c>
      <c r="P181" s="136">
        <f>O181*H181</f>
        <v>0</v>
      </c>
      <c r="Q181" s="136">
        <v>1E-3</v>
      </c>
      <c r="R181" s="136">
        <f>Q181*H181</f>
        <v>0.1211</v>
      </c>
      <c r="S181" s="136">
        <v>0</v>
      </c>
      <c r="T181" s="137">
        <f>S181*H181</f>
        <v>0</v>
      </c>
      <c r="AR181" s="138" t="s">
        <v>95</v>
      </c>
      <c r="AT181" s="138" t="s">
        <v>144</v>
      </c>
      <c r="AU181" s="138" t="s">
        <v>82</v>
      </c>
      <c r="AY181" s="17" t="s">
        <v>141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82</v>
      </c>
      <c r="BK181" s="139">
        <f>ROUND(I181*H181,2)</f>
        <v>0</v>
      </c>
      <c r="BL181" s="17" t="s">
        <v>95</v>
      </c>
      <c r="BM181" s="138" t="s">
        <v>1555</v>
      </c>
    </row>
    <row r="182" spans="2:65" s="1" customFormat="1" ht="11.25">
      <c r="B182" s="32"/>
      <c r="D182" s="152" t="s">
        <v>224</v>
      </c>
      <c r="F182" s="153" t="s">
        <v>1556</v>
      </c>
      <c r="I182" s="154"/>
      <c r="L182" s="32"/>
      <c r="M182" s="155"/>
      <c r="T182" s="53"/>
      <c r="AT182" s="17" t="s">
        <v>224</v>
      </c>
      <c r="AU182" s="17" t="s">
        <v>82</v>
      </c>
    </row>
    <row r="183" spans="2:65" s="12" customFormat="1" ht="11.25">
      <c r="B183" s="158"/>
      <c r="D183" s="156" t="s">
        <v>228</v>
      </c>
      <c r="E183" s="159" t="s">
        <v>19</v>
      </c>
      <c r="F183" s="160" t="s">
        <v>1513</v>
      </c>
      <c r="H183" s="161">
        <v>18.77</v>
      </c>
      <c r="I183" s="162"/>
      <c r="L183" s="158"/>
      <c r="M183" s="163"/>
      <c r="T183" s="164"/>
      <c r="AT183" s="159" t="s">
        <v>228</v>
      </c>
      <c r="AU183" s="159" t="s">
        <v>82</v>
      </c>
      <c r="AV183" s="12" t="s">
        <v>82</v>
      </c>
      <c r="AW183" s="12" t="s">
        <v>35</v>
      </c>
      <c r="AX183" s="12" t="s">
        <v>73</v>
      </c>
      <c r="AY183" s="159" t="s">
        <v>141</v>
      </c>
    </row>
    <row r="184" spans="2:65" s="12" customFormat="1" ht="11.25">
      <c r="B184" s="158"/>
      <c r="D184" s="156" t="s">
        <v>228</v>
      </c>
      <c r="E184" s="159" t="s">
        <v>19</v>
      </c>
      <c r="F184" s="160" t="s">
        <v>1514</v>
      </c>
      <c r="H184" s="161">
        <v>8.42</v>
      </c>
      <c r="I184" s="162"/>
      <c r="L184" s="158"/>
      <c r="M184" s="163"/>
      <c r="T184" s="164"/>
      <c r="AT184" s="159" t="s">
        <v>228</v>
      </c>
      <c r="AU184" s="159" t="s">
        <v>82</v>
      </c>
      <c r="AV184" s="12" t="s">
        <v>82</v>
      </c>
      <c r="AW184" s="12" t="s">
        <v>35</v>
      </c>
      <c r="AX184" s="12" t="s">
        <v>73</v>
      </c>
      <c r="AY184" s="159" t="s">
        <v>141</v>
      </c>
    </row>
    <row r="185" spans="2:65" s="12" customFormat="1" ht="11.25">
      <c r="B185" s="158"/>
      <c r="D185" s="156" t="s">
        <v>228</v>
      </c>
      <c r="E185" s="159" t="s">
        <v>19</v>
      </c>
      <c r="F185" s="160" t="s">
        <v>1515</v>
      </c>
      <c r="H185" s="161">
        <v>2.1589999999999998</v>
      </c>
      <c r="I185" s="162"/>
      <c r="L185" s="158"/>
      <c r="M185" s="163"/>
      <c r="T185" s="164"/>
      <c r="AT185" s="159" t="s">
        <v>228</v>
      </c>
      <c r="AU185" s="159" t="s">
        <v>82</v>
      </c>
      <c r="AV185" s="12" t="s">
        <v>82</v>
      </c>
      <c r="AW185" s="12" t="s">
        <v>35</v>
      </c>
      <c r="AX185" s="12" t="s">
        <v>73</v>
      </c>
      <c r="AY185" s="159" t="s">
        <v>141</v>
      </c>
    </row>
    <row r="186" spans="2:65" s="12" customFormat="1" ht="11.25">
      <c r="B186" s="158"/>
      <c r="D186" s="156" t="s">
        <v>228</v>
      </c>
      <c r="E186" s="159" t="s">
        <v>19</v>
      </c>
      <c r="F186" s="160" t="s">
        <v>1516</v>
      </c>
      <c r="H186" s="161">
        <v>20.408000000000001</v>
      </c>
      <c r="I186" s="162"/>
      <c r="L186" s="158"/>
      <c r="M186" s="163"/>
      <c r="T186" s="164"/>
      <c r="AT186" s="159" t="s">
        <v>228</v>
      </c>
      <c r="AU186" s="159" t="s">
        <v>82</v>
      </c>
      <c r="AV186" s="12" t="s">
        <v>82</v>
      </c>
      <c r="AW186" s="12" t="s">
        <v>35</v>
      </c>
      <c r="AX186" s="12" t="s">
        <v>73</v>
      </c>
      <c r="AY186" s="159" t="s">
        <v>141</v>
      </c>
    </row>
    <row r="187" spans="2:65" s="12" customFormat="1" ht="11.25">
      <c r="B187" s="158"/>
      <c r="D187" s="156" t="s">
        <v>228</v>
      </c>
      <c r="E187" s="159" t="s">
        <v>19</v>
      </c>
      <c r="F187" s="160" t="s">
        <v>1517</v>
      </c>
      <c r="H187" s="161">
        <v>14.808999999999999</v>
      </c>
      <c r="I187" s="162"/>
      <c r="L187" s="158"/>
      <c r="M187" s="163"/>
      <c r="T187" s="164"/>
      <c r="AT187" s="159" t="s">
        <v>228</v>
      </c>
      <c r="AU187" s="159" t="s">
        <v>82</v>
      </c>
      <c r="AV187" s="12" t="s">
        <v>82</v>
      </c>
      <c r="AW187" s="12" t="s">
        <v>35</v>
      </c>
      <c r="AX187" s="12" t="s">
        <v>73</v>
      </c>
      <c r="AY187" s="159" t="s">
        <v>141</v>
      </c>
    </row>
    <row r="188" spans="2:65" s="12" customFormat="1" ht="11.25">
      <c r="B188" s="158"/>
      <c r="D188" s="156" t="s">
        <v>228</v>
      </c>
      <c r="E188" s="159" t="s">
        <v>19</v>
      </c>
      <c r="F188" s="160" t="s">
        <v>1518</v>
      </c>
      <c r="H188" s="161">
        <v>6.9740000000000002</v>
      </c>
      <c r="I188" s="162"/>
      <c r="L188" s="158"/>
      <c r="M188" s="163"/>
      <c r="T188" s="164"/>
      <c r="AT188" s="159" t="s">
        <v>228</v>
      </c>
      <c r="AU188" s="159" t="s">
        <v>82</v>
      </c>
      <c r="AV188" s="12" t="s">
        <v>82</v>
      </c>
      <c r="AW188" s="12" t="s">
        <v>35</v>
      </c>
      <c r="AX188" s="12" t="s">
        <v>73</v>
      </c>
      <c r="AY188" s="159" t="s">
        <v>141</v>
      </c>
    </row>
    <row r="189" spans="2:65" s="12" customFormat="1" ht="11.25">
      <c r="B189" s="158"/>
      <c r="D189" s="156" t="s">
        <v>228</v>
      </c>
      <c r="E189" s="159" t="s">
        <v>19</v>
      </c>
      <c r="F189" s="160" t="s">
        <v>1519</v>
      </c>
      <c r="H189" s="161">
        <v>2.1</v>
      </c>
      <c r="I189" s="162"/>
      <c r="L189" s="158"/>
      <c r="M189" s="163"/>
      <c r="T189" s="164"/>
      <c r="AT189" s="159" t="s">
        <v>228</v>
      </c>
      <c r="AU189" s="159" t="s">
        <v>82</v>
      </c>
      <c r="AV189" s="12" t="s">
        <v>82</v>
      </c>
      <c r="AW189" s="12" t="s">
        <v>35</v>
      </c>
      <c r="AX189" s="12" t="s">
        <v>73</v>
      </c>
      <c r="AY189" s="159" t="s">
        <v>141</v>
      </c>
    </row>
    <row r="190" spans="2:65" s="12" customFormat="1" ht="11.25">
      <c r="B190" s="158"/>
      <c r="D190" s="156" t="s">
        <v>228</v>
      </c>
      <c r="E190" s="159" t="s">
        <v>19</v>
      </c>
      <c r="F190" s="160" t="s">
        <v>1520</v>
      </c>
      <c r="H190" s="161">
        <v>3.73</v>
      </c>
      <c r="I190" s="162"/>
      <c r="L190" s="158"/>
      <c r="M190" s="163"/>
      <c r="T190" s="164"/>
      <c r="AT190" s="159" t="s">
        <v>228</v>
      </c>
      <c r="AU190" s="159" t="s">
        <v>82</v>
      </c>
      <c r="AV190" s="12" t="s">
        <v>82</v>
      </c>
      <c r="AW190" s="12" t="s">
        <v>35</v>
      </c>
      <c r="AX190" s="12" t="s">
        <v>73</v>
      </c>
      <c r="AY190" s="159" t="s">
        <v>141</v>
      </c>
    </row>
    <row r="191" spans="2:65" s="12" customFormat="1" ht="11.25">
      <c r="B191" s="158"/>
      <c r="D191" s="156" t="s">
        <v>228</v>
      </c>
      <c r="E191" s="159" t="s">
        <v>19</v>
      </c>
      <c r="F191" s="160" t="s">
        <v>1521</v>
      </c>
      <c r="H191" s="161">
        <v>8.8699999999999992</v>
      </c>
      <c r="I191" s="162"/>
      <c r="L191" s="158"/>
      <c r="M191" s="163"/>
      <c r="T191" s="164"/>
      <c r="AT191" s="159" t="s">
        <v>228</v>
      </c>
      <c r="AU191" s="159" t="s">
        <v>82</v>
      </c>
      <c r="AV191" s="12" t="s">
        <v>82</v>
      </c>
      <c r="AW191" s="12" t="s">
        <v>35</v>
      </c>
      <c r="AX191" s="12" t="s">
        <v>73</v>
      </c>
      <c r="AY191" s="159" t="s">
        <v>141</v>
      </c>
    </row>
    <row r="192" spans="2:65" s="12" customFormat="1" ht="11.25">
      <c r="B192" s="158"/>
      <c r="D192" s="156" t="s">
        <v>228</v>
      </c>
      <c r="E192" s="159" t="s">
        <v>19</v>
      </c>
      <c r="F192" s="160" t="s">
        <v>1522</v>
      </c>
      <c r="H192" s="161">
        <v>14.637</v>
      </c>
      <c r="I192" s="162"/>
      <c r="L192" s="158"/>
      <c r="M192" s="163"/>
      <c r="T192" s="164"/>
      <c r="AT192" s="159" t="s">
        <v>228</v>
      </c>
      <c r="AU192" s="159" t="s">
        <v>82</v>
      </c>
      <c r="AV192" s="12" t="s">
        <v>82</v>
      </c>
      <c r="AW192" s="12" t="s">
        <v>35</v>
      </c>
      <c r="AX192" s="12" t="s">
        <v>73</v>
      </c>
      <c r="AY192" s="159" t="s">
        <v>141</v>
      </c>
    </row>
    <row r="193" spans="2:65" s="12" customFormat="1" ht="11.25">
      <c r="B193" s="158"/>
      <c r="D193" s="156" t="s">
        <v>228</v>
      </c>
      <c r="E193" s="159" t="s">
        <v>19</v>
      </c>
      <c r="F193" s="160" t="s">
        <v>1523</v>
      </c>
      <c r="H193" s="161">
        <v>20.170999999999999</v>
      </c>
      <c r="I193" s="162"/>
      <c r="L193" s="158"/>
      <c r="M193" s="163"/>
      <c r="T193" s="164"/>
      <c r="AT193" s="159" t="s">
        <v>228</v>
      </c>
      <c r="AU193" s="159" t="s">
        <v>82</v>
      </c>
      <c r="AV193" s="12" t="s">
        <v>82</v>
      </c>
      <c r="AW193" s="12" t="s">
        <v>35</v>
      </c>
      <c r="AX193" s="12" t="s">
        <v>73</v>
      </c>
      <c r="AY193" s="159" t="s">
        <v>141</v>
      </c>
    </row>
    <row r="194" spans="2:65" s="13" customFormat="1" ht="11.25">
      <c r="B194" s="165"/>
      <c r="D194" s="156" t="s">
        <v>228</v>
      </c>
      <c r="E194" s="166" t="s">
        <v>19</v>
      </c>
      <c r="F194" s="167" t="s">
        <v>256</v>
      </c>
      <c r="H194" s="168">
        <v>121.048</v>
      </c>
      <c r="I194" s="169"/>
      <c r="L194" s="165"/>
      <c r="M194" s="170"/>
      <c r="T194" s="171"/>
      <c r="AT194" s="166" t="s">
        <v>228</v>
      </c>
      <c r="AU194" s="166" t="s">
        <v>82</v>
      </c>
      <c r="AV194" s="13" t="s">
        <v>95</v>
      </c>
      <c r="AW194" s="13" t="s">
        <v>35</v>
      </c>
      <c r="AX194" s="13" t="s">
        <v>73</v>
      </c>
      <c r="AY194" s="166" t="s">
        <v>141</v>
      </c>
    </row>
    <row r="195" spans="2:65" s="12" customFormat="1" ht="11.25">
      <c r="B195" s="158"/>
      <c r="D195" s="156" t="s">
        <v>228</v>
      </c>
      <c r="E195" s="159" t="s">
        <v>19</v>
      </c>
      <c r="F195" s="160" t="s">
        <v>1524</v>
      </c>
      <c r="H195" s="161">
        <v>121.1</v>
      </c>
      <c r="I195" s="162"/>
      <c r="L195" s="158"/>
      <c r="M195" s="163"/>
      <c r="T195" s="164"/>
      <c r="AT195" s="159" t="s">
        <v>228</v>
      </c>
      <c r="AU195" s="159" t="s">
        <v>82</v>
      </c>
      <c r="AV195" s="12" t="s">
        <v>82</v>
      </c>
      <c r="AW195" s="12" t="s">
        <v>35</v>
      </c>
      <c r="AX195" s="12" t="s">
        <v>78</v>
      </c>
      <c r="AY195" s="159" t="s">
        <v>141</v>
      </c>
    </row>
    <row r="196" spans="2:65" s="1" customFormat="1" ht="24.2" customHeight="1">
      <c r="B196" s="32"/>
      <c r="C196" s="126" t="s">
        <v>166</v>
      </c>
      <c r="D196" s="126" t="s">
        <v>144</v>
      </c>
      <c r="E196" s="127" t="s">
        <v>1557</v>
      </c>
      <c r="F196" s="128" t="s">
        <v>1558</v>
      </c>
      <c r="G196" s="129" t="s">
        <v>261</v>
      </c>
      <c r="H196" s="130">
        <v>0.36699999999999999</v>
      </c>
      <c r="I196" s="131"/>
      <c r="J196" s="132">
        <f>ROUND(I196*H196,2)</f>
        <v>0</v>
      </c>
      <c r="K196" s="133"/>
      <c r="L196" s="32"/>
      <c r="M196" s="134" t="s">
        <v>19</v>
      </c>
      <c r="N196" s="135" t="s">
        <v>45</v>
      </c>
      <c r="P196" s="136">
        <f>O196*H196</f>
        <v>0</v>
      </c>
      <c r="Q196" s="136">
        <v>1.06277</v>
      </c>
      <c r="R196" s="136">
        <f>Q196*H196</f>
        <v>0.39003659000000002</v>
      </c>
      <c r="S196" s="136">
        <v>0</v>
      </c>
      <c r="T196" s="137">
        <f>S196*H196</f>
        <v>0</v>
      </c>
      <c r="AR196" s="138" t="s">
        <v>95</v>
      </c>
      <c r="AT196" s="138" t="s">
        <v>144</v>
      </c>
      <c r="AU196" s="138" t="s">
        <v>82</v>
      </c>
      <c r="AY196" s="17" t="s">
        <v>141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82</v>
      </c>
      <c r="BK196" s="139">
        <f>ROUND(I196*H196,2)</f>
        <v>0</v>
      </c>
      <c r="BL196" s="17" t="s">
        <v>95</v>
      </c>
      <c r="BM196" s="138" t="s">
        <v>1559</v>
      </c>
    </row>
    <row r="197" spans="2:65" s="1" customFormat="1" ht="11.25">
      <c r="B197" s="32"/>
      <c r="D197" s="152" t="s">
        <v>224</v>
      </c>
      <c r="F197" s="153" t="s">
        <v>1560</v>
      </c>
      <c r="I197" s="154"/>
      <c r="L197" s="32"/>
      <c r="M197" s="155"/>
      <c r="T197" s="53"/>
      <c r="AT197" s="17" t="s">
        <v>224</v>
      </c>
      <c r="AU197" s="17" t="s">
        <v>82</v>
      </c>
    </row>
    <row r="198" spans="2:65" s="14" customFormat="1" ht="22.5">
      <c r="B198" s="183"/>
      <c r="D198" s="156" t="s">
        <v>228</v>
      </c>
      <c r="E198" s="184" t="s">
        <v>19</v>
      </c>
      <c r="F198" s="185" t="s">
        <v>1561</v>
      </c>
      <c r="H198" s="184" t="s">
        <v>19</v>
      </c>
      <c r="I198" s="186"/>
      <c r="L198" s="183"/>
      <c r="M198" s="187"/>
      <c r="T198" s="188"/>
      <c r="AT198" s="184" t="s">
        <v>228</v>
      </c>
      <c r="AU198" s="184" t="s">
        <v>82</v>
      </c>
      <c r="AV198" s="14" t="s">
        <v>78</v>
      </c>
      <c r="AW198" s="14" t="s">
        <v>35</v>
      </c>
      <c r="AX198" s="14" t="s">
        <v>73</v>
      </c>
      <c r="AY198" s="184" t="s">
        <v>141</v>
      </c>
    </row>
    <row r="199" spans="2:65" s="12" customFormat="1" ht="11.25">
      <c r="B199" s="158"/>
      <c r="D199" s="156" t="s">
        <v>228</v>
      </c>
      <c r="E199" s="159" t="s">
        <v>19</v>
      </c>
      <c r="F199" s="160" t="s">
        <v>1562</v>
      </c>
      <c r="H199" s="161">
        <v>0.36699999999999999</v>
      </c>
      <c r="I199" s="162"/>
      <c r="L199" s="158"/>
      <c r="M199" s="163"/>
      <c r="T199" s="164"/>
      <c r="AT199" s="159" t="s">
        <v>228</v>
      </c>
      <c r="AU199" s="159" t="s">
        <v>82</v>
      </c>
      <c r="AV199" s="12" t="s">
        <v>82</v>
      </c>
      <c r="AW199" s="12" t="s">
        <v>35</v>
      </c>
      <c r="AX199" s="12" t="s">
        <v>78</v>
      </c>
      <c r="AY199" s="159" t="s">
        <v>141</v>
      </c>
    </row>
    <row r="200" spans="2:65" s="10" customFormat="1" ht="22.9" customHeight="1">
      <c r="B200" s="116"/>
      <c r="D200" s="117" t="s">
        <v>72</v>
      </c>
      <c r="E200" s="150" t="s">
        <v>92</v>
      </c>
      <c r="F200" s="150" t="s">
        <v>302</v>
      </c>
      <c r="I200" s="119"/>
      <c r="J200" s="151">
        <f>BK200</f>
        <v>0</v>
      </c>
      <c r="L200" s="116"/>
      <c r="M200" s="121"/>
      <c r="P200" s="122">
        <f>SUM(P201:P362)</f>
        <v>0</v>
      </c>
      <c r="R200" s="122">
        <f>SUM(R201:R362)</f>
        <v>68.925978000000001</v>
      </c>
      <c r="T200" s="123">
        <f>SUM(T201:T362)</f>
        <v>0</v>
      </c>
      <c r="AR200" s="117" t="s">
        <v>78</v>
      </c>
      <c r="AT200" s="124" t="s">
        <v>72</v>
      </c>
      <c r="AU200" s="124" t="s">
        <v>78</v>
      </c>
      <c r="AY200" s="117" t="s">
        <v>141</v>
      </c>
      <c r="BK200" s="125">
        <f>SUM(BK201:BK362)</f>
        <v>0</v>
      </c>
    </row>
    <row r="201" spans="2:65" s="1" customFormat="1" ht="37.9" customHeight="1">
      <c r="B201" s="32"/>
      <c r="C201" s="126" t="s">
        <v>195</v>
      </c>
      <c r="D201" s="126" t="s">
        <v>144</v>
      </c>
      <c r="E201" s="127" t="s">
        <v>1563</v>
      </c>
      <c r="F201" s="128" t="s">
        <v>1564</v>
      </c>
      <c r="G201" s="129" t="s">
        <v>147</v>
      </c>
      <c r="H201" s="130">
        <v>8.9</v>
      </c>
      <c r="I201" s="131"/>
      <c r="J201" s="132">
        <f>ROUND(I201*H201,2)</f>
        <v>0</v>
      </c>
      <c r="K201" s="133"/>
      <c r="L201" s="32"/>
      <c r="M201" s="134" t="s">
        <v>19</v>
      </c>
      <c r="N201" s="135" t="s">
        <v>45</v>
      </c>
      <c r="P201" s="136">
        <f>O201*H201</f>
        <v>0</v>
      </c>
      <c r="Q201" s="136">
        <v>1.8774999999999999</v>
      </c>
      <c r="R201" s="136">
        <f>Q201*H201</f>
        <v>16.70975</v>
      </c>
      <c r="S201" s="136">
        <v>0</v>
      </c>
      <c r="T201" s="137">
        <f>S201*H201</f>
        <v>0</v>
      </c>
      <c r="AR201" s="138" t="s">
        <v>95</v>
      </c>
      <c r="AT201" s="138" t="s">
        <v>144</v>
      </c>
      <c r="AU201" s="138" t="s">
        <v>82</v>
      </c>
      <c r="AY201" s="17" t="s">
        <v>141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82</v>
      </c>
      <c r="BK201" s="139">
        <f>ROUND(I201*H201,2)</f>
        <v>0</v>
      </c>
      <c r="BL201" s="17" t="s">
        <v>95</v>
      </c>
      <c r="BM201" s="138" t="s">
        <v>1565</v>
      </c>
    </row>
    <row r="202" spans="2:65" s="1" customFormat="1" ht="11.25">
      <c r="B202" s="32"/>
      <c r="D202" s="152" t="s">
        <v>224</v>
      </c>
      <c r="F202" s="153" t="s">
        <v>1566</v>
      </c>
      <c r="I202" s="154"/>
      <c r="L202" s="32"/>
      <c r="M202" s="155"/>
      <c r="T202" s="53"/>
      <c r="AT202" s="17" t="s">
        <v>224</v>
      </c>
      <c r="AU202" s="17" t="s">
        <v>82</v>
      </c>
    </row>
    <row r="203" spans="2:65" s="14" customFormat="1" ht="11.25">
      <c r="B203" s="183"/>
      <c r="D203" s="156" t="s">
        <v>228</v>
      </c>
      <c r="E203" s="184" t="s">
        <v>19</v>
      </c>
      <c r="F203" s="185" t="s">
        <v>1567</v>
      </c>
      <c r="H203" s="184" t="s">
        <v>19</v>
      </c>
      <c r="I203" s="186"/>
      <c r="L203" s="183"/>
      <c r="M203" s="187"/>
      <c r="T203" s="188"/>
      <c r="AT203" s="184" t="s">
        <v>228</v>
      </c>
      <c r="AU203" s="184" t="s">
        <v>82</v>
      </c>
      <c r="AV203" s="14" t="s">
        <v>78</v>
      </c>
      <c r="AW203" s="14" t="s">
        <v>35</v>
      </c>
      <c r="AX203" s="14" t="s">
        <v>73</v>
      </c>
      <c r="AY203" s="184" t="s">
        <v>141</v>
      </c>
    </row>
    <row r="204" spans="2:65" s="14" customFormat="1" ht="11.25">
      <c r="B204" s="183"/>
      <c r="D204" s="156" t="s">
        <v>228</v>
      </c>
      <c r="E204" s="184" t="s">
        <v>19</v>
      </c>
      <c r="F204" s="185" t="s">
        <v>1568</v>
      </c>
      <c r="H204" s="184" t="s">
        <v>19</v>
      </c>
      <c r="I204" s="186"/>
      <c r="L204" s="183"/>
      <c r="M204" s="187"/>
      <c r="T204" s="188"/>
      <c r="AT204" s="184" t="s">
        <v>228</v>
      </c>
      <c r="AU204" s="184" t="s">
        <v>82</v>
      </c>
      <c r="AV204" s="14" t="s">
        <v>78</v>
      </c>
      <c r="AW204" s="14" t="s">
        <v>35</v>
      </c>
      <c r="AX204" s="14" t="s">
        <v>73</v>
      </c>
      <c r="AY204" s="184" t="s">
        <v>141</v>
      </c>
    </row>
    <row r="205" spans="2:65" s="12" customFormat="1" ht="11.25">
      <c r="B205" s="158"/>
      <c r="D205" s="156" t="s">
        <v>228</v>
      </c>
      <c r="E205" s="159" t="s">
        <v>19</v>
      </c>
      <c r="F205" s="160" t="s">
        <v>1569</v>
      </c>
      <c r="H205" s="161">
        <v>5.7560000000000002</v>
      </c>
      <c r="I205" s="162"/>
      <c r="L205" s="158"/>
      <c r="M205" s="163"/>
      <c r="T205" s="164"/>
      <c r="AT205" s="159" t="s">
        <v>228</v>
      </c>
      <c r="AU205" s="159" t="s">
        <v>82</v>
      </c>
      <c r="AV205" s="12" t="s">
        <v>82</v>
      </c>
      <c r="AW205" s="12" t="s">
        <v>35</v>
      </c>
      <c r="AX205" s="12" t="s">
        <v>73</v>
      </c>
      <c r="AY205" s="159" t="s">
        <v>141</v>
      </c>
    </row>
    <row r="206" spans="2:65" s="14" customFormat="1" ht="11.25">
      <c r="B206" s="183"/>
      <c r="D206" s="156" t="s">
        <v>228</v>
      </c>
      <c r="E206" s="184" t="s">
        <v>19</v>
      </c>
      <c r="F206" s="185" t="s">
        <v>1570</v>
      </c>
      <c r="H206" s="184" t="s">
        <v>19</v>
      </c>
      <c r="I206" s="186"/>
      <c r="L206" s="183"/>
      <c r="M206" s="187"/>
      <c r="T206" s="188"/>
      <c r="AT206" s="184" t="s">
        <v>228</v>
      </c>
      <c r="AU206" s="184" t="s">
        <v>82</v>
      </c>
      <c r="AV206" s="14" t="s">
        <v>78</v>
      </c>
      <c r="AW206" s="14" t="s">
        <v>35</v>
      </c>
      <c r="AX206" s="14" t="s">
        <v>73</v>
      </c>
      <c r="AY206" s="184" t="s">
        <v>141</v>
      </c>
    </row>
    <row r="207" spans="2:65" s="12" customFormat="1" ht="11.25">
      <c r="B207" s="158"/>
      <c r="D207" s="156" t="s">
        <v>228</v>
      </c>
      <c r="E207" s="159" t="s">
        <v>19</v>
      </c>
      <c r="F207" s="160" t="s">
        <v>1571</v>
      </c>
      <c r="H207" s="161">
        <v>0.83599999999999997</v>
      </c>
      <c r="I207" s="162"/>
      <c r="L207" s="158"/>
      <c r="M207" s="163"/>
      <c r="T207" s="164"/>
      <c r="AT207" s="159" t="s">
        <v>228</v>
      </c>
      <c r="AU207" s="159" t="s">
        <v>82</v>
      </c>
      <c r="AV207" s="12" t="s">
        <v>82</v>
      </c>
      <c r="AW207" s="12" t="s">
        <v>35</v>
      </c>
      <c r="AX207" s="12" t="s">
        <v>73</v>
      </c>
      <c r="AY207" s="159" t="s">
        <v>141</v>
      </c>
    </row>
    <row r="208" spans="2:65" s="14" customFormat="1" ht="11.25">
      <c r="B208" s="183"/>
      <c r="D208" s="156" t="s">
        <v>228</v>
      </c>
      <c r="E208" s="184" t="s">
        <v>19</v>
      </c>
      <c r="F208" s="185" t="s">
        <v>1572</v>
      </c>
      <c r="H208" s="184" t="s">
        <v>19</v>
      </c>
      <c r="I208" s="186"/>
      <c r="L208" s="183"/>
      <c r="M208" s="187"/>
      <c r="T208" s="188"/>
      <c r="AT208" s="184" t="s">
        <v>228</v>
      </c>
      <c r="AU208" s="184" t="s">
        <v>82</v>
      </c>
      <c r="AV208" s="14" t="s">
        <v>78</v>
      </c>
      <c r="AW208" s="14" t="s">
        <v>35</v>
      </c>
      <c r="AX208" s="14" t="s">
        <v>73</v>
      </c>
      <c r="AY208" s="184" t="s">
        <v>141</v>
      </c>
    </row>
    <row r="209" spans="2:65" s="14" customFormat="1" ht="11.25">
      <c r="B209" s="183"/>
      <c r="D209" s="156" t="s">
        <v>228</v>
      </c>
      <c r="E209" s="184" t="s">
        <v>19</v>
      </c>
      <c r="F209" s="185" t="s">
        <v>1568</v>
      </c>
      <c r="H209" s="184" t="s">
        <v>19</v>
      </c>
      <c r="I209" s="186"/>
      <c r="L209" s="183"/>
      <c r="M209" s="187"/>
      <c r="T209" s="188"/>
      <c r="AT209" s="184" t="s">
        <v>228</v>
      </c>
      <c r="AU209" s="184" t="s">
        <v>82</v>
      </c>
      <c r="AV209" s="14" t="s">
        <v>78</v>
      </c>
      <c r="AW209" s="14" t="s">
        <v>35</v>
      </c>
      <c r="AX209" s="14" t="s">
        <v>73</v>
      </c>
      <c r="AY209" s="184" t="s">
        <v>141</v>
      </c>
    </row>
    <row r="210" spans="2:65" s="12" customFormat="1" ht="11.25">
      <c r="B210" s="158"/>
      <c r="D210" s="156" t="s">
        <v>228</v>
      </c>
      <c r="E210" s="159" t="s">
        <v>19</v>
      </c>
      <c r="F210" s="160" t="s">
        <v>1573</v>
      </c>
      <c r="H210" s="161">
        <v>1.413</v>
      </c>
      <c r="I210" s="162"/>
      <c r="L210" s="158"/>
      <c r="M210" s="163"/>
      <c r="T210" s="164"/>
      <c r="AT210" s="159" t="s">
        <v>228</v>
      </c>
      <c r="AU210" s="159" t="s">
        <v>82</v>
      </c>
      <c r="AV210" s="12" t="s">
        <v>82</v>
      </c>
      <c r="AW210" s="12" t="s">
        <v>35</v>
      </c>
      <c r="AX210" s="12" t="s">
        <v>73</v>
      </c>
      <c r="AY210" s="159" t="s">
        <v>141</v>
      </c>
    </row>
    <row r="211" spans="2:65" s="14" customFormat="1" ht="11.25">
      <c r="B211" s="183"/>
      <c r="D211" s="156" t="s">
        <v>228</v>
      </c>
      <c r="E211" s="184" t="s">
        <v>19</v>
      </c>
      <c r="F211" s="185" t="s">
        <v>1574</v>
      </c>
      <c r="H211" s="184" t="s">
        <v>19</v>
      </c>
      <c r="I211" s="186"/>
      <c r="L211" s="183"/>
      <c r="M211" s="187"/>
      <c r="T211" s="188"/>
      <c r="AT211" s="184" t="s">
        <v>228</v>
      </c>
      <c r="AU211" s="184" t="s">
        <v>82</v>
      </c>
      <c r="AV211" s="14" t="s">
        <v>78</v>
      </c>
      <c r="AW211" s="14" t="s">
        <v>35</v>
      </c>
      <c r="AX211" s="14" t="s">
        <v>73</v>
      </c>
      <c r="AY211" s="184" t="s">
        <v>141</v>
      </c>
    </row>
    <row r="212" spans="2:65" s="12" customFormat="1" ht="11.25">
      <c r="B212" s="158"/>
      <c r="D212" s="156" t="s">
        <v>228</v>
      </c>
      <c r="E212" s="159" t="s">
        <v>19</v>
      </c>
      <c r="F212" s="160" t="s">
        <v>1575</v>
      </c>
      <c r="H212" s="161">
        <v>0.49099999999999999</v>
      </c>
      <c r="I212" s="162"/>
      <c r="L212" s="158"/>
      <c r="M212" s="163"/>
      <c r="T212" s="164"/>
      <c r="AT212" s="159" t="s">
        <v>228</v>
      </c>
      <c r="AU212" s="159" t="s">
        <v>82</v>
      </c>
      <c r="AV212" s="12" t="s">
        <v>82</v>
      </c>
      <c r="AW212" s="12" t="s">
        <v>35</v>
      </c>
      <c r="AX212" s="12" t="s">
        <v>73</v>
      </c>
      <c r="AY212" s="159" t="s">
        <v>141</v>
      </c>
    </row>
    <row r="213" spans="2:65" s="14" customFormat="1" ht="11.25">
      <c r="B213" s="183"/>
      <c r="D213" s="156" t="s">
        <v>228</v>
      </c>
      <c r="E213" s="184" t="s">
        <v>19</v>
      </c>
      <c r="F213" s="185" t="s">
        <v>1576</v>
      </c>
      <c r="H213" s="184" t="s">
        <v>19</v>
      </c>
      <c r="I213" s="186"/>
      <c r="L213" s="183"/>
      <c r="M213" s="187"/>
      <c r="T213" s="188"/>
      <c r="AT213" s="184" t="s">
        <v>228</v>
      </c>
      <c r="AU213" s="184" t="s">
        <v>82</v>
      </c>
      <c r="AV213" s="14" t="s">
        <v>78</v>
      </c>
      <c r="AW213" s="14" t="s">
        <v>35</v>
      </c>
      <c r="AX213" s="14" t="s">
        <v>73</v>
      </c>
      <c r="AY213" s="184" t="s">
        <v>141</v>
      </c>
    </row>
    <row r="214" spans="2:65" s="12" customFormat="1" ht="11.25">
      <c r="B214" s="158"/>
      <c r="D214" s="156" t="s">
        <v>228</v>
      </c>
      <c r="E214" s="159" t="s">
        <v>19</v>
      </c>
      <c r="F214" s="160" t="s">
        <v>1577</v>
      </c>
      <c r="H214" s="161">
        <v>0.105</v>
      </c>
      <c r="I214" s="162"/>
      <c r="L214" s="158"/>
      <c r="M214" s="163"/>
      <c r="T214" s="164"/>
      <c r="AT214" s="159" t="s">
        <v>228</v>
      </c>
      <c r="AU214" s="159" t="s">
        <v>82</v>
      </c>
      <c r="AV214" s="12" t="s">
        <v>82</v>
      </c>
      <c r="AW214" s="12" t="s">
        <v>35</v>
      </c>
      <c r="AX214" s="12" t="s">
        <v>73</v>
      </c>
      <c r="AY214" s="159" t="s">
        <v>141</v>
      </c>
    </row>
    <row r="215" spans="2:65" s="12" customFormat="1" ht="11.25">
      <c r="B215" s="158"/>
      <c r="D215" s="156" t="s">
        <v>228</v>
      </c>
      <c r="E215" s="159" t="s">
        <v>19</v>
      </c>
      <c r="F215" s="160" t="s">
        <v>1578</v>
      </c>
      <c r="H215" s="161">
        <v>0.24199999999999999</v>
      </c>
      <c r="I215" s="162"/>
      <c r="L215" s="158"/>
      <c r="M215" s="163"/>
      <c r="T215" s="164"/>
      <c r="AT215" s="159" t="s">
        <v>228</v>
      </c>
      <c r="AU215" s="159" t="s">
        <v>82</v>
      </c>
      <c r="AV215" s="12" t="s">
        <v>82</v>
      </c>
      <c r="AW215" s="12" t="s">
        <v>35</v>
      </c>
      <c r="AX215" s="12" t="s">
        <v>73</v>
      </c>
      <c r="AY215" s="159" t="s">
        <v>141</v>
      </c>
    </row>
    <row r="216" spans="2:65" s="13" customFormat="1" ht="11.25">
      <c r="B216" s="165"/>
      <c r="D216" s="156" t="s">
        <v>228</v>
      </c>
      <c r="E216" s="166" t="s">
        <v>19</v>
      </c>
      <c r="F216" s="167" t="s">
        <v>256</v>
      </c>
      <c r="H216" s="168">
        <v>8.843</v>
      </c>
      <c r="I216" s="169"/>
      <c r="L216" s="165"/>
      <c r="M216" s="170"/>
      <c r="T216" s="171"/>
      <c r="AT216" s="166" t="s">
        <v>228</v>
      </c>
      <c r="AU216" s="166" t="s">
        <v>82</v>
      </c>
      <c r="AV216" s="13" t="s">
        <v>95</v>
      </c>
      <c r="AW216" s="13" t="s">
        <v>35</v>
      </c>
      <c r="AX216" s="13" t="s">
        <v>73</v>
      </c>
      <c r="AY216" s="166" t="s">
        <v>141</v>
      </c>
    </row>
    <row r="217" spans="2:65" s="12" customFormat="1" ht="11.25">
      <c r="B217" s="158"/>
      <c r="D217" s="156" t="s">
        <v>228</v>
      </c>
      <c r="E217" s="159" t="s">
        <v>19</v>
      </c>
      <c r="F217" s="160" t="s">
        <v>1579</v>
      </c>
      <c r="H217" s="161">
        <v>8.9</v>
      </c>
      <c r="I217" s="162"/>
      <c r="L217" s="158"/>
      <c r="M217" s="163"/>
      <c r="T217" s="164"/>
      <c r="AT217" s="159" t="s">
        <v>228</v>
      </c>
      <c r="AU217" s="159" t="s">
        <v>82</v>
      </c>
      <c r="AV217" s="12" t="s">
        <v>82</v>
      </c>
      <c r="AW217" s="12" t="s">
        <v>35</v>
      </c>
      <c r="AX217" s="12" t="s">
        <v>78</v>
      </c>
      <c r="AY217" s="159" t="s">
        <v>141</v>
      </c>
    </row>
    <row r="218" spans="2:65" s="1" customFormat="1" ht="44.25" customHeight="1">
      <c r="B218" s="32"/>
      <c r="C218" s="126" t="s">
        <v>172</v>
      </c>
      <c r="D218" s="126" t="s">
        <v>144</v>
      </c>
      <c r="E218" s="127" t="s">
        <v>1580</v>
      </c>
      <c r="F218" s="128" t="s">
        <v>1581</v>
      </c>
      <c r="G218" s="129" t="s">
        <v>162</v>
      </c>
      <c r="H218" s="130">
        <v>1.8</v>
      </c>
      <c r="I218" s="131"/>
      <c r="J218" s="132">
        <f>ROUND(I218*H218,2)</f>
        <v>0</v>
      </c>
      <c r="K218" s="133"/>
      <c r="L218" s="32"/>
      <c r="M218" s="134" t="s">
        <v>19</v>
      </c>
      <c r="N218" s="135" t="s">
        <v>45</v>
      </c>
      <c r="P218" s="136">
        <f>O218*H218</f>
        <v>0</v>
      </c>
      <c r="Q218" s="136">
        <v>0.15759999999999999</v>
      </c>
      <c r="R218" s="136">
        <f>Q218*H218</f>
        <v>0.28367999999999999</v>
      </c>
      <c r="S218" s="136">
        <v>0</v>
      </c>
      <c r="T218" s="137">
        <f>S218*H218</f>
        <v>0</v>
      </c>
      <c r="AR218" s="138" t="s">
        <v>95</v>
      </c>
      <c r="AT218" s="138" t="s">
        <v>144</v>
      </c>
      <c r="AU218" s="138" t="s">
        <v>82</v>
      </c>
      <c r="AY218" s="17" t="s">
        <v>141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82</v>
      </c>
      <c r="BK218" s="139">
        <f>ROUND(I218*H218,2)</f>
        <v>0</v>
      </c>
      <c r="BL218" s="17" t="s">
        <v>95</v>
      </c>
      <c r="BM218" s="138" t="s">
        <v>1582</v>
      </c>
    </row>
    <row r="219" spans="2:65" s="1" customFormat="1" ht="11.25">
      <c r="B219" s="32"/>
      <c r="D219" s="152" t="s">
        <v>224</v>
      </c>
      <c r="F219" s="153" t="s">
        <v>1583</v>
      </c>
      <c r="I219" s="154"/>
      <c r="L219" s="32"/>
      <c r="M219" s="155"/>
      <c r="T219" s="53"/>
      <c r="AT219" s="17" t="s">
        <v>224</v>
      </c>
      <c r="AU219" s="17" t="s">
        <v>82</v>
      </c>
    </row>
    <row r="220" spans="2:65" s="14" customFormat="1" ht="11.25">
      <c r="B220" s="183"/>
      <c r="D220" s="156" t="s">
        <v>228</v>
      </c>
      <c r="E220" s="184" t="s">
        <v>19</v>
      </c>
      <c r="F220" s="185" t="s">
        <v>1572</v>
      </c>
      <c r="H220" s="184" t="s">
        <v>19</v>
      </c>
      <c r="I220" s="186"/>
      <c r="L220" s="183"/>
      <c r="M220" s="187"/>
      <c r="T220" s="188"/>
      <c r="AT220" s="184" t="s">
        <v>228</v>
      </c>
      <c r="AU220" s="184" t="s">
        <v>82</v>
      </c>
      <c r="AV220" s="14" t="s">
        <v>78</v>
      </c>
      <c r="AW220" s="14" t="s">
        <v>35</v>
      </c>
      <c r="AX220" s="14" t="s">
        <v>73</v>
      </c>
      <c r="AY220" s="184" t="s">
        <v>141</v>
      </c>
    </row>
    <row r="221" spans="2:65" s="12" customFormat="1" ht="11.25">
      <c r="B221" s="158"/>
      <c r="D221" s="156" t="s">
        <v>228</v>
      </c>
      <c r="E221" s="159" t="s">
        <v>19</v>
      </c>
      <c r="F221" s="160" t="s">
        <v>1584</v>
      </c>
      <c r="H221" s="161">
        <v>1.8</v>
      </c>
      <c r="I221" s="162"/>
      <c r="L221" s="158"/>
      <c r="M221" s="163"/>
      <c r="T221" s="164"/>
      <c r="AT221" s="159" t="s">
        <v>228</v>
      </c>
      <c r="AU221" s="159" t="s">
        <v>82</v>
      </c>
      <c r="AV221" s="12" t="s">
        <v>82</v>
      </c>
      <c r="AW221" s="12" t="s">
        <v>35</v>
      </c>
      <c r="AX221" s="12" t="s">
        <v>78</v>
      </c>
      <c r="AY221" s="159" t="s">
        <v>141</v>
      </c>
    </row>
    <row r="222" spans="2:65" s="1" customFormat="1" ht="37.9" customHeight="1">
      <c r="B222" s="32"/>
      <c r="C222" s="126" t="s">
        <v>202</v>
      </c>
      <c r="D222" s="126" t="s">
        <v>144</v>
      </c>
      <c r="E222" s="127" t="s">
        <v>1585</v>
      </c>
      <c r="F222" s="128" t="s">
        <v>1586</v>
      </c>
      <c r="G222" s="129" t="s">
        <v>162</v>
      </c>
      <c r="H222" s="130">
        <v>2.2000000000000002</v>
      </c>
      <c r="I222" s="131"/>
      <c r="J222" s="132">
        <f>ROUND(I222*H222,2)</f>
        <v>0</v>
      </c>
      <c r="K222" s="133"/>
      <c r="L222" s="32"/>
      <c r="M222" s="134" t="s">
        <v>19</v>
      </c>
      <c r="N222" s="135" t="s">
        <v>45</v>
      </c>
      <c r="P222" s="136">
        <f>O222*H222</f>
        <v>0</v>
      </c>
      <c r="Q222" s="136">
        <v>0.1875</v>
      </c>
      <c r="R222" s="136">
        <f>Q222*H222</f>
        <v>0.41250000000000003</v>
      </c>
      <c r="S222" s="136">
        <v>0</v>
      </c>
      <c r="T222" s="137">
        <f>S222*H222</f>
        <v>0</v>
      </c>
      <c r="AR222" s="138" t="s">
        <v>95</v>
      </c>
      <c r="AT222" s="138" t="s">
        <v>144</v>
      </c>
      <c r="AU222" s="138" t="s">
        <v>82</v>
      </c>
      <c r="AY222" s="17" t="s">
        <v>141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82</v>
      </c>
      <c r="BK222" s="139">
        <f>ROUND(I222*H222,2)</f>
        <v>0</v>
      </c>
      <c r="BL222" s="17" t="s">
        <v>95</v>
      </c>
      <c r="BM222" s="138" t="s">
        <v>1587</v>
      </c>
    </row>
    <row r="223" spans="2:65" s="1" customFormat="1" ht="11.25">
      <c r="B223" s="32"/>
      <c r="D223" s="152" t="s">
        <v>224</v>
      </c>
      <c r="F223" s="153" t="s">
        <v>1588</v>
      </c>
      <c r="I223" s="154"/>
      <c r="L223" s="32"/>
      <c r="M223" s="155"/>
      <c r="T223" s="53"/>
      <c r="AT223" s="17" t="s">
        <v>224</v>
      </c>
      <c r="AU223" s="17" t="s">
        <v>82</v>
      </c>
    </row>
    <row r="224" spans="2:65" s="14" customFormat="1" ht="11.25">
      <c r="B224" s="183"/>
      <c r="D224" s="156" t="s">
        <v>228</v>
      </c>
      <c r="E224" s="184" t="s">
        <v>19</v>
      </c>
      <c r="F224" s="185" t="s">
        <v>1567</v>
      </c>
      <c r="H224" s="184" t="s">
        <v>19</v>
      </c>
      <c r="I224" s="186"/>
      <c r="L224" s="183"/>
      <c r="M224" s="187"/>
      <c r="T224" s="188"/>
      <c r="AT224" s="184" t="s">
        <v>228</v>
      </c>
      <c r="AU224" s="184" t="s">
        <v>82</v>
      </c>
      <c r="AV224" s="14" t="s">
        <v>78</v>
      </c>
      <c r="AW224" s="14" t="s">
        <v>35</v>
      </c>
      <c r="AX224" s="14" t="s">
        <v>73</v>
      </c>
      <c r="AY224" s="184" t="s">
        <v>141</v>
      </c>
    </row>
    <row r="225" spans="2:65" s="12" customFormat="1" ht="11.25">
      <c r="B225" s="158"/>
      <c r="D225" s="156" t="s">
        <v>228</v>
      </c>
      <c r="E225" s="159" t="s">
        <v>19</v>
      </c>
      <c r="F225" s="160" t="s">
        <v>1589</v>
      </c>
      <c r="H225" s="161">
        <v>2.2000000000000002</v>
      </c>
      <c r="I225" s="162"/>
      <c r="L225" s="158"/>
      <c r="M225" s="163"/>
      <c r="T225" s="164"/>
      <c r="AT225" s="159" t="s">
        <v>228</v>
      </c>
      <c r="AU225" s="159" t="s">
        <v>82</v>
      </c>
      <c r="AV225" s="12" t="s">
        <v>82</v>
      </c>
      <c r="AW225" s="12" t="s">
        <v>35</v>
      </c>
      <c r="AX225" s="12" t="s">
        <v>78</v>
      </c>
      <c r="AY225" s="159" t="s">
        <v>141</v>
      </c>
    </row>
    <row r="226" spans="2:65" s="1" customFormat="1" ht="44.25" customHeight="1">
      <c r="B226" s="32"/>
      <c r="C226" s="126" t="s">
        <v>176</v>
      </c>
      <c r="D226" s="126" t="s">
        <v>144</v>
      </c>
      <c r="E226" s="127" t="s">
        <v>1590</v>
      </c>
      <c r="F226" s="128" t="s">
        <v>1591</v>
      </c>
      <c r="G226" s="129" t="s">
        <v>162</v>
      </c>
      <c r="H226" s="130">
        <v>6.5</v>
      </c>
      <c r="I226" s="131"/>
      <c r="J226" s="132">
        <f>ROUND(I226*H226,2)</f>
        <v>0</v>
      </c>
      <c r="K226" s="133"/>
      <c r="L226" s="32"/>
      <c r="M226" s="134" t="s">
        <v>19</v>
      </c>
      <c r="N226" s="135" t="s">
        <v>45</v>
      </c>
      <c r="P226" s="136">
        <f>O226*H226</f>
        <v>0</v>
      </c>
      <c r="Q226" s="136">
        <v>0.21959999999999999</v>
      </c>
      <c r="R226" s="136">
        <f>Q226*H226</f>
        <v>1.4274</v>
      </c>
      <c r="S226" s="136">
        <v>0</v>
      </c>
      <c r="T226" s="137">
        <f>S226*H226</f>
        <v>0</v>
      </c>
      <c r="AR226" s="138" t="s">
        <v>95</v>
      </c>
      <c r="AT226" s="138" t="s">
        <v>144</v>
      </c>
      <c r="AU226" s="138" t="s">
        <v>82</v>
      </c>
      <c r="AY226" s="17" t="s">
        <v>141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82</v>
      </c>
      <c r="BK226" s="139">
        <f>ROUND(I226*H226,2)</f>
        <v>0</v>
      </c>
      <c r="BL226" s="17" t="s">
        <v>95</v>
      </c>
      <c r="BM226" s="138" t="s">
        <v>1592</v>
      </c>
    </row>
    <row r="227" spans="2:65" s="1" customFormat="1" ht="11.25">
      <c r="B227" s="32"/>
      <c r="D227" s="152" t="s">
        <v>224</v>
      </c>
      <c r="F227" s="153" t="s">
        <v>1593</v>
      </c>
      <c r="I227" s="154"/>
      <c r="L227" s="32"/>
      <c r="M227" s="155"/>
      <c r="T227" s="53"/>
      <c r="AT227" s="17" t="s">
        <v>224</v>
      </c>
      <c r="AU227" s="17" t="s">
        <v>82</v>
      </c>
    </row>
    <row r="228" spans="2:65" s="14" customFormat="1" ht="11.25">
      <c r="B228" s="183"/>
      <c r="D228" s="156" t="s">
        <v>228</v>
      </c>
      <c r="E228" s="184" t="s">
        <v>19</v>
      </c>
      <c r="F228" s="185" t="s">
        <v>1572</v>
      </c>
      <c r="H228" s="184" t="s">
        <v>19</v>
      </c>
      <c r="I228" s="186"/>
      <c r="L228" s="183"/>
      <c r="M228" s="187"/>
      <c r="T228" s="188"/>
      <c r="AT228" s="184" t="s">
        <v>228</v>
      </c>
      <c r="AU228" s="184" t="s">
        <v>82</v>
      </c>
      <c r="AV228" s="14" t="s">
        <v>78</v>
      </c>
      <c r="AW228" s="14" t="s">
        <v>35</v>
      </c>
      <c r="AX228" s="14" t="s">
        <v>73</v>
      </c>
      <c r="AY228" s="184" t="s">
        <v>141</v>
      </c>
    </row>
    <row r="229" spans="2:65" s="12" customFormat="1" ht="11.25">
      <c r="B229" s="158"/>
      <c r="D229" s="156" t="s">
        <v>228</v>
      </c>
      <c r="E229" s="159" t="s">
        <v>19</v>
      </c>
      <c r="F229" s="160" t="s">
        <v>1594</v>
      </c>
      <c r="H229" s="161">
        <v>3.72</v>
      </c>
      <c r="I229" s="162"/>
      <c r="L229" s="158"/>
      <c r="M229" s="163"/>
      <c r="T229" s="164"/>
      <c r="AT229" s="159" t="s">
        <v>228</v>
      </c>
      <c r="AU229" s="159" t="s">
        <v>82</v>
      </c>
      <c r="AV229" s="12" t="s">
        <v>82</v>
      </c>
      <c r="AW229" s="12" t="s">
        <v>35</v>
      </c>
      <c r="AX229" s="12" t="s">
        <v>73</v>
      </c>
      <c r="AY229" s="159" t="s">
        <v>141</v>
      </c>
    </row>
    <row r="230" spans="2:65" s="12" customFormat="1" ht="11.25">
      <c r="B230" s="158"/>
      <c r="D230" s="156" t="s">
        <v>228</v>
      </c>
      <c r="E230" s="159" t="s">
        <v>19</v>
      </c>
      <c r="F230" s="160" t="s">
        <v>1595</v>
      </c>
      <c r="H230" s="161">
        <v>0.94299999999999995</v>
      </c>
      <c r="I230" s="162"/>
      <c r="L230" s="158"/>
      <c r="M230" s="163"/>
      <c r="T230" s="164"/>
      <c r="AT230" s="159" t="s">
        <v>228</v>
      </c>
      <c r="AU230" s="159" t="s">
        <v>82</v>
      </c>
      <c r="AV230" s="12" t="s">
        <v>82</v>
      </c>
      <c r="AW230" s="12" t="s">
        <v>35</v>
      </c>
      <c r="AX230" s="12" t="s">
        <v>73</v>
      </c>
      <c r="AY230" s="159" t="s">
        <v>141</v>
      </c>
    </row>
    <row r="231" spans="2:65" s="12" customFormat="1" ht="11.25">
      <c r="B231" s="158"/>
      <c r="D231" s="156" t="s">
        <v>228</v>
      </c>
      <c r="E231" s="159" t="s">
        <v>19</v>
      </c>
      <c r="F231" s="160" t="s">
        <v>1584</v>
      </c>
      <c r="H231" s="161">
        <v>1.8</v>
      </c>
      <c r="I231" s="162"/>
      <c r="L231" s="158"/>
      <c r="M231" s="163"/>
      <c r="T231" s="164"/>
      <c r="AT231" s="159" t="s">
        <v>228</v>
      </c>
      <c r="AU231" s="159" t="s">
        <v>82</v>
      </c>
      <c r="AV231" s="12" t="s">
        <v>82</v>
      </c>
      <c r="AW231" s="12" t="s">
        <v>35</v>
      </c>
      <c r="AX231" s="12" t="s">
        <v>73</v>
      </c>
      <c r="AY231" s="159" t="s">
        <v>141</v>
      </c>
    </row>
    <row r="232" spans="2:65" s="13" customFormat="1" ht="11.25">
      <c r="B232" s="165"/>
      <c r="D232" s="156" t="s">
        <v>228</v>
      </c>
      <c r="E232" s="166" t="s">
        <v>19</v>
      </c>
      <c r="F232" s="167" t="s">
        <v>256</v>
      </c>
      <c r="H232" s="168">
        <v>6.4630000000000001</v>
      </c>
      <c r="I232" s="169"/>
      <c r="L232" s="165"/>
      <c r="M232" s="170"/>
      <c r="T232" s="171"/>
      <c r="AT232" s="166" t="s">
        <v>228</v>
      </c>
      <c r="AU232" s="166" t="s">
        <v>82</v>
      </c>
      <c r="AV232" s="13" t="s">
        <v>95</v>
      </c>
      <c r="AW232" s="13" t="s">
        <v>35</v>
      </c>
      <c r="AX232" s="13" t="s">
        <v>73</v>
      </c>
      <c r="AY232" s="166" t="s">
        <v>141</v>
      </c>
    </row>
    <row r="233" spans="2:65" s="12" customFormat="1" ht="11.25">
      <c r="B233" s="158"/>
      <c r="D233" s="156" t="s">
        <v>228</v>
      </c>
      <c r="E233" s="159" t="s">
        <v>19</v>
      </c>
      <c r="F233" s="160" t="s">
        <v>1596</v>
      </c>
      <c r="H233" s="161">
        <v>6.5</v>
      </c>
      <c r="I233" s="162"/>
      <c r="L233" s="158"/>
      <c r="M233" s="163"/>
      <c r="T233" s="164"/>
      <c r="AT233" s="159" t="s">
        <v>228</v>
      </c>
      <c r="AU233" s="159" t="s">
        <v>82</v>
      </c>
      <c r="AV233" s="12" t="s">
        <v>82</v>
      </c>
      <c r="AW233" s="12" t="s">
        <v>35</v>
      </c>
      <c r="AX233" s="12" t="s">
        <v>78</v>
      </c>
      <c r="AY233" s="159" t="s">
        <v>141</v>
      </c>
    </row>
    <row r="234" spans="2:65" s="1" customFormat="1" ht="37.9" customHeight="1">
      <c r="B234" s="32"/>
      <c r="C234" s="126" t="s">
        <v>315</v>
      </c>
      <c r="D234" s="126" t="s">
        <v>144</v>
      </c>
      <c r="E234" s="127" t="s">
        <v>1597</v>
      </c>
      <c r="F234" s="128" t="s">
        <v>1598</v>
      </c>
      <c r="G234" s="129" t="s">
        <v>344</v>
      </c>
      <c r="H234" s="130">
        <v>11</v>
      </c>
      <c r="I234" s="131"/>
      <c r="J234" s="132">
        <f>ROUND(I234*H234,2)</f>
        <v>0</v>
      </c>
      <c r="K234" s="133"/>
      <c r="L234" s="32"/>
      <c r="M234" s="134" t="s">
        <v>19</v>
      </c>
      <c r="N234" s="135" t="s">
        <v>45</v>
      </c>
      <c r="P234" s="136">
        <f>O234*H234</f>
        <v>0</v>
      </c>
      <c r="Q234" s="136">
        <v>1.7940000000000001E-2</v>
      </c>
      <c r="R234" s="136">
        <f>Q234*H234</f>
        <v>0.19734000000000002</v>
      </c>
      <c r="S234" s="136">
        <v>0</v>
      </c>
      <c r="T234" s="137">
        <f>S234*H234</f>
        <v>0</v>
      </c>
      <c r="AR234" s="138" t="s">
        <v>95</v>
      </c>
      <c r="AT234" s="138" t="s">
        <v>144</v>
      </c>
      <c r="AU234" s="138" t="s">
        <v>82</v>
      </c>
      <c r="AY234" s="17" t="s">
        <v>141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82</v>
      </c>
      <c r="BK234" s="139">
        <f>ROUND(I234*H234,2)</f>
        <v>0</v>
      </c>
      <c r="BL234" s="17" t="s">
        <v>95</v>
      </c>
      <c r="BM234" s="138" t="s">
        <v>1599</v>
      </c>
    </row>
    <row r="235" spans="2:65" s="1" customFormat="1" ht="11.25">
      <c r="B235" s="32"/>
      <c r="D235" s="152" t="s">
        <v>224</v>
      </c>
      <c r="F235" s="153" t="s">
        <v>1600</v>
      </c>
      <c r="I235" s="154"/>
      <c r="L235" s="32"/>
      <c r="M235" s="155"/>
      <c r="T235" s="53"/>
      <c r="AT235" s="17" t="s">
        <v>224</v>
      </c>
      <c r="AU235" s="17" t="s">
        <v>82</v>
      </c>
    </row>
    <row r="236" spans="2:65" s="12" customFormat="1" ht="11.25">
      <c r="B236" s="158"/>
      <c r="D236" s="156" t="s">
        <v>228</v>
      </c>
      <c r="E236" s="159" t="s">
        <v>19</v>
      </c>
      <c r="F236" s="160" t="s">
        <v>1601</v>
      </c>
      <c r="H236" s="161">
        <v>4</v>
      </c>
      <c r="I236" s="162"/>
      <c r="L236" s="158"/>
      <c r="M236" s="163"/>
      <c r="T236" s="164"/>
      <c r="AT236" s="159" t="s">
        <v>228</v>
      </c>
      <c r="AU236" s="159" t="s">
        <v>82</v>
      </c>
      <c r="AV236" s="12" t="s">
        <v>82</v>
      </c>
      <c r="AW236" s="12" t="s">
        <v>35</v>
      </c>
      <c r="AX236" s="12" t="s">
        <v>73</v>
      </c>
      <c r="AY236" s="159" t="s">
        <v>141</v>
      </c>
    </row>
    <row r="237" spans="2:65" s="12" customFormat="1" ht="11.25">
      <c r="B237" s="158"/>
      <c r="D237" s="156" t="s">
        <v>228</v>
      </c>
      <c r="E237" s="159" t="s">
        <v>19</v>
      </c>
      <c r="F237" s="160" t="s">
        <v>1602</v>
      </c>
      <c r="H237" s="161">
        <v>7</v>
      </c>
      <c r="I237" s="162"/>
      <c r="L237" s="158"/>
      <c r="M237" s="163"/>
      <c r="T237" s="164"/>
      <c r="AT237" s="159" t="s">
        <v>228</v>
      </c>
      <c r="AU237" s="159" t="s">
        <v>82</v>
      </c>
      <c r="AV237" s="12" t="s">
        <v>82</v>
      </c>
      <c r="AW237" s="12" t="s">
        <v>35</v>
      </c>
      <c r="AX237" s="12" t="s">
        <v>73</v>
      </c>
      <c r="AY237" s="159" t="s">
        <v>141</v>
      </c>
    </row>
    <row r="238" spans="2:65" s="13" customFormat="1" ht="11.25">
      <c r="B238" s="165"/>
      <c r="D238" s="156" t="s">
        <v>228</v>
      </c>
      <c r="E238" s="166" t="s">
        <v>19</v>
      </c>
      <c r="F238" s="167" t="s">
        <v>256</v>
      </c>
      <c r="H238" s="168">
        <v>11</v>
      </c>
      <c r="I238" s="169"/>
      <c r="L238" s="165"/>
      <c r="M238" s="170"/>
      <c r="T238" s="171"/>
      <c r="AT238" s="166" t="s">
        <v>228</v>
      </c>
      <c r="AU238" s="166" t="s">
        <v>82</v>
      </c>
      <c r="AV238" s="13" t="s">
        <v>95</v>
      </c>
      <c r="AW238" s="13" t="s">
        <v>35</v>
      </c>
      <c r="AX238" s="13" t="s">
        <v>78</v>
      </c>
      <c r="AY238" s="166" t="s">
        <v>141</v>
      </c>
    </row>
    <row r="239" spans="2:65" s="1" customFormat="1" ht="24.2" customHeight="1">
      <c r="B239" s="32"/>
      <c r="C239" s="126" t="s">
        <v>179</v>
      </c>
      <c r="D239" s="126" t="s">
        <v>144</v>
      </c>
      <c r="E239" s="127" t="s">
        <v>1603</v>
      </c>
      <c r="F239" s="128" t="s">
        <v>1604</v>
      </c>
      <c r="G239" s="129" t="s">
        <v>147</v>
      </c>
      <c r="H239" s="130">
        <v>1.4</v>
      </c>
      <c r="I239" s="131"/>
      <c r="J239" s="132">
        <f>ROUND(I239*H239,2)</f>
        <v>0</v>
      </c>
      <c r="K239" s="133"/>
      <c r="L239" s="32"/>
      <c r="M239" s="134" t="s">
        <v>19</v>
      </c>
      <c r="N239" s="135" t="s">
        <v>45</v>
      </c>
      <c r="P239" s="136">
        <f>O239*H239</f>
        <v>0</v>
      </c>
      <c r="Q239" s="136">
        <v>1.94302</v>
      </c>
      <c r="R239" s="136">
        <f>Q239*H239</f>
        <v>2.7202279999999996</v>
      </c>
      <c r="S239" s="136">
        <v>0</v>
      </c>
      <c r="T239" s="137">
        <f>S239*H239</f>
        <v>0</v>
      </c>
      <c r="AR239" s="138" t="s">
        <v>95</v>
      </c>
      <c r="AT239" s="138" t="s">
        <v>144</v>
      </c>
      <c r="AU239" s="138" t="s">
        <v>82</v>
      </c>
      <c r="AY239" s="17" t="s">
        <v>141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82</v>
      </c>
      <c r="BK239" s="139">
        <f>ROUND(I239*H239,2)</f>
        <v>0</v>
      </c>
      <c r="BL239" s="17" t="s">
        <v>95</v>
      </c>
      <c r="BM239" s="138" t="s">
        <v>1605</v>
      </c>
    </row>
    <row r="240" spans="2:65" s="1" customFormat="1" ht="11.25">
      <c r="B240" s="32"/>
      <c r="D240" s="152" t="s">
        <v>224</v>
      </c>
      <c r="F240" s="153" t="s">
        <v>1606</v>
      </c>
      <c r="I240" s="154"/>
      <c r="L240" s="32"/>
      <c r="M240" s="155"/>
      <c r="T240" s="53"/>
      <c r="AT240" s="17" t="s">
        <v>224</v>
      </c>
      <c r="AU240" s="17" t="s">
        <v>82</v>
      </c>
    </row>
    <row r="241" spans="2:65" s="14" customFormat="1" ht="11.25">
      <c r="B241" s="183"/>
      <c r="D241" s="156" t="s">
        <v>228</v>
      </c>
      <c r="E241" s="184" t="s">
        <v>19</v>
      </c>
      <c r="F241" s="185" t="s">
        <v>1607</v>
      </c>
      <c r="H241" s="184" t="s">
        <v>19</v>
      </c>
      <c r="I241" s="186"/>
      <c r="L241" s="183"/>
      <c r="M241" s="187"/>
      <c r="T241" s="188"/>
      <c r="AT241" s="184" t="s">
        <v>228</v>
      </c>
      <c r="AU241" s="184" t="s">
        <v>82</v>
      </c>
      <c r="AV241" s="14" t="s">
        <v>78</v>
      </c>
      <c r="AW241" s="14" t="s">
        <v>35</v>
      </c>
      <c r="AX241" s="14" t="s">
        <v>73</v>
      </c>
      <c r="AY241" s="184" t="s">
        <v>141</v>
      </c>
    </row>
    <row r="242" spans="2:65" s="14" customFormat="1" ht="11.25">
      <c r="B242" s="183"/>
      <c r="D242" s="156" t="s">
        <v>228</v>
      </c>
      <c r="E242" s="184" t="s">
        <v>19</v>
      </c>
      <c r="F242" s="185" t="s">
        <v>1567</v>
      </c>
      <c r="H242" s="184" t="s">
        <v>19</v>
      </c>
      <c r="I242" s="186"/>
      <c r="L242" s="183"/>
      <c r="M242" s="187"/>
      <c r="T242" s="188"/>
      <c r="AT242" s="184" t="s">
        <v>228</v>
      </c>
      <c r="AU242" s="184" t="s">
        <v>82</v>
      </c>
      <c r="AV242" s="14" t="s">
        <v>78</v>
      </c>
      <c r="AW242" s="14" t="s">
        <v>35</v>
      </c>
      <c r="AX242" s="14" t="s">
        <v>73</v>
      </c>
      <c r="AY242" s="184" t="s">
        <v>141</v>
      </c>
    </row>
    <row r="243" spans="2:65" s="12" customFormat="1" ht="11.25">
      <c r="B243" s="158"/>
      <c r="D243" s="156" t="s">
        <v>228</v>
      </c>
      <c r="E243" s="159" t="s">
        <v>19</v>
      </c>
      <c r="F243" s="160" t="s">
        <v>1608</v>
      </c>
      <c r="H243" s="161">
        <v>0.312</v>
      </c>
      <c r="I243" s="162"/>
      <c r="L243" s="158"/>
      <c r="M243" s="163"/>
      <c r="T243" s="164"/>
      <c r="AT243" s="159" t="s">
        <v>228</v>
      </c>
      <c r="AU243" s="159" t="s">
        <v>82</v>
      </c>
      <c r="AV243" s="12" t="s">
        <v>82</v>
      </c>
      <c r="AW243" s="12" t="s">
        <v>35</v>
      </c>
      <c r="AX243" s="12" t="s">
        <v>73</v>
      </c>
      <c r="AY243" s="159" t="s">
        <v>141</v>
      </c>
    </row>
    <row r="244" spans="2:65" s="12" customFormat="1" ht="11.25">
      <c r="B244" s="158"/>
      <c r="D244" s="156" t="s">
        <v>228</v>
      </c>
      <c r="E244" s="159" t="s">
        <v>19</v>
      </c>
      <c r="F244" s="160" t="s">
        <v>1609</v>
      </c>
      <c r="H244" s="161">
        <v>0.29599999999999999</v>
      </c>
      <c r="I244" s="162"/>
      <c r="L244" s="158"/>
      <c r="M244" s="163"/>
      <c r="T244" s="164"/>
      <c r="AT244" s="159" t="s">
        <v>228</v>
      </c>
      <c r="AU244" s="159" t="s">
        <v>82</v>
      </c>
      <c r="AV244" s="12" t="s">
        <v>82</v>
      </c>
      <c r="AW244" s="12" t="s">
        <v>35</v>
      </c>
      <c r="AX244" s="12" t="s">
        <v>73</v>
      </c>
      <c r="AY244" s="159" t="s">
        <v>141</v>
      </c>
    </row>
    <row r="245" spans="2:65" s="12" customFormat="1" ht="11.25">
      <c r="B245" s="158"/>
      <c r="D245" s="156" t="s">
        <v>228</v>
      </c>
      <c r="E245" s="159" t="s">
        <v>19</v>
      </c>
      <c r="F245" s="160" t="s">
        <v>1610</v>
      </c>
      <c r="H245" s="161">
        <v>0.192</v>
      </c>
      <c r="I245" s="162"/>
      <c r="L245" s="158"/>
      <c r="M245" s="163"/>
      <c r="T245" s="164"/>
      <c r="AT245" s="159" t="s">
        <v>228</v>
      </c>
      <c r="AU245" s="159" t="s">
        <v>82</v>
      </c>
      <c r="AV245" s="12" t="s">
        <v>82</v>
      </c>
      <c r="AW245" s="12" t="s">
        <v>35</v>
      </c>
      <c r="AX245" s="12" t="s">
        <v>73</v>
      </c>
      <c r="AY245" s="159" t="s">
        <v>141</v>
      </c>
    </row>
    <row r="246" spans="2:65" s="12" customFormat="1" ht="11.25">
      <c r="B246" s="158"/>
      <c r="D246" s="156" t="s">
        <v>228</v>
      </c>
      <c r="E246" s="159" t="s">
        <v>19</v>
      </c>
      <c r="F246" s="160" t="s">
        <v>1611</v>
      </c>
      <c r="H246" s="161">
        <v>0.14299999999999999</v>
      </c>
      <c r="I246" s="162"/>
      <c r="L246" s="158"/>
      <c r="M246" s="163"/>
      <c r="T246" s="164"/>
      <c r="AT246" s="159" t="s">
        <v>228</v>
      </c>
      <c r="AU246" s="159" t="s">
        <v>82</v>
      </c>
      <c r="AV246" s="12" t="s">
        <v>82</v>
      </c>
      <c r="AW246" s="12" t="s">
        <v>35</v>
      </c>
      <c r="AX246" s="12" t="s">
        <v>73</v>
      </c>
      <c r="AY246" s="159" t="s">
        <v>141</v>
      </c>
    </row>
    <row r="247" spans="2:65" s="12" customFormat="1" ht="11.25">
      <c r="B247" s="158"/>
      <c r="D247" s="156" t="s">
        <v>228</v>
      </c>
      <c r="E247" s="159" t="s">
        <v>19</v>
      </c>
      <c r="F247" s="160" t="s">
        <v>1612</v>
      </c>
      <c r="H247" s="161">
        <v>0.11899999999999999</v>
      </c>
      <c r="I247" s="162"/>
      <c r="L247" s="158"/>
      <c r="M247" s="163"/>
      <c r="T247" s="164"/>
      <c r="AT247" s="159" t="s">
        <v>228</v>
      </c>
      <c r="AU247" s="159" t="s">
        <v>82</v>
      </c>
      <c r="AV247" s="12" t="s">
        <v>82</v>
      </c>
      <c r="AW247" s="12" t="s">
        <v>35</v>
      </c>
      <c r="AX247" s="12" t="s">
        <v>73</v>
      </c>
      <c r="AY247" s="159" t="s">
        <v>141</v>
      </c>
    </row>
    <row r="248" spans="2:65" s="14" customFormat="1" ht="11.25">
      <c r="B248" s="183"/>
      <c r="D248" s="156" t="s">
        <v>228</v>
      </c>
      <c r="E248" s="184" t="s">
        <v>19</v>
      </c>
      <c r="F248" s="185" t="s">
        <v>1572</v>
      </c>
      <c r="H248" s="184" t="s">
        <v>19</v>
      </c>
      <c r="I248" s="186"/>
      <c r="L248" s="183"/>
      <c r="M248" s="187"/>
      <c r="T248" s="188"/>
      <c r="AT248" s="184" t="s">
        <v>228</v>
      </c>
      <c r="AU248" s="184" t="s">
        <v>82</v>
      </c>
      <c r="AV248" s="14" t="s">
        <v>78</v>
      </c>
      <c r="AW248" s="14" t="s">
        <v>35</v>
      </c>
      <c r="AX248" s="14" t="s">
        <v>73</v>
      </c>
      <c r="AY248" s="184" t="s">
        <v>141</v>
      </c>
    </row>
    <row r="249" spans="2:65" s="12" customFormat="1" ht="11.25">
      <c r="B249" s="158"/>
      <c r="D249" s="156" t="s">
        <v>228</v>
      </c>
      <c r="E249" s="159" t="s">
        <v>19</v>
      </c>
      <c r="F249" s="160" t="s">
        <v>1613</v>
      </c>
      <c r="H249" s="161">
        <v>0.158</v>
      </c>
      <c r="I249" s="162"/>
      <c r="L249" s="158"/>
      <c r="M249" s="163"/>
      <c r="T249" s="164"/>
      <c r="AT249" s="159" t="s">
        <v>228</v>
      </c>
      <c r="AU249" s="159" t="s">
        <v>82</v>
      </c>
      <c r="AV249" s="12" t="s">
        <v>82</v>
      </c>
      <c r="AW249" s="12" t="s">
        <v>35</v>
      </c>
      <c r="AX249" s="12" t="s">
        <v>73</v>
      </c>
      <c r="AY249" s="159" t="s">
        <v>141</v>
      </c>
    </row>
    <row r="250" spans="2:65" s="12" customFormat="1" ht="11.25">
      <c r="B250" s="158"/>
      <c r="D250" s="156" t="s">
        <v>228</v>
      </c>
      <c r="E250" s="159" t="s">
        <v>19</v>
      </c>
      <c r="F250" s="160" t="s">
        <v>1614</v>
      </c>
      <c r="H250" s="161">
        <v>0.14000000000000001</v>
      </c>
      <c r="I250" s="162"/>
      <c r="L250" s="158"/>
      <c r="M250" s="163"/>
      <c r="T250" s="164"/>
      <c r="AT250" s="159" t="s">
        <v>228</v>
      </c>
      <c r="AU250" s="159" t="s">
        <v>82</v>
      </c>
      <c r="AV250" s="12" t="s">
        <v>82</v>
      </c>
      <c r="AW250" s="12" t="s">
        <v>35</v>
      </c>
      <c r="AX250" s="12" t="s">
        <v>73</v>
      </c>
      <c r="AY250" s="159" t="s">
        <v>141</v>
      </c>
    </row>
    <row r="251" spans="2:65" s="13" customFormat="1" ht="11.25">
      <c r="B251" s="165"/>
      <c r="D251" s="156" t="s">
        <v>228</v>
      </c>
      <c r="E251" s="166" t="s">
        <v>19</v>
      </c>
      <c r="F251" s="167" t="s">
        <v>256</v>
      </c>
      <c r="H251" s="168">
        <v>1.3599999999999999</v>
      </c>
      <c r="I251" s="169"/>
      <c r="L251" s="165"/>
      <c r="M251" s="170"/>
      <c r="T251" s="171"/>
      <c r="AT251" s="166" t="s">
        <v>228</v>
      </c>
      <c r="AU251" s="166" t="s">
        <v>82</v>
      </c>
      <c r="AV251" s="13" t="s">
        <v>95</v>
      </c>
      <c r="AW251" s="13" t="s">
        <v>35</v>
      </c>
      <c r="AX251" s="13" t="s">
        <v>73</v>
      </c>
      <c r="AY251" s="166" t="s">
        <v>141</v>
      </c>
    </row>
    <row r="252" spans="2:65" s="12" customFormat="1" ht="11.25">
      <c r="B252" s="158"/>
      <c r="D252" s="156" t="s">
        <v>228</v>
      </c>
      <c r="E252" s="159" t="s">
        <v>19</v>
      </c>
      <c r="F252" s="160" t="s">
        <v>1615</v>
      </c>
      <c r="H252" s="161">
        <v>1.4</v>
      </c>
      <c r="I252" s="162"/>
      <c r="L252" s="158"/>
      <c r="M252" s="163"/>
      <c r="T252" s="164"/>
      <c r="AT252" s="159" t="s">
        <v>228</v>
      </c>
      <c r="AU252" s="159" t="s">
        <v>82</v>
      </c>
      <c r="AV252" s="12" t="s">
        <v>82</v>
      </c>
      <c r="AW252" s="12" t="s">
        <v>35</v>
      </c>
      <c r="AX252" s="12" t="s">
        <v>78</v>
      </c>
      <c r="AY252" s="159" t="s">
        <v>141</v>
      </c>
    </row>
    <row r="253" spans="2:65" s="1" customFormat="1" ht="33" customHeight="1">
      <c r="B253" s="32"/>
      <c r="C253" s="126" t="s">
        <v>7</v>
      </c>
      <c r="D253" s="126" t="s">
        <v>144</v>
      </c>
      <c r="E253" s="127" t="s">
        <v>1616</v>
      </c>
      <c r="F253" s="128" t="s">
        <v>1617</v>
      </c>
      <c r="G253" s="129" t="s">
        <v>261</v>
      </c>
      <c r="H253" s="130">
        <v>1.5</v>
      </c>
      <c r="I253" s="131"/>
      <c r="J253" s="132">
        <f>ROUND(I253*H253,2)</f>
        <v>0</v>
      </c>
      <c r="K253" s="133"/>
      <c r="L253" s="32"/>
      <c r="M253" s="134" t="s">
        <v>19</v>
      </c>
      <c r="N253" s="135" t="s">
        <v>45</v>
      </c>
      <c r="P253" s="136">
        <f>O253*H253</f>
        <v>0</v>
      </c>
      <c r="Q253" s="136">
        <v>1.0900000000000001</v>
      </c>
      <c r="R253" s="136">
        <f>Q253*H253</f>
        <v>1.6350000000000002</v>
      </c>
      <c r="S253" s="136">
        <v>0</v>
      </c>
      <c r="T253" s="137">
        <f>S253*H253</f>
        <v>0</v>
      </c>
      <c r="AR253" s="138" t="s">
        <v>95</v>
      </c>
      <c r="AT253" s="138" t="s">
        <v>144</v>
      </c>
      <c r="AU253" s="138" t="s">
        <v>82</v>
      </c>
      <c r="AY253" s="17" t="s">
        <v>141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82</v>
      </c>
      <c r="BK253" s="139">
        <f>ROUND(I253*H253,2)</f>
        <v>0</v>
      </c>
      <c r="BL253" s="17" t="s">
        <v>95</v>
      </c>
      <c r="BM253" s="138" t="s">
        <v>1618</v>
      </c>
    </row>
    <row r="254" spans="2:65" s="1" customFormat="1" ht="11.25">
      <c r="B254" s="32"/>
      <c r="D254" s="152" t="s">
        <v>224</v>
      </c>
      <c r="F254" s="153" t="s">
        <v>1619</v>
      </c>
      <c r="I254" s="154"/>
      <c r="L254" s="32"/>
      <c r="M254" s="155"/>
      <c r="T254" s="53"/>
      <c r="AT254" s="17" t="s">
        <v>224</v>
      </c>
      <c r="AU254" s="17" t="s">
        <v>82</v>
      </c>
    </row>
    <row r="255" spans="2:65" s="14" customFormat="1" ht="11.25">
      <c r="B255" s="183"/>
      <c r="D255" s="156" t="s">
        <v>228</v>
      </c>
      <c r="E255" s="184" t="s">
        <v>19</v>
      </c>
      <c r="F255" s="185" t="s">
        <v>1620</v>
      </c>
      <c r="H255" s="184" t="s">
        <v>19</v>
      </c>
      <c r="I255" s="186"/>
      <c r="L255" s="183"/>
      <c r="M255" s="187"/>
      <c r="T255" s="188"/>
      <c r="AT255" s="184" t="s">
        <v>228</v>
      </c>
      <c r="AU255" s="184" t="s">
        <v>82</v>
      </c>
      <c r="AV255" s="14" t="s">
        <v>78</v>
      </c>
      <c r="AW255" s="14" t="s">
        <v>35</v>
      </c>
      <c r="AX255" s="14" t="s">
        <v>73</v>
      </c>
      <c r="AY255" s="184" t="s">
        <v>141</v>
      </c>
    </row>
    <row r="256" spans="2:65" s="14" customFormat="1" ht="11.25">
      <c r="B256" s="183"/>
      <c r="D256" s="156" t="s">
        <v>228</v>
      </c>
      <c r="E256" s="184" t="s">
        <v>19</v>
      </c>
      <c r="F256" s="185" t="s">
        <v>1567</v>
      </c>
      <c r="H256" s="184" t="s">
        <v>19</v>
      </c>
      <c r="I256" s="186"/>
      <c r="L256" s="183"/>
      <c r="M256" s="187"/>
      <c r="T256" s="188"/>
      <c r="AT256" s="184" t="s">
        <v>228</v>
      </c>
      <c r="AU256" s="184" t="s">
        <v>82</v>
      </c>
      <c r="AV256" s="14" t="s">
        <v>78</v>
      </c>
      <c r="AW256" s="14" t="s">
        <v>35</v>
      </c>
      <c r="AX256" s="14" t="s">
        <v>73</v>
      </c>
      <c r="AY256" s="184" t="s">
        <v>141</v>
      </c>
    </row>
    <row r="257" spans="2:65" s="12" customFormat="1" ht="11.25">
      <c r="B257" s="158"/>
      <c r="D257" s="156" t="s">
        <v>228</v>
      </c>
      <c r="E257" s="159" t="s">
        <v>19</v>
      </c>
      <c r="F257" s="160" t="s">
        <v>1621</v>
      </c>
      <c r="H257" s="161">
        <v>0.38300000000000001</v>
      </c>
      <c r="I257" s="162"/>
      <c r="L257" s="158"/>
      <c r="M257" s="163"/>
      <c r="T257" s="164"/>
      <c r="AT257" s="159" t="s">
        <v>228</v>
      </c>
      <c r="AU257" s="159" t="s">
        <v>82</v>
      </c>
      <c r="AV257" s="12" t="s">
        <v>82</v>
      </c>
      <c r="AW257" s="12" t="s">
        <v>35</v>
      </c>
      <c r="AX257" s="12" t="s">
        <v>73</v>
      </c>
      <c r="AY257" s="159" t="s">
        <v>141</v>
      </c>
    </row>
    <row r="258" spans="2:65" s="12" customFormat="1" ht="11.25">
      <c r="B258" s="158"/>
      <c r="D258" s="156" t="s">
        <v>228</v>
      </c>
      <c r="E258" s="159" t="s">
        <v>19</v>
      </c>
      <c r="F258" s="160" t="s">
        <v>1621</v>
      </c>
      <c r="H258" s="161">
        <v>0.38300000000000001</v>
      </c>
      <c r="I258" s="162"/>
      <c r="L258" s="158"/>
      <c r="M258" s="163"/>
      <c r="T258" s="164"/>
      <c r="AT258" s="159" t="s">
        <v>228</v>
      </c>
      <c r="AU258" s="159" t="s">
        <v>82</v>
      </c>
      <c r="AV258" s="12" t="s">
        <v>82</v>
      </c>
      <c r="AW258" s="12" t="s">
        <v>35</v>
      </c>
      <c r="AX258" s="12" t="s">
        <v>73</v>
      </c>
      <c r="AY258" s="159" t="s">
        <v>141</v>
      </c>
    </row>
    <row r="259" spans="2:65" s="12" customFormat="1" ht="11.25">
      <c r="B259" s="158"/>
      <c r="D259" s="156" t="s">
        <v>228</v>
      </c>
      <c r="E259" s="159" t="s">
        <v>19</v>
      </c>
      <c r="F259" s="160" t="s">
        <v>1622</v>
      </c>
      <c r="H259" s="161">
        <v>0.20499999999999999</v>
      </c>
      <c r="I259" s="162"/>
      <c r="L259" s="158"/>
      <c r="M259" s="163"/>
      <c r="T259" s="164"/>
      <c r="AT259" s="159" t="s">
        <v>228</v>
      </c>
      <c r="AU259" s="159" t="s">
        <v>82</v>
      </c>
      <c r="AV259" s="12" t="s">
        <v>82</v>
      </c>
      <c r="AW259" s="12" t="s">
        <v>35</v>
      </c>
      <c r="AX259" s="12" t="s">
        <v>73</v>
      </c>
      <c r="AY259" s="159" t="s">
        <v>141</v>
      </c>
    </row>
    <row r="260" spans="2:65" s="12" customFormat="1" ht="11.25">
      <c r="B260" s="158"/>
      <c r="D260" s="156" t="s">
        <v>228</v>
      </c>
      <c r="E260" s="159" t="s">
        <v>19</v>
      </c>
      <c r="F260" s="160" t="s">
        <v>1623</v>
      </c>
      <c r="H260" s="161">
        <v>0.13700000000000001</v>
      </c>
      <c r="I260" s="162"/>
      <c r="L260" s="158"/>
      <c r="M260" s="163"/>
      <c r="T260" s="164"/>
      <c r="AT260" s="159" t="s">
        <v>228</v>
      </c>
      <c r="AU260" s="159" t="s">
        <v>82</v>
      </c>
      <c r="AV260" s="12" t="s">
        <v>82</v>
      </c>
      <c r="AW260" s="12" t="s">
        <v>35</v>
      </c>
      <c r="AX260" s="12" t="s">
        <v>73</v>
      </c>
      <c r="AY260" s="159" t="s">
        <v>141</v>
      </c>
    </row>
    <row r="261" spans="2:65" s="12" customFormat="1" ht="11.25">
      <c r="B261" s="158"/>
      <c r="D261" s="156" t="s">
        <v>228</v>
      </c>
      <c r="E261" s="159" t="s">
        <v>19</v>
      </c>
      <c r="F261" s="160" t="s">
        <v>1624</v>
      </c>
      <c r="H261" s="161">
        <v>0.114</v>
      </c>
      <c r="I261" s="162"/>
      <c r="L261" s="158"/>
      <c r="M261" s="163"/>
      <c r="T261" s="164"/>
      <c r="AT261" s="159" t="s">
        <v>228</v>
      </c>
      <c r="AU261" s="159" t="s">
        <v>82</v>
      </c>
      <c r="AV261" s="12" t="s">
        <v>82</v>
      </c>
      <c r="AW261" s="12" t="s">
        <v>35</v>
      </c>
      <c r="AX261" s="12" t="s">
        <v>73</v>
      </c>
      <c r="AY261" s="159" t="s">
        <v>141</v>
      </c>
    </row>
    <row r="262" spans="2:65" s="14" customFormat="1" ht="11.25">
      <c r="B262" s="183"/>
      <c r="D262" s="156" t="s">
        <v>228</v>
      </c>
      <c r="E262" s="184" t="s">
        <v>19</v>
      </c>
      <c r="F262" s="185" t="s">
        <v>1572</v>
      </c>
      <c r="H262" s="184" t="s">
        <v>19</v>
      </c>
      <c r="I262" s="186"/>
      <c r="L262" s="183"/>
      <c r="M262" s="187"/>
      <c r="T262" s="188"/>
      <c r="AT262" s="184" t="s">
        <v>228</v>
      </c>
      <c r="AU262" s="184" t="s">
        <v>82</v>
      </c>
      <c r="AV262" s="14" t="s">
        <v>78</v>
      </c>
      <c r="AW262" s="14" t="s">
        <v>35</v>
      </c>
      <c r="AX262" s="14" t="s">
        <v>73</v>
      </c>
      <c r="AY262" s="184" t="s">
        <v>141</v>
      </c>
    </row>
    <row r="263" spans="2:65" s="12" customFormat="1" ht="11.25">
      <c r="B263" s="158"/>
      <c r="D263" s="156" t="s">
        <v>228</v>
      </c>
      <c r="E263" s="159" t="s">
        <v>19</v>
      </c>
      <c r="F263" s="160" t="s">
        <v>1625</v>
      </c>
      <c r="H263" s="161">
        <v>0.14299999999999999</v>
      </c>
      <c r="I263" s="162"/>
      <c r="L263" s="158"/>
      <c r="M263" s="163"/>
      <c r="T263" s="164"/>
      <c r="AT263" s="159" t="s">
        <v>228</v>
      </c>
      <c r="AU263" s="159" t="s">
        <v>82</v>
      </c>
      <c r="AV263" s="12" t="s">
        <v>82</v>
      </c>
      <c r="AW263" s="12" t="s">
        <v>35</v>
      </c>
      <c r="AX263" s="12" t="s">
        <v>73</v>
      </c>
      <c r="AY263" s="159" t="s">
        <v>141</v>
      </c>
    </row>
    <row r="264" spans="2:65" s="12" customFormat="1" ht="11.25">
      <c r="B264" s="158"/>
      <c r="D264" s="156" t="s">
        <v>228</v>
      </c>
      <c r="E264" s="159" t="s">
        <v>19</v>
      </c>
      <c r="F264" s="160" t="s">
        <v>1626</v>
      </c>
      <c r="H264" s="161">
        <v>0.13100000000000001</v>
      </c>
      <c r="I264" s="162"/>
      <c r="L264" s="158"/>
      <c r="M264" s="163"/>
      <c r="T264" s="164"/>
      <c r="AT264" s="159" t="s">
        <v>228</v>
      </c>
      <c r="AU264" s="159" t="s">
        <v>82</v>
      </c>
      <c r="AV264" s="12" t="s">
        <v>82</v>
      </c>
      <c r="AW264" s="12" t="s">
        <v>35</v>
      </c>
      <c r="AX264" s="12" t="s">
        <v>73</v>
      </c>
      <c r="AY264" s="159" t="s">
        <v>141</v>
      </c>
    </row>
    <row r="265" spans="2:65" s="13" customFormat="1" ht="11.25">
      <c r="B265" s="165"/>
      <c r="D265" s="156" t="s">
        <v>228</v>
      </c>
      <c r="E265" s="166" t="s">
        <v>19</v>
      </c>
      <c r="F265" s="167" t="s">
        <v>256</v>
      </c>
      <c r="H265" s="168">
        <v>1.4960000000000002</v>
      </c>
      <c r="I265" s="169"/>
      <c r="L265" s="165"/>
      <c r="M265" s="170"/>
      <c r="T265" s="171"/>
      <c r="AT265" s="166" t="s">
        <v>228</v>
      </c>
      <c r="AU265" s="166" t="s">
        <v>82</v>
      </c>
      <c r="AV265" s="13" t="s">
        <v>95</v>
      </c>
      <c r="AW265" s="13" t="s">
        <v>35</v>
      </c>
      <c r="AX265" s="13" t="s">
        <v>73</v>
      </c>
      <c r="AY265" s="166" t="s">
        <v>141</v>
      </c>
    </row>
    <row r="266" spans="2:65" s="12" customFormat="1" ht="11.25">
      <c r="B266" s="158"/>
      <c r="D266" s="156" t="s">
        <v>228</v>
      </c>
      <c r="E266" s="159" t="s">
        <v>19</v>
      </c>
      <c r="F266" s="160" t="s">
        <v>1627</v>
      </c>
      <c r="H266" s="161">
        <v>1.5</v>
      </c>
      <c r="I266" s="162"/>
      <c r="L266" s="158"/>
      <c r="M266" s="163"/>
      <c r="T266" s="164"/>
      <c r="AT266" s="159" t="s">
        <v>228</v>
      </c>
      <c r="AU266" s="159" t="s">
        <v>82</v>
      </c>
      <c r="AV266" s="12" t="s">
        <v>82</v>
      </c>
      <c r="AW266" s="12" t="s">
        <v>35</v>
      </c>
      <c r="AX266" s="12" t="s">
        <v>78</v>
      </c>
      <c r="AY266" s="159" t="s">
        <v>141</v>
      </c>
    </row>
    <row r="267" spans="2:65" s="1" customFormat="1" ht="37.9" customHeight="1">
      <c r="B267" s="32"/>
      <c r="C267" s="126" t="s">
        <v>184</v>
      </c>
      <c r="D267" s="126" t="s">
        <v>144</v>
      </c>
      <c r="E267" s="127" t="s">
        <v>1628</v>
      </c>
      <c r="F267" s="128" t="s">
        <v>1629</v>
      </c>
      <c r="G267" s="129" t="s">
        <v>162</v>
      </c>
      <c r="H267" s="130">
        <v>444</v>
      </c>
      <c r="I267" s="131"/>
      <c r="J267" s="132">
        <f>ROUND(I267*H267,2)</f>
        <v>0</v>
      </c>
      <c r="K267" s="133"/>
      <c r="L267" s="32"/>
      <c r="M267" s="134" t="s">
        <v>19</v>
      </c>
      <c r="N267" s="135" t="s">
        <v>45</v>
      </c>
      <c r="P267" s="136">
        <f>O267*H267</f>
        <v>0</v>
      </c>
      <c r="Q267" s="136">
        <v>2.8570000000000002E-2</v>
      </c>
      <c r="R267" s="136">
        <f>Q267*H267</f>
        <v>12.685080000000001</v>
      </c>
      <c r="S267" s="136">
        <v>0</v>
      </c>
      <c r="T267" s="137">
        <f>S267*H267</f>
        <v>0</v>
      </c>
      <c r="AR267" s="138" t="s">
        <v>95</v>
      </c>
      <c r="AT267" s="138" t="s">
        <v>144</v>
      </c>
      <c r="AU267" s="138" t="s">
        <v>82</v>
      </c>
      <c r="AY267" s="17" t="s">
        <v>141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7" t="s">
        <v>82</v>
      </c>
      <c r="BK267" s="139">
        <f>ROUND(I267*H267,2)</f>
        <v>0</v>
      </c>
      <c r="BL267" s="17" t="s">
        <v>95</v>
      </c>
      <c r="BM267" s="138" t="s">
        <v>1630</v>
      </c>
    </row>
    <row r="268" spans="2:65" s="1" customFormat="1" ht="11.25">
      <c r="B268" s="32"/>
      <c r="D268" s="152" t="s">
        <v>224</v>
      </c>
      <c r="F268" s="153" t="s">
        <v>1631</v>
      </c>
      <c r="I268" s="154"/>
      <c r="L268" s="32"/>
      <c r="M268" s="155"/>
      <c r="T268" s="53"/>
      <c r="AT268" s="17" t="s">
        <v>224</v>
      </c>
      <c r="AU268" s="17" t="s">
        <v>82</v>
      </c>
    </row>
    <row r="269" spans="2:65" s="14" customFormat="1" ht="11.25">
      <c r="B269" s="183"/>
      <c r="D269" s="156" t="s">
        <v>228</v>
      </c>
      <c r="E269" s="184" t="s">
        <v>19</v>
      </c>
      <c r="F269" s="185" t="s">
        <v>1567</v>
      </c>
      <c r="H269" s="184" t="s">
        <v>19</v>
      </c>
      <c r="I269" s="186"/>
      <c r="L269" s="183"/>
      <c r="M269" s="187"/>
      <c r="T269" s="188"/>
      <c r="AT269" s="184" t="s">
        <v>228</v>
      </c>
      <c r="AU269" s="184" t="s">
        <v>82</v>
      </c>
      <c r="AV269" s="14" t="s">
        <v>78</v>
      </c>
      <c r="AW269" s="14" t="s">
        <v>35</v>
      </c>
      <c r="AX269" s="14" t="s">
        <v>73</v>
      </c>
      <c r="AY269" s="184" t="s">
        <v>141</v>
      </c>
    </row>
    <row r="270" spans="2:65" s="12" customFormat="1" ht="11.25">
      <c r="B270" s="158"/>
      <c r="D270" s="156" t="s">
        <v>228</v>
      </c>
      <c r="E270" s="159" t="s">
        <v>19</v>
      </c>
      <c r="F270" s="160" t="s">
        <v>1632</v>
      </c>
      <c r="H270" s="161">
        <v>390.43</v>
      </c>
      <c r="I270" s="162"/>
      <c r="L270" s="158"/>
      <c r="M270" s="163"/>
      <c r="T270" s="164"/>
      <c r="AT270" s="159" t="s">
        <v>228</v>
      </c>
      <c r="AU270" s="159" t="s">
        <v>82</v>
      </c>
      <c r="AV270" s="12" t="s">
        <v>82</v>
      </c>
      <c r="AW270" s="12" t="s">
        <v>35</v>
      </c>
      <c r="AX270" s="12" t="s">
        <v>73</v>
      </c>
      <c r="AY270" s="159" t="s">
        <v>141</v>
      </c>
    </row>
    <row r="271" spans="2:65" s="12" customFormat="1" ht="11.25">
      <c r="B271" s="158"/>
      <c r="D271" s="156" t="s">
        <v>228</v>
      </c>
      <c r="E271" s="159" t="s">
        <v>19</v>
      </c>
      <c r="F271" s="160" t="s">
        <v>1633</v>
      </c>
      <c r="H271" s="161">
        <v>53.25</v>
      </c>
      <c r="I271" s="162"/>
      <c r="L271" s="158"/>
      <c r="M271" s="163"/>
      <c r="T271" s="164"/>
      <c r="AT271" s="159" t="s">
        <v>228</v>
      </c>
      <c r="AU271" s="159" t="s">
        <v>82</v>
      </c>
      <c r="AV271" s="12" t="s">
        <v>82</v>
      </c>
      <c r="AW271" s="12" t="s">
        <v>35</v>
      </c>
      <c r="AX271" s="12" t="s">
        <v>73</v>
      </c>
      <c r="AY271" s="159" t="s">
        <v>141</v>
      </c>
    </row>
    <row r="272" spans="2:65" s="13" customFormat="1" ht="11.25">
      <c r="B272" s="165"/>
      <c r="D272" s="156" t="s">
        <v>228</v>
      </c>
      <c r="E272" s="166" t="s">
        <v>19</v>
      </c>
      <c r="F272" s="167" t="s">
        <v>256</v>
      </c>
      <c r="H272" s="168">
        <v>443.68</v>
      </c>
      <c r="I272" s="169"/>
      <c r="L272" s="165"/>
      <c r="M272" s="170"/>
      <c r="T272" s="171"/>
      <c r="AT272" s="166" t="s">
        <v>228</v>
      </c>
      <c r="AU272" s="166" t="s">
        <v>82</v>
      </c>
      <c r="AV272" s="13" t="s">
        <v>95</v>
      </c>
      <c r="AW272" s="13" t="s">
        <v>35</v>
      </c>
      <c r="AX272" s="13" t="s">
        <v>73</v>
      </c>
      <c r="AY272" s="166" t="s">
        <v>141</v>
      </c>
    </row>
    <row r="273" spans="2:65" s="12" customFormat="1" ht="11.25">
      <c r="B273" s="158"/>
      <c r="D273" s="156" t="s">
        <v>228</v>
      </c>
      <c r="E273" s="159" t="s">
        <v>19</v>
      </c>
      <c r="F273" s="160" t="s">
        <v>1634</v>
      </c>
      <c r="H273" s="161">
        <v>444</v>
      </c>
      <c r="I273" s="162"/>
      <c r="L273" s="158"/>
      <c r="M273" s="163"/>
      <c r="T273" s="164"/>
      <c r="AT273" s="159" t="s">
        <v>228</v>
      </c>
      <c r="AU273" s="159" t="s">
        <v>82</v>
      </c>
      <c r="AV273" s="12" t="s">
        <v>82</v>
      </c>
      <c r="AW273" s="12" t="s">
        <v>35</v>
      </c>
      <c r="AX273" s="12" t="s">
        <v>78</v>
      </c>
      <c r="AY273" s="159" t="s">
        <v>141</v>
      </c>
    </row>
    <row r="274" spans="2:65" s="1" customFormat="1" ht="55.5" customHeight="1">
      <c r="B274" s="32"/>
      <c r="C274" s="126" t="s">
        <v>314</v>
      </c>
      <c r="D274" s="126" t="s">
        <v>144</v>
      </c>
      <c r="E274" s="127" t="s">
        <v>1635</v>
      </c>
      <c r="F274" s="128" t="s">
        <v>1636</v>
      </c>
      <c r="G274" s="129" t="s">
        <v>162</v>
      </c>
      <c r="H274" s="130">
        <v>147</v>
      </c>
      <c r="I274" s="131"/>
      <c r="J274" s="132">
        <f>ROUND(I274*H274,2)</f>
        <v>0</v>
      </c>
      <c r="K274" s="133"/>
      <c r="L274" s="32"/>
      <c r="M274" s="134" t="s">
        <v>19</v>
      </c>
      <c r="N274" s="135" t="s">
        <v>45</v>
      </c>
      <c r="P274" s="136">
        <f>O274*H274</f>
        <v>0</v>
      </c>
      <c r="Q274" s="136">
        <v>0.21709999999999999</v>
      </c>
      <c r="R274" s="136">
        <f>Q274*H274</f>
        <v>31.913699999999999</v>
      </c>
      <c r="S274" s="136">
        <v>0</v>
      </c>
      <c r="T274" s="137">
        <f>S274*H274</f>
        <v>0</v>
      </c>
      <c r="AR274" s="138" t="s">
        <v>95</v>
      </c>
      <c r="AT274" s="138" t="s">
        <v>144</v>
      </c>
      <c r="AU274" s="138" t="s">
        <v>82</v>
      </c>
      <c r="AY274" s="17" t="s">
        <v>141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7" t="s">
        <v>82</v>
      </c>
      <c r="BK274" s="139">
        <f>ROUND(I274*H274,2)</f>
        <v>0</v>
      </c>
      <c r="BL274" s="17" t="s">
        <v>95</v>
      </c>
      <c r="BM274" s="138" t="s">
        <v>1637</v>
      </c>
    </row>
    <row r="275" spans="2:65" s="1" customFormat="1" ht="11.25">
      <c r="B275" s="32"/>
      <c r="D275" s="152" t="s">
        <v>224</v>
      </c>
      <c r="F275" s="153" t="s">
        <v>1638</v>
      </c>
      <c r="I275" s="154"/>
      <c r="L275" s="32"/>
      <c r="M275" s="155"/>
      <c r="T275" s="53"/>
      <c r="AT275" s="17" t="s">
        <v>224</v>
      </c>
      <c r="AU275" s="17" t="s">
        <v>82</v>
      </c>
    </row>
    <row r="276" spans="2:65" s="14" customFormat="1" ht="11.25">
      <c r="B276" s="183"/>
      <c r="D276" s="156" t="s">
        <v>228</v>
      </c>
      <c r="E276" s="184" t="s">
        <v>19</v>
      </c>
      <c r="F276" s="185" t="s">
        <v>1639</v>
      </c>
      <c r="H276" s="184" t="s">
        <v>19</v>
      </c>
      <c r="I276" s="186"/>
      <c r="L276" s="183"/>
      <c r="M276" s="187"/>
      <c r="T276" s="188"/>
      <c r="AT276" s="184" t="s">
        <v>228</v>
      </c>
      <c r="AU276" s="184" t="s">
        <v>82</v>
      </c>
      <c r="AV276" s="14" t="s">
        <v>78</v>
      </c>
      <c r="AW276" s="14" t="s">
        <v>35</v>
      </c>
      <c r="AX276" s="14" t="s">
        <v>73</v>
      </c>
      <c r="AY276" s="184" t="s">
        <v>141</v>
      </c>
    </row>
    <row r="277" spans="2:65" s="12" customFormat="1" ht="11.25">
      <c r="B277" s="158"/>
      <c r="D277" s="156" t="s">
        <v>228</v>
      </c>
      <c r="E277" s="159" t="s">
        <v>19</v>
      </c>
      <c r="F277" s="160" t="s">
        <v>1640</v>
      </c>
      <c r="H277" s="161">
        <v>1.5</v>
      </c>
      <c r="I277" s="162"/>
      <c r="L277" s="158"/>
      <c r="M277" s="163"/>
      <c r="T277" s="164"/>
      <c r="AT277" s="159" t="s">
        <v>228</v>
      </c>
      <c r="AU277" s="159" t="s">
        <v>82</v>
      </c>
      <c r="AV277" s="12" t="s">
        <v>82</v>
      </c>
      <c r="AW277" s="12" t="s">
        <v>35</v>
      </c>
      <c r="AX277" s="12" t="s">
        <v>73</v>
      </c>
      <c r="AY277" s="159" t="s">
        <v>141</v>
      </c>
    </row>
    <row r="278" spans="2:65" s="12" customFormat="1" ht="11.25">
      <c r="B278" s="158"/>
      <c r="D278" s="156" t="s">
        <v>228</v>
      </c>
      <c r="E278" s="159" t="s">
        <v>19</v>
      </c>
      <c r="F278" s="160" t="s">
        <v>1641</v>
      </c>
      <c r="H278" s="161">
        <v>7.4829999999999997</v>
      </c>
      <c r="I278" s="162"/>
      <c r="L278" s="158"/>
      <c r="M278" s="163"/>
      <c r="T278" s="164"/>
      <c r="AT278" s="159" t="s">
        <v>228</v>
      </c>
      <c r="AU278" s="159" t="s">
        <v>82</v>
      </c>
      <c r="AV278" s="12" t="s">
        <v>82</v>
      </c>
      <c r="AW278" s="12" t="s">
        <v>35</v>
      </c>
      <c r="AX278" s="12" t="s">
        <v>73</v>
      </c>
      <c r="AY278" s="159" t="s">
        <v>141</v>
      </c>
    </row>
    <row r="279" spans="2:65" s="12" customFormat="1" ht="11.25">
      <c r="B279" s="158"/>
      <c r="D279" s="156" t="s">
        <v>228</v>
      </c>
      <c r="E279" s="159" t="s">
        <v>19</v>
      </c>
      <c r="F279" s="160" t="s">
        <v>1642</v>
      </c>
      <c r="H279" s="161">
        <v>8.7639999999999993</v>
      </c>
      <c r="I279" s="162"/>
      <c r="L279" s="158"/>
      <c r="M279" s="163"/>
      <c r="T279" s="164"/>
      <c r="AT279" s="159" t="s">
        <v>228</v>
      </c>
      <c r="AU279" s="159" t="s">
        <v>82</v>
      </c>
      <c r="AV279" s="12" t="s">
        <v>82</v>
      </c>
      <c r="AW279" s="12" t="s">
        <v>35</v>
      </c>
      <c r="AX279" s="12" t="s">
        <v>73</v>
      </c>
      <c r="AY279" s="159" t="s">
        <v>141</v>
      </c>
    </row>
    <row r="280" spans="2:65" s="14" customFormat="1" ht="11.25">
      <c r="B280" s="183"/>
      <c r="D280" s="156" t="s">
        <v>228</v>
      </c>
      <c r="E280" s="184" t="s">
        <v>19</v>
      </c>
      <c r="F280" s="185" t="s">
        <v>1643</v>
      </c>
      <c r="H280" s="184" t="s">
        <v>19</v>
      </c>
      <c r="I280" s="186"/>
      <c r="L280" s="183"/>
      <c r="M280" s="187"/>
      <c r="T280" s="188"/>
      <c r="AT280" s="184" t="s">
        <v>228</v>
      </c>
      <c r="AU280" s="184" t="s">
        <v>82</v>
      </c>
      <c r="AV280" s="14" t="s">
        <v>78</v>
      </c>
      <c r="AW280" s="14" t="s">
        <v>35</v>
      </c>
      <c r="AX280" s="14" t="s">
        <v>73</v>
      </c>
      <c r="AY280" s="184" t="s">
        <v>141</v>
      </c>
    </row>
    <row r="281" spans="2:65" s="12" customFormat="1" ht="11.25">
      <c r="B281" s="158"/>
      <c r="D281" s="156" t="s">
        <v>228</v>
      </c>
      <c r="E281" s="159" t="s">
        <v>19</v>
      </c>
      <c r="F281" s="160" t="s">
        <v>1644</v>
      </c>
      <c r="H281" s="161">
        <v>5.976</v>
      </c>
      <c r="I281" s="162"/>
      <c r="L281" s="158"/>
      <c r="M281" s="163"/>
      <c r="T281" s="164"/>
      <c r="AT281" s="159" t="s">
        <v>228</v>
      </c>
      <c r="AU281" s="159" t="s">
        <v>82</v>
      </c>
      <c r="AV281" s="12" t="s">
        <v>82</v>
      </c>
      <c r="AW281" s="12" t="s">
        <v>35</v>
      </c>
      <c r="AX281" s="12" t="s">
        <v>73</v>
      </c>
      <c r="AY281" s="159" t="s">
        <v>141</v>
      </c>
    </row>
    <row r="282" spans="2:65" s="12" customFormat="1" ht="11.25">
      <c r="B282" s="158"/>
      <c r="D282" s="156" t="s">
        <v>228</v>
      </c>
      <c r="E282" s="159" t="s">
        <v>19</v>
      </c>
      <c r="F282" s="160" t="s">
        <v>1645</v>
      </c>
      <c r="H282" s="161">
        <v>7.4880000000000004</v>
      </c>
      <c r="I282" s="162"/>
      <c r="L282" s="158"/>
      <c r="M282" s="163"/>
      <c r="T282" s="164"/>
      <c r="AT282" s="159" t="s">
        <v>228</v>
      </c>
      <c r="AU282" s="159" t="s">
        <v>82</v>
      </c>
      <c r="AV282" s="12" t="s">
        <v>82</v>
      </c>
      <c r="AW282" s="12" t="s">
        <v>35</v>
      </c>
      <c r="AX282" s="12" t="s">
        <v>73</v>
      </c>
      <c r="AY282" s="159" t="s">
        <v>141</v>
      </c>
    </row>
    <row r="283" spans="2:65" s="14" customFormat="1" ht="11.25">
      <c r="B283" s="183"/>
      <c r="D283" s="156" t="s">
        <v>228</v>
      </c>
      <c r="E283" s="184" t="s">
        <v>19</v>
      </c>
      <c r="F283" s="185" t="s">
        <v>1646</v>
      </c>
      <c r="H283" s="184" t="s">
        <v>19</v>
      </c>
      <c r="I283" s="186"/>
      <c r="L283" s="183"/>
      <c r="M283" s="187"/>
      <c r="T283" s="188"/>
      <c r="AT283" s="184" t="s">
        <v>228</v>
      </c>
      <c r="AU283" s="184" t="s">
        <v>82</v>
      </c>
      <c r="AV283" s="14" t="s">
        <v>78</v>
      </c>
      <c r="AW283" s="14" t="s">
        <v>35</v>
      </c>
      <c r="AX283" s="14" t="s">
        <v>73</v>
      </c>
      <c r="AY283" s="184" t="s">
        <v>141</v>
      </c>
    </row>
    <row r="284" spans="2:65" s="12" customFormat="1" ht="11.25">
      <c r="B284" s="158"/>
      <c r="D284" s="156" t="s">
        <v>228</v>
      </c>
      <c r="E284" s="159" t="s">
        <v>19</v>
      </c>
      <c r="F284" s="160" t="s">
        <v>1647</v>
      </c>
      <c r="H284" s="161">
        <v>16.303000000000001</v>
      </c>
      <c r="I284" s="162"/>
      <c r="L284" s="158"/>
      <c r="M284" s="163"/>
      <c r="T284" s="164"/>
      <c r="AT284" s="159" t="s">
        <v>228</v>
      </c>
      <c r="AU284" s="159" t="s">
        <v>82</v>
      </c>
      <c r="AV284" s="12" t="s">
        <v>82</v>
      </c>
      <c r="AW284" s="12" t="s">
        <v>35</v>
      </c>
      <c r="AX284" s="12" t="s">
        <v>73</v>
      </c>
      <c r="AY284" s="159" t="s">
        <v>141</v>
      </c>
    </row>
    <row r="285" spans="2:65" s="12" customFormat="1" ht="11.25">
      <c r="B285" s="158"/>
      <c r="D285" s="156" t="s">
        <v>228</v>
      </c>
      <c r="E285" s="159" t="s">
        <v>19</v>
      </c>
      <c r="F285" s="160" t="s">
        <v>1648</v>
      </c>
      <c r="H285" s="161">
        <v>25.673999999999999</v>
      </c>
      <c r="I285" s="162"/>
      <c r="L285" s="158"/>
      <c r="M285" s="163"/>
      <c r="T285" s="164"/>
      <c r="AT285" s="159" t="s">
        <v>228</v>
      </c>
      <c r="AU285" s="159" t="s">
        <v>82</v>
      </c>
      <c r="AV285" s="12" t="s">
        <v>82</v>
      </c>
      <c r="AW285" s="12" t="s">
        <v>35</v>
      </c>
      <c r="AX285" s="12" t="s">
        <v>73</v>
      </c>
      <c r="AY285" s="159" t="s">
        <v>141</v>
      </c>
    </row>
    <row r="286" spans="2:65" s="12" customFormat="1" ht="11.25">
      <c r="B286" s="158"/>
      <c r="D286" s="156" t="s">
        <v>228</v>
      </c>
      <c r="E286" s="159" t="s">
        <v>19</v>
      </c>
      <c r="F286" s="160" t="s">
        <v>1649</v>
      </c>
      <c r="H286" s="161">
        <v>32.838999999999999</v>
      </c>
      <c r="I286" s="162"/>
      <c r="L286" s="158"/>
      <c r="M286" s="163"/>
      <c r="T286" s="164"/>
      <c r="AT286" s="159" t="s">
        <v>228</v>
      </c>
      <c r="AU286" s="159" t="s">
        <v>82</v>
      </c>
      <c r="AV286" s="12" t="s">
        <v>82</v>
      </c>
      <c r="AW286" s="12" t="s">
        <v>35</v>
      </c>
      <c r="AX286" s="12" t="s">
        <v>73</v>
      </c>
      <c r="AY286" s="159" t="s">
        <v>141</v>
      </c>
    </row>
    <row r="287" spans="2:65" s="14" customFormat="1" ht="11.25">
      <c r="B287" s="183"/>
      <c r="D287" s="156" t="s">
        <v>228</v>
      </c>
      <c r="E287" s="184" t="s">
        <v>19</v>
      </c>
      <c r="F287" s="185" t="s">
        <v>1650</v>
      </c>
      <c r="H287" s="184" t="s">
        <v>19</v>
      </c>
      <c r="I287" s="186"/>
      <c r="L287" s="183"/>
      <c r="M287" s="187"/>
      <c r="T287" s="188"/>
      <c r="AT287" s="184" t="s">
        <v>228</v>
      </c>
      <c r="AU287" s="184" t="s">
        <v>82</v>
      </c>
      <c r="AV287" s="14" t="s">
        <v>78</v>
      </c>
      <c r="AW287" s="14" t="s">
        <v>35</v>
      </c>
      <c r="AX287" s="14" t="s">
        <v>73</v>
      </c>
      <c r="AY287" s="184" t="s">
        <v>141</v>
      </c>
    </row>
    <row r="288" spans="2:65" s="12" customFormat="1" ht="11.25">
      <c r="B288" s="158"/>
      <c r="D288" s="156" t="s">
        <v>228</v>
      </c>
      <c r="E288" s="159" t="s">
        <v>19</v>
      </c>
      <c r="F288" s="160" t="s">
        <v>1651</v>
      </c>
      <c r="H288" s="161">
        <v>1.335</v>
      </c>
      <c r="I288" s="162"/>
      <c r="L288" s="158"/>
      <c r="M288" s="163"/>
      <c r="T288" s="164"/>
      <c r="AT288" s="159" t="s">
        <v>228</v>
      </c>
      <c r="AU288" s="159" t="s">
        <v>82</v>
      </c>
      <c r="AV288" s="12" t="s">
        <v>82</v>
      </c>
      <c r="AW288" s="12" t="s">
        <v>35</v>
      </c>
      <c r="AX288" s="12" t="s">
        <v>73</v>
      </c>
      <c r="AY288" s="159" t="s">
        <v>141</v>
      </c>
    </row>
    <row r="289" spans="2:65" s="12" customFormat="1" ht="11.25">
      <c r="B289" s="158"/>
      <c r="D289" s="156" t="s">
        <v>228</v>
      </c>
      <c r="E289" s="159" t="s">
        <v>19</v>
      </c>
      <c r="F289" s="160" t="s">
        <v>1652</v>
      </c>
      <c r="H289" s="161">
        <v>8.5250000000000004</v>
      </c>
      <c r="I289" s="162"/>
      <c r="L289" s="158"/>
      <c r="M289" s="163"/>
      <c r="T289" s="164"/>
      <c r="AT289" s="159" t="s">
        <v>228</v>
      </c>
      <c r="AU289" s="159" t="s">
        <v>82</v>
      </c>
      <c r="AV289" s="12" t="s">
        <v>82</v>
      </c>
      <c r="AW289" s="12" t="s">
        <v>35</v>
      </c>
      <c r="AX289" s="12" t="s">
        <v>73</v>
      </c>
      <c r="AY289" s="159" t="s">
        <v>141</v>
      </c>
    </row>
    <row r="290" spans="2:65" s="12" customFormat="1" ht="11.25">
      <c r="B290" s="158"/>
      <c r="D290" s="156" t="s">
        <v>228</v>
      </c>
      <c r="E290" s="159" t="s">
        <v>19</v>
      </c>
      <c r="F290" s="160" t="s">
        <v>1653</v>
      </c>
      <c r="H290" s="161">
        <v>30.805</v>
      </c>
      <c r="I290" s="162"/>
      <c r="L290" s="158"/>
      <c r="M290" s="163"/>
      <c r="T290" s="164"/>
      <c r="AT290" s="159" t="s">
        <v>228</v>
      </c>
      <c r="AU290" s="159" t="s">
        <v>82</v>
      </c>
      <c r="AV290" s="12" t="s">
        <v>82</v>
      </c>
      <c r="AW290" s="12" t="s">
        <v>35</v>
      </c>
      <c r="AX290" s="12" t="s">
        <v>73</v>
      </c>
      <c r="AY290" s="159" t="s">
        <v>141</v>
      </c>
    </row>
    <row r="291" spans="2:65" s="13" customFormat="1" ht="11.25">
      <c r="B291" s="165"/>
      <c r="D291" s="156" t="s">
        <v>228</v>
      </c>
      <c r="E291" s="166" t="s">
        <v>19</v>
      </c>
      <c r="F291" s="167" t="s">
        <v>256</v>
      </c>
      <c r="H291" s="168">
        <v>146.69199999999998</v>
      </c>
      <c r="I291" s="169"/>
      <c r="L291" s="165"/>
      <c r="M291" s="170"/>
      <c r="T291" s="171"/>
      <c r="AT291" s="166" t="s">
        <v>228</v>
      </c>
      <c r="AU291" s="166" t="s">
        <v>82</v>
      </c>
      <c r="AV291" s="13" t="s">
        <v>95</v>
      </c>
      <c r="AW291" s="13" t="s">
        <v>35</v>
      </c>
      <c r="AX291" s="13" t="s">
        <v>73</v>
      </c>
      <c r="AY291" s="166" t="s">
        <v>141</v>
      </c>
    </row>
    <row r="292" spans="2:65" s="12" customFormat="1" ht="11.25">
      <c r="B292" s="158"/>
      <c r="D292" s="156" t="s">
        <v>228</v>
      </c>
      <c r="E292" s="159" t="s">
        <v>19</v>
      </c>
      <c r="F292" s="160" t="s">
        <v>1654</v>
      </c>
      <c r="H292" s="161">
        <v>147</v>
      </c>
      <c r="I292" s="162"/>
      <c r="L292" s="158"/>
      <c r="M292" s="163"/>
      <c r="T292" s="164"/>
      <c r="AT292" s="159" t="s">
        <v>228</v>
      </c>
      <c r="AU292" s="159" t="s">
        <v>82</v>
      </c>
      <c r="AV292" s="12" t="s">
        <v>82</v>
      </c>
      <c r="AW292" s="12" t="s">
        <v>35</v>
      </c>
      <c r="AX292" s="12" t="s">
        <v>78</v>
      </c>
      <c r="AY292" s="159" t="s">
        <v>141</v>
      </c>
    </row>
    <row r="293" spans="2:65" s="1" customFormat="1" ht="24.2" customHeight="1">
      <c r="B293" s="32"/>
      <c r="C293" s="126" t="s">
        <v>187</v>
      </c>
      <c r="D293" s="126" t="s">
        <v>144</v>
      </c>
      <c r="E293" s="127" t="s">
        <v>1655</v>
      </c>
      <c r="F293" s="128" t="s">
        <v>1656</v>
      </c>
      <c r="G293" s="129" t="s">
        <v>171</v>
      </c>
      <c r="H293" s="130">
        <v>41</v>
      </c>
      <c r="I293" s="131"/>
      <c r="J293" s="132">
        <f>ROUND(I293*H293,2)</f>
        <v>0</v>
      </c>
      <c r="K293" s="133"/>
      <c r="L293" s="32"/>
      <c r="M293" s="134" t="s">
        <v>19</v>
      </c>
      <c r="N293" s="135" t="s">
        <v>45</v>
      </c>
      <c r="P293" s="136">
        <f>O293*H293</f>
        <v>0</v>
      </c>
      <c r="Q293" s="136">
        <v>1.2E-4</v>
      </c>
      <c r="R293" s="136">
        <f>Q293*H293</f>
        <v>4.9199999999999999E-3</v>
      </c>
      <c r="S293" s="136">
        <v>0</v>
      </c>
      <c r="T293" s="137">
        <f>S293*H293</f>
        <v>0</v>
      </c>
      <c r="AR293" s="138" t="s">
        <v>95</v>
      </c>
      <c r="AT293" s="138" t="s">
        <v>144</v>
      </c>
      <c r="AU293" s="138" t="s">
        <v>82</v>
      </c>
      <c r="AY293" s="17" t="s">
        <v>141</v>
      </c>
      <c r="BE293" s="139">
        <f>IF(N293="základní",J293,0)</f>
        <v>0</v>
      </c>
      <c r="BF293" s="139">
        <f>IF(N293="snížená",J293,0)</f>
        <v>0</v>
      </c>
      <c r="BG293" s="139">
        <f>IF(N293="zákl. přenesená",J293,0)</f>
        <v>0</v>
      </c>
      <c r="BH293" s="139">
        <f>IF(N293="sníž. přenesená",J293,0)</f>
        <v>0</v>
      </c>
      <c r="BI293" s="139">
        <f>IF(N293="nulová",J293,0)</f>
        <v>0</v>
      </c>
      <c r="BJ293" s="17" t="s">
        <v>82</v>
      </c>
      <c r="BK293" s="139">
        <f>ROUND(I293*H293,2)</f>
        <v>0</v>
      </c>
      <c r="BL293" s="17" t="s">
        <v>95</v>
      </c>
      <c r="BM293" s="138" t="s">
        <v>1657</v>
      </c>
    </row>
    <row r="294" spans="2:65" s="1" customFormat="1" ht="11.25">
      <c r="B294" s="32"/>
      <c r="D294" s="152" t="s">
        <v>224</v>
      </c>
      <c r="F294" s="153" t="s">
        <v>1658</v>
      </c>
      <c r="I294" s="154"/>
      <c r="L294" s="32"/>
      <c r="M294" s="155"/>
      <c r="T294" s="53"/>
      <c r="AT294" s="17" t="s">
        <v>224</v>
      </c>
      <c r="AU294" s="17" t="s">
        <v>82</v>
      </c>
    </row>
    <row r="295" spans="2:65" s="14" customFormat="1" ht="11.25">
      <c r="B295" s="183"/>
      <c r="D295" s="156" t="s">
        <v>228</v>
      </c>
      <c r="E295" s="184" t="s">
        <v>19</v>
      </c>
      <c r="F295" s="185" t="s">
        <v>1639</v>
      </c>
      <c r="H295" s="184" t="s">
        <v>19</v>
      </c>
      <c r="I295" s="186"/>
      <c r="L295" s="183"/>
      <c r="M295" s="187"/>
      <c r="T295" s="188"/>
      <c r="AT295" s="184" t="s">
        <v>228</v>
      </c>
      <c r="AU295" s="184" t="s">
        <v>82</v>
      </c>
      <c r="AV295" s="14" t="s">
        <v>78</v>
      </c>
      <c r="AW295" s="14" t="s">
        <v>35</v>
      </c>
      <c r="AX295" s="14" t="s">
        <v>73</v>
      </c>
      <c r="AY295" s="184" t="s">
        <v>141</v>
      </c>
    </row>
    <row r="296" spans="2:65" s="12" customFormat="1" ht="11.25">
      <c r="B296" s="158"/>
      <c r="D296" s="156" t="s">
        <v>228</v>
      </c>
      <c r="E296" s="159" t="s">
        <v>19</v>
      </c>
      <c r="F296" s="160" t="s">
        <v>78</v>
      </c>
      <c r="H296" s="161">
        <v>1</v>
      </c>
      <c r="I296" s="162"/>
      <c r="L296" s="158"/>
      <c r="M296" s="163"/>
      <c r="T296" s="164"/>
      <c r="AT296" s="159" t="s">
        <v>228</v>
      </c>
      <c r="AU296" s="159" t="s">
        <v>82</v>
      </c>
      <c r="AV296" s="12" t="s">
        <v>82</v>
      </c>
      <c r="AW296" s="12" t="s">
        <v>35</v>
      </c>
      <c r="AX296" s="12" t="s">
        <v>73</v>
      </c>
      <c r="AY296" s="159" t="s">
        <v>141</v>
      </c>
    </row>
    <row r="297" spans="2:65" s="12" customFormat="1" ht="11.25">
      <c r="B297" s="158"/>
      <c r="D297" s="156" t="s">
        <v>228</v>
      </c>
      <c r="E297" s="159" t="s">
        <v>19</v>
      </c>
      <c r="F297" s="160" t="s">
        <v>1659</v>
      </c>
      <c r="H297" s="161">
        <v>2.97</v>
      </c>
      <c r="I297" s="162"/>
      <c r="L297" s="158"/>
      <c r="M297" s="163"/>
      <c r="T297" s="164"/>
      <c r="AT297" s="159" t="s">
        <v>228</v>
      </c>
      <c r="AU297" s="159" t="s">
        <v>82</v>
      </c>
      <c r="AV297" s="12" t="s">
        <v>82</v>
      </c>
      <c r="AW297" s="12" t="s">
        <v>35</v>
      </c>
      <c r="AX297" s="12" t="s">
        <v>73</v>
      </c>
      <c r="AY297" s="159" t="s">
        <v>141</v>
      </c>
    </row>
    <row r="298" spans="2:65" s="12" customFormat="1" ht="11.25">
      <c r="B298" s="158"/>
      <c r="D298" s="156" t="s">
        <v>228</v>
      </c>
      <c r="E298" s="159" t="s">
        <v>19</v>
      </c>
      <c r="F298" s="160" t="s">
        <v>1660</v>
      </c>
      <c r="H298" s="161">
        <v>3.39</v>
      </c>
      <c r="I298" s="162"/>
      <c r="L298" s="158"/>
      <c r="M298" s="163"/>
      <c r="T298" s="164"/>
      <c r="AT298" s="159" t="s">
        <v>228</v>
      </c>
      <c r="AU298" s="159" t="s">
        <v>82</v>
      </c>
      <c r="AV298" s="12" t="s">
        <v>82</v>
      </c>
      <c r="AW298" s="12" t="s">
        <v>35</v>
      </c>
      <c r="AX298" s="12" t="s">
        <v>73</v>
      </c>
      <c r="AY298" s="159" t="s">
        <v>141</v>
      </c>
    </row>
    <row r="299" spans="2:65" s="14" customFormat="1" ht="11.25">
      <c r="B299" s="183"/>
      <c r="D299" s="156" t="s">
        <v>228</v>
      </c>
      <c r="E299" s="184" t="s">
        <v>19</v>
      </c>
      <c r="F299" s="185" t="s">
        <v>1643</v>
      </c>
      <c r="H299" s="184" t="s">
        <v>19</v>
      </c>
      <c r="I299" s="186"/>
      <c r="L299" s="183"/>
      <c r="M299" s="187"/>
      <c r="T299" s="188"/>
      <c r="AT299" s="184" t="s">
        <v>228</v>
      </c>
      <c r="AU299" s="184" t="s">
        <v>82</v>
      </c>
      <c r="AV299" s="14" t="s">
        <v>78</v>
      </c>
      <c r="AW299" s="14" t="s">
        <v>35</v>
      </c>
      <c r="AX299" s="14" t="s">
        <v>73</v>
      </c>
      <c r="AY299" s="184" t="s">
        <v>141</v>
      </c>
    </row>
    <row r="300" spans="2:65" s="12" customFormat="1" ht="11.25">
      <c r="B300" s="158"/>
      <c r="D300" s="156" t="s">
        <v>228</v>
      </c>
      <c r="E300" s="159" t="s">
        <v>19</v>
      </c>
      <c r="F300" s="160" t="s">
        <v>1661</v>
      </c>
      <c r="H300" s="161">
        <v>2.46</v>
      </c>
      <c r="I300" s="162"/>
      <c r="L300" s="158"/>
      <c r="M300" s="163"/>
      <c r="T300" s="164"/>
      <c r="AT300" s="159" t="s">
        <v>228</v>
      </c>
      <c r="AU300" s="159" t="s">
        <v>82</v>
      </c>
      <c r="AV300" s="12" t="s">
        <v>82</v>
      </c>
      <c r="AW300" s="12" t="s">
        <v>35</v>
      </c>
      <c r="AX300" s="12" t="s">
        <v>73</v>
      </c>
      <c r="AY300" s="159" t="s">
        <v>141</v>
      </c>
    </row>
    <row r="301" spans="2:65" s="12" customFormat="1" ht="11.25">
      <c r="B301" s="158"/>
      <c r="D301" s="156" t="s">
        <v>228</v>
      </c>
      <c r="E301" s="159" t="s">
        <v>19</v>
      </c>
      <c r="F301" s="160" t="s">
        <v>1662</v>
      </c>
      <c r="H301" s="161">
        <v>2.39</v>
      </c>
      <c r="I301" s="162"/>
      <c r="L301" s="158"/>
      <c r="M301" s="163"/>
      <c r="T301" s="164"/>
      <c r="AT301" s="159" t="s">
        <v>228</v>
      </c>
      <c r="AU301" s="159" t="s">
        <v>82</v>
      </c>
      <c r="AV301" s="12" t="s">
        <v>82</v>
      </c>
      <c r="AW301" s="12" t="s">
        <v>35</v>
      </c>
      <c r="AX301" s="12" t="s">
        <v>73</v>
      </c>
      <c r="AY301" s="159" t="s">
        <v>141</v>
      </c>
    </row>
    <row r="302" spans="2:65" s="14" customFormat="1" ht="11.25">
      <c r="B302" s="183"/>
      <c r="D302" s="156" t="s">
        <v>228</v>
      </c>
      <c r="E302" s="184" t="s">
        <v>19</v>
      </c>
      <c r="F302" s="185" t="s">
        <v>1646</v>
      </c>
      <c r="H302" s="184" t="s">
        <v>19</v>
      </c>
      <c r="I302" s="186"/>
      <c r="L302" s="183"/>
      <c r="M302" s="187"/>
      <c r="T302" s="188"/>
      <c r="AT302" s="184" t="s">
        <v>228</v>
      </c>
      <c r="AU302" s="184" t="s">
        <v>82</v>
      </c>
      <c r="AV302" s="14" t="s">
        <v>78</v>
      </c>
      <c r="AW302" s="14" t="s">
        <v>35</v>
      </c>
      <c r="AX302" s="14" t="s">
        <v>73</v>
      </c>
      <c r="AY302" s="184" t="s">
        <v>141</v>
      </c>
    </row>
    <row r="303" spans="2:65" s="12" customFormat="1" ht="11.25">
      <c r="B303" s="158"/>
      <c r="D303" s="156" t="s">
        <v>228</v>
      </c>
      <c r="E303" s="159" t="s">
        <v>19</v>
      </c>
      <c r="F303" s="160" t="s">
        <v>1663</v>
      </c>
      <c r="H303" s="161">
        <v>4.62</v>
      </c>
      <c r="I303" s="162"/>
      <c r="L303" s="158"/>
      <c r="M303" s="163"/>
      <c r="T303" s="164"/>
      <c r="AT303" s="159" t="s">
        <v>228</v>
      </c>
      <c r="AU303" s="159" t="s">
        <v>82</v>
      </c>
      <c r="AV303" s="12" t="s">
        <v>82</v>
      </c>
      <c r="AW303" s="12" t="s">
        <v>35</v>
      </c>
      <c r="AX303" s="12" t="s">
        <v>73</v>
      </c>
      <c r="AY303" s="159" t="s">
        <v>141</v>
      </c>
    </row>
    <row r="304" spans="2:65" s="12" customFormat="1" ht="11.25">
      <c r="B304" s="158"/>
      <c r="D304" s="156" t="s">
        <v>228</v>
      </c>
      <c r="E304" s="159" t="s">
        <v>19</v>
      </c>
      <c r="F304" s="160" t="s">
        <v>1664</v>
      </c>
      <c r="H304" s="161">
        <v>3.21</v>
      </c>
      <c r="I304" s="162"/>
      <c r="L304" s="158"/>
      <c r="M304" s="163"/>
      <c r="T304" s="164"/>
      <c r="AT304" s="159" t="s">
        <v>228</v>
      </c>
      <c r="AU304" s="159" t="s">
        <v>82</v>
      </c>
      <c r="AV304" s="12" t="s">
        <v>82</v>
      </c>
      <c r="AW304" s="12" t="s">
        <v>35</v>
      </c>
      <c r="AX304" s="12" t="s">
        <v>73</v>
      </c>
      <c r="AY304" s="159" t="s">
        <v>141</v>
      </c>
    </row>
    <row r="305" spans="2:65" s="12" customFormat="1" ht="11.25">
      <c r="B305" s="158"/>
      <c r="D305" s="156" t="s">
        <v>228</v>
      </c>
      <c r="E305" s="159" t="s">
        <v>19</v>
      </c>
      <c r="F305" s="160" t="s">
        <v>1665</v>
      </c>
      <c r="H305" s="161">
        <v>9.3000000000000007</v>
      </c>
      <c r="I305" s="162"/>
      <c r="L305" s="158"/>
      <c r="M305" s="163"/>
      <c r="T305" s="164"/>
      <c r="AT305" s="159" t="s">
        <v>228</v>
      </c>
      <c r="AU305" s="159" t="s">
        <v>82</v>
      </c>
      <c r="AV305" s="12" t="s">
        <v>82</v>
      </c>
      <c r="AW305" s="12" t="s">
        <v>35</v>
      </c>
      <c r="AX305" s="12" t="s">
        <v>73</v>
      </c>
      <c r="AY305" s="159" t="s">
        <v>141</v>
      </c>
    </row>
    <row r="306" spans="2:65" s="14" customFormat="1" ht="11.25">
      <c r="B306" s="183"/>
      <c r="D306" s="156" t="s">
        <v>228</v>
      </c>
      <c r="E306" s="184" t="s">
        <v>19</v>
      </c>
      <c r="F306" s="185" t="s">
        <v>1650</v>
      </c>
      <c r="H306" s="184" t="s">
        <v>19</v>
      </c>
      <c r="I306" s="186"/>
      <c r="L306" s="183"/>
      <c r="M306" s="187"/>
      <c r="T306" s="188"/>
      <c r="AT306" s="184" t="s">
        <v>228</v>
      </c>
      <c r="AU306" s="184" t="s">
        <v>82</v>
      </c>
      <c r="AV306" s="14" t="s">
        <v>78</v>
      </c>
      <c r="AW306" s="14" t="s">
        <v>35</v>
      </c>
      <c r="AX306" s="14" t="s">
        <v>73</v>
      </c>
      <c r="AY306" s="184" t="s">
        <v>141</v>
      </c>
    </row>
    <row r="307" spans="2:65" s="12" customFormat="1" ht="11.25">
      <c r="B307" s="158"/>
      <c r="D307" s="156" t="s">
        <v>228</v>
      </c>
      <c r="E307" s="159" t="s">
        <v>19</v>
      </c>
      <c r="F307" s="160" t="s">
        <v>1666</v>
      </c>
      <c r="H307" s="161">
        <v>0.89</v>
      </c>
      <c r="I307" s="162"/>
      <c r="L307" s="158"/>
      <c r="M307" s="163"/>
      <c r="T307" s="164"/>
      <c r="AT307" s="159" t="s">
        <v>228</v>
      </c>
      <c r="AU307" s="159" t="s">
        <v>82</v>
      </c>
      <c r="AV307" s="12" t="s">
        <v>82</v>
      </c>
      <c r="AW307" s="12" t="s">
        <v>35</v>
      </c>
      <c r="AX307" s="12" t="s">
        <v>73</v>
      </c>
      <c r="AY307" s="159" t="s">
        <v>141</v>
      </c>
    </row>
    <row r="308" spans="2:65" s="12" customFormat="1" ht="11.25">
      <c r="B308" s="158"/>
      <c r="D308" s="156" t="s">
        <v>228</v>
      </c>
      <c r="E308" s="159" t="s">
        <v>19</v>
      </c>
      <c r="F308" s="160" t="s">
        <v>1667</v>
      </c>
      <c r="H308" s="161">
        <v>2.61</v>
      </c>
      <c r="I308" s="162"/>
      <c r="L308" s="158"/>
      <c r="M308" s="163"/>
      <c r="T308" s="164"/>
      <c r="AT308" s="159" t="s">
        <v>228</v>
      </c>
      <c r="AU308" s="159" t="s">
        <v>82</v>
      </c>
      <c r="AV308" s="12" t="s">
        <v>82</v>
      </c>
      <c r="AW308" s="12" t="s">
        <v>35</v>
      </c>
      <c r="AX308" s="12" t="s">
        <v>73</v>
      </c>
      <c r="AY308" s="159" t="s">
        <v>141</v>
      </c>
    </row>
    <row r="309" spans="2:65" s="12" customFormat="1" ht="11.25">
      <c r="B309" s="158"/>
      <c r="D309" s="156" t="s">
        <v>228</v>
      </c>
      <c r="E309" s="159" t="s">
        <v>19</v>
      </c>
      <c r="F309" s="160" t="s">
        <v>1668</v>
      </c>
      <c r="H309" s="161">
        <v>7.96</v>
      </c>
      <c r="I309" s="162"/>
      <c r="L309" s="158"/>
      <c r="M309" s="163"/>
      <c r="T309" s="164"/>
      <c r="AT309" s="159" t="s">
        <v>228</v>
      </c>
      <c r="AU309" s="159" t="s">
        <v>82</v>
      </c>
      <c r="AV309" s="12" t="s">
        <v>82</v>
      </c>
      <c r="AW309" s="12" t="s">
        <v>35</v>
      </c>
      <c r="AX309" s="12" t="s">
        <v>73</v>
      </c>
      <c r="AY309" s="159" t="s">
        <v>141</v>
      </c>
    </row>
    <row r="310" spans="2:65" s="13" customFormat="1" ht="11.25">
      <c r="B310" s="165"/>
      <c r="D310" s="156" t="s">
        <v>228</v>
      </c>
      <c r="E310" s="166" t="s">
        <v>19</v>
      </c>
      <c r="F310" s="167" t="s">
        <v>256</v>
      </c>
      <c r="H310" s="168">
        <v>40.800000000000004</v>
      </c>
      <c r="I310" s="169"/>
      <c r="L310" s="165"/>
      <c r="M310" s="170"/>
      <c r="T310" s="171"/>
      <c r="AT310" s="166" t="s">
        <v>228</v>
      </c>
      <c r="AU310" s="166" t="s">
        <v>82</v>
      </c>
      <c r="AV310" s="13" t="s">
        <v>95</v>
      </c>
      <c r="AW310" s="13" t="s">
        <v>35</v>
      </c>
      <c r="AX310" s="13" t="s">
        <v>73</v>
      </c>
      <c r="AY310" s="166" t="s">
        <v>141</v>
      </c>
    </row>
    <row r="311" spans="2:65" s="12" customFormat="1" ht="11.25">
      <c r="B311" s="158"/>
      <c r="D311" s="156" t="s">
        <v>228</v>
      </c>
      <c r="E311" s="159" t="s">
        <v>19</v>
      </c>
      <c r="F311" s="160" t="s">
        <v>551</v>
      </c>
      <c r="H311" s="161">
        <v>41</v>
      </c>
      <c r="I311" s="162"/>
      <c r="L311" s="158"/>
      <c r="M311" s="163"/>
      <c r="T311" s="164"/>
      <c r="AT311" s="159" t="s">
        <v>228</v>
      </c>
      <c r="AU311" s="159" t="s">
        <v>82</v>
      </c>
      <c r="AV311" s="12" t="s">
        <v>82</v>
      </c>
      <c r="AW311" s="12" t="s">
        <v>35</v>
      </c>
      <c r="AX311" s="12" t="s">
        <v>78</v>
      </c>
      <c r="AY311" s="159" t="s">
        <v>141</v>
      </c>
    </row>
    <row r="312" spans="2:65" s="1" customFormat="1" ht="24.2" customHeight="1">
      <c r="B312" s="32"/>
      <c r="C312" s="126" t="s">
        <v>347</v>
      </c>
      <c r="D312" s="126" t="s">
        <v>144</v>
      </c>
      <c r="E312" s="127" t="s">
        <v>1669</v>
      </c>
      <c r="F312" s="128" t="s">
        <v>1670</v>
      </c>
      <c r="G312" s="129" t="s">
        <v>171</v>
      </c>
      <c r="H312" s="130">
        <v>70</v>
      </c>
      <c r="I312" s="131"/>
      <c r="J312" s="132">
        <f>ROUND(I312*H312,2)</f>
        <v>0</v>
      </c>
      <c r="K312" s="133"/>
      <c r="L312" s="32"/>
      <c r="M312" s="134" t="s">
        <v>19</v>
      </c>
      <c r="N312" s="135" t="s">
        <v>45</v>
      </c>
      <c r="P312" s="136">
        <f>O312*H312</f>
        <v>0</v>
      </c>
      <c r="Q312" s="136">
        <v>1.3999999999999999E-4</v>
      </c>
      <c r="R312" s="136">
        <f>Q312*H312</f>
        <v>9.7999999999999997E-3</v>
      </c>
      <c r="S312" s="136">
        <v>0</v>
      </c>
      <c r="T312" s="137">
        <f>S312*H312</f>
        <v>0</v>
      </c>
      <c r="AR312" s="138" t="s">
        <v>95</v>
      </c>
      <c r="AT312" s="138" t="s">
        <v>144</v>
      </c>
      <c r="AU312" s="138" t="s">
        <v>82</v>
      </c>
      <c r="AY312" s="17" t="s">
        <v>141</v>
      </c>
      <c r="BE312" s="139">
        <f>IF(N312="základní",J312,0)</f>
        <v>0</v>
      </c>
      <c r="BF312" s="139">
        <f>IF(N312="snížená",J312,0)</f>
        <v>0</v>
      </c>
      <c r="BG312" s="139">
        <f>IF(N312="zákl. přenesená",J312,0)</f>
        <v>0</v>
      </c>
      <c r="BH312" s="139">
        <f>IF(N312="sníž. přenesená",J312,0)</f>
        <v>0</v>
      </c>
      <c r="BI312" s="139">
        <f>IF(N312="nulová",J312,0)</f>
        <v>0</v>
      </c>
      <c r="BJ312" s="17" t="s">
        <v>82</v>
      </c>
      <c r="BK312" s="139">
        <f>ROUND(I312*H312,2)</f>
        <v>0</v>
      </c>
      <c r="BL312" s="17" t="s">
        <v>95</v>
      </c>
      <c r="BM312" s="138" t="s">
        <v>1671</v>
      </c>
    </row>
    <row r="313" spans="2:65" s="1" customFormat="1" ht="11.25">
      <c r="B313" s="32"/>
      <c r="D313" s="152" t="s">
        <v>224</v>
      </c>
      <c r="F313" s="153" t="s">
        <v>1672</v>
      </c>
      <c r="I313" s="154"/>
      <c r="L313" s="32"/>
      <c r="M313" s="155"/>
      <c r="T313" s="53"/>
      <c r="AT313" s="17" t="s">
        <v>224</v>
      </c>
      <c r="AU313" s="17" t="s">
        <v>82</v>
      </c>
    </row>
    <row r="314" spans="2:65" s="14" customFormat="1" ht="11.25">
      <c r="B314" s="183"/>
      <c r="D314" s="156" t="s">
        <v>228</v>
      </c>
      <c r="E314" s="184" t="s">
        <v>19</v>
      </c>
      <c r="F314" s="185" t="s">
        <v>1639</v>
      </c>
      <c r="H314" s="184" t="s">
        <v>19</v>
      </c>
      <c r="I314" s="186"/>
      <c r="L314" s="183"/>
      <c r="M314" s="187"/>
      <c r="T314" s="188"/>
      <c r="AT314" s="184" t="s">
        <v>228</v>
      </c>
      <c r="AU314" s="184" t="s">
        <v>82</v>
      </c>
      <c r="AV314" s="14" t="s">
        <v>78</v>
      </c>
      <c r="AW314" s="14" t="s">
        <v>35</v>
      </c>
      <c r="AX314" s="14" t="s">
        <v>73</v>
      </c>
      <c r="AY314" s="184" t="s">
        <v>141</v>
      </c>
    </row>
    <row r="315" spans="2:65" s="12" customFormat="1" ht="11.25">
      <c r="B315" s="158"/>
      <c r="D315" s="156" t="s">
        <v>228</v>
      </c>
      <c r="E315" s="159" t="s">
        <v>19</v>
      </c>
      <c r="F315" s="160" t="s">
        <v>1627</v>
      </c>
      <c r="H315" s="161">
        <v>1.5</v>
      </c>
      <c r="I315" s="162"/>
      <c r="L315" s="158"/>
      <c r="M315" s="163"/>
      <c r="T315" s="164"/>
      <c r="AT315" s="159" t="s">
        <v>228</v>
      </c>
      <c r="AU315" s="159" t="s">
        <v>82</v>
      </c>
      <c r="AV315" s="12" t="s">
        <v>82</v>
      </c>
      <c r="AW315" s="12" t="s">
        <v>35</v>
      </c>
      <c r="AX315" s="12" t="s">
        <v>73</v>
      </c>
      <c r="AY315" s="159" t="s">
        <v>141</v>
      </c>
    </row>
    <row r="316" spans="2:65" s="12" customFormat="1" ht="11.25">
      <c r="B316" s="158"/>
      <c r="D316" s="156" t="s">
        <v>228</v>
      </c>
      <c r="E316" s="159" t="s">
        <v>19</v>
      </c>
      <c r="F316" s="160" t="s">
        <v>1673</v>
      </c>
      <c r="H316" s="161">
        <v>12.2</v>
      </c>
      <c r="I316" s="162"/>
      <c r="L316" s="158"/>
      <c r="M316" s="163"/>
      <c r="T316" s="164"/>
      <c r="AT316" s="159" t="s">
        <v>228</v>
      </c>
      <c r="AU316" s="159" t="s">
        <v>82</v>
      </c>
      <c r="AV316" s="12" t="s">
        <v>82</v>
      </c>
      <c r="AW316" s="12" t="s">
        <v>35</v>
      </c>
      <c r="AX316" s="12" t="s">
        <v>73</v>
      </c>
      <c r="AY316" s="159" t="s">
        <v>141</v>
      </c>
    </row>
    <row r="317" spans="2:65" s="14" customFormat="1" ht="11.25">
      <c r="B317" s="183"/>
      <c r="D317" s="156" t="s">
        <v>228</v>
      </c>
      <c r="E317" s="184" t="s">
        <v>19</v>
      </c>
      <c r="F317" s="185" t="s">
        <v>1643</v>
      </c>
      <c r="H317" s="184" t="s">
        <v>19</v>
      </c>
      <c r="I317" s="186"/>
      <c r="L317" s="183"/>
      <c r="M317" s="187"/>
      <c r="T317" s="188"/>
      <c r="AT317" s="184" t="s">
        <v>228</v>
      </c>
      <c r="AU317" s="184" t="s">
        <v>82</v>
      </c>
      <c r="AV317" s="14" t="s">
        <v>78</v>
      </c>
      <c r="AW317" s="14" t="s">
        <v>35</v>
      </c>
      <c r="AX317" s="14" t="s">
        <v>73</v>
      </c>
      <c r="AY317" s="184" t="s">
        <v>141</v>
      </c>
    </row>
    <row r="318" spans="2:65" s="12" customFormat="1" ht="11.25">
      <c r="B318" s="158"/>
      <c r="D318" s="156" t="s">
        <v>228</v>
      </c>
      <c r="E318" s="159" t="s">
        <v>19</v>
      </c>
      <c r="F318" s="160" t="s">
        <v>1674</v>
      </c>
      <c r="H318" s="161">
        <v>6.3</v>
      </c>
      <c r="I318" s="162"/>
      <c r="L318" s="158"/>
      <c r="M318" s="163"/>
      <c r="T318" s="164"/>
      <c r="AT318" s="159" t="s">
        <v>228</v>
      </c>
      <c r="AU318" s="159" t="s">
        <v>82</v>
      </c>
      <c r="AV318" s="12" t="s">
        <v>82</v>
      </c>
      <c r="AW318" s="12" t="s">
        <v>35</v>
      </c>
      <c r="AX318" s="12" t="s">
        <v>73</v>
      </c>
      <c r="AY318" s="159" t="s">
        <v>141</v>
      </c>
    </row>
    <row r="319" spans="2:65" s="12" customFormat="1" ht="11.25">
      <c r="B319" s="158"/>
      <c r="D319" s="156" t="s">
        <v>228</v>
      </c>
      <c r="E319" s="159" t="s">
        <v>19</v>
      </c>
      <c r="F319" s="160" t="s">
        <v>1675</v>
      </c>
      <c r="H319" s="161">
        <v>7.42</v>
      </c>
      <c r="I319" s="162"/>
      <c r="L319" s="158"/>
      <c r="M319" s="163"/>
      <c r="T319" s="164"/>
      <c r="AT319" s="159" t="s">
        <v>228</v>
      </c>
      <c r="AU319" s="159" t="s">
        <v>82</v>
      </c>
      <c r="AV319" s="12" t="s">
        <v>82</v>
      </c>
      <c r="AW319" s="12" t="s">
        <v>35</v>
      </c>
      <c r="AX319" s="12" t="s">
        <v>73</v>
      </c>
      <c r="AY319" s="159" t="s">
        <v>141</v>
      </c>
    </row>
    <row r="320" spans="2:65" s="14" customFormat="1" ht="11.25">
      <c r="B320" s="183"/>
      <c r="D320" s="156" t="s">
        <v>228</v>
      </c>
      <c r="E320" s="184" t="s">
        <v>19</v>
      </c>
      <c r="F320" s="185" t="s">
        <v>1646</v>
      </c>
      <c r="H320" s="184" t="s">
        <v>19</v>
      </c>
      <c r="I320" s="186"/>
      <c r="L320" s="183"/>
      <c r="M320" s="187"/>
      <c r="T320" s="188"/>
      <c r="AT320" s="184" t="s">
        <v>228</v>
      </c>
      <c r="AU320" s="184" t="s">
        <v>82</v>
      </c>
      <c r="AV320" s="14" t="s">
        <v>78</v>
      </c>
      <c r="AW320" s="14" t="s">
        <v>35</v>
      </c>
      <c r="AX320" s="14" t="s">
        <v>73</v>
      </c>
      <c r="AY320" s="184" t="s">
        <v>141</v>
      </c>
    </row>
    <row r="321" spans="2:65" s="12" customFormat="1" ht="11.25">
      <c r="B321" s="158"/>
      <c r="D321" s="156" t="s">
        <v>228</v>
      </c>
      <c r="E321" s="159" t="s">
        <v>19</v>
      </c>
      <c r="F321" s="160" t="s">
        <v>1676</v>
      </c>
      <c r="H321" s="161">
        <v>7.74</v>
      </c>
      <c r="I321" s="162"/>
      <c r="L321" s="158"/>
      <c r="M321" s="163"/>
      <c r="T321" s="164"/>
      <c r="AT321" s="159" t="s">
        <v>228</v>
      </c>
      <c r="AU321" s="159" t="s">
        <v>82</v>
      </c>
      <c r="AV321" s="12" t="s">
        <v>82</v>
      </c>
      <c r="AW321" s="12" t="s">
        <v>35</v>
      </c>
      <c r="AX321" s="12" t="s">
        <v>73</v>
      </c>
      <c r="AY321" s="159" t="s">
        <v>141</v>
      </c>
    </row>
    <row r="322" spans="2:65" s="12" customFormat="1" ht="11.25">
      <c r="B322" s="158"/>
      <c r="D322" s="156" t="s">
        <v>228</v>
      </c>
      <c r="E322" s="159" t="s">
        <v>19</v>
      </c>
      <c r="F322" s="160" t="s">
        <v>1677</v>
      </c>
      <c r="H322" s="161">
        <v>5.8</v>
      </c>
      <c r="I322" s="162"/>
      <c r="L322" s="158"/>
      <c r="M322" s="163"/>
      <c r="T322" s="164"/>
      <c r="AT322" s="159" t="s">
        <v>228</v>
      </c>
      <c r="AU322" s="159" t="s">
        <v>82</v>
      </c>
      <c r="AV322" s="12" t="s">
        <v>82</v>
      </c>
      <c r="AW322" s="12" t="s">
        <v>35</v>
      </c>
      <c r="AX322" s="12" t="s">
        <v>73</v>
      </c>
      <c r="AY322" s="159" t="s">
        <v>141</v>
      </c>
    </row>
    <row r="323" spans="2:65" s="12" customFormat="1" ht="11.25">
      <c r="B323" s="158"/>
      <c r="D323" s="156" t="s">
        <v>228</v>
      </c>
      <c r="E323" s="159" t="s">
        <v>19</v>
      </c>
      <c r="F323" s="160" t="s">
        <v>1676</v>
      </c>
      <c r="H323" s="161">
        <v>7.74</v>
      </c>
      <c r="I323" s="162"/>
      <c r="L323" s="158"/>
      <c r="M323" s="163"/>
      <c r="T323" s="164"/>
      <c r="AT323" s="159" t="s">
        <v>228</v>
      </c>
      <c r="AU323" s="159" t="s">
        <v>82</v>
      </c>
      <c r="AV323" s="12" t="s">
        <v>82</v>
      </c>
      <c r="AW323" s="12" t="s">
        <v>35</v>
      </c>
      <c r="AX323" s="12" t="s">
        <v>73</v>
      </c>
      <c r="AY323" s="159" t="s">
        <v>141</v>
      </c>
    </row>
    <row r="324" spans="2:65" s="14" customFormat="1" ht="11.25">
      <c r="B324" s="183"/>
      <c r="D324" s="156" t="s">
        <v>228</v>
      </c>
      <c r="E324" s="184" t="s">
        <v>19</v>
      </c>
      <c r="F324" s="185" t="s">
        <v>1650</v>
      </c>
      <c r="H324" s="184" t="s">
        <v>19</v>
      </c>
      <c r="I324" s="186"/>
      <c r="L324" s="183"/>
      <c r="M324" s="187"/>
      <c r="T324" s="188"/>
      <c r="AT324" s="184" t="s">
        <v>228</v>
      </c>
      <c r="AU324" s="184" t="s">
        <v>82</v>
      </c>
      <c r="AV324" s="14" t="s">
        <v>78</v>
      </c>
      <c r="AW324" s="14" t="s">
        <v>35</v>
      </c>
      <c r="AX324" s="14" t="s">
        <v>73</v>
      </c>
      <c r="AY324" s="184" t="s">
        <v>141</v>
      </c>
    </row>
    <row r="325" spans="2:65" s="12" customFormat="1" ht="11.25">
      <c r="B325" s="158"/>
      <c r="D325" s="156" t="s">
        <v>228</v>
      </c>
      <c r="E325" s="159" t="s">
        <v>19</v>
      </c>
      <c r="F325" s="160" t="s">
        <v>1627</v>
      </c>
      <c r="H325" s="161">
        <v>1.5</v>
      </c>
      <c r="I325" s="162"/>
      <c r="L325" s="158"/>
      <c r="M325" s="163"/>
      <c r="T325" s="164"/>
      <c r="AT325" s="159" t="s">
        <v>228</v>
      </c>
      <c r="AU325" s="159" t="s">
        <v>82</v>
      </c>
      <c r="AV325" s="12" t="s">
        <v>82</v>
      </c>
      <c r="AW325" s="12" t="s">
        <v>35</v>
      </c>
      <c r="AX325" s="12" t="s">
        <v>73</v>
      </c>
      <c r="AY325" s="159" t="s">
        <v>141</v>
      </c>
    </row>
    <row r="326" spans="2:65" s="12" customFormat="1" ht="11.25">
      <c r="B326" s="158"/>
      <c r="D326" s="156" t="s">
        <v>228</v>
      </c>
      <c r="E326" s="159" t="s">
        <v>19</v>
      </c>
      <c r="F326" s="160" t="s">
        <v>1676</v>
      </c>
      <c r="H326" s="161">
        <v>7.74</v>
      </c>
      <c r="I326" s="162"/>
      <c r="L326" s="158"/>
      <c r="M326" s="163"/>
      <c r="T326" s="164"/>
      <c r="AT326" s="159" t="s">
        <v>228</v>
      </c>
      <c r="AU326" s="159" t="s">
        <v>82</v>
      </c>
      <c r="AV326" s="12" t="s">
        <v>82</v>
      </c>
      <c r="AW326" s="12" t="s">
        <v>35</v>
      </c>
      <c r="AX326" s="12" t="s">
        <v>73</v>
      </c>
      <c r="AY326" s="159" t="s">
        <v>141</v>
      </c>
    </row>
    <row r="327" spans="2:65" s="12" customFormat="1" ht="11.25">
      <c r="B327" s="158"/>
      <c r="D327" s="156" t="s">
        <v>228</v>
      </c>
      <c r="E327" s="159" t="s">
        <v>19</v>
      </c>
      <c r="F327" s="160" t="s">
        <v>1678</v>
      </c>
      <c r="H327" s="161">
        <v>11.61</v>
      </c>
      <c r="I327" s="162"/>
      <c r="L327" s="158"/>
      <c r="M327" s="163"/>
      <c r="T327" s="164"/>
      <c r="AT327" s="159" t="s">
        <v>228</v>
      </c>
      <c r="AU327" s="159" t="s">
        <v>82</v>
      </c>
      <c r="AV327" s="12" t="s">
        <v>82</v>
      </c>
      <c r="AW327" s="12" t="s">
        <v>35</v>
      </c>
      <c r="AX327" s="12" t="s">
        <v>73</v>
      </c>
      <c r="AY327" s="159" t="s">
        <v>141</v>
      </c>
    </row>
    <row r="328" spans="2:65" s="13" customFormat="1" ht="11.25">
      <c r="B328" s="165"/>
      <c r="D328" s="156" t="s">
        <v>228</v>
      </c>
      <c r="E328" s="166" t="s">
        <v>19</v>
      </c>
      <c r="F328" s="167" t="s">
        <v>256</v>
      </c>
      <c r="H328" s="168">
        <v>69.550000000000011</v>
      </c>
      <c r="I328" s="169"/>
      <c r="L328" s="165"/>
      <c r="M328" s="170"/>
      <c r="T328" s="171"/>
      <c r="AT328" s="166" t="s">
        <v>228</v>
      </c>
      <c r="AU328" s="166" t="s">
        <v>82</v>
      </c>
      <c r="AV328" s="13" t="s">
        <v>95</v>
      </c>
      <c r="AW328" s="13" t="s">
        <v>35</v>
      </c>
      <c r="AX328" s="13" t="s">
        <v>73</v>
      </c>
      <c r="AY328" s="166" t="s">
        <v>141</v>
      </c>
    </row>
    <row r="329" spans="2:65" s="12" customFormat="1" ht="11.25">
      <c r="B329" s="158"/>
      <c r="D329" s="156" t="s">
        <v>228</v>
      </c>
      <c r="E329" s="159" t="s">
        <v>19</v>
      </c>
      <c r="F329" s="160" t="s">
        <v>667</v>
      </c>
      <c r="H329" s="161">
        <v>70</v>
      </c>
      <c r="I329" s="162"/>
      <c r="L329" s="158"/>
      <c r="M329" s="163"/>
      <c r="T329" s="164"/>
      <c r="AT329" s="159" t="s">
        <v>228</v>
      </c>
      <c r="AU329" s="159" t="s">
        <v>82</v>
      </c>
      <c r="AV329" s="12" t="s">
        <v>82</v>
      </c>
      <c r="AW329" s="12" t="s">
        <v>35</v>
      </c>
      <c r="AX329" s="12" t="s">
        <v>78</v>
      </c>
      <c r="AY329" s="159" t="s">
        <v>141</v>
      </c>
    </row>
    <row r="330" spans="2:65" s="1" customFormat="1" ht="24.2" customHeight="1">
      <c r="B330" s="32"/>
      <c r="C330" s="126" t="s">
        <v>191</v>
      </c>
      <c r="D330" s="126" t="s">
        <v>144</v>
      </c>
      <c r="E330" s="127" t="s">
        <v>1679</v>
      </c>
      <c r="F330" s="128" t="s">
        <v>1680</v>
      </c>
      <c r="G330" s="129" t="s">
        <v>171</v>
      </c>
      <c r="H330" s="130">
        <v>41</v>
      </c>
      <c r="I330" s="131"/>
      <c r="J330" s="132">
        <f>ROUND(I330*H330,2)</f>
        <v>0</v>
      </c>
      <c r="K330" s="133"/>
      <c r="L330" s="32"/>
      <c r="M330" s="134" t="s">
        <v>19</v>
      </c>
      <c r="N330" s="135" t="s">
        <v>45</v>
      </c>
      <c r="P330" s="136">
        <f>O330*H330</f>
        <v>0</v>
      </c>
      <c r="Q330" s="136">
        <v>3.0599999999999998E-3</v>
      </c>
      <c r="R330" s="136">
        <f>Q330*H330</f>
        <v>0.12545999999999999</v>
      </c>
      <c r="S330" s="136">
        <v>0</v>
      </c>
      <c r="T330" s="137">
        <f>S330*H330</f>
        <v>0</v>
      </c>
      <c r="AR330" s="138" t="s">
        <v>95</v>
      </c>
      <c r="AT330" s="138" t="s">
        <v>144</v>
      </c>
      <c r="AU330" s="138" t="s">
        <v>82</v>
      </c>
      <c r="AY330" s="17" t="s">
        <v>141</v>
      </c>
      <c r="BE330" s="139">
        <f>IF(N330="základní",J330,0)</f>
        <v>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7" t="s">
        <v>82</v>
      </c>
      <c r="BK330" s="139">
        <f>ROUND(I330*H330,2)</f>
        <v>0</v>
      </c>
      <c r="BL330" s="17" t="s">
        <v>95</v>
      </c>
      <c r="BM330" s="138" t="s">
        <v>1681</v>
      </c>
    </row>
    <row r="331" spans="2:65" s="1" customFormat="1" ht="11.25">
      <c r="B331" s="32"/>
      <c r="D331" s="152" t="s">
        <v>224</v>
      </c>
      <c r="F331" s="153" t="s">
        <v>1682</v>
      </c>
      <c r="I331" s="154"/>
      <c r="L331" s="32"/>
      <c r="M331" s="155"/>
      <c r="T331" s="53"/>
      <c r="AT331" s="17" t="s">
        <v>224</v>
      </c>
      <c r="AU331" s="17" t="s">
        <v>82</v>
      </c>
    </row>
    <row r="332" spans="2:65" s="1" customFormat="1" ht="37.9" customHeight="1">
      <c r="B332" s="32"/>
      <c r="C332" s="126" t="s">
        <v>355</v>
      </c>
      <c r="D332" s="126" t="s">
        <v>144</v>
      </c>
      <c r="E332" s="127" t="s">
        <v>1683</v>
      </c>
      <c r="F332" s="128" t="s">
        <v>1684</v>
      </c>
      <c r="G332" s="129" t="s">
        <v>162</v>
      </c>
      <c r="H332" s="130">
        <v>4</v>
      </c>
      <c r="I332" s="131"/>
      <c r="J332" s="132">
        <f>ROUND(I332*H332,2)</f>
        <v>0</v>
      </c>
      <c r="K332" s="133"/>
      <c r="L332" s="32"/>
      <c r="M332" s="134" t="s">
        <v>19</v>
      </c>
      <c r="N332" s="135" t="s">
        <v>45</v>
      </c>
      <c r="P332" s="136">
        <f>O332*H332</f>
        <v>0</v>
      </c>
      <c r="Q332" s="136">
        <v>0.17818000000000001</v>
      </c>
      <c r="R332" s="136">
        <f>Q332*H332</f>
        <v>0.71272000000000002</v>
      </c>
      <c r="S332" s="136">
        <v>0</v>
      </c>
      <c r="T332" s="137">
        <f>S332*H332</f>
        <v>0</v>
      </c>
      <c r="AR332" s="138" t="s">
        <v>95</v>
      </c>
      <c r="AT332" s="138" t="s">
        <v>144</v>
      </c>
      <c r="AU332" s="138" t="s">
        <v>82</v>
      </c>
      <c r="AY332" s="17" t="s">
        <v>141</v>
      </c>
      <c r="BE332" s="139">
        <f>IF(N332="základní",J332,0)</f>
        <v>0</v>
      </c>
      <c r="BF332" s="139">
        <f>IF(N332="snížená",J332,0)</f>
        <v>0</v>
      </c>
      <c r="BG332" s="139">
        <f>IF(N332="zákl. přenesená",J332,0)</f>
        <v>0</v>
      </c>
      <c r="BH332" s="139">
        <f>IF(N332="sníž. přenesená",J332,0)</f>
        <v>0</v>
      </c>
      <c r="BI332" s="139">
        <f>IF(N332="nulová",J332,0)</f>
        <v>0</v>
      </c>
      <c r="BJ332" s="17" t="s">
        <v>82</v>
      </c>
      <c r="BK332" s="139">
        <f>ROUND(I332*H332,2)</f>
        <v>0</v>
      </c>
      <c r="BL332" s="17" t="s">
        <v>95</v>
      </c>
      <c r="BM332" s="138" t="s">
        <v>1685</v>
      </c>
    </row>
    <row r="333" spans="2:65" s="1" customFormat="1" ht="11.25">
      <c r="B333" s="32"/>
      <c r="D333" s="152" t="s">
        <v>224</v>
      </c>
      <c r="F333" s="153" t="s">
        <v>1686</v>
      </c>
      <c r="I333" s="154"/>
      <c r="L333" s="32"/>
      <c r="M333" s="155"/>
      <c r="T333" s="53"/>
      <c r="AT333" s="17" t="s">
        <v>224</v>
      </c>
      <c r="AU333" s="17" t="s">
        <v>82</v>
      </c>
    </row>
    <row r="334" spans="2:65" s="14" customFormat="1" ht="11.25">
      <c r="B334" s="183"/>
      <c r="D334" s="156" t="s">
        <v>228</v>
      </c>
      <c r="E334" s="184" t="s">
        <v>19</v>
      </c>
      <c r="F334" s="185" t="s">
        <v>1607</v>
      </c>
      <c r="H334" s="184" t="s">
        <v>19</v>
      </c>
      <c r="I334" s="186"/>
      <c r="L334" s="183"/>
      <c r="M334" s="187"/>
      <c r="T334" s="188"/>
      <c r="AT334" s="184" t="s">
        <v>228</v>
      </c>
      <c r="AU334" s="184" t="s">
        <v>82</v>
      </c>
      <c r="AV334" s="14" t="s">
        <v>78</v>
      </c>
      <c r="AW334" s="14" t="s">
        <v>35</v>
      </c>
      <c r="AX334" s="14" t="s">
        <v>73</v>
      </c>
      <c r="AY334" s="184" t="s">
        <v>141</v>
      </c>
    </row>
    <row r="335" spans="2:65" s="14" customFormat="1" ht="11.25">
      <c r="B335" s="183"/>
      <c r="D335" s="156" t="s">
        <v>228</v>
      </c>
      <c r="E335" s="184" t="s">
        <v>19</v>
      </c>
      <c r="F335" s="185" t="s">
        <v>1567</v>
      </c>
      <c r="H335" s="184" t="s">
        <v>19</v>
      </c>
      <c r="I335" s="186"/>
      <c r="L335" s="183"/>
      <c r="M335" s="187"/>
      <c r="T335" s="188"/>
      <c r="AT335" s="184" t="s">
        <v>228</v>
      </c>
      <c r="AU335" s="184" t="s">
        <v>82</v>
      </c>
      <c r="AV335" s="14" t="s">
        <v>78</v>
      </c>
      <c r="AW335" s="14" t="s">
        <v>35</v>
      </c>
      <c r="AX335" s="14" t="s">
        <v>73</v>
      </c>
      <c r="AY335" s="184" t="s">
        <v>141</v>
      </c>
    </row>
    <row r="336" spans="2:65" s="12" customFormat="1" ht="11.25">
      <c r="B336" s="158"/>
      <c r="D336" s="156" t="s">
        <v>228</v>
      </c>
      <c r="E336" s="159" t="s">
        <v>19</v>
      </c>
      <c r="F336" s="160" t="s">
        <v>1687</v>
      </c>
      <c r="H336" s="161">
        <v>1.26</v>
      </c>
      <c r="I336" s="162"/>
      <c r="L336" s="158"/>
      <c r="M336" s="163"/>
      <c r="T336" s="164"/>
      <c r="AT336" s="159" t="s">
        <v>228</v>
      </c>
      <c r="AU336" s="159" t="s">
        <v>82</v>
      </c>
      <c r="AV336" s="12" t="s">
        <v>82</v>
      </c>
      <c r="AW336" s="12" t="s">
        <v>35</v>
      </c>
      <c r="AX336" s="12" t="s">
        <v>73</v>
      </c>
      <c r="AY336" s="159" t="s">
        <v>141</v>
      </c>
    </row>
    <row r="337" spans="2:65" s="12" customFormat="1" ht="11.25">
      <c r="B337" s="158"/>
      <c r="D337" s="156" t="s">
        <v>228</v>
      </c>
      <c r="E337" s="159" t="s">
        <v>19</v>
      </c>
      <c r="F337" s="160" t="s">
        <v>1688</v>
      </c>
      <c r="H337" s="161">
        <v>1.123</v>
      </c>
      <c r="I337" s="162"/>
      <c r="L337" s="158"/>
      <c r="M337" s="163"/>
      <c r="T337" s="164"/>
      <c r="AT337" s="159" t="s">
        <v>228</v>
      </c>
      <c r="AU337" s="159" t="s">
        <v>82</v>
      </c>
      <c r="AV337" s="12" t="s">
        <v>82</v>
      </c>
      <c r="AW337" s="12" t="s">
        <v>35</v>
      </c>
      <c r="AX337" s="12" t="s">
        <v>73</v>
      </c>
      <c r="AY337" s="159" t="s">
        <v>141</v>
      </c>
    </row>
    <row r="338" spans="2:65" s="12" customFormat="1" ht="11.25">
      <c r="B338" s="158"/>
      <c r="D338" s="156" t="s">
        <v>228</v>
      </c>
      <c r="E338" s="159" t="s">
        <v>19</v>
      </c>
      <c r="F338" s="160" t="s">
        <v>1689</v>
      </c>
      <c r="H338" s="161">
        <v>0.46800000000000003</v>
      </c>
      <c r="I338" s="162"/>
      <c r="L338" s="158"/>
      <c r="M338" s="163"/>
      <c r="T338" s="164"/>
      <c r="AT338" s="159" t="s">
        <v>228</v>
      </c>
      <c r="AU338" s="159" t="s">
        <v>82</v>
      </c>
      <c r="AV338" s="12" t="s">
        <v>82</v>
      </c>
      <c r="AW338" s="12" t="s">
        <v>35</v>
      </c>
      <c r="AX338" s="12" t="s">
        <v>73</v>
      </c>
      <c r="AY338" s="159" t="s">
        <v>141</v>
      </c>
    </row>
    <row r="339" spans="2:65" s="14" customFormat="1" ht="11.25">
      <c r="B339" s="183"/>
      <c r="D339" s="156" t="s">
        <v>228</v>
      </c>
      <c r="E339" s="184" t="s">
        <v>19</v>
      </c>
      <c r="F339" s="185" t="s">
        <v>1572</v>
      </c>
      <c r="H339" s="184" t="s">
        <v>19</v>
      </c>
      <c r="I339" s="186"/>
      <c r="L339" s="183"/>
      <c r="M339" s="187"/>
      <c r="T339" s="188"/>
      <c r="AT339" s="184" t="s">
        <v>228</v>
      </c>
      <c r="AU339" s="184" t="s">
        <v>82</v>
      </c>
      <c r="AV339" s="14" t="s">
        <v>78</v>
      </c>
      <c r="AW339" s="14" t="s">
        <v>35</v>
      </c>
      <c r="AX339" s="14" t="s">
        <v>73</v>
      </c>
      <c r="AY339" s="184" t="s">
        <v>141</v>
      </c>
    </row>
    <row r="340" spans="2:65" s="12" customFormat="1" ht="11.25">
      <c r="B340" s="158"/>
      <c r="D340" s="156" t="s">
        <v>228</v>
      </c>
      <c r="E340" s="159" t="s">
        <v>19</v>
      </c>
      <c r="F340" s="160" t="s">
        <v>1690</v>
      </c>
      <c r="H340" s="161">
        <v>0.58699999999999997</v>
      </c>
      <c r="I340" s="162"/>
      <c r="L340" s="158"/>
      <c r="M340" s="163"/>
      <c r="T340" s="164"/>
      <c r="AT340" s="159" t="s">
        <v>228</v>
      </c>
      <c r="AU340" s="159" t="s">
        <v>82</v>
      </c>
      <c r="AV340" s="12" t="s">
        <v>82</v>
      </c>
      <c r="AW340" s="12" t="s">
        <v>35</v>
      </c>
      <c r="AX340" s="12" t="s">
        <v>73</v>
      </c>
      <c r="AY340" s="159" t="s">
        <v>141</v>
      </c>
    </row>
    <row r="341" spans="2:65" s="12" customFormat="1" ht="11.25">
      <c r="B341" s="158"/>
      <c r="D341" s="156" t="s">
        <v>228</v>
      </c>
      <c r="E341" s="159" t="s">
        <v>19</v>
      </c>
      <c r="F341" s="160" t="s">
        <v>1691</v>
      </c>
      <c r="H341" s="161">
        <v>0.54</v>
      </c>
      <c r="I341" s="162"/>
      <c r="L341" s="158"/>
      <c r="M341" s="163"/>
      <c r="T341" s="164"/>
      <c r="AT341" s="159" t="s">
        <v>228</v>
      </c>
      <c r="AU341" s="159" t="s">
        <v>82</v>
      </c>
      <c r="AV341" s="12" t="s">
        <v>82</v>
      </c>
      <c r="AW341" s="12" t="s">
        <v>35</v>
      </c>
      <c r="AX341" s="12" t="s">
        <v>73</v>
      </c>
      <c r="AY341" s="159" t="s">
        <v>141</v>
      </c>
    </row>
    <row r="342" spans="2:65" s="13" customFormat="1" ht="11.25">
      <c r="B342" s="165"/>
      <c r="D342" s="156" t="s">
        <v>228</v>
      </c>
      <c r="E342" s="166" t="s">
        <v>19</v>
      </c>
      <c r="F342" s="167" t="s">
        <v>256</v>
      </c>
      <c r="H342" s="168">
        <v>3.9779999999999998</v>
      </c>
      <c r="I342" s="169"/>
      <c r="L342" s="165"/>
      <c r="M342" s="170"/>
      <c r="T342" s="171"/>
      <c r="AT342" s="166" t="s">
        <v>228</v>
      </c>
      <c r="AU342" s="166" t="s">
        <v>82</v>
      </c>
      <c r="AV342" s="13" t="s">
        <v>95</v>
      </c>
      <c r="AW342" s="13" t="s">
        <v>35</v>
      </c>
      <c r="AX342" s="13" t="s">
        <v>73</v>
      </c>
      <c r="AY342" s="166" t="s">
        <v>141</v>
      </c>
    </row>
    <row r="343" spans="2:65" s="12" customFormat="1" ht="11.25">
      <c r="B343" s="158"/>
      <c r="D343" s="156" t="s">
        <v>228</v>
      </c>
      <c r="E343" s="159" t="s">
        <v>19</v>
      </c>
      <c r="F343" s="160" t="s">
        <v>95</v>
      </c>
      <c r="H343" s="161">
        <v>4</v>
      </c>
      <c r="I343" s="162"/>
      <c r="L343" s="158"/>
      <c r="M343" s="163"/>
      <c r="T343" s="164"/>
      <c r="AT343" s="159" t="s">
        <v>228</v>
      </c>
      <c r="AU343" s="159" t="s">
        <v>82</v>
      </c>
      <c r="AV343" s="12" t="s">
        <v>82</v>
      </c>
      <c r="AW343" s="12" t="s">
        <v>35</v>
      </c>
      <c r="AX343" s="12" t="s">
        <v>78</v>
      </c>
      <c r="AY343" s="159" t="s">
        <v>141</v>
      </c>
    </row>
    <row r="344" spans="2:65" s="1" customFormat="1" ht="49.15" customHeight="1">
      <c r="B344" s="32"/>
      <c r="C344" s="126" t="s">
        <v>194</v>
      </c>
      <c r="D344" s="126" t="s">
        <v>144</v>
      </c>
      <c r="E344" s="127" t="s">
        <v>1692</v>
      </c>
      <c r="F344" s="128" t="s">
        <v>1693</v>
      </c>
      <c r="G344" s="129" t="s">
        <v>162</v>
      </c>
      <c r="H344" s="130">
        <v>10</v>
      </c>
      <c r="I344" s="131"/>
      <c r="J344" s="132">
        <f>ROUND(I344*H344,2)</f>
        <v>0</v>
      </c>
      <c r="K344" s="133"/>
      <c r="L344" s="32"/>
      <c r="M344" s="134" t="s">
        <v>19</v>
      </c>
      <c r="N344" s="135" t="s">
        <v>45</v>
      </c>
      <c r="P344" s="136">
        <f>O344*H344</f>
        <v>0</v>
      </c>
      <c r="Q344" s="136">
        <v>8.8400000000000006E-3</v>
      </c>
      <c r="R344" s="136">
        <f>Q344*H344</f>
        <v>8.8400000000000006E-2</v>
      </c>
      <c r="S344" s="136">
        <v>0</v>
      </c>
      <c r="T344" s="137">
        <f>S344*H344</f>
        <v>0</v>
      </c>
      <c r="AR344" s="138" t="s">
        <v>95</v>
      </c>
      <c r="AT344" s="138" t="s">
        <v>144</v>
      </c>
      <c r="AU344" s="138" t="s">
        <v>82</v>
      </c>
      <c r="AY344" s="17" t="s">
        <v>141</v>
      </c>
      <c r="BE344" s="139">
        <f>IF(N344="základní",J344,0)</f>
        <v>0</v>
      </c>
      <c r="BF344" s="139">
        <f>IF(N344="snížená",J344,0)</f>
        <v>0</v>
      </c>
      <c r="BG344" s="139">
        <f>IF(N344="zákl. přenesená",J344,0)</f>
        <v>0</v>
      </c>
      <c r="BH344" s="139">
        <f>IF(N344="sníž. přenesená",J344,0)</f>
        <v>0</v>
      </c>
      <c r="BI344" s="139">
        <f>IF(N344="nulová",J344,0)</f>
        <v>0</v>
      </c>
      <c r="BJ344" s="17" t="s">
        <v>82</v>
      </c>
      <c r="BK344" s="139">
        <f>ROUND(I344*H344,2)</f>
        <v>0</v>
      </c>
      <c r="BL344" s="17" t="s">
        <v>95</v>
      </c>
      <c r="BM344" s="138" t="s">
        <v>1694</v>
      </c>
    </row>
    <row r="345" spans="2:65" s="1" customFormat="1" ht="11.25">
      <c r="B345" s="32"/>
      <c r="D345" s="152" t="s">
        <v>224</v>
      </c>
      <c r="F345" s="153" t="s">
        <v>1695</v>
      </c>
      <c r="I345" s="154"/>
      <c r="L345" s="32"/>
      <c r="M345" s="155"/>
      <c r="T345" s="53"/>
      <c r="AT345" s="17" t="s">
        <v>224</v>
      </c>
      <c r="AU345" s="17" t="s">
        <v>82</v>
      </c>
    </row>
    <row r="346" spans="2:65" s="14" customFormat="1" ht="11.25">
      <c r="B346" s="183"/>
      <c r="D346" s="156" t="s">
        <v>228</v>
      </c>
      <c r="E346" s="184" t="s">
        <v>19</v>
      </c>
      <c r="F346" s="185" t="s">
        <v>1607</v>
      </c>
      <c r="H346" s="184" t="s">
        <v>19</v>
      </c>
      <c r="I346" s="186"/>
      <c r="L346" s="183"/>
      <c r="M346" s="187"/>
      <c r="T346" s="188"/>
      <c r="AT346" s="184" t="s">
        <v>228</v>
      </c>
      <c r="AU346" s="184" t="s">
        <v>82</v>
      </c>
      <c r="AV346" s="14" t="s">
        <v>78</v>
      </c>
      <c r="AW346" s="14" t="s">
        <v>35</v>
      </c>
      <c r="AX346" s="14" t="s">
        <v>73</v>
      </c>
      <c r="AY346" s="184" t="s">
        <v>141</v>
      </c>
    </row>
    <row r="347" spans="2:65" s="14" customFormat="1" ht="11.25">
      <c r="B347" s="183"/>
      <c r="D347" s="156" t="s">
        <v>228</v>
      </c>
      <c r="E347" s="184" t="s">
        <v>19</v>
      </c>
      <c r="F347" s="185" t="s">
        <v>1567</v>
      </c>
      <c r="H347" s="184" t="s">
        <v>19</v>
      </c>
      <c r="I347" s="186"/>
      <c r="L347" s="183"/>
      <c r="M347" s="187"/>
      <c r="T347" s="188"/>
      <c r="AT347" s="184" t="s">
        <v>228</v>
      </c>
      <c r="AU347" s="184" t="s">
        <v>82</v>
      </c>
      <c r="AV347" s="14" t="s">
        <v>78</v>
      </c>
      <c r="AW347" s="14" t="s">
        <v>35</v>
      </c>
      <c r="AX347" s="14" t="s">
        <v>73</v>
      </c>
      <c r="AY347" s="184" t="s">
        <v>141</v>
      </c>
    </row>
    <row r="348" spans="2:65" s="12" customFormat="1" ht="11.25">
      <c r="B348" s="158"/>
      <c r="D348" s="156" t="s">
        <v>228</v>
      </c>
      <c r="E348" s="159" t="s">
        <v>19</v>
      </c>
      <c r="F348" s="160" t="s">
        <v>1687</v>
      </c>
      <c r="H348" s="161">
        <v>1.26</v>
      </c>
      <c r="I348" s="162"/>
      <c r="L348" s="158"/>
      <c r="M348" s="163"/>
      <c r="T348" s="164"/>
      <c r="AT348" s="159" t="s">
        <v>228</v>
      </c>
      <c r="AU348" s="159" t="s">
        <v>82</v>
      </c>
      <c r="AV348" s="12" t="s">
        <v>82</v>
      </c>
      <c r="AW348" s="12" t="s">
        <v>35</v>
      </c>
      <c r="AX348" s="12" t="s">
        <v>73</v>
      </c>
      <c r="AY348" s="159" t="s">
        <v>141</v>
      </c>
    </row>
    <row r="349" spans="2:65" s="12" customFormat="1" ht="11.25">
      <c r="B349" s="158"/>
      <c r="D349" s="156" t="s">
        <v>228</v>
      </c>
      <c r="E349" s="159" t="s">
        <v>19</v>
      </c>
      <c r="F349" s="160" t="s">
        <v>1696</v>
      </c>
      <c r="H349" s="161">
        <v>1.587</v>
      </c>
      <c r="I349" s="162"/>
      <c r="L349" s="158"/>
      <c r="M349" s="163"/>
      <c r="T349" s="164"/>
      <c r="AT349" s="159" t="s">
        <v>228</v>
      </c>
      <c r="AU349" s="159" t="s">
        <v>82</v>
      </c>
      <c r="AV349" s="12" t="s">
        <v>82</v>
      </c>
      <c r="AW349" s="12" t="s">
        <v>35</v>
      </c>
      <c r="AX349" s="12" t="s">
        <v>73</v>
      </c>
      <c r="AY349" s="159" t="s">
        <v>141</v>
      </c>
    </row>
    <row r="350" spans="2:65" s="12" customFormat="1" ht="11.25">
      <c r="B350" s="158"/>
      <c r="D350" s="156" t="s">
        <v>228</v>
      </c>
      <c r="E350" s="159" t="s">
        <v>19</v>
      </c>
      <c r="F350" s="160" t="s">
        <v>1697</v>
      </c>
      <c r="H350" s="161">
        <v>1.375</v>
      </c>
      <c r="I350" s="162"/>
      <c r="L350" s="158"/>
      <c r="M350" s="163"/>
      <c r="T350" s="164"/>
      <c r="AT350" s="159" t="s">
        <v>228</v>
      </c>
      <c r="AU350" s="159" t="s">
        <v>82</v>
      </c>
      <c r="AV350" s="12" t="s">
        <v>82</v>
      </c>
      <c r="AW350" s="12" t="s">
        <v>35</v>
      </c>
      <c r="AX350" s="12" t="s">
        <v>73</v>
      </c>
      <c r="AY350" s="159" t="s">
        <v>141</v>
      </c>
    </row>
    <row r="351" spans="2:65" s="12" customFormat="1" ht="11.25">
      <c r="B351" s="158"/>
      <c r="D351" s="156" t="s">
        <v>228</v>
      </c>
      <c r="E351" s="159" t="s">
        <v>19</v>
      </c>
      <c r="F351" s="160" t="s">
        <v>1688</v>
      </c>
      <c r="H351" s="161">
        <v>1.123</v>
      </c>
      <c r="I351" s="162"/>
      <c r="L351" s="158"/>
      <c r="M351" s="163"/>
      <c r="T351" s="164"/>
      <c r="AT351" s="159" t="s">
        <v>228</v>
      </c>
      <c r="AU351" s="159" t="s">
        <v>82</v>
      </c>
      <c r="AV351" s="12" t="s">
        <v>82</v>
      </c>
      <c r="AW351" s="12" t="s">
        <v>35</v>
      </c>
      <c r="AX351" s="12" t="s">
        <v>73</v>
      </c>
      <c r="AY351" s="159" t="s">
        <v>141</v>
      </c>
    </row>
    <row r="352" spans="2:65" s="12" customFormat="1" ht="11.25">
      <c r="B352" s="158"/>
      <c r="D352" s="156" t="s">
        <v>228</v>
      </c>
      <c r="E352" s="159" t="s">
        <v>19</v>
      </c>
      <c r="F352" s="160" t="s">
        <v>1698</v>
      </c>
      <c r="H352" s="161">
        <v>0.72299999999999998</v>
      </c>
      <c r="I352" s="162"/>
      <c r="L352" s="158"/>
      <c r="M352" s="163"/>
      <c r="T352" s="164"/>
      <c r="AT352" s="159" t="s">
        <v>228</v>
      </c>
      <c r="AU352" s="159" t="s">
        <v>82</v>
      </c>
      <c r="AV352" s="12" t="s">
        <v>82</v>
      </c>
      <c r="AW352" s="12" t="s">
        <v>35</v>
      </c>
      <c r="AX352" s="12" t="s">
        <v>73</v>
      </c>
      <c r="AY352" s="159" t="s">
        <v>141</v>
      </c>
    </row>
    <row r="353" spans="2:65" s="12" customFormat="1" ht="11.25">
      <c r="B353" s="158"/>
      <c r="D353" s="156" t="s">
        <v>228</v>
      </c>
      <c r="E353" s="159" t="s">
        <v>19</v>
      </c>
      <c r="F353" s="160" t="s">
        <v>1699</v>
      </c>
      <c r="H353" s="161">
        <v>0.54100000000000004</v>
      </c>
      <c r="I353" s="162"/>
      <c r="L353" s="158"/>
      <c r="M353" s="163"/>
      <c r="T353" s="164"/>
      <c r="AT353" s="159" t="s">
        <v>228</v>
      </c>
      <c r="AU353" s="159" t="s">
        <v>82</v>
      </c>
      <c r="AV353" s="12" t="s">
        <v>82</v>
      </c>
      <c r="AW353" s="12" t="s">
        <v>35</v>
      </c>
      <c r="AX353" s="12" t="s">
        <v>73</v>
      </c>
      <c r="AY353" s="159" t="s">
        <v>141</v>
      </c>
    </row>
    <row r="354" spans="2:65" s="12" customFormat="1" ht="11.25">
      <c r="B354" s="158"/>
      <c r="D354" s="156" t="s">
        <v>228</v>
      </c>
      <c r="E354" s="159" t="s">
        <v>19</v>
      </c>
      <c r="F354" s="160" t="s">
        <v>1689</v>
      </c>
      <c r="H354" s="161">
        <v>0.46800000000000003</v>
      </c>
      <c r="I354" s="162"/>
      <c r="L354" s="158"/>
      <c r="M354" s="163"/>
      <c r="T354" s="164"/>
      <c r="AT354" s="159" t="s">
        <v>228</v>
      </c>
      <c r="AU354" s="159" t="s">
        <v>82</v>
      </c>
      <c r="AV354" s="12" t="s">
        <v>82</v>
      </c>
      <c r="AW354" s="12" t="s">
        <v>35</v>
      </c>
      <c r="AX354" s="12" t="s">
        <v>73</v>
      </c>
      <c r="AY354" s="159" t="s">
        <v>141</v>
      </c>
    </row>
    <row r="355" spans="2:65" s="12" customFormat="1" ht="11.25">
      <c r="B355" s="158"/>
      <c r="D355" s="156" t="s">
        <v>228</v>
      </c>
      <c r="E355" s="159" t="s">
        <v>19</v>
      </c>
      <c r="F355" s="160" t="s">
        <v>1700</v>
      </c>
      <c r="H355" s="161">
        <v>0.40799999999999997</v>
      </c>
      <c r="I355" s="162"/>
      <c r="L355" s="158"/>
      <c r="M355" s="163"/>
      <c r="T355" s="164"/>
      <c r="AT355" s="159" t="s">
        <v>228</v>
      </c>
      <c r="AU355" s="159" t="s">
        <v>82</v>
      </c>
      <c r="AV355" s="12" t="s">
        <v>82</v>
      </c>
      <c r="AW355" s="12" t="s">
        <v>35</v>
      </c>
      <c r="AX355" s="12" t="s">
        <v>73</v>
      </c>
      <c r="AY355" s="159" t="s">
        <v>141</v>
      </c>
    </row>
    <row r="356" spans="2:65" s="14" customFormat="1" ht="11.25">
      <c r="B356" s="183"/>
      <c r="D356" s="156" t="s">
        <v>228</v>
      </c>
      <c r="E356" s="184" t="s">
        <v>19</v>
      </c>
      <c r="F356" s="185" t="s">
        <v>1572</v>
      </c>
      <c r="H356" s="184" t="s">
        <v>19</v>
      </c>
      <c r="I356" s="186"/>
      <c r="L356" s="183"/>
      <c r="M356" s="187"/>
      <c r="T356" s="188"/>
      <c r="AT356" s="184" t="s">
        <v>228</v>
      </c>
      <c r="AU356" s="184" t="s">
        <v>82</v>
      </c>
      <c r="AV356" s="14" t="s">
        <v>78</v>
      </c>
      <c r="AW356" s="14" t="s">
        <v>35</v>
      </c>
      <c r="AX356" s="14" t="s">
        <v>73</v>
      </c>
      <c r="AY356" s="184" t="s">
        <v>141</v>
      </c>
    </row>
    <row r="357" spans="2:65" s="12" customFormat="1" ht="11.25">
      <c r="B357" s="158"/>
      <c r="D357" s="156" t="s">
        <v>228</v>
      </c>
      <c r="E357" s="159" t="s">
        <v>19</v>
      </c>
      <c r="F357" s="160" t="s">
        <v>1690</v>
      </c>
      <c r="H357" s="161">
        <v>0.58699999999999997</v>
      </c>
      <c r="I357" s="162"/>
      <c r="L357" s="158"/>
      <c r="M357" s="163"/>
      <c r="T357" s="164"/>
      <c r="AT357" s="159" t="s">
        <v>228</v>
      </c>
      <c r="AU357" s="159" t="s">
        <v>82</v>
      </c>
      <c r="AV357" s="12" t="s">
        <v>82</v>
      </c>
      <c r="AW357" s="12" t="s">
        <v>35</v>
      </c>
      <c r="AX357" s="12" t="s">
        <v>73</v>
      </c>
      <c r="AY357" s="159" t="s">
        <v>141</v>
      </c>
    </row>
    <row r="358" spans="2:65" s="12" customFormat="1" ht="11.25">
      <c r="B358" s="158"/>
      <c r="D358" s="156" t="s">
        <v>228</v>
      </c>
      <c r="E358" s="159" t="s">
        <v>19</v>
      </c>
      <c r="F358" s="160" t="s">
        <v>1701</v>
      </c>
      <c r="H358" s="161">
        <v>0.497</v>
      </c>
      <c r="I358" s="162"/>
      <c r="L358" s="158"/>
      <c r="M358" s="163"/>
      <c r="T358" s="164"/>
      <c r="AT358" s="159" t="s">
        <v>228</v>
      </c>
      <c r="AU358" s="159" t="s">
        <v>82</v>
      </c>
      <c r="AV358" s="12" t="s">
        <v>82</v>
      </c>
      <c r="AW358" s="12" t="s">
        <v>35</v>
      </c>
      <c r="AX358" s="12" t="s">
        <v>73</v>
      </c>
      <c r="AY358" s="159" t="s">
        <v>141</v>
      </c>
    </row>
    <row r="359" spans="2:65" s="12" customFormat="1" ht="11.25">
      <c r="B359" s="158"/>
      <c r="D359" s="156" t="s">
        <v>228</v>
      </c>
      <c r="E359" s="159" t="s">
        <v>19</v>
      </c>
      <c r="F359" s="160" t="s">
        <v>1691</v>
      </c>
      <c r="H359" s="161">
        <v>0.54</v>
      </c>
      <c r="I359" s="162"/>
      <c r="L359" s="158"/>
      <c r="M359" s="163"/>
      <c r="T359" s="164"/>
      <c r="AT359" s="159" t="s">
        <v>228</v>
      </c>
      <c r="AU359" s="159" t="s">
        <v>82</v>
      </c>
      <c r="AV359" s="12" t="s">
        <v>82</v>
      </c>
      <c r="AW359" s="12" t="s">
        <v>35</v>
      </c>
      <c r="AX359" s="12" t="s">
        <v>73</v>
      </c>
      <c r="AY359" s="159" t="s">
        <v>141</v>
      </c>
    </row>
    <row r="360" spans="2:65" s="12" customFormat="1" ht="11.25">
      <c r="B360" s="158"/>
      <c r="D360" s="156" t="s">
        <v>228</v>
      </c>
      <c r="E360" s="159" t="s">
        <v>19</v>
      </c>
      <c r="F360" s="160" t="s">
        <v>1702</v>
      </c>
      <c r="H360" s="161">
        <v>0.52</v>
      </c>
      <c r="I360" s="162"/>
      <c r="L360" s="158"/>
      <c r="M360" s="163"/>
      <c r="T360" s="164"/>
      <c r="AT360" s="159" t="s">
        <v>228</v>
      </c>
      <c r="AU360" s="159" t="s">
        <v>82</v>
      </c>
      <c r="AV360" s="12" t="s">
        <v>82</v>
      </c>
      <c r="AW360" s="12" t="s">
        <v>35</v>
      </c>
      <c r="AX360" s="12" t="s">
        <v>73</v>
      </c>
      <c r="AY360" s="159" t="s">
        <v>141</v>
      </c>
    </row>
    <row r="361" spans="2:65" s="13" customFormat="1" ht="11.25">
      <c r="B361" s="165"/>
      <c r="D361" s="156" t="s">
        <v>228</v>
      </c>
      <c r="E361" s="166" t="s">
        <v>19</v>
      </c>
      <c r="F361" s="167" t="s">
        <v>256</v>
      </c>
      <c r="H361" s="168">
        <v>9.6290000000000013</v>
      </c>
      <c r="I361" s="169"/>
      <c r="L361" s="165"/>
      <c r="M361" s="170"/>
      <c r="T361" s="171"/>
      <c r="AT361" s="166" t="s">
        <v>228</v>
      </c>
      <c r="AU361" s="166" t="s">
        <v>82</v>
      </c>
      <c r="AV361" s="13" t="s">
        <v>95</v>
      </c>
      <c r="AW361" s="13" t="s">
        <v>35</v>
      </c>
      <c r="AX361" s="13" t="s">
        <v>73</v>
      </c>
      <c r="AY361" s="166" t="s">
        <v>141</v>
      </c>
    </row>
    <row r="362" spans="2:65" s="12" customFormat="1" ht="11.25">
      <c r="B362" s="158"/>
      <c r="D362" s="156" t="s">
        <v>228</v>
      </c>
      <c r="E362" s="159" t="s">
        <v>19</v>
      </c>
      <c r="F362" s="160" t="s">
        <v>159</v>
      </c>
      <c r="H362" s="161">
        <v>10</v>
      </c>
      <c r="I362" s="162"/>
      <c r="L362" s="158"/>
      <c r="M362" s="163"/>
      <c r="T362" s="164"/>
      <c r="AT362" s="159" t="s">
        <v>228</v>
      </c>
      <c r="AU362" s="159" t="s">
        <v>82</v>
      </c>
      <c r="AV362" s="12" t="s">
        <v>82</v>
      </c>
      <c r="AW362" s="12" t="s">
        <v>35</v>
      </c>
      <c r="AX362" s="12" t="s">
        <v>78</v>
      </c>
      <c r="AY362" s="159" t="s">
        <v>141</v>
      </c>
    </row>
    <row r="363" spans="2:65" s="10" customFormat="1" ht="22.9" customHeight="1">
      <c r="B363" s="116"/>
      <c r="D363" s="117" t="s">
        <v>72</v>
      </c>
      <c r="E363" s="150" t="s">
        <v>95</v>
      </c>
      <c r="F363" s="150" t="s">
        <v>1703</v>
      </c>
      <c r="I363" s="119"/>
      <c r="J363" s="151">
        <f>BK363</f>
        <v>0</v>
      </c>
      <c r="L363" s="116"/>
      <c r="M363" s="121"/>
      <c r="P363" s="122">
        <f>SUM(P364:P397)</f>
        <v>0</v>
      </c>
      <c r="R363" s="122">
        <f>SUM(R364:R397)</f>
        <v>11.558180000000002</v>
      </c>
      <c r="T363" s="123">
        <f>SUM(T364:T397)</f>
        <v>0</v>
      </c>
      <c r="AR363" s="117" t="s">
        <v>78</v>
      </c>
      <c r="AT363" s="124" t="s">
        <v>72</v>
      </c>
      <c r="AU363" s="124" t="s">
        <v>78</v>
      </c>
      <c r="AY363" s="117" t="s">
        <v>141</v>
      </c>
      <c r="BK363" s="125">
        <f>SUM(BK364:BK397)</f>
        <v>0</v>
      </c>
    </row>
    <row r="364" spans="2:65" s="1" customFormat="1" ht="37.9" customHeight="1">
      <c r="B364" s="32"/>
      <c r="C364" s="126" t="s">
        <v>364</v>
      </c>
      <c r="D364" s="126" t="s">
        <v>144</v>
      </c>
      <c r="E364" s="127" t="s">
        <v>1704</v>
      </c>
      <c r="F364" s="128" t="s">
        <v>1705</v>
      </c>
      <c r="G364" s="129" t="s">
        <v>162</v>
      </c>
      <c r="H364" s="130">
        <v>117</v>
      </c>
      <c r="I364" s="131"/>
      <c r="J364" s="132">
        <f>ROUND(I364*H364,2)</f>
        <v>0</v>
      </c>
      <c r="K364" s="133"/>
      <c r="L364" s="32"/>
      <c r="M364" s="134" t="s">
        <v>19</v>
      </c>
      <c r="N364" s="135" t="s">
        <v>45</v>
      </c>
      <c r="P364" s="136">
        <f>O364*H364</f>
        <v>0</v>
      </c>
      <c r="Q364" s="136">
        <v>8.8000000000000003E-4</v>
      </c>
      <c r="R364" s="136">
        <f>Q364*H364</f>
        <v>0.10296000000000001</v>
      </c>
      <c r="S364" s="136">
        <v>0</v>
      </c>
      <c r="T364" s="137">
        <f>S364*H364</f>
        <v>0</v>
      </c>
      <c r="AR364" s="138" t="s">
        <v>95</v>
      </c>
      <c r="AT364" s="138" t="s">
        <v>144</v>
      </c>
      <c r="AU364" s="138" t="s">
        <v>82</v>
      </c>
      <c r="AY364" s="17" t="s">
        <v>141</v>
      </c>
      <c r="BE364" s="139">
        <f>IF(N364="základní",J364,0)</f>
        <v>0</v>
      </c>
      <c r="BF364" s="139">
        <f>IF(N364="snížená",J364,0)</f>
        <v>0</v>
      </c>
      <c r="BG364" s="139">
        <f>IF(N364="zákl. přenesená",J364,0)</f>
        <v>0</v>
      </c>
      <c r="BH364" s="139">
        <f>IF(N364="sníž. přenesená",J364,0)</f>
        <v>0</v>
      </c>
      <c r="BI364" s="139">
        <f>IF(N364="nulová",J364,0)</f>
        <v>0</v>
      </c>
      <c r="BJ364" s="17" t="s">
        <v>82</v>
      </c>
      <c r="BK364" s="139">
        <f>ROUND(I364*H364,2)</f>
        <v>0</v>
      </c>
      <c r="BL364" s="17" t="s">
        <v>95</v>
      </c>
      <c r="BM364" s="138" t="s">
        <v>1706</v>
      </c>
    </row>
    <row r="365" spans="2:65" s="1" customFormat="1" ht="11.25">
      <c r="B365" s="32"/>
      <c r="D365" s="152" t="s">
        <v>224</v>
      </c>
      <c r="F365" s="153" t="s">
        <v>1707</v>
      </c>
      <c r="I365" s="154"/>
      <c r="L365" s="32"/>
      <c r="M365" s="155"/>
      <c r="T365" s="53"/>
      <c r="AT365" s="17" t="s">
        <v>224</v>
      </c>
      <c r="AU365" s="17" t="s">
        <v>82</v>
      </c>
    </row>
    <row r="366" spans="2:65" s="14" customFormat="1" ht="11.25">
      <c r="B366" s="183"/>
      <c r="D366" s="156" t="s">
        <v>228</v>
      </c>
      <c r="E366" s="184" t="s">
        <v>19</v>
      </c>
      <c r="F366" s="185" t="s">
        <v>1708</v>
      </c>
      <c r="H366" s="184" t="s">
        <v>19</v>
      </c>
      <c r="I366" s="186"/>
      <c r="L366" s="183"/>
      <c r="M366" s="187"/>
      <c r="T366" s="188"/>
      <c r="AT366" s="184" t="s">
        <v>228</v>
      </c>
      <c r="AU366" s="184" t="s">
        <v>82</v>
      </c>
      <c r="AV366" s="14" t="s">
        <v>78</v>
      </c>
      <c r="AW366" s="14" t="s">
        <v>35</v>
      </c>
      <c r="AX366" s="14" t="s">
        <v>73</v>
      </c>
      <c r="AY366" s="184" t="s">
        <v>141</v>
      </c>
    </row>
    <row r="367" spans="2:65" s="12" customFormat="1" ht="11.25">
      <c r="B367" s="158"/>
      <c r="D367" s="156" t="s">
        <v>228</v>
      </c>
      <c r="E367" s="159" t="s">
        <v>19</v>
      </c>
      <c r="F367" s="160" t="s">
        <v>1709</v>
      </c>
      <c r="H367" s="161">
        <v>8.8699999999999992</v>
      </c>
      <c r="I367" s="162"/>
      <c r="L367" s="158"/>
      <c r="M367" s="163"/>
      <c r="T367" s="164"/>
      <c r="AT367" s="159" t="s">
        <v>228</v>
      </c>
      <c r="AU367" s="159" t="s">
        <v>82</v>
      </c>
      <c r="AV367" s="12" t="s">
        <v>82</v>
      </c>
      <c r="AW367" s="12" t="s">
        <v>35</v>
      </c>
      <c r="AX367" s="12" t="s">
        <v>73</v>
      </c>
      <c r="AY367" s="159" t="s">
        <v>141</v>
      </c>
    </row>
    <row r="368" spans="2:65" s="12" customFormat="1" ht="11.25">
      <c r="B368" s="158"/>
      <c r="D368" s="156" t="s">
        <v>228</v>
      </c>
      <c r="E368" s="159" t="s">
        <v>19</v>
      </c>
      <c r="F368" s="160" t="s">
        <v>1710</v>
      </c>
      <c r="H368" s="161">
        <v>14.637</v>
      </c>
      <c r="I368" s="162"/>
      <c r="L368" s="158"/>
      <c r="M368" s="163"/>
      <c r="T368" s="164"/>
      <c r="AT368" s="159" t="s">
        <v>228</v>
      </c>
      <c r="AU368" s="159" t="s">
        <v>82</v>
      </c>
      <c r="AV368" s="12" t="s">
        <v>82</v>
      </c>
      <c r="AW368" s="12" t="s">
        <v>35</v>
      </c>
      <c r="AX368" s="12" t="s">
        <v>73</v>
      </c>
      <c r="AY368" s="159" t="s">
        <v>141</v>
      </c>
    </row>
    <row r="369" spans="2:65" s="12" customFormat="1" ht="11.25">
      <c r="B369" s="158"/>
      <c r="D369" s="156" t="s">
        <v>228</v>
      </c>
      <c r="E369" s="159" t="s">
        <v>19</v>
      </c>
      <c r="F369" s="160" t="s">
        <v>1711</v>
      </c>
      <c r="H369" s="161">
        <v>20.170999999999999</v>
      </c>
      <c r="I369" s="162"/>
      <c r="L369" s="158"/>
      <c r="M369" s="163"/>
      <c r="T369" s="164"/>
      <c r="AT369" s="159" t="s">
        <v>228</v>
      </c>
      <c r="AU369" s="159" t="s">
        <v>82</v>
      </c>
      <c r="AV369" s="12" t="s">
        <v>82</v>
      </c>
      <c r="AW369" s="12" t="s">
        <v>35</v>
      </c>
      <c r="AX369" s="12" t="s">
        <v>73</v>
      </c>
      <c r="AY369" s="159" t="s">
        <v>141</v>
      </c>
    </row>
    <row r="370" spans="2:65" s="12" customFormat="1" ht="11.25">
      <c r="B370" s="158"/>
      <c r="D370" s="156" t="s">
        <v>228</v>
      </c>
      <c r="E370" s="159" t="s">
        <v>19</v>
      </c>
      <c r="F370" s="160" t="s">
        <v>1712</v>
      </c>
      <c r="H370" s="161">
        <v>18.77</v>
      </c>
      <c r="I370" s="162"/>
      <c r="L370" s="158"/>
      <c r="M370" s="163"/>
      <c r="T370" s="164"/>
      <c r="AT370" s="159" t="s">
        <v>228</v>
      </c>
      <c r="AU370" s="159" t="s">
        <v>82</v>
      </c>
      <c r="AV370" s="12" t="s">
        <v>82</v>
      </c>
      <c r="AW370" s="12" t="s">
        <v>35</v>
      </c>
      <c r="AX370" s="12" t="s">
        <v>73</v>
      </c>
      <c r="AY370" s="159" t="s">
        <v>141</v>
      </c>
    </row>
    <row r="371" spans="2:65" s="12" customFormat="1" ht="11.25">
      <c r="B371" s="158"/>
      <c r="D371" s="156" t="s">
        <v>228</v>
      </c>
      <c r="E371" s="159" t="s">
        <v>19</v>
      </c>
      <c r="F371" s="160" t="s">
        <v>1713</v>
      </c>
      <c r="H371" s="161">
        <v>20.408000000000001</v>
      </c>
      <c r="I371" s="162"/>
      <c r="L371" s="158"/>
      <c r="M371" s="163"/>
      <c r="T371" s="164"/>
      <c r="AT371" s="159" t="s">
        <v>228</v>
      </c>
      <c r="AU371" s="159" t="s">
        <v>82</v>
      </c>
      <c r="AV371" s="12" t="s">
        <v>82</v>
      </c>
      <c r="AW371" s="12" t="s">
        <v>35</v>
      </c>
      <c r="AX371" s="12" t="s">
        <v>73</v>
      </c>
      <c r="AY371" s="159" t="s">
        <v>141</v>
      </c>
    </row>
    <row r="372" spans="2:65" s="12" customFormat="1" ht="11.25">
      <c r="B372" s="158"/>
      <c r="D372" s="156" t="s">
        <v>228</v>
      </c>
      <c r="E372" s="159" t="s">
        <v>19</v>
      </c>
      <c r="F372" s="160" t="s">
        <v>1714</v>
      </c>
      <c r="H372" s="161">
        <v>14.808999999999999</v>
      </c>
      <c r="I372" s="162"/>
      <c r="L372" s="158"/>
      <c r="M372" s="163"/>
      <c r="T372" s="164"/>
      <c r="AT372" s="159" t="s">
        <v>228</v>
      </c>
      <c r="AU372" s="159" t="s">
        <v>82</v>
      </c>
      <c r="AV372" s="12" t="s">
        <v>82</v>
      </c>
      <c r="AW372" s="12" t="s">
        <v>35</v>
      </c>
      <c r="AX372" s="12" t="s">
        <v>73</v>
      </c>
      <c r="AY372" s="159" t="s">
        <v>141</v>
      </c>
    </row>
    <row r="373" spans="2:65" s="12" customFormat="1" ht="11.25">
      <c r="B373" s="158"/>
      <c r="D373" s="156" t="s">
        <v>228</v>
      </c>
      <c r="E373" s="159" t="s">
        <v>19</v>
      </c>
      <c r="F373" s="160" t="s">
        <v>1715</v>
      </c>
      <c r="H373" s="161">
        <v>6.9740000000000002</v>
      </c>
      <c r="I373" s="162"/>
      <c r="L373" s="158"/>
      <c r="M373" s="163"/>
      <c r="T373" s="164"/>
      <c r="AT373" s="159" t="s">
        <v>228</v>
      </c>
      <c r="AU373" s="159" t="s">
        <v>82</v>
      </c>
      <c r="AV373" s="12" t="s">
        <v>82</v>
      </c>
      <c r="AW373" s="12" t="s">
        <v>35</v>
      </c>
      <c r="AX373" s="12" t="s">
        <v>73</v>
      </c>
      <c r="AY373" s="159" t="s">
        <v>141</v>
      </c>
    </row>
    <row r="374" spans="2:65" s="12" customFormat="1" ht="11.25">
      <c r="B374" s="158"/>
      <c r="D374" s="156" t="s">
        <v>228</v>
      </c>
      <c r="E374" s="159" t="s">
        <v>19</v>
      </c>
      <c r="F374" s="160" t="s">
        <v>1716</v>
      </c>
      <c r="H374" s="161">
        <v>8.42</v>
      </c>
      <c r="I374" s="162"/>
      <c r="L374" s="158"/>
      <c r="M374" s="163"/>
      <c r="T374" s="164"/>
      <c r="AT374" s="159" t="s">
        <v>228</v>
      </c>
      <c r="AU374" s="159" t="s">
        <v>82</v>
      </c>
      <c r="AV374" s="12" t="s">
        <v>82</v>
      </c>
      <c r="AW374" s="12" t="s">
        <v>35</v>
      </c>
      <c r="AX374" s="12" t="s">
        <v>73</v>
      </c>
      <c r="AY374" s="159" t="s">
        <v>141</v>
      </c>
    </row>
    <row r="375" spans="2:65" s="12" customFormat="1" ht="11.25">
      <c r="B375" s="158"/>
      <c r="D375" s="156" t="s">
        <v>228</v>
      </c>
      <c r="E375" s="159" t="s">
        <v>19</v>
      </c>
      <c r="F375" s="160" t="s">
        <v>1717</v>
      </c>
      <c r="H375" s="161">
        <v>3.73</v>
      </c>
      <c r="I375" s="162"/>
      <c r="L375" s="158"/>
      <c r="M375" s="163"/>
      <c r="T375" s="164"/>
      <c r="AT375" s="159" t="s">
        <v>228</v>
      </c>
      <c r="AU375" s="159" t="s">
        <v>82</v>
      </c>
      <c r="AV375" s="12" t="s">
        <v>82</v>
      </c>
      <c r="AW375" s="12" t="s">
        <v>35</v>
      </c>
      <c r="AX375" s="12" t="s">
        <v>73</v>
      </c>
      <c r="AY375" s="159" t="s">
        <v>141</v>
      </c>
    </row>
    <row r="376" spans="2:65" s="14" customFormat="1" ht="11.25">
      <c r="B376" s="183"/>
      <c r="D376" s="156" t="s">
        <v>228</v>
      </c>
      <c r="E376" s="184" t="s">
        <v>19</v>
      </c>
      <c r="F376" s="185" t="s">
        <v>1718</v>
      </c>
      <c r="H376" s="184" t="s">
        <v>19</v>
      </c>
      <c r="I376" s="186"/>
      <c r="L376" s="183"/>
      <c r="M376" s="187"/>
      <c r="T376" s="188"/>
      <c r="AT376" s="184" t="s">
        <v>228</v>
      </c>
      <c r="AU376" s="184" t="s">
        <v>82</v>
      </c>
      <c r="AV376" s="14" t="s">
        <v>78</v>
      </c>
      <c r="AW376" s="14" t="s">
        <v>35</v>
      </c>
      <c r="AX376" s="14" t="s">
        <v>73</v>
      </c>
      <c r="AY376" s="184" t="s">
        <v>141</v>
      </c>
    </row>
    <row r="377" spans="2:65" s="13" customFormat="1" ht="11.25">
      <c r="B377" s="165"/>
      <c r="D377" s="156" t="s">
        <v>228</v>
      </c>
      <c r="E377" s="166" t="s">
        <v>19</v>
      </c>
      <c r="F377" s="167" t="s">
        <v>256</v>
      </c>
      <c r="H377" s="168">
        <v>116.789</v>
      </c>
      <c r="I377" s="169"/>
      <c r="L377" s="165"/>
      <c r="M377" s="170"/>
      <c r="T377" s="171"/>
      <c r="AT377" s="166" t="s">
        <v>228</v>
      </c>
      <c r="AU377" s="166" t="s">
        <v>82</v>
      </c>
      <c r="AV377" s="13" t="s">
        <v>95</v>
      </c>
      <c r="AW377" s="13" t="s">
        <v>35</v>
      </c>
      <c r="AX377" s="13" t="s">
        <v>73</v>
      </c>
      <c r="AY377" s="166" t="s">
        <v>141</v>
      </c>
    </row>
    <row r="378" spans="2:65" s="12" customFormat="1" ht="11.25">
      <c r="B378" s="158"/>
      <c r="D378" s="156" t="s">
        <v>228</v>
      </c>
      <c r="E378" s="159" t="s">
        <v>19</v>
      </c>
      <c r="F378" s="160" t="s">
        <v>1719</v>
      </c>
      <c r="H378" s="161">
        <v>117</v>
      </c>
      <c r="I378" s="162"/>
      <c r="L378" s="158"/>
      <c r="M378" s="163"/>
      <c r="T378" s="164"/>
      <c r="AT378" s="159" t="s">
        <v>228</v>
      </c>
      <c r="AU378" s="159" t="s">
        <v>82</v>
      </c>
      <c r="AV378" s="12" t="s">
        <v>82</v>
      </c>
      <c r="AW378" s="12" t="s">
        <v>35</v>
      </c>
      <c r="AX378" s="12" t="s">
        <v>78</v>
      </c>
      <c r="AY378" s="159" t="s">
        <v>141</v>
      </c>
    </row>
    <row r="379" spans="2:65" s="1" customFormat="1" ht="37.9" customHeight="1">
      <c r="B379" s="32"/>
      <c r="C379" s="126" t="s">
        <v>198</v>
      </c>
      <c r="D379" s="126" t="s">
        <v>144</v>
      </c>
      <c r="E379" s="127" t="s">
        <v>1720</v>
      </c>
      <c r="F379" s="128" t="s">
        <v>1721</v>
      </c>
      <c r="G379" s="129" t="s">
        <v>162</v>
      </c>
      <c r="H379" s="130">
        <v>117</v>
      </c>
      <c r="I379" s="131"/>
      <c r="J379" s="132">
        <f>ROUND(I379*H379,2)</f>
        <v>0</v>
      </c>
      <c r="K379" s="133"/>
      <c r="L379" s="32"/>
      <c r="M379" s="134" t="s">
        <v>19</v>
      </c>
      <c r="N379" s="135" t="s">
        <v>45</v>
      </c>
      <c r="P379" s="136">
        <f>O379*H379</f>
        <v>0</v>
      </c>
      <c r="Q379" s="136">
        <v>0</v>
      </c>
      <c r="R379" s="136">
        <f>Q379*H379</f>
        <v>0</v>
      </c>
      <c r="S379" s="136">
        <v>0</v>
      </c>
      <c r="T379" s="137">
        <f>S379*H379</f>
        <v>0</v>
      </c>
      <c r="AR379" s="138" t="s">
        <v>95</v>
      </c>
      <c r="AT379" s="138" t="s">
        <v>144</v>
      </c>
      <c r="AU379" s="138" t="s">
        <v>82</v>
      </c>
      <c r="AY379" s="17" t="s">
        <v>141</v>
      </c>
      <c r="BE379" s="139">
        <f>IF(N379="základní",J379,0)</f>
        <v>0</v>
      </c>
      <c r="BF379" s="139">
        <f>IF(N379="snížená",J379,0)</f>
        <v>0</v>
      </c>
      <c r="BG379" s="139">
        <f>IF(N379="zákl. přenesená",J379,0)</f>
        <v>0</v>
      </c>
      <c r="BH379" s="139">
        <f>IF(N379="sníž. přenesená",J379,0)</f>
        <v>0</v>
      </c>
      <c r="BI379" s="139">
        <f>IF(N379="nulová",J379,0)</f>
        <v>0</v>
      </c>
      <c r="BJ379" s="17" t="s">
        <v>82</v>
      </c>
      <c r="BK379" s="139">
        <f>ROUND(I379*H379,2)</f>
        <v>0</v>
      </c>
      <c r="BL379" s="17" t="s">
        <v>95</v>
      </c>
      <c r="BM379" s="138" t="s">
        <v>1722</v>
      </c>
    </row>
    <row r="380" spans="2:65" s="1" customFormat="1" ht="11.25">
      <c r="B380" s="32"/>
      <c r="D380" s="152" t="s">
        <v>224</v>
      </c>
      <c r="F380" s="153" t="s">
        <v>1723</v>
      </c>
      <c r="I380" s="154"/>
      <c r="L380" s="32"/>
      <c r="M380" s="155"/>
      <c r="T380" s="53"/>
      <c r="AT380" s="17" t="s">
        <v>224</v>
      </c>
      <c r="AU380" s="17" t="s">
        <v>82</v>
      </c>
    </row>
    <row r="381" spans="2:65" s="1" customFormat="1" ht="37.9" customHeight="1">
      <c r="B381" s="32"/>
      <c r="C381" s="126" t="s">
        <v>374</v>
      </c>
      <c r="D381" s="126" t="s">
        <v>144</v>
      </c>
      <c r="E381" s="127" t="s">
        <v>1724</v>
      </c>
      <c r="F381" s="128" t="s">
        <v>1725</v>
      </c>
      <c r="G381" s="129" t="s">
        <v>344</v>
      </c>
      <c r="H381" s="130">
        <v>82</v>
      </c>
      <c r="I381" s="131"/>
      <c r="J381" s="132">
        <f>ROUND(I381*H381,2)</f>
        <v>0</v>
      </c>
      <c r="K381" s="133"/>
      <c r="L381" s="32"/>
      <c r="M381" s="134" t="s">
        <v>19</v>
      </c>
      <c r="N381" s="135" t="s">
        <v>45</v>
      </c>
      <c r="P381" s="136">
        <f>O381*H381</f>
        <v>0</v>
      </c>
      <c r="Q381" s="136">
        <v>6.7360000000000003E-2</v>
      </c>
      <c r="R381" s="136">
        <f>Q381*H381</f>
        <v>5.5235200000000004</v>
      </c>
      <c r="S381" s="136">
        <v>0</v>
      </c>
      <c r="T381" s="137">
        <f>S381*H381</f>
        <v>0</v>
      </c>
      <c r="AR381" s="138" t="s">
        <v>95</v>
      </c>
      <c r="AT381" s="138" t="s">
        <v>144</v>
      </c>
      <c r="AU381" s="138" t="s">
        <v>82</v>
      </c>
      <c r="AY381" s="17" t="s">
        <v>141</v>
      </c>
      <c r="BE381" s="139">
        <f>IF(N381="základní",J381,0)</f>
        <v>0</v>
      </c>
      <c r="BF381" s="139">
        <f>IF(N381="snížená",J381,0)</f>
        <v>0</v>
      </c>
      <c r="BG381" s="139">
        <f>IF(N381="zákl. přenesená",J381,0)</f>
        <v>0</v>
      </c>
      <c r="BH381" s="139">
        <f>IF(N381="sníž. přenesená",J381,0)</f>
        <v>0</v>
      </c>
      <c r="BI381" s="139">
        <f>IF(N381="nulová",J381,0)</f>
        <v>0</v>
      </c>
      <c r="BJ381" s="17" t="s">
        <v>82</v>
      </c>
      <c r="BK381" s="139">
        <f>ROUND(I381*H381,2)</f>
        <v>0</v>
      </c>
      <c r="BL381" s="17" t="s">
        <v>95</v>
      </c>
      <c r="BM381" s="138" t="s">
        <v>1726</v>
      </c>
    </row>
    <row r="382" spans="2:65" s="1" customFormat="1" ht="11.25">
      <c r="B382" s="32"/>
      <c r="D382" s="152" t="s">
        <v>224</v>
      </c>
      <c r="F382" s="153" t="s">
        <v>1727</v>
      </c>
      <c r="I382" s="154"/>
      <c r="L382" s="32"/>
      <c r="M382" s="155"/>
      <c r="T382" s="53"/>
      <c r="AT382" s="17" t="s">
        <v>224</v>
      </c>
      <c r="AU382" s="17" t="s">
        <v>82</v>
      </c>
    </row>
    <row r="383" spans="2:65" s="14" customFormat="1" ht="11.25">
      <c r="B383" s="183"/>
      <c r="D383" s="156" t="s">
        <v>228</v>
      </c>
      <c r="E383" s="184" t="s">
        <v>19</v>
      </c>
      <c r="F383" s="185" t="s">
        <v>1728</v>
      </c>
      <c r="H383" s="184" t="s">
        <v>19</v>
      </c>
      <c r="I383" s="186"/>
      <c r="L383" s="183"/>
      <c r="M383" s="187"/>
      <c r="T383" s="188"/>
      <c r="AT383" s="184" t="s">
        <v>228</v>
      </c>
      <c r="AU383" s="184" t="s">
        <v>82</v>
      </c>
      <c r="AV383" s="14" t="s">
        <v>78</v>
      </c>
      <c r="AW383" s="14" t="s">
        <v>35</v>
      </c>
      <c r="AX383" s="14" t="s">
        <v>73</v>
      </c>
      <c r="AY383" s="184" t="s">
        <v>141</v>
      </c>
    </row>
    <row r="384" spans="2:65" s="12" customFormat="1" ht="11.25">
      <c r="B384" s="158"/>
      <c r="D384" s="156" t="s">
        <v>228</v>
      </c>
      <c r="E384" s="159" t="s">
        <v>19</v>
      </c>
      <c r="F384" s="160" t="s">
        <v>1729</v>
      </c>
      <c r="H384" s="161">
        <v>26</v>
      </c>
      <c r="I384" s="162"/>
      <c r="L384" s="158"/>
      <c r="M384" s="163"/>
      <c r="T384" s="164"/>
      <c r="AT384" s="159" t="s">
        <v>228</v>
      </c>
      <c r="AU384" s="159" t="s">
        <v>82</v>
      </c>
      <c r="AV384" s="12" t="s">
        <v>82</v>
      </c>
      <c r="AW384" s="12" t="s">
        <v>35</v>
      </c>
      <c r="AX384" s="12" t="s">
        <v>73</v>
      </c>
      <c r="AY384" s="159" t="s">
        <v>141</v>
      </c>
    </row>
    <row r="385" spans="2:65" s="12" customFormat="1" ht="11.25">
      <c r="B385" s="158"/>
      <c r="D385" s="156" t="s">
        <v>228</v>
      </c>
      <c r="E385" s="159" t="s">
        <v>19</v>
      </c>
      <c r="F385" s="160" t="s">
        <v>1730</v>
      </c>
      <c r="H385" s="161">
        <v>18</v>
      </c>
      <c r="I385" s="162"/>
      <c r="L385" s="158"/>
      <c r="M385" s="163"/>
      <c r="T385" s="164"/>
      <c r="AT385" s="159" t="s">
        <v>228</v>
      </c>
      <c r="AU385" s="159" t="s">
        <v>82</v>
      </c>
      <c r="AV385" s="12" t="s">
        <v>82</v>
      </c>
      <c r="AW385" s="12" t="s">
        <v>35</v>
      </c>
      <c r="AX385" s="12" t="s">
        <v>73</v>
      </c>
      <c r="AY385" s="159" t="s">
        <v>141</v>
      </c>
    </row>
    <row r="386" spans="2:65" s="12" customFormat="1" ht="11.25">
      <c r="B386" s="158"/>
      <c r="D386" s="156" t="s">
        <v>228</v>
      </c>
      <c r="E386" s="159" t="s">
        <v>19</v>
      </c>
      <c r="F386" s="160" t="s">
        <v>1730</v>
      </c>
      <c r="H386" s="161">
        <v>18</v>
      </c>
      <c r="I386" s="162"/>
      <c r="L386" s="158"/>
      <c r="M386" s="163"/>
      <c r="T386" s="164"/>
      <c r="AT386" s="159" t="s">
        <v>228</v>
      </c>
      <c r="AU386" s="159" t="s">
        <v>82</v>
      </c>
      <c r="AV386" s="12" t="s">
        <v>82</v>
      </c>
      <c r="AW386" s="12" t="s">
        <v>35</v>
      </c>
      <c r="AX386" s="12" t="s">
        <v>73</v>
      </c>
      <c r="AY386" s="159" t="s">
        <v>141</v>
      </c>
    </row>
    <row r="387" spans="2:65" s="12" customFormat="1" ht="11.25">
      <c r="B387" s="158"/>
      <c r="D387" s="156" t="s">
        <v>228</v>
      </c>
      <c r="E387" s="159" t="s">
        <v>19</v>
      </c>
      <c r="F387" s="160" t="s">
        <v>1731</v>
      </c>
      <c r="H387" s="161">
        <v>20</v>
      </c>
      <c r="I387" s="162"/>
      <c r="L387" s="158"/>
      <c r="M387" s="163"/>
      <c r="T387" s="164"/>
      <c r="AT387" s="159" t="s">
        <v>228</v>
      </c>
      <c r="AU387" s="159" t="s">
        <v>82</v>
      </c>
      <c r="AV387" s="12" t="s">
        <v>82</v>
      </c>
      <c r="AW387" s="12" t="s">
        <v>35</v>
      </c>
      <c r="AX387" s="12" t="s">
        <v>73</v>
      </c>
      <c r="AY387" s="159" t="s">
        <v>141</v>
      </c>
    </row>
    <row r="388" spans="2:65" s="13" customFormat="1" ht="11.25">
      <c r="B388" s="165"/>
      <c r="D388" s="156" t="s">
        <v>228</v>
      </c>
      <c r="E388" s="166" t="s">
        <v>19</v>
      </c>
      <c r="F388" s="167" t="s">
        <v>256</v>
      </c>
      <c r="H388" s="168">
        <v>82</v>
      </c>
      <c r="I388" s="169"/>
      <c r="L388" s="165"/>
      <c r="M388" s="170"/>
      <c r="T388" s="171"/>
      <c r="AT388" s="166" t="s">
        <v>228</v>
      </c>
      <c r="AU388" s="166" t="s">
        <v>82</v>
      </c>
      <c r="AV388" s="13" t="s">
        <v>95</v>
      </c>
      <c r="AW388" s="13" t="s">
        <v>35</v>
      </c>
      <c r="AX388" s="13" t="s">
        <v>78</v>
      </c>
      <c r="AY388" s="166" t="s">
        <v>141</v>
      </c>
    </row>
    <row r="389" spans="2:65" s="1" customFormat="1" ht="33" customHeight="1">
      <c r="B389" s="32"/>
      <c r="C389" s="126" t="s">
        <v>201</v>
      </c>
      <c r="D389" s="126" t="s">
        <v>144</v>
      </c>
      <c r="E389" s="127" t="s">
        <v>1732</v>
      </c>
      <c r="F389" s="128" t="s">
        <v>1733</v>
      </c>
      <c r="G389" s="129" t="s">
        <v>344</v>
      </c>
      <c r="H389" s="130">
        <v>62</v>
      </c>
      <c r="I389" s="131"/>
      <c r="J389" s="132">
        <f>ROUND(I389*H389,2)</f>
        <v>0</v>
      </c>
      <c r="K389" s="133"/>
      <c r="L389" s="32"/>
      <c r="M389" s="134" t="s">
        <v>19</v>
      </c>
      <c r="N389" s="135" t="s">
        <v>45</v>
      </c>
      <c r="P389" s="136">
        <f>O389*H389</f>
        <v>0</v>
      </c>
      <c r="Q389" s="136">
        <v>8.2350000000000007E-2</v>
      </c>
      <c r="R389" s="136">
        <f>Q389*H389</f>
        <v>5.1057000000000006</v>
      </c>
      <c r="S389" s="136">
        <v>0</v>
      </c>
      <c r="T389" s="137">
        <f>S389*H389</f>
        <v>0</v>
      </c>
      <c r="AR389" s="138" t="s">
        <v>95</v>
      </c>
      <c r="AT389" s="138" t="s">
        <v>144</v>
      </c>
      <c r="AU389" s="138" t="s">
        <v>82</v>
      </c>
      <c r="AY389" s="17" t="s">
        <v>141</v>
      </c>
      <c r="BE389" s="139">
        <f>IF(N389="základní",J389,0)</f>
        <v>0</v>
      </c>
      <c r="BF389" s="139">
        <f>IF(N389="snížená",J389,0)</f>
        <v>0</v>
      </c>
      <c r="BG389" s="139">
        <f>IF(N389="zákl. přenesená",J389,0)</f>
        <v>0</v>
      </c>
      <c r="BH389" s="139">
        <f>IF(N389="sníž. přenesená",J389,0)</f>
        <v>0</v>
      </c>
      <c r="BI389" s="139">
        <f>IF(N389="nulová",J389,0)</f>
        <v>0</v>
      </c>
      <c r="BJ389" s="17" t="s">
        <v>82</v>
      </c>
      <c r="BK389" s="139">
        <f>ROUND(I389*H389,2)</f>
        <v>0</v>
      </c>
      <c r="BL389" s="17" t="s">
        <v>95</v>
      </c>
      <c r="BM389" s="138" t="s">
        <v>1734</v>
      </c>
    </row>
    <row r="390" spans="2:65" s="1" customFormat="1" ht="11.25">
      <c r="B390" s="32"/>
      <c r="D390" s="152" t="s">
        <v>224</v>
      </c>
      <c r="F390" s="153" t="s">
        <v>1735</v>
      </c>
      <c r="I390" s="154"/>
      <c r="L390" s="32"/>
      <c r="M390" s="155"/>
      <c r="T390" s="53"/>
      <c r="AT390" s="17" t="s">
        <v>224</v>
      </c>
      <c r="AU390" s="17" t="s">
        <v>82</v>
      </c>
    </row>
    <row r="391" spans="2:65" s="14" customFormat="1" ht="11.25">
      <c r="B391" s="183"/>
      <c r="D391" s="156" t="s">
        <v>228</v>
      </c>
      <c r="E391" s="184" t="s">
        <v>19</v>
      </c>
      <c r="F391" s="185" t="s">
        <v>1728</v>
      </c>
      <c r="H391" s="184" t="s">
        <v>19</v>
      </c>
      <c r="I391" s="186"/>
      <c r="L391" s="183"/>
      <c r="M391" s="187"/>
      <c r="T391" s="188"/>
      <c r="AT391" s="184" t="s">
        <v>228</v>
      </c>
      <c r="AU391" s="184" t="s">
        <v>82</v>
      </c>
      <c r="AV391" s="14" t="s">
        <v>78</v>
      </c>
      <c r="AW391" s="14" t="s">
        <v>35</v>
      </c>
      <c r="AX391" s="14" t="s">
        <v>73</v>
      </c>
      <c r="AY391" s="184" t="s">
        <v>141</v>
      </c>
    </row>
    <row r="392" spans="2:65" s="12" customFormat="1" ht="11.25">
      <c r="B392" s="158"/>
      <c r="D392" s="156" t="s">
        <v>228</v>
      </c>
      <c r="E392" s="159" t="s">
        <v>19</v>
      </c>
      <c r="F392" s="160" t="s">
        <v>1736</v>
      </c>
      <c r="H392" s="161">
        <v>34</v>
      </c>
      <c r="I392" s="162"/>
      <c r="L392" s="158"/>
      <c r="M392" s="163"/>
      <c r="T392" s="164"/>
      <c r="AT392" s="159" t="s">
        <v>228</v>
      </c>
      <c r="AU392" s="159" t="s">
        <v>82</v>
      </c>
      <c r="AV392" s="12" t="s">
        <v>82</v>
      </c>
      <c r="AW392" s="12" t="s">
        <v>35</v>
      </c>
      <c r="AX392" s="12" t="s">
        <v>73</v>
      </c>
      <c r="AY392" s="159" t="s">
        <v>141</v>
      </c>
    </row>
    <row r="393" spans="2:65" s="12" customFormat="1" ht="11.25">
      <c r="B393" s="158"/>
      <c r="D393" s="156" t="s">
        <v>228</v>
      </c>
      <c r="E393" s="159" t="s">
        <v>19</v>
      </c>
      <c r="F393" s="160" t="s">
        <v>1737</v>
      </c>
      <c r="H393" s="161">
        <v>28</v>
      </c>
      <c r="I393" s="162"/>
      <c r="L393" s="158"/>
      <c r="M393" s="163"/>
      <c r="T393" s="164"/>
      <c r="AT393" s="159" t="s">
        <v>228</v>
      </c>
      <c r="AU393" s="159" t="s">
        <v>82</v>
      </c>
      <c r="AV393" s="12" t="s">
        <v>82</v>
      </c>
      <c r="AW393" s="12" t="s">
        <v>35</v>
      </c>
      <c r="AX393" s="12" t="s">
        <v>73</v>
      </c>
      <c r="AY393" s="159" t="s">
        <v>141</v>
      </c>
    </row>
    <row r="394" spans="2:65" s="13" customFormat="1" ht="11.25">
      <c r="B394" s="165"/>
      <c r="D394" s="156" t="s">
        <v>228</v>
      </c>
      <c r="E394" s="166" t="s">
        <v>19</v>
      </c>
      <c r="F394" s="167" t="s">
        <v>256</v>
      </c>
      <c r="H394" s="168">
        <v>62</v>
      </c>
      <c r="I394" s="169"/>
      <c r="L394" s="165"/>
      <c r="M394" s="170"/>
      <c r="T394" s="171"/>
      <c r="AT394" s="166" t="s">
        <v>228</v>
      </c>
      <c r="AU394" s="166" t="s">
        <v>82</v>
      </c>
      <c r="AV394" s="13" t="s">
        <v>95</v>
      </c>
      <c r="AW394" s="13" t="s">
        <v>35</v>
      </c>
      <c r="AX394" s="13" t="s">
        <v>78</v>
      </c>
      <c r="AY394" s="166" t="s">
        <v>141</v>
      </c>
    </row>
    <row r="395" spans="2:65" s="1" customFormat="1" ht="37.9" customHeight="1">
      <c r="B395" s="32"/>
      <c r="C395" s="126" t="s">
        <v>388</v>
      </c>
      <c r="D395" s="126" t="s">
        <v>144</v>
      </c>
      <c r="E395" s="127" t="s">
        <v>1738</v>
      </c>
      <c r="F395" s="128" t="s">
        <v>1739</v>
      </c>
      <c r="G395" s="129" t="s">
        <v>344</v>
      </c>
      <c r="H395" s="130">
        <v>14</v>
      </c>
      <c r="I395" s="131"/>
      <c r="J395" s="132">
        <f>ROUND(I395*H395,2)</f>
        <v>0</v>
      </c>
      <c r="K395" s="133"/>
      <c r="L395" s="32"/>
      <c r="M395" s="134" t="s">
        <v>19</v>
      </c>
      <c r="N395" s="135" t="s">
        <v>45</v>
      </c>
      <c r="P395" s="136">
        <f>O395*H395</f>
        <v>0</v>
      </c>
      <c r="Q395" s="136">
        <v>5.8999999999999997E-2</v>
      </c>
      <c r="R395" s="136">
        <f>Q395*H395</f>
        <v>0.82599999999999996</v>
      </c>
      <c r="S395" s="136">
        <v>0</v>
      </c>
      <c r="T395" s="137">
        <f>S395*H395</f>
        <v>0</v>
      </c>
      <c r="AR395" s="138" t="s">
        <v>95</v>
      </c>
      <c r="AT395" s="138" t="s">
        <v>144</v>
      </c>
      <c r="AU395" s="138" t="s">
        <v>82</v>
      </c>
      <c r="AY395" s="17" t="s">
        <v>141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7" t="s">
        <v>82</v>
      </c>
      <c r="BK395" s="139">
        <f>ROUND(I395*H395,2)</f>
        <v>0</v>
      </c>
      <c r="BL395" s="17" t="s">
        <v>95</v>
      </c>
      <c r="BM395" s="138" t="s">
        <v>1740</v>
      </c>
    </row>
    <row r="396" spans="2:65" s="1" customFormat="1" ht="11.25">
      <c r="B396" s="32"/>
      <c r="D396" s="152" t="s">
        <v>224</v>
      </c>
      <c r="F396" s="153" t="s">
        <v>1741</v>
      </c>
      <c r="I396" s="154"/>
      <c r="L396" s="32"/>
      <c r="M396" s="155"/>
      <c r="T396" s="53"/>
      <c r="AT396" s="17" t="s">
        <v>224</v>
      </c>
      <c r="AU396" s="17" t="s">
        <v>82</v>
      </c>
    </row>
    <row r="397" spans="2:65" s="12" customFormat="1" ht="11.25">
      <c r="B397" s="158"/>
      <c r="D397" s="156" t="s">
        <v>228</v>
      </c>
      <c r="E397" s="159" t="s">
        <v>19</v>
      </c>
      <c r="F397" s="160" t="s">
        <v>1742</v>
      </c>
      <c r="H397" s="161">
        <v>14</v>
      </c>
      <c r="I397" s="162"/>
      <c r="L397" s="158"/>
      <c r="M397" s="163"/>
      <c r="T397" s="164"/>
      <c r="AT397" s="159" t="s">
        <v>228</v>
      </c>
      <c r="AU397" s="159" t="s">
        <v>82</v>
      </c>
      <c r="AV397" s="12" t="s">
        <v>82</v>
      </c>
      <c r="AW397" s="12" t="s">
        <v>35</v>
      </c>
      <c r="AX397" s="12" t="s">
        <v>78</v>
      </c>
      <c r="AY397" s="159" t="s">
        <v>141</v>
      </c>
    </row>
    <row r="398" spans="2:65" s="10" customFormat="1" ht="22.9" customHeight="1">
      <c r="B398" s="116"/>
      <c r="D398" s="117" t="s">
        <v>72</v>
      </c>
      <c r="E398" s="150" t="s">
        <v>152</v>
      </c>
      <c r="F398" s="150" t="s">
        <v>1743</v>
      </c>
      <c r="I398" s="119"/>
      <c r="J398" s="151">
        <f>BK398</f>
        <v>0</v>
      </c>
      <c r="L398" s="116"/>
      <c r="M398" s="121"/>
      <c r="P398" s="122">
        <f>SUM(P399:P561)</f>
        <v>0</v>
      </c>
      <c r="R398" s="122">
        <f>SUM(R399:R561)</f>
        <v>78.085452020000005</v>
      </c>
      <c r="T398" s="123">
        <f>SUM(T399:T561)</f>
        <v>0</v>
      </c>
      <c r="AR398" s="117" t="s">
        <v>78</v>
      </c>
      <c r="AT398" s="124" t="s">
        <v>72</v>
      </c>
      <c r="AU398" s="124" t="s">
        <v>78</v>
      </c>
      <c r="AY398" s="117" t="s">
        <v>141</v>
      </c>
      <c r="BK398" s="125">
        <f>SUM(BK399:BK561)</f>
        <v>0</v>
      </c>
    </row>
    <row r="399" spans="2:65" s="1" customFormat="1" ht="37.9" customHeight="1">
      <c r="B399" s="32"/>
      <c r="C399" s="126" t="s">
        <v>206</v>
      </c>
      <c r="D399" s="126" t="s">
        <v>144</v>
      </c>
      <c r="E399" s="127" t="s">
        <v>1744</v>
      </c>
      <c r="F399" s="128" t="s">
        <v>1745</v>
      </c>
      <c r="G399" s="129" t="s">
        <v>162</v>
      </c>
      <c r="H399" s="130">
        <v>135.1</v>
      </c>
      <c r="I399" s="131"/>
      <c r="J399" s="132">
        <f>ROUND(I399*H399,2)</f>
        <v>0</v>
      </c>
      <c r="K399" s="133"/>
      <c r="L399" s="32"/>
      <c r="M399" s="134" t="s">
        <v>19</v>
      </c>
      <c r="N399" s="135" t="s">
        <v>45</v>
      </c>
      <c r="P399" s="136">
        <f>O399*H399</f>
        <v>0</v>
      </c>
      <c r="Q399" s="136">
        <v>2.9700000000000001E-2</v>
      </c>
      <c r="R399" s="136">
        <f>Q399*H399</f>
        <v>4.0124699999999995</v>
      </c>
      <c r="S399" s="136">
        <v>0</v>
      </c>
      <c r="T399" s="137">
        <f>S399*H399</f>
        <v>0</v>
      </c>
      <c r="AR399" s="138" t="s">
        <v>95</v>
      </c>
      <c r="AT399" s="138" t="s">
        <v>144</v>
      </c>
      <c r="AU399" s="138" t="s">
        <v>82</v>
      </c>
      <c r="AY399" s="17" t="s">
        <v>141</v>
      </c>
      <c r="BE399" s="139">
        <f>IF(N399="základní",J399,0)</f>
        <v>0</v>
      </c>
      <c r="BF399" s="139">
        <f>IF(N399="snížená",J399,0)</f>
        <v>0</v>
      </c>
      <c r="BG399" s="139">
        <f>IF(N399="zákl. přenesená",J399,0)</f>
        <v>0</v>
      </c>
      <c r="BH399" s="139">
        <f>IF(N399="sníž. přenesená",J399,0)</f>
        <v>0</v>
      </c>
      <c r="BI399" s="139">
        <f>IF(N399="nulová",J399,0)</f>
        <v>0</v>
      </c>
      <c r="BJ399" s="17" t="s">
        <v>82</v>
      </c>
      <c r="BK399" s="139">
        <f>ROUND(I399*H399,2)</f>
        <v>0</v>
      </c>
      <c r="BL399" s="17" t="s">
        <v>95</v>
      </c>
      <c r="BM399" s="138" t="s">
        <v>1746</v>
      </c>
    </row>
    <row r="400" spans="2:65" s="1" customFormat="1" ht="11.25">
      <c r="B400" s="32"/>
      <c r="D400" s="152" t="s">
        <v>224</v>
      </c>
      <c r="F400" s="153" t="s">
        <v>1747</v>
      </c>
      <c r="I400" s="154"/>
      <c r="L400" s="32"/>
      <c r="M400" s="155"/>
      <c r="T400" s="53"/>
      <c r="AT400" s="17" t="s">
        <v>224</v>
      </c>
      <c r="AU400" s="17" t="s">
        <v>82</v>
      </c>
    </row>
    <row r="401" spans="2:65" s="14" customFormat="1" ht="11.25">
      <c r="B401" s="183"/>
      <c r="D401" s="156" t="s">
        <v>228</v>
      </c>
      <c r="E401" s="184" t="s">
        <v>19</v>
      </c>
      <c r="F401" s="185" t="s">
        <v>1567</v>
      </c>
      <c r="H401" s="184" t="s">
        <v>19</v>
      </c>
      <c r="I401" s="186"/>
      <c r="L401" s="183"/>
      <c r="M401" s="187"/>
      <c r="T401" s="188"/>
      <c r="AT401" s="184" t="s">
        <v>228</v>
      </c>
      <c r="AU401" s="184" t="s">
        <v>82</v>
      </c>
      <c r="AV401" s="14" t="s">
        <v>78</v>
      </c>
      <c r="AW401" s="14" t="s">
        <v>35</v>
      </c>
      <c r="AX401" s="14" t="s">
        <v>73</v>
      </c>
      <c r="AY401" s="184" t="s">
        <v>141</v>
      </c>
    </row>
    <row r="402" spans="2:65" s="12" customFormat="1" ht="11.25">
      <c r="B402" s="158"/>
      <c r="D402" s="156" t="s">
        <v>228</v>
      </c>
      <c r="E402" s="159" t="s">
        <v>19</v>
      </c>
      <c r="F402" s="160" t="s">
        <v>1748</v>
      </c>
      <c r="H402" s="161">
        <v>135.06</v>
      </c>
      <c r="I402" s="162"/>
      <c r="L402" s="158"/>
      <c r="M402" s="163"/>
      <c r="T402" s="164"/>
      <c r="AT402" s="159" t="s">
        <v>228</v>
      </c>
      <c r="AU402" s="159" t="s">
        <v>82</v>
      </c>
      <c r="AV402" s="12" t="s">
        <v>82</v>
      </c>
      <c r="AW402" s="12" t="s">
        <v>35</v>
      </c>
      <c r="AX402" s="12" t="s">
        <v>73</v>
      </c>
      <c r="AY402" s="159" t="s">
        <v>141</v>
      </c>
    </row>
    <row r="403" spans="2:65" s="12" customFormat="1" ht="11.25">
      <c r="B403" s="158"/>
      <c r="D403" s="156" t="s">
        <v>228</v>
      </c>
      <c r="E403" s="159" t="s">
        <v>19</v>
      </c>
      <c r="F403" s="160" t="s">
        <v>1749</v>
      </c>
      <c r="H403" s="161">
        <v>135.1</v>
      </c>
      <c r="I403" s="162"/>
      <c r="L403" s="158"/>
      <c r="M403" s="163"/>
      <c r="T403" s="164"/>
      <c r="AT403" s="159" t="s">
        <v>228</v>
      </c>
      <c r="AU403" s="159" t="s">
        <v>82</v>
      </c>
      <c r="AV403" s="12" t="s">
        <v>82</v>
      </c>
      <c r="AW403" s="12" t="s">
        <v>35</v>
      </c>
      <c r="AX403" s="12" t="s">
        <v>78</v>
      </c>
      <c r="AY403" s="159" t="s">
        <v>141</v>
      </c>
    </row>
    <row r="404" spans="2:65" s="1" customFormat="1" ht="49.15" customHeight="1">
      <c r="B404" s="32"/>
      <c r="C404" s="126" t="s">
        <v>398</v>
      </c>
      <c r="D404" s="126" t="s">
        <v>144</v>
      </c>
      <c r="E404" s="127" t="s">
        <v>1750</v>
      </c>
      <c r="F404" s="128" t="s">
        <v>1751</v>
      </c>
      <c r="G404" s="129" t="s">
        <v>162</v>
      </c>
      <c r="H404" s="130">
        <v>524</v>
      </c>
      <c r="I404" s="131"/>
      <c r="J404" s="132">
        <f>ROUND(I404*H404,2)</f>
        <v>0</v>
      </c>
      <c r="K404" s="133"/>
      <c r="L404" s="32"/>
      <c r="M404" s="134" t="s">
        <v>19</v>
      </c>
      <c r="N404" s="135" t="s">
        <v>45</v>
      </c>
      <c r="P404" s="136">
        <f>O404*H404</f>
        <v>0</v>
      </c>
      <c r="Q404" s="136">
        <v>1.3129999999999999E-2</v>
      </c>
      <c r="R404" s="136">
        <f>Q404*H404</f>
        <v>6.8801199999999998</v>
      </c>
      <c r="S404" s="136">
        <v>0</v>
      </c>
      <c r="T404" s="137">
        <f>S404*H404</f>
        <v>0</v>
      </c>
      <c r="AR404" s="138" t="s">
        <v>95</v>
      </c>
      <c r="AT404" s="138" t="s">
        <v>144</v>
      </c>
      <c r="AU404" s="138" t="s">
        <v>82</v>
      </c>
      <c r="AY404" s="17" t="s">
        <v>141</v>
      </c>
      <c r="BE404" s="139">
        <f>IF(N404="základní",J404,0)</f>
        <v>0</v>
      </c>
      <c r="BF404" s="139">
        <f>IF(N404="snížená",J404,0)</f>
        <v>0</v>
      </c>
      <c r="BG404" s="139">
        <f>IF(N404="zákl. přenesená",J404,0)</f>
        <v>0</v>
      </c>
      <c r="BH404" s="139">
        <f>IF(N404="sníž. přenesená",J404,0)</f>
        <v>0</v>
      </c>
      <c r="BI404" s="139">
        <f>IF(N404="nulová",J404,0)</f>
        <v>0</v>
      </c>
      <c r="BJ404" s="17" t="s">
        <v>82</v>
      </c>
      <c r="BK404" s="139">
        <f>ROUND(I404*H404,2)</f>
        <v>0</v>
      </c>
      <c r="BL404" s="17" t="s">
        <v>95</v>
      </c>
      <c r="BM404" s="138" t="s">
        <v>1752</v>
      </c>
    </row>
    <row r="405" spans="2:65" s="1" customFormat="1" ht="11.25">
      <c r="B405" s="32"/>
      <c r="D405" s="152" t="s">
        <v>224</v>
      </c>
      <c r="F405" s="153" t="s">
        <v>1753</v>
      </c>
      <c r="I405" s="154"/>
      <c r="L405" s="32"/>
      <c r="M405" s="155"/>
      <c r="T405" s="53"/>
      <c r="AT405" s="17" t="s">
        <v>224</v>
      </c>
      <c r="AU405" s="17" t="s">
        <v>82</v>
      </c>
    </row>
    <row r="406" spans="2:65" s="14" customFormat="1" ht="11.25">
      <c r="B406" s="183"/>
      <c r="D406" s="156" t="s">
        <v>228</v>
      </c>
      <c r="E406" s="184" t="s">
        <v>19</v>
      </c>
      <c r="F406" s="185" t="s">
        <v>1754</v>
      </c>
      <c r="H406" s="184" t="s">
        <v>19</v>
      </c>
      <c r="I406" s="186"/>
      <c r="L406" s="183"/>
      <c r="M406" s="187"/>
      <c r="T406" s="188"/>
      <c r="AT406" s="184" t="s">
        <v>228</v>
      </c>
      <c r="AU406" s="184" t="s">
        <v>82</v>
      </c>
      <c r="AV406" s="14" t="s">
        <v>78</v>
      </c>
      <c r="AW406" s="14" t="s">
        <v>35</v>
      </c>
      <c r="AX406" s="14" t="s">
        <v>73</v>
      </c>
      <c r="AY406" s="184" t="s">
        <v>141</v>
      </c>
    </row>
    <row r="407" spans="2:65" s="12" customFormat="1" ht="11.25">
      <c r="B407" s="158"/>
      <c r="D407" s="156" t="s">
        <v>228</v>
      </c>
      <c r="E407" s="159" t="s">
        <v>19</v>
      </c>
      <c r="F407" s="160" t="s">
        <v>1755</v>
      </c>
      <c r="H407" s="161">
        <v>17.588000000000001</v>
      </c>
      <c r="I407" s="162"/>
      <c r="L407" s="158"/>
      <c r="M407" s="163"/>
      <c r="T407" s="164"/>
      <c r="AT407" s="159" t="s">
        <v>228</v>
      </c>
      <c r="AU407" s="159" t="s">
        <v>82</v>
      </c>
      <c r="AV407" s="12" t="s">
        <v>82</v>
      </c>
      <c r="AW407" s="12" t="s">
        <v>35</v>
      </c>
      <c r="AX407" s="12" t="s">
        <v>73</v>
      </c>
      <c r="AY407" s="159" t="s">
        <v>141</v>
      </c>
    </row>
    <row r="408" spans="2:65" s="12" customFormat="1" ht="11.25">
      <c r="B408" s="158"/>
      <c r="D408" s="156" t="s">
        <v>228</v>
      </c>
      <c r="E408" s="159" t="s">
        <v>19</v>
      </c>
      <c r="F408" s="160" t="s">
        <v>1756</v>
      </c>
      <c r="H408" s="161">
        <v>11.853999999999999</v>
      </c>
      <c r="I408" s="162"/>
      <c r="L408" s="158"/>
      <c r="M408" s="163"/>
      <c r="T408" s="164"/>
      <c r="AT408" s="159" t="s">
        <v>228</v>
      </c>
      <c r="AU408" s="159" t="s">
        <v>82</v>
      </c>
      <c r="AV408" s="12" t="s">
        <v>82</v>
      </c>
      <c r="AW408" s="12" t="s">
        <v>35</v>
      </c>
      <c r="AX408" s="12" t="s">
        <v>73</v>
      </c>
      <c r="AY408" s="159" t="s">
        <v>141</v>
      </c>
    </row>
    <row r="409" spans="2:65" s="12" customFormat="1" ht="11.25">
      <c r="B409" s="158"/>
      <c r="D409" s="156" t="s">
        <v>228</v>
      </c>
      <c r="E409" s="159" t="s">
        <v>19</v>
      </c>
      <c r="F409" s="160" t="s">
        <v>1757</v>
      </c>
      <c r="H409" s="161">
        <v>9.2970000000000006</v>
      </c>
      <c r="I409" s="162"/>
      <c r="L409" s="158"/>
      <c r="M409" s="163"/>
      <c r="T409" s="164"/>
      <c r="AT409" s="159" t="s">
        <v>228</v>
      </c>
      <c r="AU409" s="159" t="s">
        <v>82</v>
      </c>
      <c r="AV409" s="12" t="s">
        <v>82</v>
      </c>
      <c r="AW409" s="12" t="s">
        <v>35</v>
      </c>
      <c r="AX409" s="12" t="s">
        <v>73</v>
      </c>
      <c r="AY409" s="159" t="s">
        <v>141</v>
      </c>
    </row>
    <row r="410" spans="2:65" s="12" customFormat="1" ht="11.25">
      <c r="B410" s="158"/>
      <c r="D410" s="156" t="s">
        <v>228</v>
      </c>
      <c r="E410" s="159" t="s">
        <v>19</v>
      </c>
      <c r="F410" s="160" t="s">
        <v>1758</v>
      </c>
      <c r="H410" s="161">
        <v>8.7769999999999992</v>
      </c>
      <c r="I410" s="162"/>
      <c r="L410" s="158"/>
      <c r="M410" s="163"/>
      <c r="T410" s="164"/>
      <c r="AT410" s="159" t="s">
        <v>228</v>
      </c>
      <c r="AU410" s="159" t="s">
        <v>82</v>
      </c>
      <c r="AV410" s="12" t="s">
        <v>82</v>
      </c>
      <c r="AW410" s="12" t="s">
        <v>35</v>
      </c>
      <c r="AX410" s="12" t="s">
        <v>73</v>
      </c>
      <c r="AY410" s="159" t="s">
        <v>141</v>
      </c>
    </row>
    <row r="411" spans="2:65" s="14" customFormat="1" ht="11.25">
      <c r="B411" s="183"/>
      <c r="D411" s="156" t="s">
        <v>228</v>
      </c>
      <c r="E411" s="184" t="s">
        <v>19</v>
      </c>
      <c r="F411" s="185" t="s">
        <v>1572</v>
      </c>
      <c r="H411" s="184" t="s">
        <v>19</v>
      </c>
      <c r="I411" s="186"/>
      <c r="L411" s="183"/>
      <c r="M411" s="187"/>
      <c r="T411" s="188"/>
      <c r="AT411" s="184" t="s">
        <v>228</v>
      </c>
      <c r="AU411" s="184" t="s">
        <v>82</v>
      </c>
      <c r="AV411" s="14" t="s">
        <v>78</v>
      </c>
      <c r="AW411" s="14" t="s">
        <v>35</v>
      </c>
      <c r="AX411" s="14" t="s">
        <v>73</v>
      </c>
      <c r="AY411" s="184" t="s">
        <v>141</v>
      </c>
    </row>
    <row r="412" spans="2:65" s="12" customFormat="1" ht="11.25">
      <c r="B412" s="158"/>
      <c r="D412" s="156" t="s">
        <v>228</v>
      </c>
      <c r="E412" s="159" t="s">
        <v>19</v>
      </c>
      <c r="F412" s="160" t="s">
        <v>1759</v>
      </c>
      <c r="H412" s="161">
        <v>28.227</v>
      </c>
      <c r="I412" s="162"/>
      <c r="L412" s="158"/>
      <c r="M412" s="163"/>
      <c r="T412" s="164"/>
      <c r="AT412" s="159" t="s">
        <v>228</v>
      </c>
      <c r="AU412" s="159" t="s">
        <v>82</v>
      </c>
      <c r="AV412" s="12" t="s">
        <v>82</v>
      </c>
      <c r="AW412" s="12" t="s">
        <v>35</v>
      </c>
      <c r="AX412" s="12" t="s">
        <v>73</v>
      </c>
      <c r="AY412" s="159" t="s">
        <v>141</v>
      </c>
    </row>
    <row r="413" spans="2:65" s="12" customFormat="1" ht="11.25">
      <c r="B413" s="158"/>
      <c r="D413" s="156" t="s">
        <v>228</v>
      </c>
      <c r="E413" s="159" t="s">
        <v>19</v>
      </c>
      <c r="F413" s="160" t="s">
        <v>1760</v>
      </c>
      <c r="H413" s="161">
        <v>37.29</v>
      </c>
      <c r="I413" s="162"/>
      <c r="L413" s="158"/>
      <c r="M413" s="163"/>
      <c r="T413" s="164"/>
      <c r="AT413" s="159" t="s">
        <v>228</v>
      </c>
      <c r="AU413" s="159" t="s">
        <v>82</v>
      </c>
      <c r="AV413" s="12" t="s">
        <v>82</v>
      </c>
      <c r="AW413" s="12" t="s">
        <v>35</v>
      </c>
      <c r="AX413" s="12" t="s">
        <v>73</v>
      </c>
      <c r="AY413" s="159" t="s">
        <v>141</v>
      </c>
    </row>
    <row r="414" spans="2:65" s="12" customFormat="1" ht="11.25">
      <c r="B414" s="158"/>
      <c r="D414" s="156" t="s">
        <v>228</v>
      </c>
      <c r="E414" s="159" t="s">
        <v>19</v>
      </c>
      <c r="F414" s="160" t="s">
        <v>1761</v>
      </c>
      <c r="H414" s="161">
        <v>11.381</v>
      </c>
      <c r="I414" s="162"/>
      <c r="L414" s="158"/>
      <c r="M414" s="163"/>
      <c r="T414" s="164"/>
      <c r="AT414" s="159" t="s">
        <v>228</v>
      </c>
      <c r="AU414" s="159" t="s">
        <v>82</v>
      </c>
      <c r="AV414" s="12" t="s">
        <v>82</v>
      </c>
      <c r="AW414" s="12" t="s">
        <v>35</v>
      </c>
      <c r="AX414" s="12" t="s">
        <v>73</v>
      </c>
      <c r="AY414" s="159" t="s">
        <v>141</v>
      </c>
    </row>
    <row r="415" spans="2:65" s="12" customFormat="1" ht="11.25">
      <c r="B415" s="158"/>
      <c r="D415" s="156" t="s">
        <v>228</v>
      </c>
      <c r="E415" s="159" t="s">
        <v>19</v>
      </c>
      <c r="F415" s="160" t="s">
        <v>1762</v>
      </c>
      <c r="H415" s="161">
        <v>31.366</v>
      </c>
      <c r="I415" s="162"/>
      <c r="L415" s="158"/>
      <c r="M415" s="163"/>
      <c r="T415" s="164"/>
      <c r="AT415" s="159" t="s">
        <v>228</v>
      </c>
      <c r="AU415" s="159" t="s">
        <v>82</v>
      </c>
      <c r="AV415" s="12" t="s">
        <v>82</v>
      </c>
      <c r="AW415" s="12" t="s">
        <v>35</v>
      </c>
      <c r="AX415" s="12" t="s">
        <v>73</v>
      </c>
      <c r="AY415" s="159" t="s">
        <v>141</v>
      </c>
    </row>
    <row r="416" spans="2:65" s="12" customFormat="1" ht="11.25">
      <c r="B416" s="158"/>
      <c r="D416" s="156" t="s">
        <v>228</v>
      </c>
      <c r="E416" s="159" t="s">
        <v>19</v>
      </c>
      <c r="F416" s="160" t="s">
        <v>1763</v>
      </c>
      <c r="H416" s="161">
        <v>62.268000000000001</v>
      </c>
      <c r="I416" s="162"/>
      <c r="L416" s="158"/>
      <c r="M416" s="163"/>
      <c r="T416" s="164"/>
      <c r="AT416" s="159" t="s">
        <v>228</v>
      </c>
      <c r="AU416" s="159" t="s">
        <v>82</v>
      </c>
      <c r="AV416" s="12" t="s">
        <v>82</v>
      </c>
      <c r="AW416" s="12" t="s">
        <v>35</v>
      </c>
      <c r="AX416" s="12" t="s">
        <v>73</v>
      </c>
      <c r="AY416" s="159" t="s">
        <v>141</v>
      </c>
    </row>
    <row r="417" spans="2:65" s="12" customFormat="1" ht="11.25">
      <c r="B417" s="158"/>
      <c r="D417" s="156" t="s">
        <v>228</v>
      </c>
      <c r="E417" s="159" t="s">
        <v>19</v>
      </c>
      <c r="F417" s="160" t="s">
        <v>1764</v>
      </c>
      <c r="H417" s="161">
        <v>56.204000000000001</v>
      </c>
      <c r="I417" s="162"/>
      <c r="L417" s="158"/>
      <c r="M417" s="163"/>
      <c r="T417" s="164"/>
      <c r="AT417" s="159" t="s">
        <v>228</v>
      </c>
      <c r="AU417" s="159" t="s">
        <v>82</v>
      </c>
      <c r="AV417" s="12" t="s">
        <v>82</v>
      </c>
      <c r="AW417" s="12" t="s">
        <v>35</v>
      </c>
      <c r="AX417" s="12" t="s">
        <v>73</v>
      </c>
      <c r="AY417" s="159" t="s">
        <v>141</v>
      </c>
    </row>
    <row r="418" spans="2:65" s="12" customFormat="1" ht="11.25">
      <c r="B418" s="158"/>
      <c r="D418" s="156" t="s">
        <v>228</v>
      </c>
      <c r="E418" s="159" t="s">
        <v>19</v>
      </c>
      <c r="F418" s="160" t="s">
        <v>1765</v>
      </c>
      <c r="H418" s="161">
        <v>38.009</v>
      </c>
      <c r="I418" s="162"/>
      <c r="L418" s="158"/>
      <c r="M418" s="163"/>
      <c r="T418" s="164"/>
      <c r="AT418" s="159" t="s">
        <v>228</v>
      </c>
      <c r="AU418" s="159" t="s">
        <v>82</v>
      </c>
      <c r="AV418" s="12" t="s">
        <v>82</v>
      </c>
      <c r="AW418" s="12" t="s">
        <v>35</v>
      </c>
      <c r="AX418" s="12" t="s">
        <v>73</v>
      </c>
      <c r="AY418" s="159" t="s">
        <v>141</v>
      </c>
    </row>
    <row r="419" spans="2:65" s="12" customFormat="1" ht="11.25">
      <c r="B419" s="158"/>
      <c r="D419" s="156" t="s">
        <v>228</v>
      </c>
      <c r="E419" s="159" t="s">
        <v>19</v>
      </c>
      <c r="F419" s="160" t="s">
        <v>1766</v>
      </c>
      <c r="H419" s="161">
        <v>39.348999999999997</v>
      </c>
      <c r="I419" s="162"/>
      <c r="L419" s="158"/>
      <c r="M419" s="163"/>
      <c r="T419" s="164"/>
      <c r="AT419" s="159" t="s">
        <v>228</v>
      </c>
      <c r="AU419" s="159" t="s">
        <v>82</v>
      </c>
      <c r="AV419" s="12" t="s">
        <v>82</v>
      </c>
      <c r="AW419" s="12" t="s">
        <v>35</v>
      </c>
      <c r="AX419" s="12" t="s">
        <v>73</v>
      </c>
      <c r="AY419" s="159" t="s">
        <v>141</v>
      </c>
    </row>
    <row r="420" spans="2:65" s="12" customFormat="1" ht="11.25">
      <c r="B420" s="158"/>
      <c r="D420" s="156" t="s">
        <v>228</v>
      </c>
      <c r="E420" s="159" t="s">
        <v>19</v>
      </c>
      <c r="F420" s="160" t="s">
        <v>1767</v>
      </c>
      <c r="H420" s="161">
        <v>30.824000000000002</v>
      </c>
      <c r="I420" s="162"/>
      <c r="L420" s="158"/>
      <c r="M420" s="163"/>
      <c r="T420" s="164"/>
      <c r="AT420" s="159" t="s">
        <v>228</v>
      </c>
      <c r="AU420" s="159" t="s">
        <v>82</v>
      </c>
      <c r="AV420" s="12" t="s">
        <v>82</v>
      </c>
      <c r="AW420" s="12" t="s">
        <v>35</v>
      </c>
      <c r="AX420" s="12" t="s">
        <v>73</v>
      </c>
      <c r="AY420" s="159" t="s">
        <v>141</v>
      </c>
    </row>
    <row r="421" spans="2:65" s="12" customFormat="1" ht="11.25">
      <c r="B421" s="158"/>
      <c r="D421" s="156" t="s">
        <v>228</v>
      </c>
      <c r="E421" s="159" t="s">
        <v>19</v>
      </c>
      <c r="F421" s="160" t="s">
        <v>1768</v>
      </c>
      <c r="H421" s="161">
        <v>75.486000000000004</v>
      </c>
      <c r="I421" s="162"/>
      <c r="L421" s="158"/>
      <c r="M421" s="163"/>
      <c r="T421" s="164"/>
      <c r="AT421" s="159" t="s">
        <v>228</v>
      </c>
      <c r="AU421" s="159" t="s">
        <v>82</v>
      </c>
      <c r="AV421" s="12" t="s">
        <v>82</v>
      </c>
      <c r="AW421" s="12" t="s">
        <v>35</v>
      </c>
      <c r="AX421" s="12" t="s">
        <v>73</v>
      </c>
      <c r="AY421" s="159" t="s">
        <v>141</v>
      </c>
    </row>
    <row r="422" spans="2:65" s="12" customFormat="1" ht="11.25">
      <c r="B422" s="158"/>
      <c r="D422" s="156" t="s">
        <v>228</v>
      </c>
      <c r="E422" s="159" t="s">
        <v>19</v>
      </c>
      <c r="F422" s="160" t="s">
        <v>1769</v>
      </c>
      <c r="H422" s="161">
        <v>38.197000000000003</v>
      </c>
      <c r="I422" s="162"/>
      <c r="L422" s="158"/>
      <c r="M422" s="163"/>
      <c r="T422" s="164"/>
      <c r="AT422" s="159" t="s">
        <v>228</v>
      </c>
      <c r="AU422" s="159" t="s">
        <v>82</v>
      </c>
      <c r="AV422" s="12" t="s">
        <v>82</v>
      </c>
      <c r="AW422" s="12" t="s">
        <v>35</v>
      </c>
      <c r="AX422" s="12" t="s">
        <v>73</v>
      </c>
      <c r="AY422" s="159" t="s">
        <v>141</v>
      </c>
    </row>
    <row r="423" spans="2:65" s="12" customFormat="1" ht="11.25">
      <c r="B423" s="158"/>
      <c r="D423" s="156" t="s">
        <v>228</v>
      </c>
      <c r="E423" s="159" t="s">
        <v>19</v>
      </c>
      <c r="F423" s="160" t="s">
        <v>1770</v>
      </c>
      <c r="H423" s="161">
        <v>39.988999999999997</v>
      </c>
      <c r="I423" s="162"/>
      <c r="L423" s="158"/>
      <c r="M423" s="163"/>
      <c r="T423" s="164"/>
      <c r="AT423" s="159" t="s">
        <v>228</v>
      </c>
      <c r="AU423" s="159" t="s">
        <v>82</v>
      </c>
      <c r="AV423" s="12" t="s">
        <v>82</v>
      </c>
      <c r="AW423" s="12" t="s">
        <v>35</v>
      </c>
      <c r="AX423" s="12" t="s">
        <v>73</v>
      </c>
      <c r="AY423" s="159" t="s">
        <v>141</v>
      </c>
    </row>
    <row r="424" spans="2:65" s="12" customFormat="1" ht="11.25">
      <c r="B424" s="158"/>
      <c r="D424" s="156" t="s">
        <v>228</v>
      </c>
      <c r="E424" s="159" t="s">
        <v>19</v>
      </c>
      <c r="F424" s="160" t="s">
        <v>1771</v>
      </c>
      <c r="H424" s="161">
        <v>39.029000000000003</v>
      </c>
      <c r="I424" s="162"/>
      <c r="L424" s="158"/>
      <c r="M424" s="163"/>
      <c r="T424" s="164"/>
      <c r="AT424" s="159" t="s">
        <v>228</v>
      </c>
      <c r="AU424" s="159" t="s">
        <v>82</v>
      </c>
      <c r="AV424" s="12" t="s">
        <v>82</v>
      </c>
      <c r="AW424" s="12" t="s">
        <v>35</v>
      </c>
      <c r="AX424" s="12" t="s">
        <v>73</v>
      </c>
      <c r="AY424" s="159" t="s">
        <v>141</v>
      </c>
    </row>
    <row r="425" spans="2:65" s="12" customFormat="1" ht="11.25">
      <c r="B425" s="158"/>
      <c r="D425" s="156" t="s">
        <v>228</v>
      </c>
      <c r="E425" s="159" t="s">
        <v>19</v>
      </c>
      <c r="F425" s="160" t="s">
        <v>1772</v>
      </c>
      <c r="H425" s="161">
        <v>-51.3</v>
      </c>
      <c r="I425" s="162"/>
      <c r="L425" s="158"/>
      <c r="M425" s="163"/>
      <c r="T425" s="164"/>
      <c r="AT425" s="159" t="s">
        <v>228</v>
      </c>
      <c r="AU425" s="159" t="s">
        <v>82</v>
      </c>
      <c r="AV425" s="12" t="s">
        <v>82</v>
      </c>
      <c r="AW425" s="12" t="s">
        <v>35</v>
      </c>
      <c r="AX425" s="12" t="s">
        <v>73</v>
      </c>
      <c r="AY425" s="159" t="s">
        <v>141</v>
      </c>
    </row>
    <row r="426" spans="2:65" s="13" customFormat="1" ht="11.25">
      <c r="B426" s="165"/>
      <c r="D426" s="156" t="s">
        <v>228</v>
      </c>
      <c r="E426" s="166" t="s">
        <v>19</v>
      </c>
      <c r="F426" s="167" t="s">
        <v>256</v>
      </c>
      <c r="H426" s="168">
        <v>523.83500000000004</v>
      </c>
      <c r="I426" s="169"/>
      <c r="L426" s="165"/>
      <c r="M426" s="170"/>
      <c r="T426" s="171"/>
      <c r="AT426" s="166" t="s">
        <v>228</v>
      </c>
      <c r="AU426" s="166" t="s">
        <v>82</v>
      </c>
      <c r="AV426" s="13" t="s">
        <v>95</v>
      </c>
      <c r="AW426" s="13" t="s">
        <v>35</v>
      </c>
      <c r="AX426" s="13" t="s">
        <v>73</v>
      </c>
      <c r="AY426" s="166" t="s">
        <v>141</v>
      </c>
    </row>
    <row r="427" spans="2:65" s="12" customFormat="1" ht="11.25">
      <c r="B427" s="158"/>
      <c r="D427" s="156" t="s">
        <v>228</v>
      </c>
      <c r="E427" s="159" t="s">
        <v>19</v>
      </c>
      <c r="F427" s="160" t="s">
        <v>1773</v>
      </c>
      <c r="H427" s="161">
        <v>524</v>
      </c>
      <c r="I427" s="162"/>
      <c r="L427" s="158"/>
      <c r="M427" s="163"/>
      <c r="T427" s="164"/>
      <c r="AT427" s="159" t="s">
        <v>228</v>
      </c>
      <c r="AU427" s="159" t="s">
        <v>82</v>
      </c>
      <c r="AV427" s="12" t="s">
        <v>82</v>
      </c>
      <c r="AW427" s="12" t="s">
        <v>35</v>
      </c>
      <c r="AX427" s="12" t="s">
        <v>78</v>
      </c>
      <c r="AY427" s="159" t="s">
        <v>141</v>
      </c>
    </row>
    <row r="428" spans="2:65" s="1" customFormat="1" ht="37.9" customHeight="1">
      <c r="B428" s="32"/>
      <c r="C428" s="126" t="s">
        <v>405</v>
      </c>
      <c r="D428" s="126" t="s">
        <v>144</v>
      </c>
      <c r="E428" s="127" t="s">
        <v>1774</v>
      </c>
      <c r="F428" s="128" t="s">
        <v>1775</v>
      </c>
      <c r="G428" s="129" t="s">
        <v>162</v>
      </c>
      <c r="H428" s="130">
        <v>180</v>
      </c>
      <c r="I428" s="131"/>
      <c r="J428" s="132">
        <f>ROUND(I428*H428,2)</f>
        <v>0</v>
      </c>
      <c r="K428" s="133"/>
      <c r="L428" s="32"/>
      <c r="M428" s="134" t="s">
        <v>19</v>
      </c>
      <c r="N428" s="135" t="s">
        <v>45</v>
      </c>
      <c r="P428" s="136">
        <f>O428*H428</f>
        <v>0</v>
      </c>
      <c r="Q428" s="136">
        <v>2.7699999999999999E-2</v>
      </c>
      <c r="R428" s="136">
        <f>Q428*H428</f>
        <v>4.9859999999999998</v>
      </c>
      <c r="S428" s="136">
        <v>0</v>
      </c>
      <c r="T428" s="137">
        <f>S428*H428</f>
        <v>0</v>
      </c>
      <c r="AR428" s="138" t="s">
        <v>95</v>
      </c>
      <c r="AT428" s="138" t="s">
        <v>144</v>
      </c>
      <c r="AU428" s="138" t="s">
        <v>82</v>
      </c>
      <c r="AY428" s="17" t="s">
        <v>141</v>
      </c>
      <c r="BE428" s="139">
        <f>IF(N428="základní",J428,0)</f>
        <v>0</v>
      </c>
      <c r="BF428" s="139">
        <f>IF(N428="snížená",J428,0)</f>
        <v>0</v>
      </c>
      <c r="BG428" s="139">
        <f>IF(N428="zákl. přenesená",J428,0)</f>
        <v>0</v>
      </c>
      <c r="BH428" s="139">
        <f>IF(N428="sníž. přenesená",J428,0)</f>
        <v>0</v>
      </c>
      <c r="BI428" s="139">
        <f>IF(N428="nulová",J428,0)</f>
        <v>0</v>
      </c>
      <c r="BJ428" s="17" t="s">
        <v>82</v>
      </c>
      <c r="BK428" s="139">
        <f>ROUND(I428*H428,2)</f>
        <v>0</v>
      </c>
      <c r="BL428" s="17" t="s">
        <v>95</v>
      </c>
      <c r="BM428" s="138" t="s">
        <v>1776</v>
      </c>
    </row>
    <row r="429" spans="2:65" s="1" customFormat="1" ht="11.25">
      <c r="B429" s="32"/>
      <c r="D429" s="152" t="s">
        <v>224</v>
      </c>
      <c r="F429" s="153" t="s">
        <v>1777</v>
      </c>
      <c r="I429" s="154"/>
      <c r="L429" s="32"/>
      <c r="M429" s="155"/>
      <c r="T429" s="53"/>
      <c r="AT429" s="17" t="s">
        <v>224</v>
      </c>
      <c r="AU429" s="17" t="s">
        <v>82</v>
      </c>
    </row>
    <row r="430" spans="2:65" s="14" customFormat="1" ht="11.25">
      <c r="B430" s="183"/>
      <c r="D430" s="156" t="s">
        <v>228</v>
      </c>
      <c r="E430" s="184" t="s">
        <v>19</v>
      </c>
      <c r="F430" s="185" t="s">
        <v>1778</v>
      </c>
      <c r="H430" s="184" t="s">
        <v>19</v>
      </c>
      <c r="I430" s="186"/>
      <c r="L430" s="183"/>
      <c r="M430" s="187"/>
      <c r="T430" s="188"/>
      <c r="AT430" s="184" t="s">
        <v>228</v>
      </c>
      <c r="AU430" s="184" t="s">
        <v>82</v>
      </c>
      <c r="AV430" s="14" t="s">
        <v>78</v>
      </c>
      <c r="AW430" s="14" t="s">
        <v>35</v>
      </c>
      <c r="AX430" s="14" t="s">
        <v>73</v>
      </c>
      <c r="AY430" s="184" t="s">
        <v>141</v>
      </c>
    </row>
    <row r="431" spans="2:65" s="14" customFormat="1" ht="11.25">
      <c r="B431" s="183"/>
      <c r="D431" s="156" t="s">
        <v>228</v>
      </c>
      <c r="E431" s="184" t="s">
        <v>19</v>
      </c>
      <c r="F431" s="185" t="s">
        <v>1567</v>
      </c>
      <c r="H431" s="184" t="s">
        <v>19</v>
      </c>
      <c r="I431" s="186"/>
      <c r="L431" s="183"/>
      <c r="M431" s="187"/>
      <c r="T431" s="188"/>
      <c r="AT431" s="184" t="s">
        <v>228</v>
      </c>
      <c r="AU431" s="184" t="s">
        <v>82</v>
      </c>
      <c r="AV431" s="14" t="s">
        <v>78</v>
      </c>
      <c r="AW431" s="14" t="s">
        <v>35</v>
      </c>
      <c r="AX431" s="14" t="s">
        <v>73</v>
      </c>
      <c r="AY431" s="184" t="s">
        <v>141</v>
      </c>
    </row>
    <row r="432" spans="2:65" s="12" customFormat="1" ht="11.25">
      <c r="B432" s="158"/>
      <c r="D432" s="156" t="s">
        <v>228</v>
      </c>
      <c r="E432" s="159" t="s">
        <v>19</v>
      </c>
      <c r="F432" s="160" t="s">
        <v>1779</v>
      </c>
      <c r="H432" s="161">
        <v>3.5920000000000001</v>
      </c>
      <c r="I432" s="162"/>
      <c r="L432" s="158"/>
      <c r="M432" s="163"/>
      <c r="T432" s="164"/>
      <c r="AT432" s="159" t="s">
        <v>228</v>
      </c>
      <c r="AU432" s="159" t="s">
        <v>82</v>
      </c>
      <c r="AV432" s="12" t="s">
        <v>82</v>
      </c>
      <c r="AW432" s="12" t="s">
        <v>35</v>
      </c>
      <c r="AX432" s="12" t="s">
        <v>73</v>
      </c>
      <c r="AY432" s="159" t="s">
        <v>141</v>
      </c>
    </row>
    <row r="433" spans="2:51" s="12" customFormat="1" ht="11.25">
      <c r="B433" s="158"/>
      <c r="D433" s="156" t="s">
        <v>228</v>
      </c>
      <c r="E433" s="159" t="s">
        <v>19</v>
      </c>
      <c r="F433" s="160" t="s">
        <v>1780</v>
      </c>
      <c r="H433" s="161">
        <v>13.635999999999999</v>
      </c>
      <c r="I433" s="162"/>
      <c r="L433" s="158"/>
      <c r="M433" s="163"/>
      <c r="T433" s="164"/>
      <c r="AT433" s="159" t="s">
        <v>228</v>
      </c>
      <c r="AU433" s="159" t="s">
        <v>82</v>
      </c>
      <c r="AV433" s="12" t="s">
        <v>82</v>
      </c>
      <c r="AW433" s="12" t="s">
        <v>35</v>
      </c>
      <c r="AX433" s="12" t="s">
        <v>73</v>
      </c>
      <c r="AY433" s="159" t="s">
        <v>141</v>
      </c>
    </row>
    <row r="434" spans="2:51" s="12" customFormat="1" ht="11.25">
      <c r="B434" s="158"/>
      <c r="D434" s="156" t="s">
        <v>228</v>
      </c>
      <c r="E434" s="159" t="s">
        <v>19</v>
      </c>
      <c r="F434" s="160" t="s">
        <v>1781</v>
      </c>
      <c r="H434" s="161">
        <v>1.44</v>
      </c>
      <c r="I434" s="162"/>
      <c r="L434" s="158"/>
      <c r="M434" s="163"/>
      <c r="T434" s="164"/>
      <c r="AT434" s="159" t="s">
        <v>228</v>
      </c>
      <c r="AU434" s="159" t="s">
        <v>82</v>
      </c>
      <c r="AV434" s="12" t="s">
        <v>82</v>
      </c>
      <c r="AW434" s="12" t="s">
        <v>35</v>
      </c>
      <c r="AX434" s="12" t="s">
        <v>73</v>
      </c>
      <c r="AY434" s="159" t="s">
        <v>141</v>
      </c>
    </row>
    <row r="435" spans="2:51" s="12" customFormat="1" ht="11.25">
      <c r="B435" s="158"/>
      <c r="D435" s="156" t="s">
        <v>228</v>
      </c>
      <c r="E435" s="159" t="s">
        <v>19</v>
      </c>
      <c r="F435" s="160" t="s">
        <v>1782</v>
      </c>
      <c r="H435" s="161">
        <v>0.90800000000000003</v>
      </c>
      <c r="I435" s="162"/>
      <c r="L435" s="158"/>
      <c r="M435" s="163"/>
      <c r="T435" s="164"/>
      <c r="AT435" s="159" t="s">
        <v>228</v>
      </c>
      <c r="AU435" s="159" t="s">
        <v>82</v>
      </c>
      <c r="AV435" s="12" t="s">
        <v>82</v>
      </c>
      <c r="AW435" s="12" t="s">
        <v>35</v>
      </c>
      <c r="AX435" s="12" t="s">
        <v>73</v>
      </c>
      <c r="AY435" s="159" t="s">
        <v>141</v>
      </c>
    </row>
    <row r="436" spans="2:51" s="12" customFormat="1" ht="11.25">
      <c r="B436" s="158"/>
      <c r="D436" s="156" t="s">
        <v>228</v>
      </c>
      <c r="E436" s="159" t="s">
        <v>19</v>
      </c>
      <c r="F436" s="160" t="s">
        <v>1783</v>
      </c>
      <c r="H436" s="161">
        <v>2.1920000000000002</v>
      </c>
      <c r="I436" s="162"/>
      <c r="L436" s="158"/>
      <c r="M436" s="163"/>
      <c r="T436" s="164"/>
      <c r="AT436" s="159" t="s">
        <v>228</v>
      </c>
      <c r="AU436" s="159" t="s">
        <v>82</v>
      </c>
      <c r="AV436" s="12" t="s">
        <v>82</v>
      </c>
      <c r="AW436" s="12" t="s">
        <v>35</v>
      </c>
      <c r="AX436" s="12" t="s">
        <v>73</v>
      </c>
      <c r="AY436" s="159" t="s">
        <v>141</v>
      </c>
    </row>
    <row r="437" spans="2:51" s="12" customFormat="1" ht="11.25">
      <c r="B437" s="158"/>
      <c r="D437" s="156" t="s">
        <v>228</v>
      </c>
      <c r="E437" s="159" t="s">
        <v>19</v>
      </c>
      <c r="F437" s="160" t="s">
        <v>1784</v>
      </c>
      <c r="H437" s="161">
        <v>0.61199999999999999</v>
      </c>
      <c r="I437" s="162"/>
      <c r="L437" s="158"/>
      <c r="M437" s="163"/>
      <c r="T437" s="164"/>
      <c r="AT437" s="159" t="s">
        <v>228</v>
      </c>
      <c r="AU437" s="159" t="s">
        <v>82</v>
      </c>
      <c r="AV437" s="12" t="s">
        <v>82</v>
      </c>
      <c r="AW437" s="12" t="s">
        <v>35</v>
      </c>
      <c r="AX437" s="12" t="s">
        <v>73</v>
      </c>
      <c r="AY437" s="159" t="s">
        <v>141</v>
      </c>
    </row>
    <row r="438" spans="2:51" s="14" customFormat="1" ht="11.25">
      <c r="B438" s="183"/>
      <c r="D438" s="156" t="s">
        <v>228</v>
      </c>
      <c r="E438" s="184" t="s">
        <v>19</v>
      </c>
      <c r="F438" s="185" t="s">
        <v>1572</v>
      </c>
      <c r="H438" s="184" t="s">
        <v>19</v>
      </c>
      <c r="I438" s="186"/>
      <c r="L438" s="183"/>
      <c r="M438" s="187"/>
      <c r="T438" s="188"/>
      <c r="AT438" s="184" t="s">
        <v>228</v>
      </c>
      <c r="AU438" s="184" t="s">
        <v>82</v>
      </c>
      <c r="AV438" s="14" t="s">
        <v>78</v>
      </c>
      <c r="AW438" s="14" t="s">
        <v>35</v>
      </c>
      <c r="AX438" s="14" t="s">
        <v>73</v>
      </c>
      <c r="AY438" s="184" t="s">
        <v>141</v>
      </c>
    </row>
    <row r="439" spans="2:51" s="12" customFormat="1" ht="11.25">
      <c r="B439" s="158"/>
      <c r="D439" s="156" t="s">
        <v>228</v>
      </c>
      <c r="E439" s="159" t="s">
        <v>19</v>
      </c>
      <c r="F439" s="160" t="s">
        <v>1785</v>
      </c>
      <c r="H439" s="161">
        <v>1.748</v>
      </c>
      <c r="I439" s="162"/>
      <c r="L439" s="158"/>
      <c r="M439" s="163"/>
      <c r="T439" s="164"/>
      <c r="AT439" s="159" t="s">
        <v>228</v>
      </c>
      <c r="AU439" s="159" t="s">
        <v>82</v>
      </c>
      <c r="AV439" s="12" t="s">
        <v>82</v>
      </c>
      <c r="AW439" s="12" t="s">
        <v>35</v>
      </c>
      <c r="AX439" s="12" t="s">
        <v>73</v>
      </c>
      <c r="AY439" s="159" t="s">
        <v>141</v>
      </c>
    </row>
    <row r="440" spans="2:51" s="12" customFormat="1" ht="11.25">
      <c r="B440" s="158"/>
      <c r="D440" s="156" t="s">
        <v>228</v>
      </c>
      <c r="E440" s="159" t="s">
        <v>19</v>
      </c>
      <c r="F440" s="160" t="s">
        <v>1786</v>
      </c>
      <c r="H440" s="161">
        <v>7.8879999999999999</v>
      </c>
      <c r="I440" s="162"/>
      <c r="L440" s="158"/>
      <c r="M440" s="163"/>
      <c r="T440" s="164"/>
      <c r="AT440" s="159" t="s">
        <v>228</v>
      </c>
      <c r="AU440" s="159" t="s">
        <v>82</v>
      </c>
      <c r="AV440" s="12" t="s">
        <v>82</v>
      </c>
      <c r="AW440" s="12" t="s">
        <v>35</v>
      </c>
      <c r="AX440" s="12" t="s">
        <v>73</v>
      </c>
      <c r="AY440" s="159" t="s">
        <v>141</v>
      </c>
    </row>
    <row r="441" spans="2:51" s="12" customFormat="1" ht="11.25">
      <c r="B441" s="158"/>
      <c r="D441" s="156" t="s">
        <v>228</v>
      </c>
      <c r="E441" s="159" t="s">
        <v>19</v>
      </c>
      <c r="F441" s="160" t="s">
        <v>1787</v>
      </c>
      <c r="H441" s="161">
        <v>15.776</v>
      </c>
      <c r="I441" s="162"/>
      <c r="L441" s="158"/>
      <c r="M441" s="163"/>
      <c r="T441" s="164"/>
      <c r="AT441" s="159" t="s">
        <v>228</v>
      </c>
      <c r="AU441" s="159" t="s">
        <v>82</v>
      </c>
      <c r="AV441" s="12" t="s">
        <v>82</v>
      </c>
      <c r="AW441" s="12" t="s">
        <v>35</v>
      </c>
      <c r="AX441" s="12" t="s">
        <v>73</v>
      </c>
      <c r="AY441" s="159" t="s">
        <v>141</v>
      </c>
    </row>
    <row r="442" spans="2:51" s="12" customFormat="1" ht="11.25">
      <c r="B442" s="158"/>
      <c r="D442" s="156" t="s">
        <v>228</v>
      </c>
      <c r="E442" s="159" t="s">
        <v>19</v>
      </c>
      <c r="F442" s="160" t="s">
        <v>1788</v>
      </c>
      <c r="H442" s="161">
        <v>1</v>
      </c>
      <c r="I442" s="162"/>
      <c r="L442" s="158"/>
      <c r="M442" s="163"/>
      <c r="T442" s="164"/>
      <c r="AT442" s="159" t="s">
        <v>228</v>
      </c>
      <c r="AU442" s="159" t="s">
        <v>82</v>
      </c>
      <c r="AV442" s="12" t="s">
        <v>82</v>
      </c>
      <c r="AW442" s="12" t="s">
        <v>35</v>
      </c>
      <c r="AX442" s="12" t="s">
        <v>73</v>
      </c>
      <c r="AY442" s="159" t="s">
        <v>141</v>
      </c>
    </row>
    <row r="443" spans="2:51" s="12" customFormat="1" ht="11.25">
      <c r="B443" s="158"/>
      <c r="D443" s="156" t="s">
        <v>228</v>
      </c>
      <c r="E443" s="159" t="s">
        <v>19</v>
      </c>
      <c r="F443" s="160" t="s">
        <v>1789</v>
      </c>
      <c r="H443" s="161">
        <v>0.54800000000000004</v>
      </c>
      <c r="I443" s="162"/>
      <c r="L443" s="158"/>
      <c r="M443" s="163"/>
      <c r="T443" s="164"/>
      <c r="AT443" s="159" t="s">
        <v>228</v>
      </c>
      <c r="AU443" s="159" t="s">
        <v>82</v>
      </c>
      <c r="AV443" s="12" t="s">
        <v>82</v>
      </c>
      <c r="AW443" s="12" t="s">
        <v>35</v>
      </c>
      <c r="AX443" s="12" t="s">
        <v>73</v>
      </c>
      <c r="AY443" s="159" t="s">
        <v>141</v>
      </c>
    </row>
    <row r="444" spans="2:51" s="12" customFormat="1" ht="11.25">
      <c r="B444" s="158"/>
      <c r="D444" s="156" t="s">
        <v>228</v>
      </c>
      <c r="E444" s="159" t="s">
        <v>19</v>
      </c>
      <c r="F444" s="160" t="s">
        <v>1790</v>
      </c>
      <c r="H444" s="161">
        <v>0.59599999999999997</v>
      </c>
      <c r="I444" s="162"/>
      <c r="L444" s="158"/>
      <c r="M444" s="163"/>
      <c r="T444" s="164"/>
      <c r="AT444" s="159" t="s">
        <v>228</v>
      </c>
      <c r="AU444" s="159" t="s">
        <v>82</v>
      </c>
      <c r="AV444" s="12" t="s">
        <v>82</v>
      </c>
      <c r="AW444" s="12" t="s">
        <v>35</v>
      </c>
      <c r="AX444" s="12" t="s">
        <v>73</v>
      </c>
      <c r="AY444" s="159" t="s">
        <v>141</v>
      </c>
    </row>
    <row r="445" spans="2:51" s="14" customFormat="1" ht="11.25">
      <c r="B445" s="183"/>
      <c r="D445" s="156" t="s">
        <v>228</v>
      </c>
      <c r="E445" s="184" t="s">
        <v>19</v>
      </c>
      <c r="F445" s="185" t="s">
        <v>1791</v>
      </c>
      <c r="H445" s="184" t="s">
        <v>19</v>
      </c>
      <c r="I445" s="186"/>
      <c r="L445" s="183"/>
      <c r="M445" s="187"/>
      <c r="T445" s="188"/>
      <c r="AT445" s="184" t="s">
        <v>228</v>
      </c>
      <c r="AU445" s="184" t="s">
        <v>82</v>
      </c>
      <c r="AV445" s="14" t="s">
        <v>78</v>
      </c>
      <c r="AW445" s="14" t="s">
        <v>35</v>
      </c>
      <c r="AX445" s="14" t="s">
        <v>73</v>
      </c>
      <c r="AY445" s="184" t="s">
        <v>141</v>
      </c>
    </row>
    <row r="446" spans="2:51" s="12" customFormat="1" ht="11.25">
      <c r="B446" s="158"/>
      <c r="D446" s="156" t="s">
        <v>228</v>
      </c>
      <c r="E446" s="159" t="s">
        <v>19</v>
      </c>
      <c r="F446" s="160" t="s">
        <v>1792</v>
      </c>
      <c r="H446" s="161">
        <v>129.28</v>
      </c>
      <c r="I446" s="162"/>
      <c r="L446" s="158"/>
      <c r="M446" s="163"/>
      <c r="T446" s="164"/>
      <c r="AT446" s="159" t="s">
        <v>228</v>
      </c>
      <c r="AU446" s="159" t="s">
        <v>82</v>
      </c>
      <c r="AV446" s="12" t="s">
        <v>82</v>
      </c>
      <c r="AW446" s="12" t="s">
        <v>35</v>
      </c>
      <c r="AX446" s="12" t="s">
        <v>73</v>
      </c>
      <c r="AY446" s="159" t="s">
        <v>141</v>
      </c>
    </row>
    <row r="447" spans="2:51" s="13" customFormat="1" ht="11.25">
      <c r="B447" s="165"/>
      <c r="D447" s="156" t="s">
        <v>228</v>
      </c>
      <c r="E447" s="166" t="s">
        <v>19</v>
      </c>
      <c r="F447" s="167" t="s">
        <v>256</v>
      </c>
      <c r="H447" s="168">
        <v>179.21600000000001</v>
      </c>
      <c r="I447" s="169"/>
      <c r="L447" s="165"/>
      <c r="M447" s="170"/>
      <c r="T447" s="171"/>
      <c r="AT447" s="166" t="s">
        <v>228</v>
      </c>
      <c r="AU447" s="166" t="s">
        <v>82</v>
      </c>
      <c r="AV447" s="13" t="s">
        <v>95</v>
      </c>
      <c r="AW447" s="13" t="s">
        <v>35</v>
      </c>
      <c r="AX447" s="13" t="s">
        <v>73</v>
      </c>
      <c r="AY447" s="166" t="s">
        <v>141</v>
      </c>
    </row>
    <row r="448" spans="2:51" s="12" customFormat="1" ht="11.25">
      <c r="B448" s="158"/>
      <c r="D448" s="156" t="s">
        <v>228</v>
      </c>
      <c r="E448" s="159" t="s">
        <v>19</v>
      </c>
      <c r="F448" s="160" t="s">
        <v>1196</v>
      </c>
      <c r="H448" s="161">
        <v>180</v>
      </c>
      <c r="I448" s="162"/>
      <c r="L448" s="158"/>
      <c r="M448" s="163"/>
      <c r="T448" s="164"/>
      <c r="AT448" s="159" t="s">
        <v>228</v>
      </c>
      <c r="AU448" s="159" t="s">
        <v>82</v>
      </c>
      <c r="AV448" s="12" t="s">
        <v>82</v>
      </c>
      <c r="AW448" s="12" t="s">
        <v>35</v>
      </c>
      <c r="AX448" s="12" t="s">
        <v>78</v>
      </c>
      <c r="AY448" s="159" t="s">
        <v>141</v>
      </c>
    </row>
    <row r="449" spans="2:65" s="1" customFormat="1" ht="37.9" customHeight="1">
      <c r="B449" s="32"/>
      <c r="C449" s="126" t="s">
        <v>410</v>
      </c>
      <c r="D449" s="126" t="s">
        <v>144</v>
      </c>
      <c r="E449" s="127" t="s">
        <v>1793</v>
      </c>
      <c r="F449" s="128" t="s">
        <v>1794</v>
      </c>
      <c r="G449" s="129" t="s">
        <v>162</v>
      </c>
      <c r="H449" s="130">
        <v>390.43</v>
      </c>
      <c r="I449" s="131"/>
      <c r="J449" s="132">
        <f>ROUND(I449*H449,2)</f>
        <v>0</v>
      </c>
      <c r="K449" s="133"/>
      <c r="L449" s="32"/>
      <c r="M449" s="134" t="s">
        <v>19</v>
      </c>
      <c r="N449" s="135" t="s">
        <v>45</v>
      </c>
      <c r="P449" s="136">
        <f>O449*H449</f>
        <v>0</v>
      </c>
      <c r="Q449" s="136">
        <v>2.1000000000000001E-2</v>
      </c>
      <c r="R449" s="136">
        <f>Q449*H449</f>
        <v>8.1990300000000005</v>
      </c>
      <c r="S449" s="136">
        <v>0</v>
      </c>
      <c r="T449" s="137">
        <f>S449*H449</f>
        <v>0</v>
      </c>
      <c r="AR449" s="138" t="s">
        <v>95</v>
      </c>
      <c r="AT449" s="138" t="s">
        <v>144</v>
      </c>
      <c r="AU449" s="138" t="s">
        <v>82</v>
      </c>
      <c r="AY449" s="17" t="s">
        <v>141</v>
      </c>
      <c r="BE449" s="139">
        <f>IF(N449="základní",J449,0)</f>
        <v>0</v>
      </c>
      <c r="BF449" s="139">
        <f>IF(N449="snížená",J449,0)</f>
        <v>0</v>
      </c>
      <c r="BG449" s="139">
        <f>IF(N449="zákl. přenesená",J449,0)</f>
        <v>0</v>
      </c>
      <c r="BH449" s="139">
        <f>IF(N449="sníž. přenesená",J449,0)</f>
        <v>0</v>
      </c>
      <c r="BI449" s="139">
        <f>IF(N449="nulová",J449,0)</f>
        <v>0</v>
      </c>
      <c r="BJ449" s="17" t="s">
        <v>82</v>
      </c>
      <c r="BK449" s="139">
        <f>ROUND(I449*H449,2)</f>
        <v>0</v>
      </c>
      <c r="BL449" s="17" t="s">
        <v>95</v>
      </c>
      <c r="BM449" s="138" t="s">
        <v>1795</v>
      </c>
    </row>
    <row r="450" spans="2:65" s="1" customFormat="1" ht="11.25">
      <c r="B450" s="32"/>
      <c r="D450" s="152" t="s">
        <v>224</v>
      </c>
      <c r="F450" s="153" t="s">
        <v>1796</v>
      </c>
      <c r="I450" s="154"/>
      <c r="L450" s="32"/>
      <c r="M450" s="155"/>
      <c r="T450" s="53"/>
      <c r="AT450" s="17" t="s">
        <v>224</v>
      </c>
      <c r="AU450" s="17" t="s">
        <v>82</v>
      </c>
    </row>
    <row r="451" spans="2:65" s="14" customFormat="1" ht="11.25">
      <c r="B451" s="183"/>
      <c r="D451" s="156" t="s">
        <v>228</v>
      </c>
      <c r="E451" s="184" t="s">
        <v>19</v>
      </c>
      <c r="F451" s="185" t="s">
        <v>1567</v>
      </c>
      <c r="H451" s="184" t="s">
        <v>19</v>
      </c>
      <c r="I451" s="186"/>
      <c r="L451" s="183"/>
      <c r="M451" s="187"/>
      <c r="T451" s="188"/>
      <c r="AT451" s="184" t="s">
        <v>228</v>
      </c>
      <c r="AU451" s="184" t="s">
        <v>82</v>
      </c>
      <c r="AV451" s="14" t="s">
        <v>78</v>
      </c>
      <c r="AW451" s="14" t="s">
        <v>35</v>
      </c>
      <c r="AX451" s="14" t="s">
        <v>73</v>
      </c>
      <c r="AY451" s="184" t="s">
        <v>141</v>
      </c>
    </row>
    <row r="452" spans="2:65" s="12" customFormat="1" ht="11.25">
      <c r="B452" s="158"/>
      <c r="D452" s="156" t="s">
        <v>228</v>
      </c>
      <c r="E452" s="159" t="s">
        <v>19</v>
      </c>
      <c r="F452" s="160" t="s">
        <v>1797</v>
      </c>
      <c r="H452" s="161">
        <v>60.234999999999999</v>
      </c>
      <c r="I452" s="162"/>
      <c r="L452" s="158"/>
      <c r="M452" s="163"/>
      <c r="T452" s="164"/>
      <c r="AT452" s="159" t="s">
        <v>228</v>
      </c>
      <c r="AU452" s="159" t="s">
        <v>82</v>
      </c>
      <c r="AV452" s="12" t="s">
        <v>82</v>
      </c>
      <c r="AW452" s="12" t="s">
        <v>35</v>
      </c>
      <c r="AX452" s="12" t="s">
        <v>73</v>
      </c>
      <c r="AY452" s="159" t="s">
        <v>141</v>
      </c>
    </row>
    <row r="453" spans="2:65" s="12" customFormat="1" ht="11.25">
      <c r="B453" s="158"/>
      <c r="D453" s="156" t="s">
        <v>228</v>
      </c>
      <c r="E453" s="159" t="s">
        <v>19</v>
      </c>
      <c r="F453" s="160" t="s">
        <v>1798</v>
      </c>
      <c r="H453" s="161">
        <v>31.465</v>
      </c>
      <c r="I453" s="162"/>
      <c r="L453" s="158"/>
      <c r="M453" s="163"/>
      <c r="T453" s="164"/>
      <c r="AT453" s="159" t="s">
        <v>228</v>
      </c>
      <c r="AU453" s="159" t="s">
        <v>82</v>
      </c>
      <c r="AV453" s="12" t="s">
        <v>82</v>
      </c>
      <c r="AW453" s="12" t="s">
        <v>35</v>
      </c>
      <c r="AX453" s="12" t="s">
        <v>73</v>
      </c>
      <c r="AY453" s="159" t="s">
        <v>141</v>
      </c>
    </row>
    <row r="454" spans="2:65" s="12" customFormat="1" ht="11.25">
      <c r="B454" s="158"/>
      <c r="D454" s="156" t="s">
        <v>228</v>
      </c>
      <c r="E454" s="159" t="s">
        <v>19</v>
      </c>
      <c r="F454" s="160" t="s">
        <v>1799</v>
      </c>
      <c r="H454" s="161">
        <v>9.35</v>
      </c>
      <c r="I454" s="162"/>
      <c r="L454" s="158"/>
      <c r="M454" s="163"/>
      <c r="T454" s="164"/>
      <c r="AT454" s="159" t="s">
        <v>228</v>
      </c>
      <c r="AU454" s="159" t="s">
        <v>82</v>
      </c>
      <c r="AV454" s="12" t="s">
        <v>82</v>
      </c>
      <c r="AW454" s="12" t="s">
        <v>35</v>
      </c>
      <c r="AX454" s="12" t="s">
        <v>73</v>
      </c>
      <c r="AY454" s="159" t="s">
        <v>141</v>
      </c>
    </row>
    <row r="455" spans="2:65" s="12" customFormat="1" ht="11.25">
      <c r="B455" s="158"/>
      <c r="D455" s="156" t="s">
        <v>228</v>
      </c>
      <c r="E455" s="159" t="s">
        <v>19</v>
      </c>
      <c r="F455" s="160" t="s">
        <v>1800</v>
      </c>
      <c r="H455" s="161">
        <v>15.504</v>
      </c>
      <c r="I455" s="162"/>
      <c r="L455" s="158"/>
      <c r="M455" s="163"/>
      <c r="T455" s="164"/>
      <c r="AT455" s="159" t="s">
        <v>228</v>
      </c>
      <c r="AU455" s="159" t="s">
        <v>82</v>
      </c>
      <c r="AV455" s="12" t="s">
        <v>82</v>
      </c>
      <c r="AW455" s="12" t="s">
        <v>35</v>
      </c>
      <c r="AX455" s="12" t="s">
        <v>73</v>
      </c>
      <c r="AY455" s="159" t="s">
        <v>141</v>
      </c>
    </row>
    <row r="456" spans="2:65" s="12" customFormat="1" ht="11.25">
      <c r="B456" s="158"/>
      <c r="D456" s="156" t="s">
        <v>228</v>
      </c>
      <c r="E456" s="159" t="s">
        <v>19</v>
      </c>
      <c r="F456" s="160" t="s">
        <v>1801</v>
      </c>
      <c r="H456" s="161">
        <v>28.260999999999999</v>
      </c>
      <c r="I456" s="162"/>
      <c r="L456" s="158"/>
      <c r="M456" s="163"/>
      <c r="T456" s="164"/>
      <c r="AT456" s="159" t="s">
        <v>228</v>
      </c>
      <c r="AU456" s="159" t="s">
        <v>82</v>
      </c>
      <c r="AV456" s="12" t="s">
        <v>82</v>
      </c>
      <c r="AW456" s="12" t="s">
        <v>35</v>
      </c>
      <c r="AX456" s="12" t="s">
        <v>73</v>
      </c>
      <c r="AY456" s="159" t="s">
        <v>141</v>
      </c>
    </row>
    <row r="457" spans="2:65" s="12" customFormat="1" ht="11.25">
      <c r="B457" s="158"/>
      <c r="D457" s="156" t="s">
        <v>228</v>
      </c>
      <c r="E457" s="159" t="s">
        <v>19</v>
      </c>
      <c r="F457" s="160" t="s">
        <v>1802</v>
      </c>
      <c r="H457" s="161">
        <v>32.122999999999998</v>
      </c>
      <c r="I457" s="162"/>
      <c r="L457" s="158"/>
      <c r="M457" s="163"/>
      <c r="T457" s="164"/>
      <c r="AT457" s="159" t="s">
        <v>228</v>
      </c>
      <c r="AU457" s="159" t="s">
        <v>82</v>
      </c>
      <c r="AV457" s="12" t="s">
        <v>82</v>
      </c>
      <c r="AW457" s="12" t="s">
        <v>35</v>
      </c>
      <c r="AX457" s="12" t="s">
        <v>73</v>
      </c>
      <c r="AY457" s="159" t="s">
        <v>141</v>
      </c>
    </row>
    <row r="458" spans="2:65" s="12" customFormat="1" ht="11.25">
      <c r="B458" s="158"/>
      <c r="D458" s="156" t="s">
        <v>228</v>
      </c>
      <c r="E458" s="159" t="s">
        <v>19</v>
      </c>
      <c r="F458" s="160" t="s">
        <v>1803</v>
      </c>
      <c r="H458" s="161">
        <v>33.122999999999998</v>
      </c>
      <c r="I458" s="162"/>
      <c r="L458" s="158"/>
      <c r="M458" s="163"/>
      <c r="T458" s="164"/>
      <c r="AT458" s="159" t="s">
        <v>228</v>
      </c>
      <c r="AU458" s="159" t="s">
        <v>82</v>
      </c>
      <c r="AV458" s="12" t="s">
        <v>82</v>
      </c>
      <c r="AW458" s="12" t="s">
        <v>35</v>
      </c>
      <c r="AX458" s="12" t="s">
        <v>73</v>
      </c>
      <c r="AY458" s="159" t="s">
        <v>141</v>
      </c>
    </row>
    <row r="459" spans="2:65" s="12" customFormat="1" ht="11.25">
      <c r="B459" s="158"/>
      <c r="D459" s="156" t="s">
        <v>228</v>
      </c>
      <c r="E459" s="159" t="s">
        <v>19</v>
      </c>
      <c r="F459" s="160" t="s">
        <v>1804</v>
      </c>
      <c r="H459" s="161">
        <v>37.436</v>
      </c>
      <c r="I459" s="162"/>
      <c r="L459" s="158"/>
      <c r="M459" s="163"/>
      <c r="T459" s="164"/>
      <c r="AT459" s="159" t="s">
        <v>228</v>
      </c>
      <c r="AU459" s="159" t="s">
        <v>82</v>
      </c>
      <c r="AV459" s="12" t="s">
        <v>82</v>
      </c>
      <c r="AW459" s="12" t="s">
        <v>35</v>
      </c>
      <c r="AX459" s="12" t="s">
        <v>73</v>
      </c>
      <c r="AY459" s="159" t="s">
        <v>141</v>
      </c>
    </row>
    <row r="460" spans="2:65" s="12" customFormat="1" ht="11.25">
      <c r="B460" s="158"/>
      <c r="D460" s="156" t="s">
        <v>228</v>
      </c>
      <c r="E460" s="159" t="s">
        <v>19</v>
      </c>
      <c r="F460" s="160" t="s">
        <v>1805</v>
      </c>
      <c r="H460" s="161">
        <v>17.212</v>
      </c>
      <c r="I460" s="162"/>
      <c r="L460" s="158"/>
      <c r="M460" s="163"/>
      <c r="T460" s="164"/>
      <c r="AT460" s="159" t="s">
        <v>228</v>
      </c>
      <c r="AU460" s="159" t="s">
        <v>82</v>
      </c>
      <c r="AV460" s="12" t="s">
        <v>82</v>
      </c>
      <c r="AW460" s="12" t="s">
        <v>35</v>
      </c>
      <c r="AX460" s="12" t="s">
        <v>73</v>
      </c>
      <c r="AY460" s="159" t="s">
        <v>141</v>
      </c>
    </row>
    <row r="461" spans="2:65" s="12" customFormat="1" ht="11.25">
      <c r="B461" s="158"/>
      <c r="D461" s="156" t="s">
        <v>228</v>
      </c>
      <c r="E461" s="159" t="s">
        <v>19</v>
      </c>
      <c r="F461" s="160" t="s">
        <v>1806</v>
      </c>
      <c r="H461" s="161">
        <v>24.317</v>
      </c>
      <c r="I461" s="162"/>
      <c r="L461" s="158"/>
      <c r="M461" s="163"/>
      <c r="T461" s="164"/>
      <c r="AT461" s="159" t="s">
        <v>228</v>
      </c>
      <c r="AU461" s="159" t="s">
        <v>82</v>
      </c>
      <c r="AV461" s="12" t="s">
        <v>82</v>
      </c>
      <c r="AW461" s="12" t="s">
        <v>35</v>
      </c>
      <c r="AX461" s="12" t="s">
        <v>73</v>
      </c>
      <c r="AY461" s="159" t="s">
        <v>141</v>
      </c>
    </row>
    <row r="462" spans="2:65" s="12" customFormat="1" ht="11.25">
      <c r="B462" s="158"/>
      <c r="D462" s="156" t="s">
        <v>228</v>
      </c>
      <c r="E462" s="159" t="s">
        <v>19</v>
      </c>
      <c r="F462" s="160" t="s">
        <v>1807</v>
      </c>
      <c r="H462" s="161">
        <v>23.5</v>
      </c>
      <c r="I462" s="162"/>
      <c r="L462" s="158"/>
      <c r="M462" s="163"/>
      <c r="T462" s="164"/>
      <c r="AT462" s="159" t="s">
        <v>228</v>
      </c>
      <c r="AU462" s="159" t="s">
        <v>82</v>
      </c>
      <c r="AV462" s="12" t="s">
        <v>82</v>
      </c>
      <c r="AW462" s="12" t="s">
        <v>35</v>
      </c>
      <c r="AX462" s="12" t="s">
        <v>73</v>
      </c>
      <c r="AY462" s="159" t="s">
        <v>141</v>
      </c>
    </row>
    <row r="463" spans="2:65" s="12" customFormat="1" ht="11.25">
      <c r="B463" s="158"/>
      <c r="D463" s="156" t="s">
        <v>228</v>
      </c>
      <c r="E463" s="159" t="s">
        <v>19</v>
      </c>
      <c r="F463" s="160" t="s">
        <v>1808</v>
      </c>
      <c r="H463" s="161">
        <v>16.794</v>
      </c>
      <c r="I463" s="162"/>
      <c r="L463" s="158"/>
      <c r="M463" s="163"/>
      <c r="T463" s="164"/>
      <c r="AT463" s="159" t="s">
        <v>228</v>
      </c>
      <c r="AU463" s="159" t="s">
        <v>82</v>
      </c>
      <c r="AV463" s="12" t="s">
        <v>82</v>
      </c>
      <c r="AW463" s="12" t="s">
        <v>35</v>
      </c>
      <c r="AX463" s="12" t="s">
        <v>73</v>
      </c>
      <c r="AY463" s="159" t="s">
        <v>141</v>
      </c>
    </row>
    <row r="464" spans="2:65" s="12" customFormat="1" ht="11.25">
      <c r="B464" s="158"/>
      <c r="D464" s="156" t="s">
        <v>228</v>
      </c>
      <c r="E464" s="159" t="s">
        <v>19</v>
      </c>
      <c r="F464" s="160" t="s">
        <v>1809</v>
      </c>
      <c r="H464" s="161">
        <v>34.96</v>
      </c>
      <c r="I464" s="162"/>
      <c r="L464" s="158"/>
      <c r="M464" s="163"/>
      <c r="T464" s="164"/>
      <c r="AT464" s="159" t="s">
        <v>228</v>
      </c>
      <c r="AU464" s="159" t="s">
        <v>82</v>
      </c>
      <c r="AV464" s="12" t="s">
        <v>82</v>
      </c>
      <c r="AW464" s="12" t="s">
        <v>35</v>
      </c>
      <c r="AX464" s="12" t="s">
        <v>73</v>
      </c>
      <c r="AY464" s="159" t="s">
        <v>141</v>
      </c>
    </row>
    <row r="465" spans="2:65" s="12" customFormat="1" ht="11.25">
      <c r="B465" s="158"/>
      <c r="D465" s="156" t="s">
        <v>228</v>
      </c>
      <c r="E465" s="159" t="s">
        <v>19</v>
      </c>
      <c r="F465" s="160" t="s">
        <v>1810</v>
      </c>
      <c r="H465" s="161">
        <v>19.088999999999999</v>
      </c>
      <c r="I465" s="162"/>
      <c r="L465" s="158"/>
      <c r="M465" s="163"/>
      <c r="T465" s="164"/>
      <c r="AT465" s="159" t="s">
        <v>228</v>
      </c>
      <c r="AU465" s="159" t="s">
        <v>82</v>
      </c>
      <c r="AV465" s="12" t="s">
        <v>82</v>
      </c>
      <c r="AW465" s="12" t="s">
        <v>35</v>
      </c>
      <c r="AX465" s="12" t="s">
        <v>73</v>
      </c>
      <c r="AY465" s="159" t="s">
        <v>141</v>
      </c>
    </row>
    <row r="466" spans="2:65" s="12" customFormat="1" ht="11.25">
      <c r="B466" s="158"/>
      <c r="D466" s="156" t="s">
        <v>228</v>
      </c>
      <c r="E466" s="159" t="s">
        <v>19</v>
      </c>
      <c r="F466" s="160" t="s">
        <v>1811</v>
      </c>
      <c r="H466" s="161">
        <v>59.162999999999997</v>
      </c>
      <c r="I466" s="162"/>
      <c r="L466" s="158"/>
      <c r="M466" s="163"/>
      <c r="T466" s="164"/>
      <c r="AT466" s="159" t="s">
        <v>228</v>
      </c>
      <c r="AU466" s="159" t="s">
        <v>82</v>
      </c>
      <c r="AV466" s="12" t="s">
        <v>82</v>
      </c>
      <c r="AW466" s="12" t="s">
        <v>35</v>
      </c>
      <c r="AX466" s="12" t="s">
        <v>73</v>
      </c>
      <c r="AY466" s="159" t="s">
        <v>141</v>
      </c>
    </row>
    <row r="467" spans="2:65" s="14" customFormat="1" ht="11.25">
      <c r="B467" s="183"/>
      <c r="D467" s="156" t="s">
        <v>228</v>
      </c>
      <c r="E467" s="184" t="s">
        <v>19</v>
      </c>
      <c r="F467" s="185" t="s">
        <v>1812</v>
      </c>
      <c r="H467" s="184" t="s">
        <v>19</v>
      </c>
      <c r="I467" s="186"/>
      <c r="L467" s="183"/>
      <c r="M467" s="187"/>
      <c r="T467" s="188"/>
      <c r="AT467" s="184" t="s">
        <v>228</v>
      </c>
      <c r="AU467" s="184" t="s">
        <v>82</v>
      </c>
      <c r="AV467" s="14" t="s">
        <v>78</v>
      </c>
      <c r="AW467" s="14" t="s">
        <v>35</v>
      </c>
      <c r="AX467" s="14" t="s">
        <v>73</v>
      </c>
      <c r="AY467" s="184" t="s">
        <v>141</v>
      </c>
    </row>
    <row r="468" spans="2:65" s="12" customFormat="1" ht="11.25">
      <c r="B468" s="158"/>
      <c r="D468" s="156" t="s">
        <v>228</v>
      </c>
      <c r="E468" s="159" t="s">
        <v>19</v>
      </c>
      <c r="F468" s="160" t="s">
        <v>1813</v>
      </c>
      <c r="H468" s="161">
        <v>1.1479999999999999</v>
      </c>
      <c r="I468" s="162"/>
      <c r="L468" s="158"/>
      <c r="M468" s="163"/>
      <c r="T468" s="164"/>
      <c r="AT468" s="159" t="s">
        <v>228</v>
      </c>
      <c r="AU468" s="159" t="s">
        <v>82</v>
      </c>
      <c r="AV468" s="12" t="s">
        <v>82</v>
      </c>
      <c r="AW468" s="12" t="s">
        <v>35</v>
      </c>
      <c r="AX468" s="12" t="s">
        <v>73</v>
      </c>
      <c r="AY468" s="159" t="s">
        <v>141</v>
      </c>
    </row>
    <row r="469" spans="2:65" s="12" customFormat="1" ht="11.25">
      <c r="B469" s="158"/>
      <c r="D469" s="156" t="s">
        <v>228</v>
      </c>
      <c r="E469" s="159" t="s">
        <v>19</v>
      </c>
      <c r="F469" s="160" t="s">
        <v>1814</v>
      </c>
      <c r="H469" s="161">
        <v>-53.25</v>
      </c>
      <c r="I469" s="162"/>
      <c r="L469" s="158"/>
      <c r="M469" s="163"/>
      <c r="T469" s="164"/>
      <c r="AT469" s="159" t="s">
        <v>228</v>
      </c>
      <c r="AU469" s="159" t="s">
        <v>82</v>
      </c>
      <c r="AV469" s="12" t="s">
        <v>82</v>
      </c>
      <c r="AW469" s="12" t="s">
        <v>35</v>
      </c>
      <c r="AX469" s="12" t="s">
        <v>73</v>
      </c>
      <c r="AY469" s="159" t="s">
        <v>141</v>
      </c>
    </row>
    <row r="470" spans="2:65" s="13" customFormat="1" ht="11.25">
      <c r="B470" s="165"/>
      <c r="D470" s="156" t="s">
        <v>228</v>
      </c>
      <c r="E470" s="166" t="s">
        <v>19</v>
      </c>
      <c r="F470" s="167" t="s">
        <v>256</v>
      </c>
      <c r="H470" s="168">
        <v>390.43</v>
      </c>
      <c r="I470" s="169"/>
      <c r="L470" s="165"/>
      <c r="M470" s="170"/>
      <c r="T470" s="171"/>
      <c r="AT470" s="166" t="s">
        <v>228</v>
      </c>
      <c r="AU470" s="166" t="s">
        <v>82</v>
      </c>
      <c r="AV470" s="13" t="s">
        <v>95</v>
      </c>
      <c r="AW470" s="13" t="s">
        <v>35</v>
      </c>
      <c r="AX470" s="13" t="s">
        <v>78</v>
      </c>
      <c r="AY470" s="166" t="s">
        <v>141</v>
      </c>
    </row>
    <row r="471" spans="2:65" s="1" customFormat="1" ht="24.2" customHeight="1">
      <c r="B471" s="32"/>
      <c r="C471" s="126" t="s">
        <v>414</v>
      </c>
      <c r="D471" s="126" t="s">
        <v>144</v>
      </c>
      <c r="E471" s="127" t="s">
        <v>1815</v>
      </c>
      <c r="F471" s="128" t="s">
        <v>1816</v>
      </c>
      <c r="G471" s="129" t="s">
        <v>162</v>
      </c>
      <c r="H471" s="130">
        <v>390.43</v>
      </c>
      <c r="I471" s="131"/>
      <c r="J471" s="132">
        <f>ROUND(I471*H471,2)</f>
        <v>0</v>
      </c>
      <c r="K471" s="133"/>
      <c r="L471" s="32"/>
      <c r="M471" s="134" t="s">
        <v>19</v>
      </c>
      <c r="N471" s="135" t="s">
        <v>45</v>
      </c>
      <c r="P471" s="136">
        <f>O471*H471</f>
        <v>0</v>
      </c>
      <c r="Q471" s="136">
        <v>4.0000000000000001E-3</v>
      </c>
      <c r="R471" s="136">
        <f>Q471*H471</f>
        <v>1.56172</v>
      </c>
      <c r="S471" s="136">
        <v>0</v>
      </c>
      <c r="T471" s="137">
        <f>S471*H471</f>
        <v>0</v>
      </c>
      <c r="AR471" s="138" t="s">
        <v>95</v>
      </c>
      <c r="AT471" s="138" t="s">
        <v>144</v>
      </c>
      <c r="AU471" s="138" t="s">
        <v>82</v>
      </c>
      <c r="AY471" s="17" t="s">
        <v>141</v>
      </c>
      <c r="BE471" s="139">
        <f>IF(N471="základní",J471,0)</f>
        <v>0</v>
      </c>
      <c r="BF471" s="139">
        <f>IF(N471="snížená",J471,0)</f>
        <v>0</v>
      </c>
      <c r="BG471" s="139">
        <f>IF(N471="zákl. přenesená",J471,0)</f>
        <v>0</v>
      </c>
      <c r="BH471" s="139">
        <f>IF(N471="sníž. přenesená",J471,0)</f>
        <v>0</v>
      </c>
      <c r="BI471" s="139">
        <f>IF(N471="nulová",J471,0)</f>
        <v>0</v>
      </c>
      <c r="BJ471" s="17" t="s">
        <v>82</v>
      </c>
      <c r="BK471" s="139">
        <f>ROUND(I471*H471,2)</f>
        <v>0</v>
      </c>
      <c r="BL471" s="17" t="s">
        <v>95</v>
      </c>
      <c r="BM471" s="138" t="s">
        <v>1817</v>
      </c>
    </row>
    <row r="472" spans="2:65" s="1" customFormat="1" ht="11.25">
      <c r="B472" s="32"/>
      <c r="D472" s="152" t="s">
        <v>224</v>
      </c>
      <c r="F472" s="153" t="s">
        <v>1818</v>
      </c>
      <c r="I472" s="154"/>
      <c r="L472" s="32"/>
      <c r="M472" s="155"/>
      <c r="T472" s="53"/>
      <c r="AT472" s="17" t="s">
        <v>224</v>
      </c>
      <c r="AU472" s="17" t="s">
        <v>82</v>
      </c>
    </row>
    <row r="473" spans="2:65" s="1" customFormat="1" ht="24.2" customHeight="1">
      <c r="B473" s="32"/>
      <c r="C473" s="126" t="s">
        <v>543</v>
      </c>
      <c r="D473" s="126" t="s">
        <v>144</v>
      </c>
      <c r="E473" s="127" t="s">
        <v>1819</v>
      </c>
      <c r="F473" s="128" t="s">
        <v>1820</v>
      </c>
      <c r="G473" s="129" t="s">
        <v>171</v>
      </c>
      <c r="H473" s="130">
        <v>311</v>
      </c>
      <c r="I473" s="131"/>
      <c r="J473" s="132">
        <f>ROUND(I473*H473,2)</f>
        <v>0</v>
      </c>
      <c r="K473" s="133"/>
      <c r="L473" s="32"/>
      <c r="M473" s="134" t="s">
        <v>19</v>
      </c>
      <c r="N473" s="135" t="s">
        <v>45</v>
      </c>
      <c r="P473" s="136">
        <f>O473*H473</f>
        <v>0</v>
      </c>
      <c r="Q473" s="136">
        <v>1.5E-3</v>
      </c>
      <c r="R473" s="136">
        <f>Q473*H473</f>
        <v>0.46650000000000003</v>
      </c>
      <c r="S473" s="136">
        <v>0</v>
      </c>
      <c r="T473" s="137">
        <f>S473*H473</f>
        <v>0</v>
      </c>
      <c r="AR473" s="138" t="s">
        <v>95</v>
      </c>
      <c r="AT473" s="138" t="s">
        <v>144</v>
      </c>
      <c r="AU473" s="138" t="s">
        <v>82</v>
      </c>
      <c r="AY473" s="17" t="s">
        <v>141</v>
      </c>
      <c r="BE473" s="139">
        <f>IF(N473="základní",J473,0)</f>
        <v>0</v>
      </c>
      <c r="BF473" s="139">
        <f>IF(N473="snížená",J473,0)</f>
        <v>0</v>
      </c>
      <c r="BG473" s="139">
        <f>IF(N473="zákl. přenesená",J473,0)</f>
        <v>0</v>
      </c>
      <c r="BH473" s="139">
        <f>IF(N473="sníž. přenesená",J473,0)</f>
        <v>0</v>
      </c>
      <c r="BI473" s="139">
        <f>IF(N473="nulová",J473,0)</f>
        <v>0</v>
      </c>
      <c r="BJ473" s="17" t="s">
        <v>82</v>
      </c>
      <c r="BK473" s="139">
        <f>ROUND(I473*H473,2)</f>
        <v>0</v>
      </c>
      <c r="BL473" s="17" t="s">
        <v>95</v>
      </c>
      <c r="BM473" s="138" t="s">
        <v>1821</v>
      </c>
    </row>
    <row r="474" spans="2:65" s="1" customFormat="1" ht="11.25">
      <c r="B474" s="32"/>
      <c r="D474" s="152" t="s">
        <v>224</v>
      </c>
      <c r="F474" s="153" t="s">
        <v>1822</v>
      </c>
      <c r="I474" s="154"/>
      <c r="L474" s="32"/>
      <c r="M474" s="155"/>
      <c r="T474" s="53"/>
      <c r="AT474" s="17" t="s">
        <v>224</v>
      </c>
      <c r="AU474" s="17" t="s">
        <v>82</v>
      </c>
    </row>
    <row r="475" spans="2:65" s="14" customFormat="1" ht="11.25">
      <c r="B475" s="183"/>
      <c r="D475" s="156" t="s">
        <v>228</v>
      </c>
      <c r="E475" s="184" t="s">
        <v>19</v>
      </c>
      <c r="F475" s="185" t="s">
        <v>1778</v>
      </c>
      <c r="H475" s="184" t="s">
        <v>19</v>
      </c>
      <c r="I475" s="186"/>
      <c r="L475" s="183"/>
      <c r="M475" s="187"/>
      <c r="T475" s="188"/>
      <c r="AT475" s="184" t="s">
        <v>228</v>
      </c>
      <c r="AU475" s="184" t="s">
        <v>82</v>
      </c>
      <c r="AV475" s="14" t="s">
        <v>78</v>
      </c>
      <c r="AW475" s="14" t="s">
        <v>35</v>
      </c>
      <c r="AX475" s="14" t="s">
        <v>73</v>
      </c>
      <c r="AY475" s="184" t="s">
        <v>141</v>
      </c>
    </row>
    <row r="476" spans="2:65" s="14" customFormat="1" ht="11.25">
      <c r="B476" s="183"/>
      <c r="D476" s="156" t="s">
        <v>228</v>
      </c>
      <c r="E476" s="184" t="s">
        <v>19</v>
      </c>
      <c r="F476" s="185" t="s">
        <v>1567</v>
      </c>
      <c r="H476" s="184" t="s">
        <v>19</v>
      </c>
      <c r="I476" s="186"/>
      <c r="L476" s="183"/>
      <c r="M476" s="187"/>
      <c r="T476" s="188"/>
      <c r="AT476" s="184" t="s">
        <v>228</v>
      </c>
      <c r="AU476" s="184" t="s">
        <v>82</v>
      </c>
      <c r="AV476" s="14" t="s">
        <v>78</v>
      </c>
      <c r="AW476" s="14" t="s">
        <v>35</v>
      </c>
      <c r="AX476" s="14" t="s">
        <v>73</v>
      </c>
      <c r="AY476" s="184" t="s">
        <v>141</v>
      </c>
    </row>
    <row r="477" spans="2:65" s="12" customFormat="1" ht="11.25">
      <c r="B477" s="158"/>
      <c r="D477" s="156" t="s">
        <v>228</v>
      </c>
      <c r="E477" s="159" t="s">
        <v>19</v>
      </c>
      <c r="F477" s="160" t="s">
        <v>1823</v>
      </c>
      <c r="H477" s="161">
        <v>2.62</v>
      </c>
      <c r="I477" s="162"/>
      <c r="L477" s="158"/>
      <c r="M477" s="163"/>
      <c r="T477" s="164"/>
      <c r="AT477" s="159" t="s">
        <v>228</v>
      </c>
      <c r="AU477" s="159" t="s">
        <v>82</v>
      </c>
      <c r="AV477" s="12" t="s">
        <v>82</v>
      </c>
      <c r="AW477" s="12" t="s">
        <v>35</v>
      </c>
      <c r="AX477" s="12" t="s">
        <v>73</v>
      </c>
      <c r="AY477" s="159" t="s">
        <v>141</v>
      </c>
    </row>
    <row r="478" spans="2:65" s="12" customFormat="1" ht="11.25">
      <c r="B478" s="158"/>
      <c r="D478" s="156" t="s">
        <v>228</v>
      </c>
      <c r="E478" s="159" t="s">
        <v>19</v>
      </c>
      <c r="F478" s="160" t="s">
        <v>1824</v>
      </c>
      <c r="H478" s="161">
        <v>6.64</v>
      </c>
      <c r="I478" s="162"/>
      <c r="L478" s="158"/>
      <c r="M478" s="163"/>
      <c r="T478" s="164"/>
      <c r="AT478" s="159" t="s">
        <v>228</v>
      </c>
      <c r="AU478" s="159" t="s">
        <v>82</v>
      </c>
      <c r="AV478" s="12" t="s">
        <v>82</v>
      </c>
      <c r="AW478" s="12" t="s">
        <v>35</v>
      </c>
      <c r="AX478" s="12" t="s">
        <v>73</v>
      </c>
      <c r="AY478" s="159" t="s">
        <v>141</v>
      </c>
    </row>
    <row r="479" spans="2:65" s="12" customFormat="1" ht="11.25">
      <c r="B479" s="158"/>
      <c r="D479" s="156" t="s">
        <v>228</v>
      </c>
      <c r="E479" s="159" t="s">
        <v>19</v>
      </c>
      <c r="F479" s="160" t="s">
        <v>1825</v>
      </c>
      <c r="H479" s="161">
        <v>1.86</v>
      </c>
      <c r="I479" s="162"/>
      <c r="L479" s="158"/>
      <c r="M479" s="163"/>
      <c r="T479" s="164"/>
      <c r="AT479" s="159" t="s">
        <v>228</v>
      </c>
      <c r="AU479" s="159" t="s">
        <v>82</v>
      </c>
      <c r="AV479" s="12" t="s">
        <v>82</v>
      </c>
      <c r="AW479" s="12" t="s">
        <v>35</v>
      </c>
      <c r="AX479" s="12" t="s">
        <v>73</v>
      </c>
      <c r="AY479" s="159" t="s">
        <v>141</v>
      </c>
    </row>
    <row r="480" spans="2:65" s="12" customFormat="1" ht="11.25">
      <c r="B480" s="158"/>
      <c r="D480" s="156" t="s">
        <v>228</v>
      </c>
      <c r="E480" s="159" t="s">
        <v>19</v>
      </c>
      <c r="F480" s="160" t="s">
        <v>1826</v>
      </c>
      <c r="H480" s="161">
        <v>4.12</v>
      </c>
      <c r="I480" s="162"/>
      <c r="L480" s="158"/>
      <c r="M480" s="163"/>
      <c r="T480" s="164"/>
      <c r="AT480" s="159" t="s">
        <v>228</v>
      </c>
      <c r="AU480" s="159" t="s">
        <v>82</v>
      </c>
      <c r="AV480" s="12" t="s">
        <v>82</v>
      </c>
      <c r="AW480" s="12" t="s">
        <v>35</v>
      </c>
      <c r="AX480" s="12" t="s">
        <v>73</v>
      </c>
      <c r="AY480" s="159" t="s">
        <v>141</v>
      </c>
    </row>
    <row r="481" spans="2:51" s="12" customFormat="1" ht="11.25">
      <c r="B481" s="158"/>
      <c r="D481" s="156" t="s">
        <v>228</v>
      </c>
      <c r="E481" s="159" t="s">
        <v>19</v>
      </c>
      <c r="F481" s="160" t="s">
        <v>1827</v>
      </c>
      <c r="H481" s="161">
        <v>10.92</v>
      </c>
      <c r="I481" s="162"/>
      <c r="L481" s="158"/>
      <c r="M481" s="163"/>
      <c r="T481" s="164"/>
      <c r="AT481" s="159" t="s">
        <v>228</v>
      </c>
      <c r="AU481" s="159" t="s">
        <v>82</v>
      </c>
      <c r="AV481" s="12" t="s">
        <v>82</v>
      </c>
      <c r="AW481" s="12" t="s">
        <v>35</v>
      </c>
      <c r="AX481" s="12" t="s">
        <v>73</v>
      </c>
      <c r="AY481" s="159" t="s">
        <v>141</v>
      </c>
    </row>
    <row r="482" spans="2:51" s="12" customFormat="1" ht="11.25">
      <c r="B482" s="158"/>
      <c r="D482" s="156" t="s">
        <v>228</v>
      </c>
      <c r="E482" s="159" t="s">
        <v>19</v>
      </c>
      <c r="F482" s="160" t="s">
        <v>1828</v>
      </c>
      <c r="H482" s="161">
        <v>42.7</v>
      </c>
      <c r="I482" s="162"/>
      <c r="L482" s="158"/>
      <c r="M482" s="163"/>
      <c r="T482" s="164"/>
      <c r="AT482" s="159" t="s">
        <v>228</v>
      </c>
      <c r="AU482" s="159" t="s">
        <v>82</v>
      </c>
      <c r="AV482" s="12" t="s">
        <v>82</v>
      </c>
      <c r="AW482" s="12" t="s">
        <v>35</v>
      </c>
      <c r="AX482" s="12" t="s">
        <v>73</v>
      </c>
      <c r="AY482" s="159" t="s">
        <v>141</v>
      </c>
    </row>
    <row r="483" spans="2:51" s="12" customFormat="1" ht="11.25">
      <c r="B483" s="158"/>
      <c r="D483" s="156" t="s">
        <v>228</v>
      </c>
      <c r="E483" s="159" t="s">
        <v>19</v>
      </c>
      <c r="F483" s="160" t="s">
        <v>1829</v>
      </c>
      <c r="H483" s="161">
        <v>7.2</v>
      </c>
      <c r="I483" s="162"/>
      <c r="L483" s="158"/>
      <c r="M483" s="163"/>
      <c r="T483" s="164"/>
      <c r="AT483" s="159" t="s">
        <v>228</v>
      </c>
      <c r="AU483" s="159" t="s">
        <v>82</v>
      </c>
      <c r="AV483" s="12" t="s">
        <v>82</v>
      </c>
      <c r="AW483" s="12" t="s">
        <v>35</v>
      </c>
      <c r="AX483" s="12" t="s">
        <v>73</v>
      </c>
      <c r="AY483" s="159" t="s">
        <v>141</v>
      </c>
    </row>
    <row r="484" spans="2:51" s="14" customFormat="1" ht="11.25">
      <c r="B484" s="183"/>
      <c r="D484" s="156" t="s">
        <v>228</v>
      </c>
      <c r="E484" s="184" t="s">
        <v>19</v>
      </c>
      <c r="F484" s="185" t="s">
        <v>1572</v>
      </c>
      <c r="H484" s="184" t="s">
        <v>19</v>
      </c>
      <c r="I484" s="186"/>
      <c r="L484" s="183"/>
      <c r="M484" s="187"/>
      <c r="T484" s="188"/>
      <c r="AT484" s="184" t="s">
        <v>228</v>
      </c>
      <c r="AU484" s="184" t="s">
        <v>82</v>
      </c>
      <c r="AV484" s="14" t="s">
        <v>78</v>
      </c>
      <c r="AW484" s="14" t="s">
        <v>35</v>
      </c>
      <c r="AX484" s="14" t="s">
        <v>73</v>
      </c>
      <c r="AY484" s="184" t="s">
        <v>141</v>
      </c>
    </row>
    <row r="485" spans="2:51" s="12" customFormat="1" ht="11.25">
      <c r="B485" s="158"/>
      <c r="D485" s="156" t="s">
        <v>228</v>
      </c>
      <c r="E485" s="159" t="s">
        <v>19</v>
      </c>
      <c r="F485" s="160" t="s">
        <v>1830</v>
      </c>
      <c r="H485" s="161">
        <v>5.44</v>
      </c>
      <c r="I485" s="162"/>
      <c r="L485" s="158"/>
      <c r="M485" s="163"/>
      <c r="T485" s="164"/>
      <c r="AT485" s="159" t="s">
        <v>228</v>
      </c>
      <c r="AU485" s="159" t="s">
        <v>82</v>
      </c>
      <c r="AV485" s="12" t="s">
        <v>82</v>
      </c>
      <c r="AW485" s="12" t="s">
        <v>35</v>
      </c>
      <c r="AX485" s="12" t="s">
        <v>73</v>
      </c>
      <c r="AY485" s="159" t="s">
        <v>141</v>
      </c>
    </row>
    <row r="486" spans="2:51" s="12" customFormat="1" ht="11.25">
      <c r="B486" s="158"/>
      <c r="D486" s="156" t="s">
        <v>228</v>
      </c>
      <c r="E486" s="159" t="s">
        <v>19</v>
      </c>
      <c r="F486" s="160" t="s">
        <v>1831</v>
      </c>
      <c r="H486" s="161">
        <v>24.72</v>
      </c>
      <c r="I486" s="162"/>
      <c r="L486" s="158"/>
      <c r="M486" s="163"/>
      <c r="T486" s="164"/>
      <c r="AT486" s="159" t="s">
        <v>228</v>
      </c>
      <c r="AU486" s="159" t="s">
        <v>82</v>
      </c>
      <c r="AV486" s="12" t="s">
        <v>82</v>
      </c>
      <c r="AW486" s="12" t="s">
        <v>35</v>
      </c>
      <c r="AX486" s="12" t="s">
        <v>73</v>
      </c>
      <c r="AY486" s="159" t="s">
        <v>141</v>
      </c>
    </row>
    <row r="487" spans="2:51" s="12" customFormat="1" ht="11.25">
      <c r="B487" s="158"/>
      <c r="D487" s="156" t="s">
        <v>228</v>
      </c>
      <c r="E487" s="159" t="s">
        <v>19</v>
      </c>
      <c r="F487" s="160" t="s">
        <v>1832</v>
      </c>
      <c r="H487" s="161">
        <v>49.28</v>
      </c>
      <c r="I487" s="162"/>
      <c r="L487" s="158"/>
      <c r="M487" s="163"/>
      <c r="T487" s="164"/>
      <c r="AT487" s="159" t="s">
        <v>228</v>
      </c>
      <c r="AU487" s="159" t="s">
        <v>82</v>
      </c>
      <c r="AV487" s="12" t="s">
        <v>82</v>
      </c>
      <c r="AW487" s="12" t="s">
        <v>35</v>
      </c>
      <c r="AX487" s="12" t="s">
        <v>73</v>
      </c>
      <c r="AY487" s="159" t="s">
        <v>141</v>
      </c>
    </row>
    <row r="488" spans="2:51" s="12" customFormat="1" ht="11.25">
      <c r="B488" s="158"/>
      <c r="D488" s="156" t="s">
        <v>228</v>
      </c>
      <c r="E488" s="159" t="s">
        <v>19</v>
      </c>
      <c r="F488" s="160" t="s">
        <v>1833</v>
      </c>
      <c r="H488" s="161">
        <v>3.38</v>
      </c>
      <c r="I488" s="162"/>
      <c r="L488" s="158"/>
      <c r="M488" s="163"/>
      <c r="T488" s="164"/>
      <c r="AT488" s="159" t="s">
        <v>228</v>
      </c>
      <c r="AU488" s="159" t="s">
        <v>82</v>
      </c>
      <c r="AV488" s="12" t="s">
        <v>82</v>
      </c>
      <c r="AW488" s="12" t="s">
        <v>35</v>
      </c>
      <c r="AX488" s="12" t="s">
        <v>73</v>
      </c>
      <c r="AY488" s="159" t="s">
        <v>141</v>
      </c>
    </row>
    <row r="489" spans="2:51" s="12" customFormat="1" ht="11.25">
      <c r="B489" s="158"/>
      <c r="D489" s="156" t="s">
        <v>228</v>
      </c>
      <c r="E489" s="159" t="s">
        <v>19</v>
      </c>
      <c r="F489" s="160" t="s">
        <v>1834</v>
      </c>
      <c r="H489" s="161">
        <v>1.78</v>
      </c>
      <c r="I489" s="162"/>
      <c r="L489" s="158"/>
      <c r="M489" s="163"/>
      <c r="T489" s="164"/>
      <c r="AT489" s="159" t="s">
        <v>228</v>
      </c>
      <c r="AU489" s="159" t="s">
        <v>82</v>
      </c>
      <c r="AV489" s="12" t="s">
        <v>82</v>
      </c>
      <c r="AW489" s="12" t="s">
        <v>35</v>
      </c>
      <c r="AX489" s="12" t="s">
        <v>73</v>
      </c>
      <c r="AY489" s="159" t="s">
        <v>141</v>
      </c>
    </row>
    <row r="490" spans="2:51" s="12" customFormat="1" ht="11.25">
      <c r="B490" s="158"/>
      <c r="D490" s="156" t="s">
        <v>228</v>
      </c>
      <c r="E490" s="159" t="s">
        <v>19</v>
      </c>
      <c r="F490" s="160" t="s">
        <v>1835</v>
      </c>
      <c r="H490" s="161">
        <v>1.66</v>
      </c>
      <c r="I490" s="162"/>
      <c r="L490" s="158"/>
      <c r="M490" s="163"/>
      <c r="T490" s="164"/>
      <c r="AT490" s="159" t="s">
        <v>228</v>
      </c>
      <c r="AU490" s="159" t="s">
        <v>82</v>
      </c>
      <c r="AV490" s="12" t="s">
        <v>82</v>
      </c>
      <c r="AW490" s="12" t="s">
        <v>35</v>
      </c>
      <c r="AX490" s="12" t="s">
        <v>73</v>
      </c>
      <c r="AY490" s="159" t="s">
        <v>141</v>
      </c>
    </row>
    <row r="491" spans="2:51" s="14" customFormat="1" ht="11.25">
      <c r="B491" s="183"/>
      <c r="D491" s="156" t="s">
        <v>228</v>
      </c>
      <c r="E491" s="184" t="s">
        <v>19</v>
      </c>
      <c r="F491" s="185" t="s">
        <v>1836</v>
      </c>
      <c r="H491" s="184" t="s">
        <v>19</v>
      </c>
      <c r="I491" s="186"/>
      <c r="L491" s="183"/>
      <c r="M491" s="187"/>
      <c r="T491" s="188"/>
      <c r="AT491" s="184" t="s">
        <v>228</v>
      </c>
      <c r="AU491" s="184" t="s">
        <v>82</v>
      </c>
      <c r="AV491" s="14" t="s">
        <v>78</v>
      </c>
      <c r="AW491" s="14" t="s">
        <v>35</v>
      </c>
      <c r="AX491" s="14" t="s">
        <v>73</v>
      </c>
      <c r="AY491" s="184" t="s">
        <v>141</v>
      </c>
    </row>
    <row r="492" spans="2:51" s="12" customFormat="1" ht="11.25">
      <c r="B492" s="158"/>
      <c r="D492" s="156" t="s">
        <v>228</v>
      </c>
      <c r="E492" s="159" t="s">
        <v>19</v>
      </c>
      <c r="F492" s="160" t="s">
        <v>1837</v>
      </c>
      <c r="H492" s="161">
        <v>5.61</v>
      </c>
      <c r="I492" s="162"/>
      <c r="L492" s="158"/>
      <c r="M492" s="163"/>
      <c r="T492" s="164"/>
      <c r="AT492" s="159" t="s">
        <v>228</v>
      </c>
      <c r="AU492" s="159" t="s">
        <v>82</v>
      </c>
      <c r="AV492" s="12" t="s">
        <v>82</v>
      </c>
      <c r="AW492" s="12" t="s">
        <v>35</v>
      </c>
      <c r="AX492" s="12" t="s">
        <v>73</v>
      </c>
      <c r="AY492" s="159" t="s">
        <v>141</v>
      </c>
    </row>
    <row r="493" spans="2:51" s="12" customFormat="1" ht="11.25">
      <c r="B493" s="158"/>
      <c r="D493" s="156" t="s">
        <v>228</v>
      </c>
      <c r="E493" s="159" t="s">
        <v>19</v>
      </c>
      <c r="F493" s="160" t="s">
        <v>1838</v>
      </c>
      <c r="H493" s="161">
        <v>4.9400000000000004</v>
      </c>
      <c r="I493" s="162"/>
      <c r="L493" s="158"/>
      <c r="M493" s="163"/>
      <c r="T493" s="164"/>
      <c r="AT493" s="159" t="s">
        <v>228</v>
      </c>
      <c r="AU493" s="159" t="s">
        <v>82</v>
      </c>
      <c r="AV493" s="12" t="s">
        <v>82</v>
      </c>
      <c r="AW493" s="12" t="s">
        <v>35</v>
      </c>
      <c r="AX493" s="12" t="s">
        <v>73</v>
      </c>
      <c r="AY493" s="159" t="s">
        <v>141</v>
      </c>
    </row>
    <row r="494" spans="2:51" s="14" customFormat="1" ht="11.25">
      <c r="B494" s="183"/>
      <c r="D494" s="156" t="s">
        <v>228</v>
      </c>
      <c r="E494" s="184" t="s">
        <v>19</v>
      </c>
      <c r="F494" s="185" t="s">
        <v>1839</v>
      </c>
      <c r="H494" s="184" t="s">
        <v>19</v>
      </c>
      <c r="I494" s="186"/>
      <c r="L494" s="183"/>
      <c r="M494" s="187"/>
      <c r="T494" s="188"/>
      <c r="AT494" s="184" t="s">
        <v>228</v>
      </c>
      <c r="AU494" s="184" t="s">
        <v>82</v>
      </c>
      <c r="AV494" s="14" t="s">
        <v>78</v>
      </c>
      <c r="AW494" s="14" t="s">
        <v>35</v>
      </c>
      <c r="AX494" s="14" t="s">
        <v>73</v>
      </c>
      <c r="AY494" s="184" t="s">
        <v>141</v>
      </c>
    </row>
    <row r="495" spans="2:51" s="12" customFormat="1" ht="11.25">
      <c r="B495" s="158"/>
      <c r="D495" s="156" t="s">
        <v>228</v>
      </c>
      <c r="E495" s="159" t="s">
        <v>19</v>
      </c>
      <c r="F495" s="160" t="s">
        <v>595</v>
      </c>
      <c r="H495" s="161">
        <v>52</v>
      </c>
      <c r="I495" s="162"/>
      <c r="L495" s="158"/>
      <c r="M495" s="163"/>
      <c r="T495" s="164"/>
      <c r="AT495" s="159" t="s">
        <v>228</v>
      </c>
      <c r="AU495" s="159" t="s">
        <v>82</v>
      </c>
      <c r="AV495" s="12" t="s">
        <v>82</v>
      </c>
      <c r="AW495" s="12" t="s">
        <v>35</v>
      </c>
      <c r="AX495" s="12" t="s">
        <v>73</v>
      </c>
      <c r="AY495" s="159" t="s">
        <v>141</v>
      </c>
    </row>
    <row r="496" spans="2:51" s="14" customFormat="1" ht="11.25">
      <c r="B496" s="183"/>
      <c r="D496" s="156" t="s">
        <v>228</v>
      </c>
      <c r="E496" s="184" t="s">
        <v>19</v>
      </c>
      <c r="F496" s="185" t="s">
        <v>1840</v>
      </c>
      <c r="H496" s="184" t="s">
        <v>19</v>
      </c>
      <c r="I496" s="186"/>
      <c r="L496" s="183"/>
      <c r="M496" s="187"/>
      <c r="T496" s="188"/>
      <c r="AT496" s="184" t="s">
        <v>228</v>
      </c>
      <c r="AU496" s="184" t="s">
        <v>82</v>
      </c>
      <c r="AV496" s="14" t="s">
        <v>78</v>
      </c>
      <c r="AW496" s="14" t="s">
        <v>35</v>
      </c>
      <c r="AX496" s="14" t="s">
        <v>73</v>
      </c>
      <c r="AY496" s="184" t="s">
        <v>141</v>
      </c>
    </row>
    <row r="497" spans="2:65" s="12" customFormat="1" ht="11.25">
      <c r="B497" s="158"/>
      <c r="D497" s="156" t="s">
        <v>228</v>
      </c>
      <c r="E497" s="159" t="s">
        <v>19</v>
      </c>
      <c r="F497" s="160" t="s">
        <v>1841</v>
      </c>
      <c r="H497" s="161">
        <v>85.82</v>
      </c>
      <c r="I497" s="162"/>
      <c r="L497" s="158"/>
      <c r="M497" s="163"/>
      <c r="T497" s="164"/>
      <c r="AT497" s="159" t="s">
        <v>228</v>
      </c>
      <c r="AU497" s="159" t="s">
        <v>82</v>
      </c>
      <c r="AV497" s="12" t="s">
        <v>82</v>
      </c>
      <c r="AW497" s="12" t="s">
        <v>35</v>
      </c>
      <c r="AX497" s="12" t="s">
        <v>73</v>
      </c>
      <c r="AY497" s="159" t="s">
        <v>141</v>
      </c>
    </row>
    <row r="498" spans="2:65" s="13" customFormat="1" ht="11.25">
      <c r="B498" s="165"/>
      <c r="D498" s="156" t="s">
        <v>228</v>
      </c>
      <c r="E498" s="166" t="s">
        <v>19</v>
      </c>
      <c r="F498" s="167" t="s">
        <v>256</v>
      </c>
      <c r="H498" s="168">
        <v>310.69</v>
      </c>
      <c r="I498" s="169"/>
      <c r="L498" s="165"/>
      <c r="M498" s="170"/>
      <c r="T498" s="171"/>
      <c r="AT498" s="166" t="s">
        <v>228</v>
      </c>
      <c r="AU498" s="166" t="s">
        <v>82</v>
      </c>
      <c r="AV498" s="13" t="s">
        <v>95</v>
      </c>
      <c r="AW498" s="13" t="s">
        <v>35</v>
      </c>
      <c r="AX498" s="13" t="s">
        <v>73</v>
      </c>
      <c r="AY498" s="166" t="s">
        <v>141</v>
      </c>
    </row>
    <row r="499" spans="2:65" s="12" customFormat="1" ht="11.25">
      <c r="B499" s="158"/>
      <c r="D499" s="156" t="s">
        <v>228</v>
      </c>
      <c r="E499" s="159" t="s">
        <v>19</v>
      </c>
      <c r="F499" s="160" t="s">
        <v>1842</v>
      </c>
      <c r="H499" s="161">
        <v>311</v>
      </c>
      <c r="I499" s="162"/>
      <c r="L499" s="158"/>
      <c r="M499" s="163"/>
      <c r="T499" s="164"/>
      <c r="AT499" s="159" t="s">
        <v>228</v>
      </c>
      <c r="AU499" s="159" t="s">
        <v>82</v>
      </c>
      <c r="AV499" s="12" t="s">
        <v>82</v>
      </c>
      <c r="AW499" s="12" t="s">
        <v>35</v>
      </c>
      <c r="AX499" s="12" t="s">
        <v>78</v>
      </c>
      <c r="AY499" s="159" t="s">
        <v>141</v>
      </c>
    </row>
    <row r="500" spans="2:65" s="1" customFormat="1" ht="55.5" customHeight="1">
      <c r="B500" s="32"/>
      <c r="C500" s="126" t="s">
        <v>547</v>
      </c>
      <c r="D500" s="126" t="s">
        <v>144</v>
      </c>
      <c r="E500" s="127" t="s">
        <v>1843</v>
      </c>
      <c r="F500" s="128" t="s">
        <v>1844</v>
      </c>
      <c r="G500" s="129" t="s">
        <v>171</v>
      </c>
      <c r="H500" s="130">
        <v>1.62</v>
      </c>
      <c r="I500" s="131"/>
      <c r="J500" s="132">
        <f>ROUND(I500*H500,2)</f>
        <v>0</v>
      </c>
      <c r="K500" s="133"/>
      <c r="L500" s="32"/>
      <c r="M500" s="134" t="s">
        <v>19</v>
      </c>
      <c r="N500" s="135" t="s">
        <v>45</v>
      </c>
      <c r="P500" s="136">
        <f>O500*H500</f>
        <v>0</v>
      </c>
      <c r="Q500" s="136">
        <v>1.7600000000000001E-3</v>
      </c>
      <c r="R500" s="136">
        <f>Q500*H500</f>
        <v>2.8512000000000003E-3</v>
      </c>
      <c r="S500" s="136">
        <v>0</v>
      </c>
      <c r="T500" s="137">
        <f>S500*H500</f>
        <v>0</v>
      </c>
      <c r="AR500" s="138" t="s">
        <v>95</v>
      </c>
      <c r="AT500" s="138" t="s">
        <v>144</v>
      </c>
      <c r="AU500" s="138" t="s">
        <v>82</v>
      </c>
      <c r="AY500" s="17" t="s">
        <v>141</v>
      </c>
      <c r="BE500" s="139">
        <f>IF(N500="základní",J500,0)</f>
        <v>0</v>
      </c>
      <c r="BF500" s="139">
        <f>IF(N500="snížená",J500,0)</f>
        <v>0</v>
      </c>
      <c r="BG500" s="139">
        <f>IF(N500="zákl. přenesená",J500,0)</f>
        <v>0</v>
      </c>
      <c r="BH500" s="139">
        <f>IF(N500="sníž. přenesená",J500,0)</f>
        <v>0</v>
      </c>
      <c r="BI500" s="139">
        <f>IF(N500="nulová",J500,0)</f>
        <v>0</v>
      </c>
      <c r="BJ500" s="17" t="s">
        <v>82</v>
      </c>
      <c r="BK500" s="139">
        <f>ROUND(I500*H500,2)</f>
        <v>0</v>
      </c>
      <c r="BL500" s="17" t="s">
        <v>95</v>
      </c>
      <c r="BM500" s="138" t="s">
        <v>1845</v>
      </c>
    </row>
    <row r="501" spans="2:65" s="1" customFormat="1" ht="11.25">
      <c r="B501" s="32"/>
      <c r="D501" s="152" t="s">
        <v>224</v>
      </c>
      <c r="F501" s="153" t="s">
        <v>1846</v>
      </c>
      <c r="I501" s="154"/>
      <c r="L501" s="32"/>
      <c r="M501" s="155"/>
      <c r="T501" s="53"/>
      <c r="AT501" s="17" t="s">
        <v>224</v>
      </c>
      <c r="AU501" s="17" t="s">
        <v>82</v>
      </c>
    </row>
    <row r="502" spans="2:65" s="12" customFormat="1" ht="11.25">
      <c r="B502" s="158"/>
      <c r="D502" s="156" t="s">
        <v>228</v>
      </c>
      <c r="E502" s="159" t="s">
        <v>19</v>
      </c>
      <c r="F502" s="160" t="s">
        <v>1847</v>
      </c>
      <c r="H502" s="161">
        <v>1.62</v>
      </c>
      <c r="I502" s="162"/>
      <c r="L502" s="158"/>
      <c r="M502" s="163"/>
      <c r="T502" s="164"/>
      <c r="AT502" s="159" t="s">
        <v>228</v>
      </c>
      <c r="AU502" s="159" t="s">
        <v>82</v>
      </c>
      <c r="AV502" s="12" t="s">
        <v>82</v>
      </c>
      <c r="AW502" s="12" t="s">
        <v>35</v>
      </c>
      <c r="AX502" s="12" t="s">
        <v>78</v>
      </c>
      <c r="AY502" s="159" t="s">
        <v>141</v>
      </c>
    </row>
    <row r="503" spans="2:65" s="1" customFormat="1" ht="16.5" customHeight="1">
      <c r="B503" s="32"/>
      <c r="C503" s="172" t="s">
        <v>551</v>
      </c>
      <c r="D503" s="172" t="s">
        <v>258</v>
      </c>
      <c r="E503" s="173" t="s">
        <v>1848</v>
      </c>
      <c r="F503" s="174" t="s">
        <v>1849</v>
      </c>
      <c r="G503" s="175" t="s">
        <v>162</v>
      </c>
      <c r="H503" s="176">
        <v>0.32400000000000001</v>
      </c>
      <c r="I503" s="177"/>
      <c r="J503" s="178">
        <f>ROUND(I503*H503,2)</f>
        <v>0</v>
      </c>
      <c r="K503" s="179"/>
      <c r="L503" s="180"/>
      <c r="M503" s="181" t="s">
        <v>19</v>
      </c>
      <c r="N503" s="182" t="s">
        <v>45</v>
      </c>
      <c r="P503" s="136">
        <f>O503*H503</f>
        <v>0</v>
      </c>
      <c r="Q503" s="136">
        <v>1.15E-3</v>
      </c>
      <c r="R503" s="136">
        <f>Q503*H503</f>
        <v>3.726E-4</v>
      </c>
      <c r="S503" s="136">
        <v>0</v>
      </c>
      <c r="T503" s="137">
        <f>S503*H503</f>
        <v>0</v>
      </c>
      <c r="AR503" s="138" t="s">
        <v>155</v>
      </c>
      <c r="AT503" s="138" t="s">
        <v>258</v>
      </c>
      <c r="AU503" s="138" t="s">
        <v>82</v>
      </c>
      <c r="AY503" s="17" t="s">
        <v>141</v>
      </c>
      <c r="BE503" s="139">
        <f>IF(N503="základní",J503,0)</f>
        <v>0</v>
      </c>
      <c r="BF503" s="139">
        <f>IF(N503="snížená",J503,0)</f>
        <v>0</v>
      </c>
      <c r="BG503" s="139">
        <f>IF(N503="zákl. přenesená",J503,0)</f>
        <v>0</v>
      </c>
      <c r="BH503" s="139">
        <f>IF(N503="sníž. přenesená",J503,0)</f>
        <v>0</v>
      </c>
      <c r="BI503" s="139">
        <f>IF(N503="nulová",J503,0)</f>
        <v>0</v>
      </c>
      <c r="BJ503" s="17" t="s">
        <v>82</v>
      </c>
      <c r="BK503" s="139">
        <f>ROUND(I503*H503,2)</f>
        <v>0</v>
      </c>
      <c r="BL503" s="17" t="s">
        <v>95</v>
      </c>
      <c r="BM503" s="138" t="s">
        <v>1850</v>
      </c>
    </row>
    <row r="504" spans="2:65" s="12" customFormat="1" ht="11.25">
      <c r="B504" s="158"/>
      <c r="D504" s="156" t="s">
        <v>228</v>
      </c>
      <c r="E504" s="159" t="s">
        <v>19</v>
      </c>
      <c r="F504" s="160" t="s">
        <v>1851</v>
      </c>
      <c r="H504" s="161">
        <v>0.32400000000000001</v>
      </c>
      <c r="I504" s="162"/>
      <c r="L504" s="158"/>
      <c r="M504" s="163"/>
      <c r="T504" s="164"/>
      <c r="AT504" s="159" t="s">
        <v>228</v>
      </c>
      <c r="AU504" s="159" t="s">
        <v>82</v>
      </c>
      <c r="AV504" s="12" t="s">
        <v>82</v>
      </c>
      <c r="AW504" s="12" t="s">
        <v>35</v>
      </c>
      <c r="AX504" s="12" t="s">
        <v>78</v>
      </c>
      <c r="AY504" s="159" t="s">
        <v>141</v>
      </c>
    </row>
    <row r="505" spans="2:65" s="1" customFormat="1" ht="44.25" customHeight="1">
      <c r="B505" s="32"/>
      <c r="C505" s="126" t="s">
        <v>555</v>
      </c>
      <c r="D505" s="126" t="s">
        <v>144</v>
      </c>
      <c r="E505" s="127" t="s">
        <v>1852</v>
      </c>
      <c r="F505" s="128" t="s">
        <v>1853</v>
      </c>
      <c r="G505" s="129" t="s">
        <v>344</v>
      </c>
      <c r="H505" s="130">
        <v>3</v>
      </c>
      <c r="I505" s="131"/>
      <c r="J505" s="132">
        <f>ROUND(I505*H505,2)</f>
        <v>0</v>
      </c>
      <c r="K505" s="133"/>
      <c r="L505" s="32"/>
      <c r="M505" s="134" t="s">
        <v>19</v>
      </c>
      <c r="N505" s="135" t="s">
        <v>45</v>
      </c>
      <c r="P505" s="136">
        <f>O505*H505</f>
        <v>0</v>
      </c>
      <c r="Q505" s="136">
        <v>3.5400000000000002E-3</v>
      </c>
      <c r="R505" s="136">
        <f>Q505*H505</f>
        <v>1.0620000000000001E-2</v>
      </c>
      <c r="S505" s="136">
        <v>0</v>
      </c>
      <c r="T505" s="137">
        <f>S505*H505</f>
        <v>0</v>
      </c>
      <c r="AR505" s="138" t="s">
        <v>95</v>
      </c>
      <c r="AT505" s="138" t="s">
        <v>144</v>
      </c>
      <c r="AU505" s="138" t="s">
        <v>82</v>
      </c>
      <c r="AY505" s="17" t="s">
        <v>141</v>
      </c>
      <c r="BE505" s="139">
        <f>IF(N505="základní",J505,0)</f>
        <v>0</v>
      </c>
      <c r="BF505" s="139">
        <f>IF(N505="snížená",J505,0)</f>
        <v>0</v>
      </c>
      <c r="BG505" s="139">
        <f>IF(N505="zákl. přenesená",J505,0)</f>
        <v>0</v>
      </c>
      <c r="BH505" s="139">
        <f>IF(N505="sníž. přenesená",J505,0)</f>
        <v>0</v>
      </c>
      <c r="BI505" s="139">
        <f>IF(N505="nulová",J505,0)</f>
        <v>0</v>
      </c>
      <c r="BJ505" s="17" t="s">
        <v>82</v>
      </c>
      <c r="BK505" s="139">
        <f>ROUND(I505*H505,2)</f>
        <v>0</v>
      </c>
      <c r="BL505" s="17" t="s">
        <v>95</v>
      </c>
      <c r="BM505" s="138" t="s">
        <v>1854</v>
      </c>
    </row>
    <row r="506" spans="2:65" s="1" customFormat="1" ht="11.25">
      <c r="B506" s="32"/>
      <c r="D506" s="152" t="s">
        <v>224</v>
      </c>
      <c r="F506" s="153" t="s">
        <v>1855</v>
      </c>
      <c r="I506" s="154"/>
      <c r="L506" s="32"/>
      <c r="M506" s="155"/>
      <c r="T506" s="53"/>
      <c r="AT506" s="17" t="s">
        <v>224</v>
      </c>
      <c r="AU506" s="17" t="s">
        <v>82</v>
      </c>
    </row>
    <row r="507" spans="2:65" s="14" customFormat="1" ht="11.25">
      <c r="B507" s="183"/>
      <c r="D507" s="156" t="s">
        <v>228</v>
      </c>
      <c r="E507" s="184" t="s">
        <v>19</v>
      </c>
      <c r="F507" s="185" t="s">
        <v>1576</v>
      </c>
      <c r="H507" s="184" t="s">
        <v>19</v>
      </c>
      <c r="I507" s="186"/>
      <c r="L507" s="183"/>
      <c r="M507" s="187"/>
      <c r="T507" s="188"/>
      <c r="AT507" s="184" t="s">
        <v>228</v>
      </c>
      <c r="AU507" s="184" t="s">
        <v>82</v>
      </c>
      <c r="AV507" s="14" t="s">
        <v>78</v>
      </c>
      <c r="AW507" s="14" t="s">
        <v>35</v>
      </c>
      <c r="AX507" s="14" t="s">
        <v>73</v>
      </c>
      <c r="AY507" s="184" t="s">
        <v>141</v>
      </c>
    </row>
    <row r="508" spans="2:65" s="12" customFormat="1" ht="11.25">
      <c r="B508" s="158"/>
      <c r="D508" s="156" t="s">
        <v>228</v>
      </c>
      <c r="E508" s="159" t="s">
        <v>19</v>
      </c>
      <c r="F508" s="160" t="s">
        <v>92</v>
      </c>
      <c r="H508" s="161">
        <v>3</v>
      </c>
      <c r="I508" s="162"/>
      <c r="L508" s="158"/>
      <c r="M508" s="163"/>
      <c r="T508" s="164"/>
      <c r="AT508" s="159" t="s">
        <v>228</v>
      </c>
      <c r="AU508" s="159" t="s">
        <v>82</v>
      </c>
      <c r="AV508" s="12" t="s">
        <v>82</v>
      </c>
      <c r="AW508" s="12" t="s">
        <v>35</v>
      </c>
      <c r="AX508" s="12" t="s">
        <v>78</v>
      </c>
      <c r="AY508" s="159" t="s">
        <v>141</v>
      </c>
    </row>
    <row r="509" spans="2:65" s="1" customFormat="1" ht="44.25" customHeight="1">
      <c r="B509" s="32"/>
      <c r="C509" s="126" t="s">
        <v>559</v>
      </c>
      <c r="D509" s="126" t="s">
        <v>144</v>
      </c>
      <c r="E509" s="127" t="s">
        <v>1856</v>
      </c>
      <c r="F509" s="128" t="s">
        <v>1857</v>
      </c>
      <c r="G509" s="129" t="s">
        <v>162</v>
      </c>
      <c r="H509" s="130">
        <v>0.55800000000000005</v>
      </c>
      <c r="I509" s="131"/>
      <c r="J509" s="132">
        <f>ROUND(I509*H509,2)</f>
        <v>0</v>
      </c>
      <c r="K509" s="133"/>
      <c r="L509" s="32"/>
      <c r="M509" s="134" t="s">
        <v>19</v>
      </c>
      <c r="N509" s="135" t="s">
        <v>45</v>
      </c>
      <c r="P509" s="136">
        <f>O509*H509</f>
        <v>0</v>
      </c>
      <c r="Q509" s="136">
        <v>3.8999999999999999E-4</v>
      </c>
      <c r="R509" s="136">
        <f>Q509*H509</f>
        <v>2.1762000000000002E-4</v>
      </c>
      <c r="S509" s="136">
        <v>0</v>
      </c>
      <c r="T509" s="137">
        <f>S509*H509</f>
        <v>0</v>
      </c>
      <c r="AR509" s="138" t="s">
        <v>95</v>
      </c>
      <c r="AT509" s="138" t="s">
        <v>144</v>
      </c>
      <c r="AU509" s="138" t="s">
        <v>82</v>
      </c>
      <c r="AY509" s="17" t="s">
        <v>141</v>
      </c>
      <c r="BE509" s="139">
        <f>IF(N509="základní",J509,0)</f>
        <v>0</v>
      </c>
      <c r="BF509" s="139">
        <f>IF(N509="snížená",J509,0)</f>
        <v>0</v>
      </c>
      <c r="BG509" s="139">
        <f>IF(N509="zákl. přenesená",J509,0)</f>
        <v>0</v>
      </c>
      <c r="BH509" s="139">
        <f>IF(N509="sníž. přenesená",J509,0)</f>
        <v>0</v>
      </c>
      <c r="BI509" s="139">
        <f>IF(N509="nulová",J509,0)</f>
        <v>0</v>
      </c>
      <c r="BJ509" s="17" t="s">
        <v>82</v>
      </c>
      <c r="BK509" s="139">
        <f>ROUND(I509*H509,2)</f>
        <v>0</v>
      </c>
      <c r="BL509" s="17" t="s">
        <v>95</v>
      </c>
      <c r="BM509" s="138" t="s">
        <v>1858</v>
      </c>
    </row>
    <row r="510" spans="2:65" s="1" customFormat="1" ht="11.25">
      <c r="B510" s="32"/>
      <c r="D510" s="152" t="s">
        <v>224</v>
      </c>
      <c r="F510" s="153" t="s">
        <v>1859</v>
      </c>
      <c r="I510" s="154"/>
      <c r="L510" s="32"/>
      <c r="M510" s="155"/>
      <c r="T510" s="53"/>
      <c r="AT510" s="17" t="s">
        <v>224</v>
      </c>
      <c r="AU510" s="17" t="s">
        <v>82</v>
      </c>
    </row>
    <row r="511" spans="2:65" s="14" customFormat="1" ht="11.25">
      <c r="B511" s="183"/>
      <c r="D511" s="156" t="s">
        <v>228</v>
      </c>
      <c r="E511" s="184" t="s">
        <v>19</v>
      </c>
      <c r="F511" s="185" t="s">
        <v>1572</v>
      </c>
      <c r="H511" s="184" t="s">
        <v>19</v>
      </c>
      <c r="I511" s="186"/>
      <c r="L511" s="183"/>
      <c r="M511" s="187"/>
      <c r="T511" s="188"/>
      <c r="AT511" s="184" t="s">
        <v>228</v>
      </c>
      <c r="AU511" s="184" t="s">
        <v>82</v>
      </c>
      <c r="AV511" s="14" t="s">
        <v>78</v>
      </c>
      <c r="AW511" s="14" t="s">
        <v>35</v>
      </c>
      <c r="AX511" s="14" t="s">
        <v>73</v>
      </c>
      <c r="AY511" s="184" t="s">
        <v>141</v>
      </c>
    </row>
    <row r="512" spans="2:65" s="12" customFormat="1" ht="11.25">
      <c r="B512" s="158"/>
      <c r="D512" s="156" t="s">
        <v>228</v>
      </c>
      <c r="E512" s="159" t="s">
        <v>19</v>
      </c>
      <c r="F512" s="160" t="s">
        <v>1860</v>
      </c>
      <c r="H512" s="161">
        <v>0.55800000000000005</v>
      </c>
      <c r="I512" s="162"/>
      <c r="L512" s="158"/>
      <c r="M512" s="163"/>
      <c r="T512" s="164"/>
      <c r="AT512" s="159" t="s">
        <v>228</v>
      </c>
      <c r="AU512" s="159" t="s">
        <v>82</v>
      </c>
      <c r="AV512" s="12" t="s">
        <v>82</v>
      </c>
      <c r="AW512" s="12" t="s">
        <v>35</v>
      </c>
      <c r="AX512" s="12" t="s">
        <v>78</v>
      </c>
      <c r="AY512" s="159" t="s">
        <v>141</v>
      </c>
    </row>
    <row r="513" spans="2:65" s="1" customFormat="1" ht="33" customHeight="1">
      <c r="B513" s="32"/>
      <c r="C513" s="126" t="s">
        <v>563</v>
      </c>
      <c r="D513" s="126" t="s">
        <v>144</v>
      </c>
      <c r="E513" s="127" t="s">
        <v>1861</v>
      </c>
      <c r="F513" s="128" t="s">
        <v>1862</v>
      </c>
      <c r="G513" s="129" t="s">
        <v>147</v>
      </c>
      <c r="H513" s="130">
        <v>11.3</v>
      </c>
      <c r="I513" s="131"/>
      <c r="J513" s="132">
        <f>ROUND(I513*H513,2)</f>
        <v>0</v>
      </c>
      <c r="K513" s="133"/>
      <c r="L513" s="32"/>
      <c r="M513" s="134" t="s">
        <v>19</v>
      </c>
      <c r="N513" s="135" t="s">
        <v>45</v>
      </c>
      <c r="P513" s="136">
        <f>O513*H513</f>
        <v>0</v>
      </c>
      <c r="Q513" s="136">
        <v>2.3010199999999998</v>
      </c>
      <c r="R513" s="136">
        <f>Q513*H513</f>
        <v>26.001525999999998</v>
      </c>
      <c r="S513" s="136">
        <v>0</v>
      </c>
      <c r="T513" s="137">
        <f>S513*H513</f>
        <v>0</v>
      </c>
      <c r="AR513" s="138" t="s">
        <v>95</v>
      </c>
      <c r="AT513" s="138" t="s">
        <v>144</v>
      </c>
      <c r="AU513" s="138" t="s">
        <v>82</v>
      </c>
      <c r="AY513" s="17" t="s">
        <v>141</v>
      </c>
      <c r="BE513" s="139">
        <f>IF(N513="základní",J513,0)</f>
        <v>0</v>
      </c>
      <c r="BF513" s="139">
        <f>IF(N513="snížená",J513,0)</f>
        <v>0</v>
      </c>
      <c r="BG513" s="139">
        <f>IF(N513="zákl. přenesená",J513,0)</f>
        <v>0</v>
      </c>
      <c r="BH513" s="139">
        <f>IF(N513="sníž. přenesená",J513,0)</f>
        <v>0</v>
      </c>
      <c r="BI513" s="139">
        <f>IF(N513="nulová",J513,0)</f>
        <v>0</v>
      </c>
      <c r="BJ513" s="17" t="s">
        <v>82</v>
      </c>
      <c r="BK513" s="139">
        <f>ROUND(I513*H513,2)</f>
        <v>0</v>
      </c>
      <c r="BL513" s="17" t="s">
        <v>95</v>
      </c>
      <c r="BM513" s="138" t="s">
        <v>1863</v>
      </c>
    </row>
    <row r="514" spans="2:65" s="1" customFormat="1" ht="11.25">
      <c r="B514" s="32"/>
      <c r="D514" s="152" t="s">
        <v>224</v>
      </c>
      <c r="F514" s="153" t="s">
        <v>1864</v>
      </c>
      <c r="I514" s="154"/>
      <c r="L514" s="32"/>
      <c r="M514" s="155"/>
      <c r="T514" s="53"/>
      <c r="AT514" s="17" t="s">
        <v>224</v>
      </c>
      <c r="AU514" s="17" t="s">
        <v>82</v>
      </c>
    </row>
    <row r="515" spans="2:65" s="14" customFormat="1" ht="11.25">
      <c r="B515" s="183"/>
      <c r="D515" s="156" t="s">
        <v>228</v>
      </c>
      <c r="E515" s="184" t="s">
        <v>19</v>
      </c>
      <c r="F515" s="185" t="s">
        <v>1865</v>
      </c>
      <c r="H515" s="184" t="s">
        <v>19</v>
      </c>
      <c r="I515" s="186"/>
      <c r="L515" s="183"/>
      <c r="M515" s="187"/>
      <c r="T515" s="188"/>
      <c r="AT515" s="184" t="s">
        <v>228</v>
      </c>
      <c r="AU515" s="184" t="s">
        <v>82</v>
      </c>
      <c r="AV515" s="14" t="s">
        <v>78</v>
      </c>
      <c r="AW515" s="14" t="s">
        <v>35</v>
      </c>
      <c r="AX515" s="14" t="s">
        <v>73</v>
      </c>
      <c r="AY515" s="184" t="s">
        <v>141</v>
      </c>
    </row>
    <row r="516" spans="2:65" s="12" customFormat="1" ht="11.25">
      <c r="B516" s="158"/>
      <c r="D516" s="156" t="s">
        <v>228</v>
      </c>
      <c r="E516" s="159" t="s">
        <v>19</v>
      </c>
      <c r="F516" s="160" t="s">
        <v>1866</v>
      </c>
      <c r="H516" s="161">
        <v>4.2910000000000004</v>
      </c>
      <c r="I516" s="162"/>
      <c r="L516" s="158"/>
      <c r="M516" s="163"/>
      <c r="T516" s="164"/>
      <c r="AT516" s="159" t="s">
        <v>228</v>
      </c>
      <c r="AU516" s="159" t="s">
        <v>82</v>
      </c>
      <c r="AV516" s="12" t="s">
        <v>82</v>
      </c>
      <c r="AW516" s="12" t="s">
        <v>35</v>
      </c>
      <c r="AX516" s="12" t="s">
        <v>73</v>
      </c>
      <c r="AY516" s="159" t="s">
        <v>141</v>
      </c>
    </row>
    <row r="517" spans="2:65" s="12" customFormat="1" ht="11.25">
      <c r="B517" s="158"/>
      <c r="D517" s="156" t="s">
        <v>228</v>
      </c>
      <c r="E517" s="159" t="s">
        <v>19</v>
      </c>
      <c r="F517" s="160" t="s">
        <v>1867</v>
      </c>
      <c r="H517" s="161">
        <v>0.64400000000000002</v>
      </c>
      <c r="I517" s="162"/>
      <c r="L517" s="158"/>
      <c r="M517" s="163"/>
      <c r="T517" s="164"/>
      <c r="AT517" s="159" t="s">
        <v>228</v>
      </c>
      <c r="AU517" s="159" t="s">
        <v>82</v>
      </c>
      <c r="AV517" s="12" t="s">
        <v>82</v>
      </c>
      <c r="AW517" s="12" t="s">
        <v>35</v>
      </c>
      <c r="AX517" s="12" t="s">
        <v>73</v>
      </c>
      <c r="AY517" s="159" t="s">
        <v>141</v>
      </c>
    </row>
    <row r="518" spans="2:65" s="12" customFormat="1" ht="11.25">
      <c r="B518" s="158"/>
      <c r="D518" s="156" t="s">
        <v>228</v>
      </c>
      <c r="E518" s="159" t="s">
        <v>19</v>
      </c>
      <c r="F518" s="160" t="s">
        <v>1868</v>
      </c>
      <c r="H518" s="161">
        <v>3.129</v>
      </c>
      <c r="I518" s="162"/>
      <c r="L518" s="158"/>
      <c r="M518" s="163"/>
      <c r="T518" s="164"/>
      <c r="AT518" s="159" t="s">
        <v>228</v>
      </c>
      <c r="AU518" s="159" t="s">
        <v>82</v>
      </c>
      <c r="AV518" s="12" t="s">
        <v>82</v>
      </c>
      <c r="AW518" s="12" t="s">
        <v>35</v>
      </c>
      <c r="AX518" s="12" t="s">
        <v>73</v>
      </c>
      <c r="AY518" s="159" t="s">
        <v>141</v>
      </c>
    </row>
    <row r="519" spans="2:65" s="12" customFormat="1" ht="11.25">
      <c r="B519" s="158"/>
      <c r="D519" s="156" t="s">
        <v>228</v>
      </c>
      <c r="E519" s="159" t="s">
        <v>19</v>
      </c>
      <c r="F519" s="160" t="s">
        <v>1869</v>
      </c>
      <c r="H519" s="161">
        <v>2.5830000000000002</v>
      </c>
      <c r="I519" s="162"/>
      <c r="L519" s="158"/>
      <c r="M519" s="163"/>
      <c r="T519" s="164"/>
      <c r="AT519" s="159" t="s">
        <v>228</v>
      </c>
      <c r="AU519" s="159" t="s">
        <v>82</v>
      </c>
      <c r="AV519" s="12" t="s">
        <v>82</v>
      </c>
      <c r="AW519" s="12" t="s">
        <v>35</v>
      </c>
      <c r="AX519" s="12" t="s">
        <v>73</v>
      </c>
      <c r="AY519" s="159" t="s">
        <v>141</v>
      </c>
    </row>
    <row r="520" spans="2:65" s="12" customFormat="1" ht="11.25">
      <c r="B520" s="158"/>
      <c r="D520" s="156" t="s">
        <v>228</v>
      </c>
      <c r="E520" s="159" t="s">
        <v>19</v>
      </c>
      <c r="F520" s="160" t="s">
        <v>1870</v>
      </c>
      <c r="H520" s="161">
        <v>0.57799999999999996</v>
      </c>
      <c r="I520" s="162"/>
      <c r="L520" s="158"/>
      <c r="M520" s="163"/>
      <c r="T520" s="164"/>
      <c r="AT520" s="159" t="s">
        <v>228</v>
      </c>
      <c r="AU520" s="159" t="s">
        <v>82</v>
      </c>
      <c r="AV520" s="12" t="s">
        <v>82</v>
      </c>
      <c r="AW520" s="12" t="s">
        <v>35</v>
      </c>
      <c r="AX520" s="12" t="s">
        <v>73</v>
      </c>
      <c r="AY520" s="159" t="s">
        <v>141</v>
      </c>
    </row>
    <row r="521" spans="2:65" s="13" customFormat="1" ht="11.25">
      <c r="B521" s="165"/>
      <c r="D521" s="156" t="s">
        <v>228</v>
      </c>
      <c r="E521" s="166" t="s">
        <v>19</v>
      </c>
      <c r="F521" s="167" t="s">
        <v>256</v>
      </c>
      <c r="H521" s="168">
        <v>11.225</v>
      </c>
      <c r="I521" s="169"/>
      <c r="L521" s="165"/>
      <c r="M521" s="170"/>
      <c r="T521" s="171"/>
      <c r="AT521" s="166" t="s">
        <v>228</v>
      </c>
      <c r="AU521" s="166" t="s">
        <v>82</v>
      </c>
      <c r="AV521" s="13" t="s">
        <v>95</v>
      </c>
      <c r="AW521" s="13" t="s">
        <v>35</v>
      </c>
      <c r="AX521" s="13" t="s">
        <v>73</v>
      </c>
      <c r="AY521" s="166" t="s">
        <v>141</v>
      </c>
    </row>
    <row r="522" spans="2:65" s="12" customFormat="1" ht="11.25">
      <c r="B522" s="158"/>
      <c r="D522" s="156" t="s">
        <v>228</v>
      </c>
      <c r="E522" s="159" t="s">
        <v>19</v>
      </c>
      <c r="F522" s="160" t="s">
        <v>1871</v>
      </c>
      <c r="H522" s="161">
        <v>11.3</v>
      </c>
      <c r="I522" s="162"/>
      <c r="L522" s="158"/>
      <c r="M522" s="163"/>
      <c r="T522" s="164"/>
      <c r="AT522" s="159" t="s">
        <v>228</v>
      </c>
      <c r="AU522" s="159" t="s">
        <v>82</v>
      </c>
      <c r="AV522" s="12" t="s">
        <v>82</v>
      </c>
      <c r="AW522" s="12" t="s">
        <v>35</v>
      </c>
      <c r="AX522" s="12" t="s">
        <v>78</v>
      </c>
      <c r="AY522" s="159" t="s">
        <v>141</v>
      </c>
    </row>
    <row r="523" spans="2:65" s="1" customFormat="1" ht="33" customHeight="1">
      <c r="B523" s="32"/>
      <c r="C523" s="126" t="s">
        <v>567</v>
      </c>
      <c r="D523" s="126" t="s">
        <v>144</v>
      </c>
      <c r="E523" s="127" t="s">
        <v>1872</v>
      </c>
      <c r="F523" s="128" t="s">
        <v>1873</v>
      </c>
      <c r="G523" s="129" t="s">
        <v>162</v>
      </c>
      <c r="H523" s="130">
        <v>121.1</v>
      </c>
      <c r="I523" s="131"/>
      <c r="J523" s="132">
        <f>ROUND(I523*H523,2)</f>
        <v>0</v>
      </c>
      <c r="K523" s="133"/>
      <c r="L523" s="32"/>
      <c r="M523" s="134" t="s">
        <v>19</v>
      </c>
      <c r="N523" s="135" t="s">
        <v>45</v>
      </c>
      <c r="P523" s="136">
        <f>O523*H523</f>
        <v>0</v>
      </c>
      <c r="Q523" s="136">
        <v>0.105</v>
      </c>
      <c r="R523" s="136">
        <f>Q523*H523</f>
        <v>12.715499999999999</v>
      </c>
      <c r="S523" s="136">
        <v>0</v>
      </c>
      <c r="T523" s="137">
        <f>S523*H523</f>
        <v>0</v>
      </c>
      <c r="AR523" s="138" t="s">
        <v>95</v>
      </c>
      <c r="AT523" s="138" t="s">
        <v>144</v>
      </c>
      <c r="AU523" s="138" t="s">
        <v>82</v>
      </c>
      <c r="AY523" s="17" t="s">
        <v>141</v>
      </c>
      <c r="BE523" s="139">
        <f>IF(N523="základní",J523,0)</f>
        <v>0</v>
      </c>
      <c r="BF523" s="139">
        <f>IF(N523="snížená",J523,0)</f>
        <v>0</v>
      </c>
      <c r="BG523" s="139">
        <f>IF(N523="zákl. přenesená",J523,0)</f>
        <v>0</v>
      </c>
      <c r="BH523" s="139">
        <f>IF(N523="sníž. přenesená",J523,0)</f>
        <v>0</v>
      </c>
      <c r="BI523" s="139">
        <f>IF(N523="nulová",J523,0)</f>
        <v>0</v>
      </c>
      <c r="BJ523" s="17" t="s">
        <v>82</v>
      </c>
      <c r="BK523" s="139">
        <f>ROUND(I523*H523,2)</f>
        <v>0</v>
      </c>
      <c r="BL523" s="17" t="s">
        <v>95</v>
      </c>
      <c r="BM523" s="138" t="s">
        <v>1874</v>
      </c>
    </row>
    <row r="524" spans="2:65" s="1" customFormat="1" ht="11.25">
      <c r="B524" s="32"/>
      <c r="D524" s="152" t="s">
        <v>224</v>
      </c>
      <c r="F524" s="153" t="s">
        <v>1875</v>
      </c>
      <c r="I524" s="154"/>
      <c r="L524" s="32"/>
      <c r="M524" s="155"/>
      <c r="T524" s="53"/>
      <c r="AT524" s="17" t="s">
        <v>224</v>
      </c>
      <c r="AU524" s="17" t="s">
        <v>82</v>
      </c>
    </row>
    <row r="525" spans="2:65" s="14" customFormat="1" ht="11.25">
      <c r="B525" s="183"/>
      <c r="D525" s="156" t="s">
        <v>228</v>
      </c>
      <c r="E525" s="184" t="s">
        <v>19</v>
      </c>
      <c r="F525" s="185" t="s">
        <v>1876</v>
      </c>
      <c r="H525" s="184" t="s">
        <v>19</v>
      </c>
      <c r="I525" s="186"/>
      <c r="L525" s="183"/>
      <c r="M525" s="187"/>
      <c r="T525" s="188"/>
      <c r="AT525" s="184" t="s">
        <v>228</v>
      </c>
      <c r="AU525" s="184" t="s">
        <v>82</v>
      </c>
      <c r="AV525" s="14" t="s">
        <v>78</v>
      </c>
      <c r="AW525" s="14" t="s">
        <v>35</v>
      </c>
      <c r="AX525" s="14" t="s">
        <v>73</v>
      </c>
      <c r="AY525" s="184" t="s">
        <v>141</v>
      </c>
    </row>
    <row r="526" spans="2:65" s="12" customFormat="1" ht="11.25">
      <c r="B526" s="158"/>
      <c r="D526" s="156" t="s">
        <v>228</v>
      </c>
      <c r="E526" s="159" t="s">
        <v>19</v>
      </c>
      <c r="F526" s="160" t="s">
        <v>1524</v>
      </c>
      <c r="H526" s="161">
        <v>121.1</v>
      </c>
      <c r="I526" s="162"/>
      <c r="L526" s="158"/>
      <c r="M526" s="163"/>
      <c r="T526" s="164"/>
      <c r="AT526" s="159" t="s">
        <v>228</v>
      </c>
      <c r="AU526" s="159" t="s">
        <v>82</v>
      </c>
      <c r="AV526" s="12" t="s">
        <v>82</v>
      </c>
      <c r="AW526" s="12" t="s">
        <v>35</v>
      </c>
      <c r="AX526" s="12" t="s">
        <v>78</v>
      </c>
      <c r="AY526" s="159" t="s">
        <v>141</v>
      </c>
    </row>
    <row r="527" spans="2:65" s="1" customFormat="1" ht="24.2" customHeight="1">
      <c r="B527" s="32"/>
      <c r="C527" s="126" t="s">
        <v>571</v>
      </c>
      <c r="D527" s="126" t="s">
        <v>144</v>
      </c>
      <c r="E527" s="127" t="s">
        <v>1877</v>
      </c>
      <c r="F527" s="128" t="s">
        <v>1878</v>
      </c>
      <c r="G527" s="129" t="s">
        <v>162</v>
      </c>
      <c r="H527" s="130">
        <v>152.62</v>
      </c>
      <c r="I527" s="131"/>
      <c r="J527" s="132">
        <f>ROUND(I527*H527,2)</f>
        <v>0</v>
      </c>
      <c r="K527" s="133"/>
      <c r="L527" s="32"/>
      <c r="M527" s="134" t="s">
        <v>19</v>
      </c>
      <c r="N527" s="135" t="s">
        <v>45</v>
      </c>
      <c r="P527" s="136">
        <f>O527*H527</f>
        <v>0</v>
      </c>
      <c r="Q527" s="136">
        <v>3.3E-4</v>
      </c>
      <c r="R527" s="136">
        <f>Q527*H527</f>
        <v>5.0364600000000002E-2</v>
      </c>
      <c r="S527" s="136">
        <v>0</v>
      </c>
      <c r="T527" s="137">
        <f>S527*H527</f>
        <v>0</v>
      </c>
      <c r="AR527" s="138" t="s">
        <v>95</v>
      </c>
      <c r="AT527" s="138" t="s">
        <v>144</v>
      </c>
      <c r="AU527" s="138" t="s">
        <v>82</v>
      </c>
      <c r="AY527" s="17" t="s">
        <v>141</v>
      </c>
      <c r="BE527" s="139">
        <f>IF(N527="základní",J527,0)</f>
        <v>0</v>
      </c>
      <c r="BF527" s="139">
        <f>IF(N527="snížená",J527,0)</f>
        <v>0</v>
      </c>
      <c r="BG527" s="139">
        <f>IF(N527="zákl. přenesená",J527,0)</f>
        <v>0</v>
      </c>
      <c r="BH527" s="139">
        <f>IF(N527="sníž. přenesená",J527,0)</f>
        <v>0</v>
      </c>
      <c r="BI527" s="139">
        <f>IF(N527="nulová",J527,0)</f>
        <v>0</v>
      </c>
      <c r="BJ527" s="17" t="s">
        <v>82</v>
      </c>
      <c r="BK527" s="139">
        <f>ROUND(I527*H527,2)</f>
        <v>0</v>
      </c>
      <c r="BL527" s="17" t="s">
        <v>95</v>
      </c>
      <c r="BM527" s="138" t="s">
        <v>1879</v>
      </c>
    </row>
    <row r="528" spans="2:65" s="1" customFormat="1" ht="11.25">
      <c r="B528" s="32"/>
      <c r="D528" s="152" t="s">
        <v>224</v>
      </c>
      <c r="F528" s="153" t="s">
        <v>1880</v>
      </c>
      <c r="I528" s="154"/>
      <c r="L528" s="32"/>
      <c r="M528" s="155"/>
      <c r="T528" s="53"/>
      <c r="AT528" s="17" t="s">
        <v>224</v>
      </c>
      <c r="AU528" s="17" t="s">
        <v>82</v>
      </c>
    </row>
    <row r="529" spans="2:65" s="14" customFormat="1" ht="11.25">
      <c r="B529" s="183"/>
      <c r="D529" s="156" t="s">
        <v>228</v>
      </c>
      <c r="E529" s="184" t="s">
        <v>19</v>
      </c>
      <c r="F529" s="185" t="s">
        <v>1881</v>
      </c>
      <c r="H529" s="184" t="s">
        <v>19</v>
      </c>
      <c r="I529" s="186"/>
      <c r="L529" s="183"/>
      <c r="M529" s="187"/>
      <c r="T529" s="188"/>
      <c r="AT529" s="184" t="s">
        <v>228</v>
      </c>
      <c r="AU529" s="184" t="s">
        <v>82</v>
      </c>
      <c r="AV529" s="14" t="s">
        <v>78</v>
      </c>
      <c r="AW529" s="14" t="s">
        <v>35</v>
      </c>
      <c r="AX529" s="14" t="s">
        <v>73</v>
      </c>
      <c r="AY529" s="184" t="s">
        <v>141</v>
      </c>
    </row>
    <row r="530" spans="2:65" s="12" customFormat="1" ht="11.25">
      <c r="B530" s="158"/>
      <c r="D530" s="156" t="s">
        <v>228</v>
      </c>
      <c r="E530" s="159" t="s">
        <v>19</v>
      </c>
      <c r="F530" s="160" t="s">
        <v>1882</v>
      </c>
      <c r="H530" s="161">
        <v>152.62</v>
      </c>
      <c r="I530" s="162"/>
      <c r="L530" s="158"/>
      <c r="M530" s="163"/>
      <c r="T530" s="164"/>
      <c r="AT530" s="159" t="s">
        <v>228</v>
      </c>
      <c r="AU530" s="159" t="s">
        <v>82</v>
      </c>
      <c r="AV530" s="12" t="s">
        <v>82</v>
      </c>
      <c r="AW530" s="12" t="s">
        <v>35</v>
      </c>
      <c r="AX530" s="12" t="s">
        <v>78</v>
      </c>
      <c r="AY530" s="159" t="s">
        <v>141</v>
      </c>
    </row>
    <row r="531" spans="2:65" s="1" customFormat="1" ht="37.9" customHeight="1">
      <c r="B531" s="32"/>
      <c r="C531" s="126" t="s">
        <v>575</v>
      </c>
      <c r="D531" s="126" t="s">
        <v>144</v>
      </c>
      <c r="E531" s="127" t="s">
        <v>1883</v>
      </c>
      <c r="F531" s="128" t="s">
        <v>1884</v>
      </c>
      <c r="G531" s="129" t="s">
        <v>171</v>
      </c>
      <c r="H531" s="130">
        <v>162</v>
      </c>
      <c r="I531" s="131"/>
      <c r="J531" s="132">
        <f>ROUND(I531*H531,2)</f>
        <v>0</v>
      </c>
      <c r="K531" s="133"/>
      <c r="L531" s="32"/>
      <c r="M531" s="134" t="s">
        <v>19</v>
      </c>
      <c r="N531" s="135" t="s">
        <v>45</v>
      </c>
      <c r="P531" s="136">
        <f>O531*H531</f>
        <v>0</v>
      </c>
      <c r="Q531" s="136">
        <v>2.0000000000000002E-5</v>
      </c>
      <c r="R531" s="136">
        <f>Q531*H531</f>
        <v>3.2400000000000003E-3</v>
      </c>
      <c r="S531" s="136">
        <v>0</v>
      </c>
      <c r="T531" s="137">
        <f>S531*H531</f>
        <v>0</v>
      </c>
      <c r="AR531" s="138" t="s">
        <v>95</v>
      </c>
      <c r="AT531" s="138" t="s">
        <v>144</v>
      </c>
      <c r="AU531" s="138" t="s">
        <v>82</v>
      </c>
      <c r="AY531" s="17" t="s">
        <v>141</v>
      </c>
      <c r="BE531" s="139">
        <f>IF(N531="základní",J531,0)</f>
        <v>0</v>
      </c>
      <c r="BF531" s="139">
        <f>IF(N531="snížená",J531,0)</f>
        <v>0</v>
      </c>
      <c r="BG531" s="139">
        <f>IF(N531="zákl. přenesená",J531,0)</f>
        <v>0</v>
      </c>
      <c r="BH531" s="139">
        <f>IF(N531="sníž. přenesená",J531,0)</f>
        <v>0</v>
      </c>
      <c r="BI531" s="139">
        <f>IF(N531="nulová",J531,0)</f>
        <v>0</v>
      </c>
      <c r="BJ531" s="17" t="s">
        <v>82</v>
      </c>
      <c r="BK531" s="139">
        <f>ROUND(I531*H531,2)</f>
        <v>0</v>
      </c>
      <c r="BL531" s="17" t="s">
        <v>95</v>
      </c>
      <c r="BM531" s="138" t="s">
        <v>1885</v>
      </c>
    </row>
    <row r="532" spans="2:65" s="1" customFormat="1" ht="11.25">
      <c r="B532" s="32"/>
      <c r="D532" s="152" t="s">
        <v>224</v>
      </c>
      <c r="F532" s="153" t="s">
        <v>1886</v>
      </c>
      <c r="I532" s="154"/>
      <c r="L532" s="32"/>
      <c r="M532" s="155"/>
      <c r="T532" s="53"/>
      <c r="AT532" s="17" t="s">
        <v>224</v>
      </c>
      <c r="AU532" s="17" t="s">
        <v>82</v>
      </c>
    </row>
    <row r="533" spans="2:65" s="12" customFormat="1" ht="11.25">
      <c r="B533" s="158"/>
      <c r="D533" s="156" t="s">
        <v>228</v>
      </c>
      <c r="E533" s="159" t="s">
        <v>19</v>
      </c>
      <c r="F533" s="160" t="s">
        <v>1887</v>
      </c>
      <c r="H533" s="161">
        <v>15.3</v>
      </c>
      <c r="I533" s="162"/>
      <c r="L533" s="158"/>
      <c r="M533" s="163"/>
      <c r="T533" s="164"/>
      <c r="AT533" s="159" t="s">
        <v>228</v>
      </c>
      <c r="AU533" s="159" t="s">
        <v>82</v>
      </c>
      <c r="AV533" s="12" t="s">
        <v>82</v>
      </c>
      <c r="AW533" s="12" t="s">
        <v>35</v>
      </c>
      <c r="AX533" s="12" t="s">
        <v>73</v>
      </c>
      <c r="AY533" s="159" t="s">
        <v>141</v>
      </c>
    </row>
    <row r="534" spans="2:65" s="12" customFormat="1" ht="11.25">
      <c r="B534" s="158"/>
      <c r="D534" s="156" t="s">
        <v>228</v>
      </c>
      <c r="E534" s="159" t="s">
        <v>19</v>
      </c>
      <c r="F534" s="160" t="s">
        <v>1888</v>
      </c>
      <c r="H534" s="161">
        <v>19.399999999999999</v>
      </c>
      <c r="I534" s="162"/>
      <c r="L534" s="158"/>
      <c r="M534" s="163"/>
      <c r="T534" s="164"/>
      <c r="AT534" s="159" t="s">
        <v>228</v>
      </c>
      <c r="AU534" s="159" t="s">
        <v>82</v>
      </c>
      <c r="AV534" s="12" t="s">
        <v>82</v>
      </c>
      <c r="AW534" s="12" t="s">
        <v>35</v>
      </c>
      <c r="AX534" s="12" t="s">
        <v>73</v>
      </c>
      <c r="AY534" s="159" t="s">
        <v>141</v>
      </c>
    </row>
    <row r="535" spans="2:65" s="12" customFormat="1" ht="11.25">
      <c r="B535" s="158"/>
      <c r="D535" s="156" t="s">
        <v>228</v>
      </c>
      <c r="E535" s="159" t="s">
        <v>19</v>
      </c>
      <c r="F535" s="160" t="s">
        <v>1889</v>
      </c>
      <c r="H535" s="161">
        <v>21.1</v>
      </c>
      <c r="I535" s="162"/>
      <c r="L535" s="158"/>
      <c r="M535" s="163"/>
      <c r="T535" s="164"/>
      <c r="AT535" s="159" t="s">
        <v>228</v>
      </c>
      <c r="AU535" s="159" t="s">
        <v>82</v>
      </c>
      <c r="AV535" s="12" t="s">
        <v>82</v>
      </c>
      <c r="AW535" s="12" t="s">
        <v>35</v>
      </c>
      <c r="AX535" s="12" t="s">
        <v>73</v>
      </c>
      <c r="AY535" s="159" t="s">
        <v>141</v>
      </c>
    </row>
    <row r="536" spans="2:65" s="12" customFormat="1" ht="11.25">
      <c r="B536" s="158"/>
      <c r="D536" s="156" t="s">
        <v>228</v>
      </c>
      <c r="E536" s="159" t="s">
        <v>19</v>
      </c>
      <c r="F536" s="160" t="s">
        <v>1890</v>
      </c>
      <c r="H536" s="161">
        <v>23.4</v>
      </c>
      <c r="I536" s="162"/>
      <c r="L536" s="158"/>
      <c r="M536" s="163"/>
      <c r="T536" s="164"/>
      <c r="AT536" s="159" t="s">
        <v>228</v>
      </c>
      <c r="AU536" s="159" t="s">
        <v>82</v>
      </c>
      <c r="AV536" s="12" t="s">
        <v>82</v>
      </c>
      <c r="AW536" s="12" t="s">
        <v>35</v>
      </c>
      <c r="AX536" s="12" t="s">
        <v>73</v>
      </c>
      <c r="AY536" s="159" t="s">
        <v>141</v>
      </c>
    </row>
    <row r="537" spans="2:65" s="12" customFormat="1" ht="11.25">
      <c r="B537" s="158"/>
      <c r="D537" s="156" t="s">
        <v>228</v>
      </c>
      <c r="E537" s="159" t="s">
        <v>19</v>
      </c>
      <c r="F537" s="160" t="s">
        <v>1891</v>
      </c>
      <c r="H537" s="161">
        <v>18.5</v>
      </c>
      <c r="I537" s="162"/>
      <c r="L537" s="158"/>
      <c r="M537" s="163"/>
      <c r="T537" s="164"/>
      <c r="AT537" s="159" t="s">
        <v>228</v>
      </c>
      <c r="AU537" s="159" t="s">
        <v>82</v>
      </c>
      <c r="AV537" s="12" t="s">
        <v>82</v>
      </c>
      <c r="AW537" s="12" t="s">
        <v>35</v>
      </c>
      <c r="AX537" s="12" t="s">
        <v>73</v>
      </c>
      <c r="AY537" s="159" t="s">
        <v>141</v>
      </c>
    </row>
    <row r="538" spans="2:65" s="12" customFormat="1" ht="11.25">
      <c r="B538" s="158"/>
      <c r="D538" s="156" t="s">
        <v>228</v>
      </c>
      <c r="E538" s="159" t="s">
        <v>19</v>
      </c>
      <c r="F538" s="160" t="s">
        <v>1892</v>
      </c>
      <c r="H538" s="161">
        <v>13.2</v>
      </c>
      <c r="I538" s="162"/>
      <c r="L538" s="158"/>
      <c r="M538" s="163"/>
      <c r="T538" s="164"/>
      <c r="AT538" s="159" t="s">
        <v>228</v>
      </c>
      <c r="AU538" s="159" t="s">
        <v>82</v>
      </c>
      <c r="AV538" s="12" t="s">
        <v>82</v>
      </c>
      <c r="AW538" s="12" t="s">
        <v>35</v>
      </c>
      <c r="AX538" s="12" t="s">
        <v>73</v>
      </c>
      <c r="AY538" s="159" t="s">
        <v>141</v>
      </c>
    </row>
    <row r="539" spans="2:65" s="12" customFormat="1" ht="11.25">
      <c r="B539" s="158"/>
      <c r="D539" s="156" t="s">
        <v>228</v>
      </c>
      <c r="E539" s="159" t="s">
        <v>19</v>
      </c>
      <c r="F539" s="160" t="s">
        <v>1893</v>
      </c>
      <c r="H539" s="161">
        <v>14.5</v>
      </c>
      <c r="I539" s="162"/>
      <c r="L539" s="158"/>
      <c r="M539" s="163"/>
      <c r="T539" s="164"/>
      <c r="AT539" s="159" t="s">
        <v>228</v>
      </c>
      <c r="AU539" s="159" t="s">
        <v>82</v>
      </c>
      <c r="AV539" s="12" t="s">
        <v>82</v>
      </c>
      <c r="AW539" s="12" t="s">
        <v>35</v>
      </c>
      <c r="AX539" s="12" t="s">
        <v>73</v>
      </c>
      <c r="AY539" s="159" t="s">
        <v>141</v>
      </c>
    </row>
    <row r="540" spans="2:65" s="12" customFormat="1" ht="11.25">
      <c r="B540" s="158"/>
      <c r="D540" s="156" t="s">
        <v>228</v>
      </c>
      <c r="E540" s="159" t="s">
        <v>19</v>
      </c>
      <c r="F540" s="160" t="s">
        <v>1894</v>
      </c>
      <c r="H540" s="161">
        <v>14.96</v>
      </c>
      <c r="I540" s="162"/>
      <c r="L540" s="158"/>
      <c r="M540" s="163"/>
      <c r="T540" s="164"/>
      <c r="AT540" s="159" t="s">
        <v>228</v>
      </c>
      <c r="AU540" s="159" t="s">
        <v>82</v>
      </c>
      <c r="AV540" s="12" t="s">
        <v>82</v>
      </c>
      <c r="AW540" s="12" t="s">
        <v>35</v>
      </c>
      <c r="AX540" s="12" t="s">
        <v>73</v>
      </c>
      <c r="AY540" s="159" t="s">
        <v>141</v>
      </c>
    </row>
    <row r="541" spans="2:65" s="12" customFormat="1" ht="11.25">
      <c r="B541" s="158"/>
      <c r="D541" s="156" t="s">
        <v>228</v>
      </c>
      <c r="E541" s="159" t="s">
        <v>19</v>
      </c>
      <c r="F541" s="160" t="s">
        <v>1895</v>
      </c>
      <c r="H541" s="161">
        <v>21.6</v>
      </c>
      <c r="I541" s="162"/>
      <c r="L541" s="158"/>
      <c r="M541" s="163"/>
      <c r="T541" s="164"/>
      <c r="AT541" s="159" t="s">
        <v>228</v>
      </c>
      <c r="AU541" s="159" t="s">
        <v>82</v>
      </c>
      <c r="AV541" s="12" t="s">
        <v>82</v>
      </c>
      <c r="AW541" s="12" t="s">
        <v>35</v>
      </c>
      <c r="AX541" s="12" t="s">
        <v>73</v>
      </c>
      <c r="AY541" s="159" t="s">
        <v>141</v>
      </c>
    </row>
    <row r="542" spans="2:65" s="13" customFormat="1" ht="11.25">
      <c r="B542" s="165"/>
      <c r="D542" s="156" t="s">
        <v>228</v>
      </c>
      <c r="E542" s="166" t="s">
        <v>19</v>
      </c>
      <c r="F542" s="167" t="s">
        <v>256</v>
      </c>
      <c r="H542" s="168">
        <v>161.96</v>
      </c>
      <c r="I542" s="169"/>
      <c r="L542" s="165"/>
      <c r="M542" s="170"/>
      <c r="T542" s="171"/>
      <c r="AT542" s="166" t="s">
        <v>228</v>
      </c>
      <c r="AU542" s="166" t="s">
        <v>82</v>
      </c>
      <c r="AV542" s="13" t="s">
        <v>95</v>
      </c>
      <c r="AW542" s="13" t="s">
        <v>35</v>
      </c>
      <c r="AX542" s="13" t="s">
        <v>73</v>
      </c>
      <c r="AY542" s="166" t="s">
        <v>141</v>
      </c>
    </row>
    <row r="543" spans="2:65" s="12" customFormat="1" ht="11.25">
      <c r="B543" s="158"/>
      <c r="D543" s="156" t="s">
        <v>228</v>
      </c>
      <c r="E543" s="159" t="s">
        <v>19</v>
      </c>
      <c r="F543" s="160" t="s">
        <v>1165</v>
      </c>
      <c r="H543" s="161">
        <v>162</v>
      </c>
      <c r="I543" s="162"/>
      <c r="L543" s="158"/>
      <c r="M543" s="163"/>
      <c r="T543" s="164"/>
      <c r="AT543" s="159" t="s">
        <v>228</v>
      </c>
      <c r="AU543" s="159" t="s">
        <v>82</v>
      </c>
      <c r="AV543" s="12" t="s">
        <v>82</v>
      </c>
      <c r="AW543" s="12" t="s">
        <v>35</v>
      </c>
      <c r="AX543" s="12" t="s">
        <v>78</v>
      </c>
      <c r="AY543" s="159" t="s">
        <v>141</v>
      </c>
    </row>
    <row r="544" spans="2:65" s="1" customFormat="1" ht="37.9" customHeight="1">
      <c r="B544" s="32"/>
      <c r="C544" s="126" t="s">
        <v>579</v>
      </c>
      <c r="D544" s="126" t="s">
        <v>144</v>
      </c>
      <c r="E544" s="127" t="s">
        <v>1896</v>
      </c>
      <c r="F544" s="128" t="s">
        <v>1897</v>
      </c>
      <c r="G544" s="129" t="s">
        <v>147</v>
      </c>
      <c r="H544" s="130">
        <v>60</v>
      </c>
      <c r="I544" s="131"/>
      <c r="J544" s="132">
        <f>ROUND(I544*H544,2)</f>
        <v>0</v>
      </c>
      <c r="K544" s="133"/>
      <c r="L544" s="32"/>
      <c r="M544" s="134" t="s">
        <v>19</v>
      </c>
      <c r="N544" s="135" t="s">
        <v>45</v>
      </c>
      <c r="P544" s="136">
        <f>O544*H544</f>
        <v>0</v>
      </c>
      <c r="Q544" s="136">
        <v>0.20799999999999999</v>
      </c>
      <c r="R544" s="136">
        <f>Q544*H544</f>
        <v>12.479999999999999</v>
      </c>
      <c r="S544" s="136">
        <v>0</v>
      </c>
      <c r="T544" s="137">
        <f>S544*H544</f>
        <v>0</v>
      </c>
      <c r="AR544" s="138" t="s">
        <v>95</v>
      </c>
      <c r="AT544" s="138" t="s">
        <v>144</v>
      </c>
      <c r="AU544" s="138" t="s">
        <v>82</v>
      </c>
      <c r="AY544" s="17" t="s">
        <v>141</v>
      </c>
      <c r="BE544" s="139">
        <f>IF(N544="základní",J544,0)</f>
        <v>0</v>
      </c>
      <c r="BF544" s="139">
        <f>IF(N544="snížená",J544,0)</f>
        <v>0</v>
      </c>
      <c r="BG544" s="139">
        <f>IF(N544="zákl. přenesená",J544,0)</f>
        <v>0</v>
      </c>
      <c r="BH544" s="139">
        <f>IF(N544="sníž. přenesená",J544,0)</f>
        <v>0</v>
      </c>
      <c r="BI544" s="139">
        <f>IF(N544="nulová",J544,0)</f>
        <v>0</v>
      </c>
      <c r="BJ544" s="17" t="s">
        <v>82</v>
      </c>
      <c r="BK544" s="139">
        <f>ROUND(I544*H544,2)</f>
        <v>0</v>
      </c>
      <c r="BL544" s="17" t="s">
        <v>95</v>
      </c>
      <c r="BM544" s="138" t="s">
        <v>1898</v>
      </c>
    </row>
    <row r="545" spans="2:65" s="1" customFormat="1" ht="11.25">
      <c r="B545" s="32"/>
      <c r="D545" s="152" t="s">
        <v>224</v>
      </c>
      <c r="F545" s="153" t="s">
        <v>1899</v>
      </c>
      <c r="I545" s="154"/>
      <c r="L545" s="32"/>
      <c r="M545" s="155"/>
      <c r="T545" s="53"/>
      <c r="AT545" s="17" t="s">
        <v>224</v>
      </c>
      <c r="AU545" s="17" t="s">
        <v>82</v>
      </c>
    </row>
    <row r="546" spans="2:65" s="14" customFormat="1" ht="11.25">
      <c r="B546" s="183"/>
      <c r="D546" s="156" t="s">
        <v>228</v>
      </c>
      <c r="E546" s="184" t="s">
        <v>19</v>
      </c>
      <c r="F546" s="185" t="s">
        <v>1900</v>
      </c>
      <c r="H546" s="184" t="s">
        <v>19</v>
      </c>
      <c r="I546" s="186"/>
      <c r="L546" s="183"/>
      <c r="M546" s="187"/>
      <c r="T546" s="188"/>
      <c r="AT546" s="184" t="s">
        <v>228</v>
      </c>
      <c r="AU546" s="184" t="s">
        <v>82</v>
      </c>
      <c r="AV546" s="14" t="s">
        <v>78</v>
      </c>
      <c r="AW546" s="14" t="s">
        <v>35</v>
      </c>
      <c r="AX546" s="14" t="s">
        <v>73</v>
      </c>
      <c r="AY546" s="184" t="s">
        <v>141</v>
      </c>
    </row>
    <row r="547" spans="2:65" s="12" customFormat="1" ht="11.25">
      <c r="B547" s="158"/>
      <c r="D547" s="156" t="s">
        <v>228</v>
      </c>
      <c r="E547" s="159" t="s">
        <v>19</v>
      </c>
      <c r="F547" s="160" t="s">
        <v>1901</v>
      </c>
      <c r="H547" s="161">
        <v>30.524000000000001</v>
      </c>
      <c r="I547" s="162"/>
      <c r="L547" s="158"/>
      <c r="M547" s="163"/>
      <c r="T547" s="164"/>
      <c r="AT547" s="159" t="s">
        <v>228</v>
      </c>
      <c r="AU547" s="159" t="s">
        <v>82</v>
      </c>
      <c r="AV547" s="12" t="s">
        <v>82</v>
      </c>
      <c r="AW547" s="12" t="s">
        <v>35</v>
      </c>
      <c r="AX547" s="12" t="s">
        <v>73</v>
      </c>
      <c r="AY547" s="159" t="s">
        <v>141</v>
      </c>
    </row>
    <row r="548" spans="2:65" s="12" customFormat="1" ht="11.25">
      <c r="B548" s="158"/>
      <c r="D548" s="156" t="s">
        <v>228</v>
      </c>
      <c r="E548" s="159" t="s">
        <v>19</v>
      </c>
      <c r="F548" s="160" t="s">
        <v>1902</v>
      </c>
      <c r="H548" s="161">
        <v>0.86099999999999999</v>
      </c>
      <c r="I548" s="162"/>
      <c r="L548" s="158"/>
      <c r="M548" s="163"/>
      <c r="T548" s="164"/>
      <c r="AT548" s="159" t="s">
        <v>228</v>
      </c>
      <c r="AU548" s="159" t="s">
        <v>82</v>
      </c>
      <c r="AV548" s="12" t="s">
        <v>82</v>
      </c>
      <c r="AW548" s="12" t="s">
        <v>35</v>
      </c>
      <c r="AX548" s="12" t="s">
        <v>73</v>
      </c>
      <c r="AY548" s="159" t="s">
        <v>141</v>
      </c>
    </row>
    <row r="549" spans="2:65" s="12" customFormat="1" ht="11.25">
      <c r="B549" s="158"/>
      <c r="D549" s="156" t="s">
        <v>228</v>
      </c>
      <c r="E549" s="159" t="s">
        <v>19</v>
      </c>
      <c r="F549" s="160" t="s">
        <v>1903</v>
      </c>
      <c r="H549" s="161">
        <v>19.2</v>
      </c>
      <c r="I549" s="162"/>
      <c r="L549" s="158"/>
      <c r="M549" s="163"/>
      <c r="T549" s="164"/>
      <c r="AT549" s="159" t="s">
        <v>228</v>
      </c>
      <c r="AU549" s="159" t="s">
        <v>82</v>
      </c>
      <c r="AV549" s="12" t="s">
        <v>82</v>
      </c>
      <c r="AW549" s="12" t="s">
        <v>35</v>
      </c>
      <c r="AX549" s="12" t="s">
        <v>73</v>
      </c>
      <c r="AY549" s="159" t="s">
        <v>141</v>
      </c>
    </row>
    <row r="550" spans="2:65" s="12" customFormat="1" ht="11.25">
      <c r="B550" s="158"/>
      <c r="D550" s="156" t="s">
        <v>228</v>
      </c>
      <c r="E550" s="159" t="s">
        <v>19</v>
      </c>
      <c r="F550" s="160" t="s">
        <v>1904</v>
      </c>
      <c r="H550" s="161">
        <v>3.032</v>
      </c>
      <c r="I550" s="162"/>
      <c r="L550" s="158"/>
      <c r="M550" s="163"/>
      <c r="T550" s="164"/>
      <c r="AT550" s="159" t="s">
        <v>228</v>
      </c>
      <c r="AU550" s="159" t="s">
        <v>82</v>
      </c>
      <c r="AV550" s="12" t="s">
        <v>82</v>
      </c>
      <c r="AW550" s="12" t="s">
        <v>35</v>
      </c>
      <c r="AX550" s="12" t="s">
        <v>73</v>
      </c>
      <c r="AY550" s="159" t="s">
        <v>141</v>
      </c>
    </row>
    <row r="551" spans="2:65" s="12" customFormat="1" ht="11.25">
      <c r="B551" s="158"/>
      <c r="D551" s="156" t="s">
        <v>228</v>
      </c>
      <c r="E551" s="159" t="s">
        <v>19</v>
      </c>
      <c r="F551" s="160" t="s">
        <v>1905</v>
      </c>
      <c r="H551" s="161">
        <v>2.456</v>
      </c>
      <c r="I551" s="162"/>
      <c r="L551" s="158"/>
      <c r="M551" s="163"/>
      <c r="T551" s="164"/>
      <c r="AT551" s="159" t="s">
        <v>228</v>
      </c>
      <c r="AU551" s="159" t="s">
        <v>82</v>
      </c>
      <c r="AV551" s="12" t="s">
        <v>82</v>
      </c>
      <c r="AW551" s="12" t="s">
        <v>35</v>
      </c>
      <c r="AX551" s="12" t="s">
        <v>73</v>
      </c>
      <c r="AY551" s="159" t="s">
        <v>141</v>
      </c>
    </row>
    <row r="552" spans="2:65" s="12" customFormat="1" ht="11.25">
      <c r="B552" s="158"/>
      <c r="D552" s="156" t="s">
        <v>228</v>
      </c>
      <c r="E552" s="159" t="s">
        <v>19</v>
      </c>
      <c r="F552" s="160" t="s">
        <v>1906</v>
      </c>
      <c r="H552" s="161">
        <v>1.9119999999999999</v>
      </c>
      <c r="I552" s="162"/>
      <c r="L552" s="158"/>
      <c r="M552" s="163"/>
      <c r="T552" s="164"/>
      <c r="AT552" s="159" t="s">
        <v>228</v>
      </c>
      <c r="AU552" s="159" t="s">
        <v>82</v>
      </c>
      <c r="AV552" s="12" t="s">
        <v>82</v>
      </c>
      <c r="AW552" s="12" t="s">
        <v>35</v>
      </c>
      <c r="AX552" s="12" t="s">
        <v>73</v>
      </c>
      <c r="AY552" s="159" t="s">
        <v>141</v>
      </c>
    </row>
    <row r="553" spans="2:65" s="12" customFormat="1" ht="11.25">
      <c r="B553" s="158"/>
      <c r="D553" s="156" t="s">
        <v>228</v>
      </c>
      <c r="E553" s="159" t="s">
        <v>19</v>
      </c>
      <c r="F553" s="160" t="s">
        <v>1907</v>
      </c>
      <c r="H553" s="161">
        <v>1.6</v>
      </c>
      <c r="I553" s="162"/>
      <c r="L553" s="158"/>
      <c r="M553" s="163"/>
      <c r="T553" s="164"/>
      <c r="AT553" s="159" t="s">
        <v>228</v>
      </c>
      <c r="AU553" s="159" t="s">
        <v>82</v>
      </c>
      <c r="AV553" s="12" t="s">
        <v>82</v>
      </c>
      <c r="AW553" s="12" t="s">
        <v>35</v>
      </c>
      <c r="AX553" s="12" t="s">
        <v>73</v>
      </c>
      <c r="AY553" s="159" t="s">
        <v>141</v>
      </c>
    </row>
    <row r="554" spans="2:65" s="13" customFormat="1" ht="11.25">
      <c r="B554" s="165"/>
      <c r="D554" s="156" t="s">
        <v>228</v>
      </c>
      <c r="E554" s="166" t="s">
        <v>19</v>
      </c>
      <c r="F554" s="167" t="s">
        <v>256</v>
      </c>
      <c r="H554" s="168">
        <v>59.585000000000008</v>
      </c>
      <c r="I554" s="169"/>
      <c r="L554" s="165"/>
      <c r="M554" s="170"/>
      <c r="T554" s="171"/>
      <c r="AT554" s="166" t="s">
        <v>228</v>
      </c>
      <c r="AU554" s="166" t="s">
        <v>82</v>
      </c>
      <c r="AV554" s="13" t="s">
        <v>95</v>
      </c>
      <c r="AW554" s="13" t="s">
        <v>35</v>
      </c>
      <c r="AX554" s="13" t="s">
        <v>73</v>
      </c>
      <c r="AY554" s="166" t="s">
        <v>141</v>
      </c>
    </row>
    <row r="555" spans="2:65" s="12" customFormat="1" ht="11.25">
      <c r="B555" s="158"/>
      <c r="D555" s="156" t="s">
        <v>228</v>
      </c>
      <c r="E555" s="159" t="s">
        <v>19</v>
      </c>
      <c r="F555" s="160" t="s">
        <v>627</v>
      </c>
      <c r="H555" s="161">
        <v>60</v>
      </c>
      <c r="I555" s="162"/>
      <c r="L555" s="158"/>
      <c r="M555" s="163"/>
      <c r="T555" s="164"/>
      <c r="AT555" s="159" t="s">
        <v>228</v>
      </c>
      <c r="AU555" s="159" t="s">
        <v>82</v>
      </c>
      <c r="AV555" s="12" t="s">
        <v>82</v>
      </c>
      <c r="AW555" s="12" t="s">
        <v>35</v>
      </c>
      <c r="AX555" s="12" t="s">
        <v>78</v>
      </c>
      <c r="AY555" s="159" t="s">
        <v>141</v>
      </c>
    </row>
    <row r="556" spans="2:65" s="1" customFormat="1" ht="37.9" customHeight="1">
      <c r="B556" s="32"/>
      <c r="C556" s="126" t="s">
        <v>583</v>
      </c>
      <c r="D556" s="126" t="s">
        <v>144</v>
      </c>
      <c r="E556" s="127" t="s">
        <v>1908</v>
      </c>
      <c r="F556" s="128" t="s">
        <v>1909</v>
      </c>
      <c r="G556" s="129" t="s">
        <v>344</v>
      </c>
      <c r="H556" s="130">
        <v>10</v>
      </c>
      <c r="I556" s="131"/>
      <c r="J556" s="132">
        <f>ROUND(I556*H556,2)</f>
        <v>0</v>
      </c>
      <c r="K556" s="133"/>
      <c r="L556" s="32"/>
      <c r="M556" s="134" t="s">
        <v>19</v>
      </c>
      <c r="N556" s="135" t="s">
        <v>45</v>
      </c>
      <c r="P556" s="136">
        <f>O556*H556</f>
        <v>0</v>
      </c>
      <c r="Q556" s="136">
        <v>5.6439999999999997E-2</v>
      </c>
      <c r="R556" s="136">
        <f>Q556*H556</f>
        <v>0.56440000000000001</v>
      </c>
      <c r="S556" s="136">
        <v>0</v>
      </c>
      <c r="T556" s="137">
        <f>S556*H556</f>
        <v>0</v>
      </c>
      <c r="AR556" s="138" t="s">
        <v>95</v>
      </c>
      <c r="AT556" s="138" t="s">
        <v>144</v>
      </c>
      <c r="AU556" s="138" t="s">
        <v>82</v>
      </c>
      <c r="AY556" s="17" t="s">
        <v>141</v>
      </c>
      <c r="BE556" s="139">
        <f>IF(N556="základní",J556,0)</f>
        <v>0</v>
      </c>
      <c r="BF556" s="139">
        <f>IF(N556="snížená",J556,0)</f>
        <v>0</v>
      </c>
      <c r="BG556" s="139">
        <f>IF(N556="zákl. přenesená",J556,0)</f>
        <v>0</v>
      </c>
      <c r="BH556" s="139">
        <f>IF(N556="sníž. přenesená",J556,0)</f>
        <v>0</v>
      </c>
      <c r="BI556" s="139">
        <f>IF(N556="nulová",J556,0)</f>
        <v>0</v>
      </c>
      <c r="BJ556" s="17" t="s">
        <v>82</v>
      </c>
      <c r="BK556" s="139">
        <f>ROUND(I556*H556,2)</f>
        <v>0</v>
      </c>
      <c r="BL556" s="17" t="s">
        <v>95</v>
      </c>
      <c r="BM556" s="138" t="s">
        <v>1910</v>
      </c>
    </row>
    <row r="557" spans="2:65" s="1" customFormat="1" ht="11.25">
      <c r="B557" s="32"/>
      <c r="D557" s="152" t="s">
        <v>224</v>
      </c>
      <c r="F557" s="153" t="s">
        <v>1911</v>
      </c>
      <c r="I557" s="154"/>
      <c r="L557" s="32"/>
      <c r="M557" s="155"/>
      <c r="T557" s="53"/>
      <c r="AT557" s="17" t="s">
        <v>224</v>
      </c>
      <c r="AU557" s="17" t="s">
        <v>82</v>
      </c>
    </row>
    <row r="558" spans="2:65" s="1" customFormat="1" ht="33" customHeight="1">
      <c r="B558" s="32"/>
      <c r="C558" s="172" t="s">
        <v>587</v>
      </c>
      <c r="D558" s="172" t="s">
        <v>258</v>
      </c>
      <c r="E558" s="173" t="s">
        <v>1912</v>
      </c>
      <c r="F558" s="174" t="s">
        <v>1913</v>
      </c>
      <c r="G558" s="175" t="s">
        <v>344</v>
      </c>
      <c r="H558" s="176">
        <v>2</v>
      </c>
      <c r="I558" s="177"/>
      <c r="J558" s="178">
        <f>ROUND(I558*H558,2)</f>
        <v>0</v>
      </c>
      <c r="K558" s="179"/>
      <c r="L558" s="180"/>
      <c r="M558" s="181" t="s">
        <v>19</v>
      </c>
      <c r="N558" s="182" t="s">
        <v>45</v>
      </c>
      <c r="P558" s="136">
        <f>O558*H558</f>
        <v>0</v>
      </c>
      <c r="Q558" s="136">
        <v>1.4579999999999999E-2</v>
      </c>
      <c r="R558" s="136">
        <f>Q558*H558</f>
        <v>2.9159999999999998E-2</v>
      </c>
      <c r="S558" s="136">
        <v>0</v>
      </c>
      <c r="T558" s="137">
        <f>S558*H558</f>
        <v>0</v>
      </c>
      <c r="AR558" s="138" t="s">
        <v>155</v>
      </c>
      <c r="AT558" s="138" t="s">
        <v>258</v>
      </c>
      <c r="AU558" s="138" t="s">
        <v>82</v>
      </c>
      <c r="AY558" s="17" t="s">
        <v>141</v>
      </c>
      <c r="BE558" s="139">
        <f>IF(N558="základní",J558,0)</f>
        <v>0</v>
      </c>
      <c r="BF558" s="139">
        <f>IF(N558="snížená",J558,0)</f>
        <v>0</v>
      </c>
      <c r="BG558" s="139">
        <f>IF(N558="zákl. přenesená",J558,0)</f>
        <v>0</v>
      </c>
      <c r="BH558" s="139">
        <f>IF(N558="sníž. přenesená",J558,0)</f>
        <v>0</v>
      </c>
      <c r="BI558" s="139">
        <f>IF(N558="nulová",J558,0)</f>
        <v>0</v>
      </c>
      <c r="BJ558" s="17" t="s">
        <v>82</v>
      </c>
      <c r="BK558" s="139">
        <f>ROUND(I558*H558,2)</f>
        <v>0</v>
      </c>
      <c r="BL558" s="17" t="s">
        <v>95</v>
      </c>
      <c r="BM558" s="138" t="s">
        <v>1914</v>
      </c>
    </row>
    <row r="559" spans="2:65" s="1" customFormat="1" ht="33" customHeight="1">
      <c r="B559" s="32"/>
      <c r="C559" s="172" t="s">
        <v>591</v>
      </c>
      <c r="D559" s="172" t="s">
        <v>258</v>
      </c>
      <c r="E559" s="173" t="s">
        <v>1915</v>
      </c>
      <c r="F559" s="174" t="s">
        <v>1916</v>
      </c>
      <c r="G559" s="175" t="s">
        <v>344</v>
      </c>
      <c r="H559" s="176">
        <v>2</v>
      </c>
      <c r="I559" s="177"/>
      <c r="J559" s="178">
        <f>ROUND(I559*H559,2)</f>
        <v>0</v>
      </c>
      <c r="K559" s="179"/>
      <c r="L559" s="180"/>
      <c r="M559" s="181" t="s">
        <v>19</v>
      </c>
      <c r="N559" s="182" t="s">
        <v>45</v>
      </c>
      <c r="P559" s="136">
        <f>O559*H559</f>
        <v>0</v>
      </c>
      <c r="Q559" s="136">
        <v>1.489E-2</v>
      </c>
      <c r="R559" s="136">
        <f>Q559*H559</f>
        <v>2.9780000000000001E-2</v>
      </c>
      <c r="S559" s="136">
        <v>0</v>
      </c>
      <c r="T559" s="137">
        <f>S559*H559</f>
        <v>0</v>
      </c>
      <c r="AR559" s="138" t="s">
        <v>155</v>
      </c>
      <c r="AT559" s="138" t="s">
        <v>258</v>
      </c>
      <c r="AU559" s="138" t="s">
        <v>82</v>
      </c>
      <c r="AY559" s="17" t="s">
        <v>141</v>
      </c>
      <c r="BE559" s="139">
        <f>IF(N559="základní",J559,0)</f>
        <v>0</v>
      </c>
      <c r="BF559" s="139">
        <f>IF(N559="snížená",J559,0)</f>
        <v>0</v>
      </c>
      <c r="BG559" s="139">
        <f>IF(N559="zákl. přenesená",J559,0)</f>
        <v>0</v>
      </c>
      <c r="BH559" s="139">
        <f>IF(N559="sníž. přenesená",J559,0)</f>
        <v>0</v>
      </c>
      <c r="BI559" s="139">
        <f>IF(N559="nulová",J559,0)</f>
        <v>0</v>
      </c>
      <c r="BJ559" s="17" t="s">
        <v>82</v>
      </c>
      <c r="BK559" s="139">
        <f>ROUND(I559*H559,2)</f>
        <v>0</v>
      </c>
      <c r="BL559" s="17" t="s">
        <v>95</v>
      </c>
      <c r="BM559" s="138" t="s">
        <v>1917</v>
      </c>
    </row>
    <row r="560" spans="2:65" s="1" customFormat="1" ht="33" customHeight="1">
      <c r="B560" s="32"/>
      <c r="C560" s="172" t="s">
        <v>595</v>
      </c>
      <c r="D560" s="172" t="s">
        <v>258</v>
      </c>
      <c r="E560" s="173" t="s">
        <v>1918</v>
      </c>
      <c r="F560" s="174" t="s">
        <v>1919</v>
      </c>
      <c r="G560" s="175" t="s">
        <v>344</v>
      </c>
      <c r="H560" s="176">
        <v>5</v>
      </c>
      <c r="I560" s="177"/>
      <c r="J560" s="178">
        <f>ROUND(I560*H560,2)</f>
        <v>0</v>
      </c>
      <c r="K560" s="179"/>
      <c r="L560" s="180"/>
      <c r="M560" s="181" t="s">
        <v>19</v>
      </c>
      <c r="N560" s="182" t="s">
        <v>45</v>
      </c>
      <c r="P560" s="136">
        <f>O560*H560</f>
        <v>0</v>
      </c>
      <c r="Q560" s="136">
        <v>1.521E-2</v>
      </c>
      <c r="R560" s="136">
        <f>Q560*H560</f>
        <v>7.6049999999999993E-2</v>
      </c>
      <c r="S560" s="136">
        <v>0</v>
      </c>
      <c r="T560" s="137">
        <f>S560*H560</f>
        <v>0</v>
      </c>
      <c r="AR560" s="138" t="s">
        <v>155</v>
      </c>
      <c r="AT560" s="138" t="s">
        <v>258</v>
      </c>
      <c r="AU560" s="138" t="s">
        <v>82</v>
      </c>
      <c r="AY560" s="17" t="s">
        <v>141</v>
      </c>
      <c r="BE560" s="139">
        <f>IF(N560="základní",J560,0)</f>
        <v>0</v>
      </c>
      <c r="BF560" s="139">
        <f>IF(N560="snížená",J560,0)</f>
        <v>0</v>
      </c>
      <c r="BG560" s="139">
        <f>IF(N560="zákl. přenesená",J560,0)</f>
        <v>0</v>
      </c>
      <c r="BH560" s="139">
        <f>IF(N560="sníž. přenesená",J560,0)</f>
        <v>0</v>
      </c>
      <c r="BI560" s="139">
        <f>IF(N560="nulová",J560,0)</f>
        <v>0</v>
      </c>
      <c r="BJ560" s="17" t="s">
        <v>82</v>
      </c>
      <c r="BK560" s="139">
        <f>ROUND(I560*H560,2)</f>
        <v>0</v>
      </c>
      <c r="BL560" s="17" t="s">
        <v>95</v>
      </c>
      <c r="BM560" s="138" t="s">
        <v>1920</v>
      </c>
    </row>
    <row r="561" spans="2:65" s="1" customFormat="1" ht="33" customHeight="1">
      <c r="B561" s="32"/>
      <c r="C561" s="172" t="s">
        <v>599</v>
      </c>
      <c r="D561" s="172" t="s">
        <v>258</v>
      </c>
      <c r="E561" s="173" t="s">
        <v>1921</v>
      </c>
      <c r="F561" s="174" t="s">
        <v>1922</v>
      </c>
      <c r="G561" s="175" t="s">
        <v>344</v>
      </c>
      <c r="H561" s="176">
        <v>1</v>
      </c>
      <c r="I561" s="177"/>
      <c r="J561" s="178">
        <f>ROUND(I561*H561,2)</f>
        <v>0</v>
      </c>
      <c r="K561" s="179"/>
      <c r="L561" s="180"/>
      <c r="M561" s="181" t="s">
        <v>19</v>
      </c>
      <c r="N561" s="182" t="s">
        <v>45</v>
      </c>
      <c r="P561" s="136">
        <f>O561*H561</f>
        <v>0</v>
      </c>
      <c r="Q561" s="136">
        <v>1.553E-2</v>
      </c>
      <c r="R561" s="136">
        <f>Q561*H561</f>
        <v>1.553E-2</v>
      </c>
      <c r="S561" s="136">
        <v>0</v>
      </c>
      <c r="T561" s="137">
        <f>S561*H561</f>
        <v>0</v>
      </c>
      <c r="AR561" s="138" t="s">
        <v>155</v>
      </c>
      <c r="AT561" s="138" t="s">
        <v>258</v>
      </c>
      <c r="AU561" s="138" t="s">
        <v>82</v>
      </c>
      <c r="AY561" s="17" t="s">
        <v>141</v>
      </c>
      <c r="BE561" s="139">
        <f>IF(N561="základní",J561,0)</f>
        <v>0</v>
      </c>
      <c r="BF561" s="139">
        <f>IF(N561="snížená",J561,0)</f>
        <v>0</v>
      </c>
      <c r="BG561" s="139">
        <f>IF(N561="zákl. přenesená",J561,0)</f>
        <v>0</v>
      </c>
      <c r="BH561" s="139">
        <f>IF(N561="sníž. přenesená",J561,0)</f>
        <v>0</v>
      </c>
      <c r="BI561" s="139">
        <f>IF(N561="nulová",J561,0)</f>
        <v>0</v>
      </c>
      <c r="BJ561" s="17" t="s">
        <v>82</v>
      </c>
      <c r="BK561" s="139">
        <f>ROUND(I561*H561,2)</f>
        <v>0</v>
      </c>
      <c r="BL561" s="17" t="s">
        <v>95</v>
      </c>
      <c r="BM561" s="138" t="s">
        <v>1923</v>
      </c>
    </row>
    <row r="562" spans="2:65" s="10" customFormat="1" ht="22.9" customHeight="1">
      <c r="B562" s="116"/>
      <c r="D562" s="117" t="s">
        <v>72</v>
      </c>
      <c r="E562" s="150" t="s">
        <v>173</v>
      </c>
      <c r="F562" s="150" t="s">
        <v>341</v>
      </c>
      <c r="I562" s="119"/>
      <c r="J562" s="151">
        <f>BK562</f>
        <v>0</v>
      </c>
      <c r="L562" s="116"/>
      <c r="M562" s="121"/>
      <c r="P562" s="122">
        <f>SUM(P563:P914)</f>
        <v>0</v>
      </c>
      <c r="R562" s="122">
        <f>SUM(R563:R914)</f>
        <v>0.93580483000000014</v>
      </c>
      <c r="T562" s="123">
        <f>SUM(T563:T914)</f>
        <v>254.187782</v>
      </c>
      <c r="AR562" s="117" t="s">
        <v>78</v>
      </c>
      <c r="AT562" s="124" t="s">
        <v>72</v>
      </c>
      <c r="AU562" s="124" t="s">
        <v>78</v>
      </c>
      <c r="AY562" s="117" t="s">
        <v>141</v>
      </c>
      <c r="BK562" s="125">
        <f>SUM(BK563:BK914)</f>
        <v>0</v>
      </c>
    </row>
    <row r="563" spans="2:65" s="1" customFormat="1" ht="37.9" customHeight="1">
      <c r="B563" s="32"/>
      <c r="C563" s="126" t="s">
        <v>603</v>
      </c>
      <c r="D563" s="126" t="s">
        <v>144</v>
      </c>
      <c r="E563" s="127" t="s">
        <v>1924</v>
      </c>
      <c r="F563" s="128" t="s">
        <v>1925</v>
      </c>
      <c r="G563" s="129" t="s">
        <v>162</v>
      </c>
      <c r="H563" s="130">
        <v>95.68</v>
      </c>
      <c r="I563" s="131"/>
      <c r="J563" s="132">
        <f>ROUND(I563*H563,2)</f>
        <v>0</v>
      </c>
      <c r="K563" s="133"/>
      <c r="L563" s="32"/>
      <c r="M563" s="134" t="s">
        <v>19</v>
      </c>
      <c r="N563" s="135" t="s">
        <v>45</v>
      </c>
      <c r="P563" s="136">
        <f>O563*H563</f>
        <v>0</v>
      </c>
      <c r="Q563" s="136">
        <v>1.2999999999999999E-4</v>
      </c>
      <c r="R563" s="136">
        <f>Q563*H563</f>
        <v>1.24384E-2</v>
      </c>
      <c r="S563" s="136">
        <v>0</v>
      </c>
      <c r="T563" s="137">
        <f>S563*H563</f>
        <v>0</v>
      </c>
      <c r="AR563" s="138" t="s">
        <v>95</v>
      </c>
      <c r="AT563" s="138" t="s">
        <v>144</v>
      </c>
      <c r="AU563" s="138" t="s">
        <v>82</v>
      </c>
      <c r="AY563" s="17" t="s">
        <v>141</v>
      </c>
      <c r="BE563" s="139">
        <f>IF(N563="základní",J563,0)</f>
        <v>0</v>
      </c>
      <c r="BF563" s="139">
        <f>IF(N563="snížená",J563,0)</f>
        <v>0</v>
      </c>
      <c r="BG563" s="139">
        <f>IF(N563="zákl. přenesená",J563,0)</f>
        <v>0</v>
      </c>
      <c r="BH563" s="139">
        <f>IF(N563="sníž. přenesená",J563,0)</f>
        <v>0</v>
      </c>
      <c r="BI563" s="139">
        <f>IF(N563="nulová",J563,0)</f>
        <v>0</v>
      </c>
      <c r="BJ563" s="17" t="s">
        <v>82</v>
      </c>
      <c r="BK563" s="139">
        <f>ROUND(I563*H563,2)</f>
        <v>0</v>
      </c>
      <c r="BL563" s="17" t="s">
        <v>95</v>
      </c>
      <c r="BM563" s="138" t="s">
        <v>1926</v>
      </c>
    </row>
    <row r="564" spans="2:65" s="1" customFormat="1" ht="11.25">
      <c r="B564" s="32"/>
      <c r="D564" s="152" t="s">
        <v>224</v>
      </c>
      <c r="F564" s="153" t="s">
        <v>1927</v>
      </c>
      <c r="I564" s="154"/>
      <c r="L564" s="32"/>
      <c r="M564" s="155"/>
      <c r="T564" s="53"/>
      <c r="AT564" s="17" t="s">
        <v>224</v>
      </c>
      <c r="AU564" s="17" t="s">
        <v>82</v>
      </c>
    </row>
    <row r="565" spans="2:65" s="12" customFormat="1" ht="11.25">
      <c r="B565" s="158"/>
      <c r="D565" s="156" t="s">
        <v>228</v>
      </c>
      <c r="E565" s="159" t="s">
        <v>19</v>
      </c>
      <c r="F565" s="160" t="s">
        <v>1928</v>
      </c>
      <c r="H565" s="161">
        <v>95.68</v>
      </c>
      <c r="I565" s="162"/>
      <c r="L565" s="158"/>
      <c r="M565" s="163"/>
      <c r="T565" s="164"/>
      <c r="AT565" s="159" t="s">
        <v>228</v>
      </c>
      <c r="AU565" s="159" t="s">
        <v>82</v>
      </c>
      <c r="AV565" s="12" t="s">
        <v>82</v>
      </c>
      <c r="AW565" s="12" t="s">
        <v>35</v>
      </c>
      <c r="AX565" s="12" t="s">
        <v>78</v>
      </c>
      <c r="AY565" s="159" t="s">
        <v>141</v>
      </c>
    </row>
    <row r="566" spans="2:65" s="1" customFormat="1" ht="37.9" customHeight="1">
      <c r="B566" s="32"/>
      <c r="C566" s="126" t="s">
        <v>607</v>
      </c>
      <c r="D566" s="126" t="s">
        <v>144</v>
      </c>
      <c r="E566" s="127" t="s">
        <v>1929</v>
      </c>
      <c r="F566" s="128" t="s">
        <v>1930</v>
      </c>
      <c r="G566" s="129" t="s">
        <v>162</v>
      </c>
      <c r="H566" s="130">
        <v>337.1</v>
      </c>
      <c r="I566" s="131"/>
      <c r="J566" s="132">
        <f>ROUND(I566*H566,2)</f>
        <v>0</v>
      </c>
      <c r="K566" s="133"/>
      <c r="L566" s="32"/>
      <c r="M566" s="134" t="s">
        <v>19</v>
      </c>
      <c r="N566" s="135" t="s">
        <v>45</v>
      </c>
      <c r="P566" s="136">
        <f>O566*H566</f>
        <v>0</v>
      </c>
      <c r="Q566" s="136">
        <v>2.1000000000000001E-4</v>
      </c>
      <c r="R566" s="136">
        <f>Q566*H566</f>
        <v>7.0791000000000007E-2</v>
      </c>
      <c r="S566" s="136">
        <v>0</v>
      </c>
      <c r="T566" s="137">
        <f>S566*H566</f>
        <v>0</v>
      </c>
      <c r="AR566" s="138" t="s">
        <v>95</v>
      </c>
      <c r="AT566" s="138" t="s">
        <v>144</v>
      </c>
      <c r="AU566" s="138" t="s">
        <v>82</v>
      </c>
      <c r="AY566" s="17" t="s">
        <v>141</v>
      </c>
      <c r="BE566" s="139">
        <f>IF(N566="základní",J566,0)</f>
        <v>0</v>
      </c>
      <c r="BF566" s="139">
        <f>IF(N566="snížená",J566,0)</f>
        <v>0</v>
      </c>
      <c r="BG566" s="139">
        <f>IF(N566="zákl. přenesená",J566,0)</f>
        <v>0</v>
      </c>
      <c r="BH566" s="139">
        <f>IF(N566="sníž. přenesená",J566,0)</f>
        <v>0</v>
      </c>
      <c r="BI566" s="139">
        <f>IF(N566="nulová",J566,0)</f>
        <v>0</v>
      </c>
      <c r="BJ566" s="17" t="s">
        <v>82</v>
      </c>
      <c r="BK566" s="139">
        <f>ROUND(I566*H566,2)</f>
        <v>0</v>
      </c>
      <c r="BL566" s="17" t="s">
        <v>95</v>
      </c>
      <c r="BM566" s="138" t="s">
        <v>1931</v>
      </c>
    </row>
    <row r="567" spans="2:65" s="1" customFormat="1" ht="11.25">
      <c r="B567" s="32"/>
      <c r="D567" s="152" t="s">
        <v>224</v>
      </c>
      <c r="F567" s="153" t="s">
        <v>1932</v>
      </c>
      <c r="I567" s="154"/>
      <c r="L567" s="32"/>
      <c r="M567" s="155"/>
      <c r="T567" s="53"/>
      <c r="AT567" s="17" t="s">
        <v>224</v>
      </c>
      <c r="AU567" s="17" t="s">
        <v>82</v>
      </c>
    </row>
    <row r="568" spans="2:65" s="1" customFormat="1" ht="58.5">
      <c r="B568" s="32"/>
      <c r="D568" s="156" t="s">
        <v>226</v>
      </c>
      <c r="F568" s="157" t="s">
        <v>1933</v>
      </c>
      <c r="I568" s="154"/>
      <c r="L568" s="32"/>
      <c r="M568" s="155"/>
      <c r="T568" s="53"/>
      <c r="AT568" s="17" t="s">
        <v>226</v>
      </c>
      <c r="AU568" s="17" t="s">
        <v>82</v>
      </c>
    </row>
    <row r="569" spans="2:65" s="12" customFormat="1" ht="11.25">
      <c r="B569" s="158"/>
      <c r="D569" s="156" t="s">
        <v>228</v>
      </c>
      <c r="E569" s="159" t="s">
        <v>19</v>
      </c>
      <c r="F569" s="160" t="s">
        <v>1934</v>
      </c>
      <c r="H569" s="161">
        <v>170.05</v>
      </c>
      <c r="I569" s="162"/>
      <c r="L569" s="158"/>
      <c r="M569" s="163"/>
      <c r="T569" s="164"/>
      <c r="AT569" s="159" t="s">
        <v>228</v>
      </c>
      <c r="AU569" s="159" t="s">
        <v>82</v>
      </c>
      <c r="AV569" s="12" t="s">
        <v>82</v>
      </c>
      <c r="AW569" s="12" t="s">
        <v>35</v>
      </c>
      <c r="AX569" s="12" t="s">
        <v>73</v>
      </c>
      <c r="AY569" s="159" t="s">
        <v>141</v>
      </c>
    </row>
    <row r="570" spans="2:65" s="12" customFormat="1" ht="11.25">
      <c r="B570" s="158"/>
      <c r="D570" s="156" t="s">
        <v>228</v>
      </c>
      <c r="E570" s="159" t="s">
        <v>19</v>
      </c>
      <c r="F570" s="160" t="s">
        <v>1935</v>
      </c>
      <c r="H570" s="161">
        <v>167</v>
      </c>
      <c r="I570" s="162"/>
      <c r="L570" s="158"/>
      <c r="M570" s="163"/>
      <c r="T570" s="164"/>
      <c r="AT570" s="159" t="s">
        <v>228</v>
      </c>
      <c r="AU570" s="159" t="s">
        <v>82</v>
      </c>
      <c r="AV570" s="12" t="s">
        <v>82</v>
      </c>
      <c r="AW570" s="12" t="s">
        <v>35</v>
      </c>
      <c r="AX570" s="12" t="s">
        <v>73</v>
      </c>
      <c r="AY570" s="159" t="s">
        <v>141</v>
      </c>
    </row>
    <row r="571" spans="2:65" s="13" customFormat="1" ht="11.25">
      <c r="B571" s="165"/>
      <c r="D571" s="156" t="s">
        <v>228</v>
      </c>
      <c r="E571" s="166" t="s">
        <v>19</v>
      </c>
      <c r="F571" s="167" t="s">
        <v>256</v>
      </c>
      <c r="H571" s="168">
        <v>337.05</v>
      </c>
      <c r="I571" s="169"/>
      <c r="L571" s="165"/>
      <c r="M571" s="170"/>
      <c r="T571" s="171"/>
      <c r="AT571" s="166" t="s">
        <v>228</v>
      </c>
      <c r="AU571" s="166" t="s">
        <v>82</v>
      </c>
      <c r="AV571" s="13" t="s">
        <v>95</v>
      </c>
      <c r="AW571" s="13" t="s">
        <v>35</v>
      </c>
      <c r="AX571" s="13" t="s">
        <v>73</v>
      </c>
      <c r="AY571" s="166" t="s">
        <v>141</v>
      </c>
    </row>
    <row r="572" spans="2:65" s="12" customFormat="1" ht="11.25">
      <c r="B572" s="158"/>
      <c r="D572" s="156" t="s">
        <v>228</v>
      </c>
      <c r="E572" s="159" t="s">
        <v>19</v>
      </c>
      <c r="F572" s="160" t="s">
        <v>1936</v>
      </c>
      <c r="H572" s="161">
        <v>337.1</v>
      </c>
      <c r="I572" s="162"/>
      <c r="L572" s="158"/>
      <c r="M572" s="163"/>
      <c r="T572" s="164"/>
      <c r="AT572" s="159" t="s">
        <v>228</v>
      </c>
      <c r="AU572" s="159" t="s">
        <v>82</v>
      </c>
      <c r="AV572" s="12" t="s">
        <v>82</v>
      </c>
      <c r="AW572" s="12" t="s">
        <v>35</v>
      </c>
      <c r="AX572" s="12" t="s">
        <v>78</v>
      </c>
      <c r="AY572" s="159" t="s">
        <v>141</v>
      </c>
    </row>
    <row r="573" spans="2:65" s="1" customFormat="1" ht="24.2" customHeight="1">
      <c r="B573" s="32"/>
      <c r="C573" s="126" t="s">
        <v>611</v>
      </c>
      <c r="D573" s="126" t="s">
        <v>144</v>
      </c>
      <c r="E573" s="127" t="s">
        <v>1937</v>
      </c>
      <c r="F573" s="128" t="s">
        <v>1938</v>
      </c>
      <c r="G573" s="129" t="s">
        <v>162</v>
      </c>
      <c r="H573" s="130">
        <v>1.5</v>
      </c>
      <c r="I573" s="131"/>
      <c r="J573" s="132">
        <f>ROUND(I573*H573,2)</f>
        <v>0</v>
      </c>
      <c r="K573" s="133"/>
      <c r="L573" s="32"/>
      <c r="M573" s="134" t="s">
        <v>19</v>
      </c>
      <c r="N573" s="135" t="s">
        <v>45</v>
      </c>
      <c r="P573" s="136">
        <f>O573*H573</f>
        <v>0</v>
      </c>
      <c r="Q573" s="136">
        <v>1.0000000000000001E-5</v>
      </c>
      <c r="R573" s="136">
        <f>Q573*H573</f>
        <v>1.5000000000000002E-5</v>
      </c>
      <c r="S573" s="136">
        <v>0</v>
      </c>
      <c r="T573" s="137">
        <f>S573*H573</f>
        <v>0</v>
      </c>
      <c r="AR573" s="138" t="s">
        <v>95</v>
      </c>
      <c r="AT573" s="138" t="s">
        <v>144</v>
      </c>
      <c r="AU573" s="138" t="s">
        <v>82</v>
      </c>
      <c r="AY573" s="17" t="s">
        <v>141</v>
      </c>
      <c r="BE573" s="139">
        <f>IF(N573="základní",J573,0)</f>
        <v>0</v>
      </c>
      <c r="BF573" s="139">
        <f>IF(N573="snížená",J573,0)</f>
        <v>0</v>
      </c>
      <c r="BG573" s="139">
        <f>IF(N573="zákl. přenesená",J573,0)</f>
        <v>0</v>
      </c>
      <c r="BH573" s="139">
        <f>IF(N573="sníž. přenesená",J573,0)</f>
        <v>0</v>
      </c>
      <c r="BI573" s="139">
        <f>IF(N573="nulová",J573,0)</f>
        <v>0</v>
      </c>
      <c r="BJ573" s="17" t="s">
        <v>82</v>
      </c>
      <c r="BK573" s="139">
        <f>ROUND(I573*H573,2)</f>
        <v>0</v>
      </c>
      <c r="BL573" s="17" t="s">
        <v>95</v>
      </c>
      <c r="BM573" s="138" t="s">
        <v>1939</v>
      </c>
    </row>
    <row r="574" spans="2:65" s="1" customFormat="1" ht="11.25">
      <c r="B574" s="32"/>
      <c r="D574" s="152" t="s">
        <v>224</v>
      </c>
      <c r="F574" s="153" t="s">
        <v>1940</v>
      </c>
      <c r="I574" s="154"/>
      <c r="L574" s="32"/>
      <c r="M574" s="155"/>
      <c r="T574" s="53"/>
      <c r="AT574" s="17" t="s">
        <v>224</v>
      </c>
      <c r="AU574" s="17" t="s">
        <v>82</v>
      </c>
    </row>
    <row r="575" spans="2:65" s="14" customFormat="1" ht="11.25">
      <c r="B575" s="183"/>
      <c r="D575" s="156" t="s">
        <v>228</v>
      </c>
      <c r="E575" s="184" t="s">
        <v>19</v>
      </c>
      <c r="F575" s="185" t="s">
        <v>1778</v>
      </c>
      <c r="H575" s="184" t="s">
        <v>19</v>
      </c>
      <c r="I575" s="186"/>
      <c r="L575" s="183"/>
      <c r="M575" s="187"/>
      <c r="T575" s="188"/>
      <c r="AT575" s="184" t="s">
        <v>228</v>
      </c>
      <c r="AU575" s="184" t="s">
        <v>82</v>
      </c>
      <c r="AV575" s="14" t="s">
        <v>78</v>
      </c>
      <c r="AW575" s="14" t="s">
        <v>35</v>
      </c>
      <c r="AX575" s="14" t="s">
        <v>73</v>
      </c>
      <c r="AY575" s="184" t="s">
        <v>141</v>
      </c>
    </row>
    <row r="576" spans="2:65" s="14" customFormat="1" ht="11.25">
      <c r="B576" s="183"/>
      <c r="D576" s="156" t="s">
        <v>228</v>
      </c>
      <c r="E576" s="184" t="s">
        <v>19</v>
      </c>
      <c r="F576" s="185" t="s">
        <v>1567</v>
      </c>
      <c r="H576" s="184" t="s">
        <v>19</v>
      </c>
      <c r="I576" s="186"/>
      <c r="L576" s="183"/>
      <c r="M576" s="187"/>
      <c r="T576" s="188"/>
      <c r="AT576" s="184" t="s">
        <v>228</v>
      </c>
      <c r="AU576" s="184" t="s">
        <v>82</v>
      </c>
      <c r="AV576" s="14" t="s">
        <v>78</v>
      </c>
      <c r="AW576" s="14" t="s">
        <v>35</v>
      </c>
      <c r="AX576" s="14" t="s">
        <v>73</v>
      </c>
      <c r="AY576" s="184" t="s">
        <v>141</v>
      </c>
    </row>
    <row r="577" spans="2:65" s="12" customFormat="1" ht="11.25">
      <c r="B577" s="158"/>
      <c r="D577" s="156" t="s">
        <v>228</v>
      </c>
      <c r="E577" s="159" t="s">
        <v>19</v>
      </c>
      <c r="F577" s="160" t="s">
        <v>1941</v>
      </c>
      <c r="H577" s="161">
        <v>0.33600000000000002</v>
      </c>
      <c r="I577" s="162"/>
      <c r="L577" s="158"/>
      <c r="M577" s="163"/>
      <c r="T577" s="164"/>
      <c r="AT577" s="159" t="s">
        <v>228</v>
      </c>
      <c r="AU577" s="159" t="s">
        <v>82</v>
      </c>
      <c r="AV577" s="12" t="s">
        <v>82</v>
      </c>
      <c r="AW577" s="12" t="s">
        <v>35</v>
      </c>
      <c r="AX577" s="12" t="s">
        <v>73</v>
      </c>
      <c r="AY577" s="159" t="s">
        <v>141</v>
      </c>
    </row>
    <row r="578" spans="2:65" s="12" customFormat="1" ht="11.25">
      <c r="B578" s="158"/>
      <c r="D578" s="156" t="s">
        <v>228</v>
      </c>
      <c r="E578" s="159" t="s">
        <v>19</v>
      </c>
      <c r="F578" s="160" t="s">
        <v>1942</v>
      </c>
      <c r="H578" s="161">
        <v>0.626</v>
      </c>
      <c r="I578" s="162"/>
      <c r="L578" s="158"/>
      <c r="M578" s="163"/>
      <c r="T578" s="164"/>
      <c r="AT578" s="159" t="s">
        <v>228</v>
      </c>
      <c r="AU578" s="159" t="s">
        <v>82</v>
      </c>
      <c r="AV578" s="12" t="s">
        <v>82</v>
      </c>
      <c r="AW578" s="12" t="s">
        <v>35</v>
      </c>
      <c r="AX578" s="12" t="s">
        <v>73</v>
      </c>
      <c r="AY578" s="159" t="s">
        <v>141</v>
      </c>
    </row>
    <row r="579" spans="2:65" s="12" customFormat="1" ht="11.25">
      <c r="B579" s="158"/>
      <c r="D579" s="156" t="s">
        <v>228</v>
      </c>
      <c r="E579" s="159" t="s">
        <v>19</v>
      </c>
      <c r="F579" s="160" t="s">
        <v>1943</v>
      </c>
      <c r="H579" s="161">
        <v>0.19800000000000001</v>
      </c>
      <c r="I579" s="162"/>
      <c r="L579" s="158"/>
      <c r="M579" s="163"/>
      <c r="T579" s="164"/>
      <c r="AT579" s="159" t="s">
        <v>228</v>
      </c>
      <c r="AU579" s="159" t="s">
        <v>82</v>
      </c>
      <c r="AV579" s="12" t="s">
        <v>82</v>
      </c>
      <c r="AW579" s="12" t="s">
        <v>35</v>
      </c>
      <c r="AX579" s="12" t="s">
        <v>73</v>
      </c>
      <c r="AY579" s="159" t="s">
        <v>141</v>
      </c>
    </row>
    <row r="580" spans="2:65" s="14" customFormat="1" ht="11.25">
      <c r="B580" s="183"/>
      <c r="D580" s="156" t="s">
        <v>228</v>
      </c>
      <c r="E580" s="184" t="s">
        <v>19</v>
      </c>
      <c r="F580" s="185" t="s">
        <v>1572</v>
      </c>
      <c r="H580" s="184" t="s">
        <v>19</v>
      </c>
      <c r="I580" s="186"/>
      <c r="L580" s="183"/>
      <c r="M580" s="187"/>
      <c r="T580" s="188"/>
      <c r="AT580" s="184" t="s">
        <v>228</v>
      </c>
      <c r="AU580" s="184" t="s">
        <v>82</v>
      </c>
      <c r="AV580" s="14" t="s">
        <v>78</v>
      </c>
      <c r="AW580" s="14" t="s">
        <v>35</v>
      </c>
      <c r="AX580" s="14" t="s">
        <v>73</v>
      </c>
      <c r="AY580" s="184" t="s">
        <v>141</v>
      </c>
    </row>
    <row r="581" spans="2:65" s="12" customFormat="1" ht="11.25">
      <c r="B581" s="158"/>
      <c r="D581" s="156" t="s">
        <v>228</v>
      </c>
      <c r="E581" s="159" t="s">
        <v>19</v>
      </c>
      <c r="F581" s="160" t="s">
        <v>1944</v>
      </c>
      <c r="H581" s="161">
        <v>0.157</v>
      </c>
      <c r="I581" s="162"/>
      <c r="L581" s="158"/>
      <c r="M581" s="163"/>
      <c r="T581" s="164"/>
      <c r="AT581" s="159" t="s">
        <v>228</v>
      </c>
      <c r="AU581" s="159" t="s">
        <v>82</v>
      </c>
      <c r="AV581" s="12" t="s">
        <v>82</v>
      </c>
      <c r="AW581" s="12" t="s">
        <v>35</v>
      </c>
      <c r="AX581" s="12" t="s">
        <v>73</v>
      </c>
      <c r="AY581" s="159" t="s">
        <v>141</v>
      </c>
    </row>
    <row r="582" spans="2:65" s="12" customFormat="1" ht="11.25">
      <c r="B582" s="158"/>
      <c r="D582" s="156" t="s">
        <v>228</v>
      </c>
      <c r="E582" s="159" t="s">
        <v>19</v>
      </c>
      <c r="F582" s="160" t="s">
        <v>1945</v>
      </c>
      <c r="H582" s="161">
        <v>0.17399999999999999</v>
      </c>
      <c r="I582" s="162"/>
      <c r="L582" s="158"/>
      <c r="M582" s="163"/>
      <c r="T582" s="164"/>
      <c r="AT582" s="159" t="s">
        <v>228</v>
      </c>
      <c r="AU582" s="159" t="s">
        <v>82</v>
      </c>
      <c r="AV582" s="12" t="s">
        <v>82</v>
      </c>
      <c r="AW582" s="12" t="s">
        <v>35</v>
      </c>
      <c r="AX582" s="12" t="s">
        <v>73</v>
      </c>
      <c r="AY582" s="159" t="s">
        <v>141</v>
      </c>
    </row>
    <row r="583" spans="2:65" s="13" customFormat="1" ht="11.25">
      <c r="B583" s="165"/>
      <c r="D583" s="156" t="s">
        <v>228</v>
      </c>
      <c r="E583" s="166" t="s">
        <v>19</v>
      </c>
      <c r="F583" s="167" t="s">
        <v>256</v>
      </c>
      <c r="H583" s="168">
        <v>1.4909999999999999</v>
      </c>
      <c r="I583" s="169"/>
      <c r="L583" s="165"/>
      <c r="M583" s="170"/>
      <c r="T583" s="171"/>
      <c r="AT583" s="166" t="s">
        <v>228</v>
      </c>
      <c r="AU583" s="166" t="s">
        <v>82</v>
      </c>
      <c r="AV583" s="13" t="s">
        <v>95</v>
      </c>
      <c r="AW583" s="13" t="s">
        <v>35</v>
      </c>
      <c r="AX583" s="13" t="s">
        <v>73</v>
      </c>
      <c r="AY583" s="166" t="s">
        <v>141</v>
      </c>
    </row>
    <row r="584" spans="2:65" s="12" customFormat="1" ht="11.25">
      <c r="B584" s="158"/>
      <c r="D584" s="156" t="s">
        <v>228</v>
      </c>
      <c r="E584" s="159" t="s">
        <v>19</v>
      </c>
      <c r="F584" s="160" t="s">
        <v>1627</v>
      </c>
      <c r="H584" s="161">
        <v>1.5</v>
      </c>
      <c r="I584" s="162"/>
      <c r="L584" s="158"/>
      <c r="M584" s="163"/>
      <c r="T584" s="164"/>
      <c r="AT584" s="159" t="s">
        <v>228</v>
      </c>
      <c r="AU584" s="159" t="s">
        <v>82</v>
      </c>
      <c r="AV584" s="12" t="s">
        <v>82</v>
      </c>
      <c r="AW584" s="12" t="s">
        <v>35</v>
      </c>
      <c r="AX584" s="12" t="s">
        <v>78</v>
      </c>
      <c r="AY584" s="159" t="s">
        <v>141</v>
      </c>
    </row>
    <row r="585" spans="2:65" s="1" customFormat="1" ht="24.2" customHeight="1">
      <c r="B585" s="32"/>
      <c r="C585" s="126" t="s">
        <v>615</v>
      </c>
      <c r="D585" s="126" t="s">
        <v>144</v>
      </c>
      <c r="E585" s="127" t="s">
        <v>1946</v>
      </c>
      <c r="F585" s="128" t="s">
        <v>1947</v>
      </c>
      <c r="G585" s="129" t="s">
        <v>162</v>
      </c>
      <c r="H585" s="130">
        <v>52</v>
      </c>
      <c r="I585" s="131"/>
      <c r="J585" s="132">
        <f>ROUND(I585*H585,2)</f>
        <v>0</v>
      </c>
      <c r="K585" s="133"/>
      <c r="L585" s="32"/>
      <c r="M585" s="134" t="s">
        <v>19</v>
      </c>
      <c r="N585" s="135" t="s">
        <v>45</v>
      </c>
      <c r="P585" s="136">
        <f>O585*H585</f>
        <v>0</v>
      </c>
      <c r="Q585" s="136">
        <v>1.0000000000000001E-5</v>
      </c>
      <c r="R585" s="136">
        <f>Q585*H585</f>
        <v>5.2000000000000006E-4</v>
      </c>
      <c r="S585" s="136">
        <v>0</v>
      </c>
      <c r="T585" s="137">
        <f>S585*H585</f>
        <v>0</v>
      </c>
      <c r="AR585" s="138" t="s">
        <v>95</v>
      </c>
      <c r="AT585" s="138" t="s">
        <v>144</v>
      </c>
      <c r="AU585" s="138" t="s">
        <v>82</v>
      </c>
      <c r="AY585" s="17" t="s">
        <v>141</v>
      </c>
      <c r="BE585" s="139">
        <f>IF(N585="základní",J585,0)</f>
        <v>0</v>
      </c>
      <c r="BF585" s="139">
        <f>IF(N585="snížená",J585,0)</f>
        <v>0</v>
      </c>
      <c r="BG585" s="139">
        <f>IF(N585="zákl. přenesená",J585,0)</f>
        <v>0</v>
      </c>
      <c r="BH585" s="139">
        <f>IF(N585="sníž. přenesená",J585,0)</f>
        <v>0</v>
      </c>
      <c r="BI585" s="139">
        <f>IF(N585="nulová",J585,0)</f>
        <v>0</v>
      </c>
      <c r="BJ585" s="17" t="s">
        <v>82</v>
      </c>
      <c r="BK585" s="139">
        <f>ROUND(I585*H585,2)</f>
        <v>0</v>
      </c>
      <c r="BL585" s="17" t="s">
        <v>95</v>
      </c>
      <c r="BM585" s="138" t="s">
        <v>1948</v>
      </c>
    </row>
    <row r="586" spans="2:65" s="1" customFormat="1" ht="11.25">
      <c r="B586" s="32"/>
      <c r="D586" s="152" t="s">
        <v>224</v>
      </c>
      <c r="F586" s="153" t="s">
        <v>1949</v>
      </c>
      <c r="I586" s="154"/>
      <c r="L586" s="32"/>
      <c r="M586" s="155"/>
      <c r="T586" s="53"/>
      <c r="AT586" s="17" t="s">
        <v>224</v>
      </c>
      <c r="AU586" s="17" t="s">
        <v>82</v>
      </c>
    </row>
    <row r="587" spans="2:65" s="14" customFormat="1" ht="11.25">
      <c r="B587" s="183"/>
      <c r="D587" s="156" t="s">
        <v>228</v>
      </c>
      <c r="E587" s="184" t="s">
        <v>19</v>
      </c>
      <c r="F587" s="185" t="s">
        <v>1778</v>
      </c>
      <c r="H587" s="184" t="s">
        <v>19</v>
      </c>
      <c r="I587" s="186"/>
      <c r="L587" s="183"/>
      <c r="M587" s="187"/>
      <c r="T587" s="188"/>
      <c r="AT587" s="184" t="s">
        <v>228</v>
      </c>
      <c r="AU587" s="184" t="s">
        <v>82</v>
      </c>
      <c r="AV587" s="14" t="s">
        <v>78</v>
      </c>
      <c r="AW587" s="14" t="s">
        <v>35</v>
      </c>
      <c r="AX587" s="14" t="s">
        <v>73</v>
      </c>
      <c r="AY587" s="184" t="s">
        <v>141</v>
      </c>
    </row>
    <row r="588" spans="2:65" s="14" customFormat="1" ht="11.25">
      <c r="B588" s="183"/>
      <c r="D588" s="156" t="s">
        <v>228</v>
      </c>
      <c r="E588" s="184" t="s">
        <v>19</v>
      </c>
      <c r="F588" s="185" t="s">
        <v>1567</v>
      </c>
      <c r="H588" s="184" t="s">
        <v>19</v>
      </c>
      <c r="I588" s="186"/>
      <c r="L588" s="183"/>
      <c r="M588" s="187"/>
      <c r="T588" s="188"/>
      <c r="AT588" s="184" t="s">
        <v>228</v>
      </c>
      <c r="AU588" s="184" t="s">
        <v>82</v>
      </c>
      <c r="AV588" s="14" t="s">
        <v>78</v>
      </c>
      <c r="AW588" s="14" t="s">
        <v>35</v>
      </c>
      <c r="AX588" s="14" t="s">
        <v>73</v>
      </c>
      <c r="AY588" s="184" t="s">
        <v>141</v>
      </c>
    </row>
    <row r="589" spans="2:65" s="12" customFormat="1" ht="11.25">
      <c r="B589" s="158"/>
      <c r="D589" s="156" t="s">
        <v>228</v>
      </c>
      <c r="E589" s="159" t="s">
        <v>19</v>
      </c>
      <c r="F589" s="160" t="s">
        <v>1950</v>
      </c>
      <c r="H589" s="161">
        <v>1.0129999999999999</v>
      </c>
      <c r="I589" s="162"/>
      <c r="L589" s="158"/>
      <c r="M589" s="163"/>
      <c r="T589" s="164"/>
      <c r="AT589" s="159" t="s">
        <v>228</v>
      </c>
      <c r="AU589" s="159" t="s">
        <v>82</v>
      </c>
      <c r="AV589" s="12" t="s">
        <v>82</v>
      </c>
      <c r="AW589" s="12" t="s">
        <v>35</v>
      </c>
      <c r="AX589" s="12" t="s">
        <v>73</v>
      </c>
      <c r="AY589" s="159" t="s">
        <v>141</v>
      </c>
    </row>
    <row r="590" spans="2:65" s="12" customFormat="1" ht="11.25">
      <c r="B590" s="158"/>
      <c r="D590" s="156" t="s">
        <v>228</v>
      </c>
      <c r="E590" s="159" t="s">
        <v>19</v>
      </c>
      <c r="F590" s="160" t="s">
        <v>1951</v>
      </c>
      <c r="H590" s="161">
        <v>3.4140000000000001</v>
      </c>
      <c r="I590" s="162"/>
      <c r="L590" s="158"/>
      <c r="M590" s="163"/>
      <c r="T590" s="164"/>
      <c r="AT590" s="159" t="s">
        <v>228</v>
      </c>
      <c r="AU590" s="159" t="s">
        <v>82</v>
      </c>
      <c r="AV590" s="12" t="s">
        <v>82</v>
      </c>
      <c r="AW590" s="12" t="s">
        <v>35</v>
      </c>
      <c r="AX590" s="12" t="s">
        <v>73</v>
      </c>
      <c r="AY590" s="159" t="s">
        <v>141</v>
      </c>
    </row>
    <row r="591" spans="2:65" s="12" customFormat="1" ht="11.25">
      <c r="B591" s="158"/>
      <c r="D591" s="156" t="s">
        <v>228</v>
      </c>
      <c r="E591" s="159" t="s">
        <v>19</v>
      </c>
      <c r="F591" s="160" t="s">
        <v>1952</v>
      </c>
      <c r="H591" s="161">
        <v>15.67</v>
      </c>
      <c r="I591" s="162"/>
      <c r="L591" s="158"/>
      <c r="M591" s="163"/>
      <c r="T591" s="164"/>
      <c r="AT591" s="159" t="s">
        <v>228</v>
      </c>
      <c r="AU591" s="159" t="s">
        <v>82</v>
      </c>
      <c r="AV591" s="12" t="s">
        <v>82</v>
      </c>
      <c r="AW591" s="12" t="s">
        <v>35</v>
      </c>
      <c r="AX591" s="12" t="s">
        <v>73</v>
      </c>
      <c r="AY591" s="159" t="s">
        <v>141</v>
      </c>
    </row>
    <row r="592" spans="2:65" s="12" customFormat="1" ht="11.25">
      <c r="B592" s="158"/>
      <c r="D592" s="156" t="s">
        <v>228</v>
      </c>
      <c r="E592" s="159" t="s">
        <v>19</v>
      </c>
      <c r="F592" s="160" t="s">
        <v>1953</v>
      </c>
      <c r="H592" s="161">
        <v>1.44</v>
      </c>
      <c r="I592" s="162"/>
      <c r="L592" s="158"/>
      <c r="M592" s="163"/>
      <c r="T592" s="164"/>
      <c r="AT592" s="159" t="s">
        <v>228</v>
      </c>
      <c r="AU592" s="159" t="s">
        <v>82</v>
      </c>
      <c r="AV592" s="12" t="s">
        <v>82</v>
      </c>
      <c r="AW592" s="12" t="s">
        <v>35</v>
      </c>
      <c r="AX592" s="12" t="s">
        <v>73</v>
      </c>
      <c r="AY592" s="159" t="s">
        <v>141</v>
      </c>
    </row>
    <row r="593" spans="2:65" s="14" customFormat="1" ht="11.25">
      <c r="B593" s="183"/>
      <c r="D593" s="156" t="s">
        <v>228</v>
      </c>
      <c r="E593" s="184" t="s">
        <v>19</v>
      </c>
      <c r="F593" s="185" t="s">
        <v>1572</v>
      </c>
      <c r="H593" s="184" t="s">
        <v>19</v>
      </c>
      <c r="I593" s="186"/>
      <c r="L593" s="183"/>
      <c r="M593" s="187"/>
      <c r="T593" s="188"/>
      <c r="AT593" s="184" t="s">
        <v>228</v>
      </c>
      <c r="AU593" s="184" t="s">
        <v>82</v>
      </c>
      <c r="AV593" s="14" t="s">
        <v>78</v>
      </c>
      <c r="AW593" s="14" t="s">
        <v>35</v>
      </c>
      <c r="AX593" s="14" t="s">
        <v>73</v>
      </c>
      <c r="AY593" s="184" t="s">
        <v>141</v>
      </c>
    </row>
    <row r="594" spans="2:65" s="12" customFormat="1" ht="11.25">
      <c r="B594" s="158"/>
      <c r="D594" s="156" t="s">
        <v>228</v>
      </c>
      <c r="E594" s="159" t="s">
        <v>19</v>
      </c>
      <c r="F594" s="160" t="s">
        <v>1954</v>
      </c>
      <c r="H594" s="161">
        <v>1.766</v>
      </c>
      <c r="I594" s="162"/>
      <c r="L594" s="158"/>
      <c r="M594" s="163"/>
      <c r="T594" s="164"/>
      <c r="AT594" s="159" t="s">
        <v>228</v>
      </c>
      <c r="AU594" s="159" t="s">
        <v>82</v>
      </c>
      <c r="AV594" s="12" t="s">
        <v>82</v>
      </c>
      <c r="AW594" s="12" t="s">
        <v>35</v>
      </c>
      <c r="AX594" s="12" t="s">
        <v>73</v>
      </c>
      <c r="AY594" s="159" t="s">
        <v>141</v>
      </c>
    </row>
    <row r="595" spans="2:65" s="12" customFormat="1" ht="11.25">
      <c r="B595" s="158"/>
      <c r="D595" s="156" t="s">
        <v>228</v>
      </c>
      <c r="E595" s="159" t="s">
        <v>19</v>
      </c>
      <c r="F595" s="160" t="s">
        <v>1955</v>
      </c>
      <c r="H595" s="161">
        <v>9.1999999999999993</v>
      </c>
      <c r="I595" s="162"/>
      <c r="L595" s="158"/>
      <c r="M595" s="163"/>
      <c r="T595" s="164"/>
      <c r="AT595" s="159" t="s">
        <v>228</v>
      </c>
      <c r="AU595" s="159" t="s">
        <v>82</v>
      </c>
      <c r="AV595" s="12" t="s">
        <v>82</v>
      </c>
      <c r="AW595" s="12" t="s">
        <v>35</v>
      </c>
      <c r="AX595" s="12" t="s">
        <v>73</v>
      </c>
      <c r="AY595" s="159" t="s">
        <v>141</v>
      </c>
    </row>
    <row r="596" spans="2:65" s="12" customFormat="1" ht="11.25">
      <c r="B596" s="158"/>
      <c r="D596" s="156" t="s">
        <v>228</v>
      </c>
      <c r="E596" s="159" t="s">
        <v>19</v>
      </c>
      <c r="F596" s="160" t="s">
        <v>1956</v>
      </c>
      <c r="H596" s="161">
        <v>18.204000000000001</v>
      </c>
      <c r="I596" s="162"/>
      <c r="L596" s="158"/>
      <c r="M596" s="163"/>
      <c r="T596" s="164"/>
      <c r="AT596" s="159" t="s">
        <v>228</v>
      </c>
      <c r="AU596" s="159" t="s">
        <v>82</v>
      </c>
      <c r="AV596" s="12" t="s">
        <v>82</v>
      </c>
      <c r="AW596" s="12" t="s">
        <v>35</v>
      </c>
      <c r="AX596" s="12" t="s">
        <v>73</v>
      </c>
      <c r="AY596" s="159" t="s">
        <v>141</v>
      </c>
    </row>
    <row r="597" spans="2:65" s="12" customFormat="1" ht="11.25">
      <c r="B597" s="158"/>
      <c r="D597" s="156" t="s">
        <v>228</v>
      </c>
      <c r="E597" s="159" t="s">
        <v>19</v>
      </c>
      <c r="F597" s="160" t="s">
        <v>1957</v>
      </c>
      <c r="H597" s="161">
        <v>0.71299999999999997</v>
      </c>
      <c r="I597" s="162"/>
      <c r="L597" s="158"/>
      <c r="M597" s="163"/>
      <c r="T597" s="164"/>
      <c r="AT597" s="159" t="s">
        <v>228</v>
      </c>
      <c r="AU597" s="159" t="s">
        <v>82</v>
      </c>
      <c r="AV597" s="12" t="s">
        <v>82</v>
      </c>
      <c r="AW597" s="12" t="s">
        <v>35</v>
      </c>
      <c r="AX597" s="12" t="s">
        <v>73</v>
      </c>
      <c r="AY597" s="159" t="s">
        <v>141</v>
      </c>
    </row>
    <row r="598" spans="2:65" s="13" customFormat="1" ht="11.25">
      <c r="B598" s="165"/>
      <c r="D598" s="156" t="s">
        <v>228</v>
      </c>
      <c r="E598" s="166" t="s">
        <v>19</v>
      </c>
      <c r="F598" s="167" t="s">
        <v>256</v>
      </c>
      <c r="H598" s="168">
        <v>51.42</v>
      </c>
      <c r="I598" s="169"/>
      <c r="L598" s="165"/>
      <c r="M598" s="170"/>
      <c r="T598" s="171"/>
      <c r="AT598" s="166" t="s">
        <v>228</v>
      </c>
      <c r="AU598" s="166" t="s">
        <v>82</v>
      </c>
      <c r="AV598" s="13" t="s">
        <v>95</v>
      </c>
      <c r="AW598" s="13" t="s">
        <v>35</v>
      </c>
      <c r="AX598" s="13" t="s">
        <v>73</v>
      </c>
      <c r="AY598" s="166" t="s">
        <v>141</v>
      </c>
    </row>
    <row r="599" spans="2:65" s="12" customFormat="1" ht="11.25">
      <c r="B599" s="158"/>
      <c r="D599" s="156" t="s">
        <v>228</v>
      </c>
      <c r="E599" s="159" t="s">
        <v>19</v>
      </c>
      <c r="F599" s="160" t="s">
        <v>595</v>
      </c>
      <c r="H599" s="161">
        <v>52</v>
      </c>
      <c r="I599" s="162"/>
      <c r="L599" s="158"/>
      <c r="M599" s="163"/>
      <c r="T599" s="164"/>
      <c r="AT599" s="159" t="s">
        <v>228</v>
      </c>
      <c r="AU599" s="159" t="s">
        <v>82</v>
      </c>
      <c r="AV599" s="12" t="s">
        <v>82</v>
      </c>
      <c r="AW599" s="12" t="s">
        <v>35</v>
      </c>
      <c r="AX599" s="12" t="s">
        <v>78</v>
      </c>
      <c r="AY599" s="159" t="s">
        <v>141</v>
      </c>
    </row>
    <row r="600" spans="2:65" s="1" customFormat="1" ht="21.75" customHeight="1">
      <c r="B600" s="32"/>
      <c r="C600" s="126" t="s">
        <v>619</v>
      </c>
      <c r="D600" s="126" t="s">
        <v>144</v>
      </c>
      <c r="E600" s="127" t="s">
        <v>1958</v>
      </c>
      <c r="F600" s="128" t="s">
        <v>1959</v>
      </c>
      <c r="G600" s="129" t="s">
        <v>162</v>
      </c>
      <c r="H600" s="130">
        <v>4.5430000000000001</v>
      </c>
      <c r="I600" s="131"/>
      <c r="J600" s="132">
        <f>ROUND(I600*H600,2)</f>
        <v>0</v>
      </c>
      <c r="K600" s="133"/>
      <c r="L600" s="32"/>
      <c r="M600" s="134" t="s">
        <v>19</v>
      </c>
      <c r="N600" s="135" t="s">
        <v>45</v>
      </c>
      <c r="P600" s="136">
        <f>O600*H600</f>
        <v>0</v>
      </c>
      <c r="Q600" s="136">
        <v>1.0000000000000001E-5</v>
      </c>
      <c r="R600" s="136">
        <f>Q600*H600</f>
        <v>4.5430000000000004E-5</v>
      </c>
      <c r="S600" s="136">
        <v>0</v>
      </c>
      <c r="T600" s="137">
        <f>S600*H600</f>
        <v>0</v>
      </c>
      <c r="AR600" s="138" t="s">
        <v>95</v>
      </c>
      <c r="AT600" s="138" t="s">
        <v>144</v>
      </c>
      <c r="AU600" s="138" t="s">
        <v>82</v>
      </c>
      <c r="AY600" s="17" t="s">
        <v>141</v>
      </c>
      <c r="BE600" s="139">
        <f>IF(N600="základní",J600,0)</f>
        <v>0</v>
      </c>
      <c r="BF600" s="139">
        <f>IF(N600="snížená",J600,0)</f>
        <v>0</v>
      </c>
      <c r="BG600" s="139">
        <f>IF(N600="zákl. přenesená",J600,0)</f>
        <v>0</v>
      </c>
      <c r="BH600" s="139">
        <f>IF(N600="sníž. přenesená",J600,0)</f>
        <v>0</v>
      </c>
      <c r="BI600" s="139">
        <f>IF(N600="nulová",J600,0)</f>
        <v>0</v>
      </c>
      <c r="BJ600" s="17" t="s">
        <v>82</v>
      </c>
      <c r="BK600" s="139">
        <f>ROUND(I600*H600,2)</f>
        <v>0</v>
      </c>
      <c r="BL600" s="17" t="s">
        <v>95</v>
      </c>
      <c r="BM600" s="138" t="s">
        <v>1960</v>
      </c>
    </row>
    <row r="601" spans="2:65" s="1" customFormat="1" ht="11.25">
      <c r="B601" s="32"/>
      <c r="D601" s="152" t="s">
        <v>224</v>
      </c>
      <c r="F601" s="153" t="s">
        <v>1961</v>
      </c>
      <c r="I601" s="154"/>
      <c r="L601" s="32"/>
      <c r="M601" s="155"/>
      <c r="T601" s="53"/>
      <c r="AT601" s="17" t="s">
        <v>224</v>
      </c>
      <c r="AU601" s="17" t="s">
        <v>82</v>
      </c>
    </row>
    <row r="602" spans="2:65" s="14" customFormat="1" ht="11.25">
      <c r="B602" s="183"/>
      <c r="D602" s="156" t="s">
        <v>228</v>
      </c>
      <c r="E602" s="184" t="s">
        <v>19</v>
      </c>
      <c r="F602" s="185" t="s">
        <v>1836</v>
      </c>
      <c r="H602" s="184" t="s">
        <v>19</v>
      </c>
      <c r="I602" s="186"/>
      <c r="L602" s="183"/>
      <c r="M602" s="187"/>
      <c r="T602" s="188"/>
      <c r="AT602" s="184" t="s">
        <v>228</v>
      </c>
      <c r="AU602" s="184" t="s">
        <v>82</v>
      </c>
      <c r="AV602" s="14" t="s">
        <v>78</v>
      </c>
      <c r="AW602" s="14" t="s">
        <v>35</v>
      </c>
      <c r="AX602" s="14" t="s">
        <v>73</v>
      </c>
      <c r="AY602" s="184" t="s">
        <v>141</v>
      </c>
    </row>
    <row r="603" spans="2:65" s="12" customFormat="1" ht="11.25">
      <c r="B603" s="158"/>
      <c r="D603" s="156" t="s">
        <v>228</v>
      </c>
      <c r="E603" s="159" t="s">
        <v>19</v>
      </c>
      <c r="F603" s="160" t="s">
        <v>1962</v>
      </c>
      <c r="H603" s="161">
        <v>2.7250000000000001</v>
      </c>
      <c r="I603" s="162"/>
      <c r="L603" s="158"/>
      <c r="M603" s="163"/>
      <c r="T603" s="164"/>
      <c r="AT603" s="159" t="s">
        <v>228</v>
      </c>
      <c r="AU603" s="159" t="s">
        <v>82</v>
      </c>
      <c r="AV603" s="12" t="s">
        <v>82</v>
      </c>
      <c r="AW603" s="12" t="s">
        <v>35</v>
      </c>
      <c r="AX603" s="12" t="s">
        <v>73</v>
      </c>
      <c r="AY603" s="159" t="s">
        <v>141</v>
      </c>
    </row>
    <row r="604" spans="2:65" s="12" customFormat="1" ht="11.25">
      <c r="B604" s="158"/>
      <c r="D604" s="156" t="s">
        <v>228</v>
      </c>
      <c r="E604" s="159" t="s">
        <v>19</v>
      </c>
      <c r="F604" s="160" t="s">
        <v>1963</v>
      </c>
      <c r="H604" s="161">
        <v>1.8180000000000001</v>
      </c>
      <c r="I604" s="162"/>
      <c r="L604" s="158"/>
      <c r="M604" s="163"/>
      <c r="T604" s="164"/>
      <c r="AT604" s="159" t="s">
        <v>228</v>
      </c>
      <c r="AU604" s="159" t="s">
        <v>82</v>
      </c>
      <c r="AV604" s="12" t="s">
        <v>82</v>
      </c>
      <c r="AW604" s="12" t="s">
        <v>35</v>
      </c>
      <c r="AX604" s="12" t="s">
        <v>73</v>
      </c>
      <c r="AY604" s="159" t="s">
        <v>141</v>
      </c>
    </row>
    <row r="605" spans="2:65" s="13" customFormat="1" ht="11.25">
      <c r="B605" s="165"/>
      <c r="D605" s="156" t="s">
        <v>228</v>
      </c>
      <c r="E605" s="166" t="s">
        <v>19</v>
      </c>
      <c r="F605" s="167" t="s">
        <v>256</v>
      </c>
      <c r="H605" s="168">
        <v>4.5430000000000001</v>
      </c>
      <c r="I605" s="169"/>
      <c r="L605" s="165"/>
      <c r="M605" s="170"/>
      <c r="T605" s="171"/>
      <c r="AT605" s="166" t="s">
        <v>228</v>
      </c>
      <c r="AU605" s="166" t="s">
        <v>82</v>
      </c>
      <c r="AV605" s="13" t="s">
        <v>95</v>
      </c>
      <c r="AW605" s="13" t="s">
        <v>35</v>
      </c>
      <c r="AX605" s="13" t="s">
        <v>78</v>
      </c>
      <c r="AY605" s="166" t="s">
        <v>141</v>
      </c>
    </row>
    <row r="606" spans="2:65" s="1" customFormat="1" ht="16.5" customHeight="1">
      <c r="B606" s="32"/>
      <c r="C606" s="126" t="s">
        <v>623</v>
      </c>
      <c r="D606" s="126" t="s">
        <v>144</v>
      </c>
      <c r="E606" s="127" t="s">
        <v>1964</v>
      </c>
      <c r="F606" s="128" t="s">
        <v>1965</v>
      </c>
      <c r="G606" s="129" t="s">
        <v>162</v>
      </c>
      <c r="H606" s="130">
        <v>398</v>
      </c>
      <c r="I606" s="131"/>
      <c r="J606" s="132">
        <f>ROUND(I606*H606,2)</f>
        <v>0</v>
      </c>
      <c r="K606" s="133"/>
      <c r="L606" s="32"/>
      <c r="M606" s="134" t="s">
        <v>19</v>
      </c>
      <c r="N606" s="135" t="s">
        <v>45</v>
      </c>
      <c r="P606" s="136">
        <f>O606*H606</f>
        <v>0</v>
      </c>
      <c r="Q606" s="136">
        <v>0</v>
      </c>
      <c r="R606" s="136">
        <f>Q606*H606</f>
        <v>0</v>
      </c>
      <c r="S606" s="136">
        <v>0</v>
      </c>
      <c r="T606" s="137">
        <f>S606*H606</f>
        <v>0</v>
      </c>
      <c r="AR606" s="138" t="s">
        <v>95</v>
      </c>
      <c r="AT606" s="138" t="s">
        <v>144</v>
      </c>
      <c r="AU606" s="138" t="s">
        <v>82</v>
      </c>
      <c r="AY606" s="17" t="s">
        <v>141</v>
      </c>
      <c r="BE606" s="139">
        <f>IF(N606="základní",J606,0)</f>
        <v>0</v>
      </c>
      <c r="BF606" s="139">
        <f>IF(N606="snížená",J606,0)</f>
        <v>0</v>
      </c>
      <c r="BG606" s="139">
        <f>IF(N606="zákl. přenesená",J606,0)</f>
        <v>0</v>
      </c>
      <c r="BH606" s="139">
        <f>IF(N606="sníž. přenesená",J606,0)</f>
        <v>0</v>
      </c>
      <c r="BI606" s="139">
        <f>IF(N606="nulová",J606,0)</f>
        <v>0</v>
      </c>
      <c r="BJ606" s="17" t="s">
        <v>82</v>
      </c>
      <c r="BK606" s="139">
        <f>ROUND(I606*H606,2)</f>
        <v>0</v>
      </c>
      <c r="BL606" s="17" t="s">
        <v>95</v>
      </c>
      <c r="BM606" s="138" t="s">
        <v>1966</v>
      </c>
    </row>
    <row r="607" spans="2:65" s="1" customFormat="1" ht="11.25">
      <c r="B607" s="32"/>
      <c r="D607" s="152" t="s">
        <v>224</v>
      </c>
      <c r="F607" s="153" t="s">
        <v>1967</v>
      </c>
      <c r="I607" s="154"/>
      <c r="L607" s="32"/>
      <c r="M607" s="155"/>
      <c r="T607" s="53"/>
      <c r="AT607" s="17" t="s">
        <v>224</v>
      </c>
      <c r="AU607" s="17" t="s">
        <v>82</v>
      </c>
    </row>
    <row r="608" spans="2:65" s="12" customFormat="1" ht="11.25">
      <c r="B608" s="158"/>
      <c r="D608" s="156" t="s">
        <v>228</v>
      </c>
      <c r="E608" s="159" t="s">
        <v>19</v>
      </c>
      <c r="F608" s="160" t="s">
        <v>1968</v>
      </c>
      <c r="H608" s="161">
        <v>149.47</v>
      </c>
      <c r="I608" s="162"/>
      <c r="L608" s="158"/>
      <c r="M608" s="163"/>
      <c r="T608" s="164"/>
      <c r="AT608" s="159" t="s">
        <v>228</v>
      </c>
      <c r="AU608" s="159" t="s">
        <v>82</v>
      </c>
      <c r="AV608" s="12" t="s">
        <v>82</v>
      </c>
      <c r="AW608" s="12" t="s">
        <v>35</v>
      </c>
      <c r="AX608" s="12" t="s">
        <v>73</v>
      </c>
      <c r="AY608" s="159" t="s">
        <v>141</v>
      </c>
    </row>
    <row r="609" spans="2:65" s="12" customFormat="1" ht="11.25">
      <c r="B609" s="158"/>
      <c r="D609" s="156" t="s">
        <v>228</v>
      </c>
      <c r="E609" s="159" t="s">
        <v>19</v>
      </c>
      <c r="F609" s="160" t="s">
        <v>1969</v>
      </c>
      <c r="H609" s="161">
        <v>152.62</v>
      </c>
      <c r="I609" s="162"/>
      <c r="L609" s="158"/>
      <c r="M609" s="163"/>
      <c r="T609" s="164"/>
      <c r="AT609" s="159" t="s">
        <v>228</v>
      </c>
      <c r="AU609" s="159" t="s">
        <v>82</v>
      </c>
      <c r="AV609" s="12" t="s">
        <v>82</v>
      </c>
      <c r="AW609" s="12" t="s">
        <v>35</v>
      </c>
      <c r="AX609" s="12" t="s">
        <v>73</v>
      </c>
      <c r="AY609" s="159" t="s">
        <v>141</v>
      </c>
    </row>
    <row r="610" spans="2:65" s="12" customFormat="1" ht="11.25">
      <c r="B610" s="158"/>
      <c r="D610" s="156" t="s">
        <v>228</v>
      </c>
      <c r="E610" s="159" t="s">
        <v>19</v>
      </c>
      <c r="F610" s="160" t="s">
        <v>1928</v>
      </c>
      <c r="H610" s="161">
        <v>95.68</v>
      </c>
      <c r="I610" s="162"/>
      <c r="L610" s="158"/>
      <c r="M610" s="163"/>
      <c r="T610" s="164"/>
      <c r="AT610" s="159" t="s">
        <v>228</v>
      </c>
      <c r="AU610" s="159" t="s">
        <v>82</v>
      </c>
      <c r="AV610" s="12" t="s">
        <v>82</v>
      </c>
      <c r="AW610" s="12" t="s">
        <v>35</v>
      </c>
      <c r="AX610" s="12" t="s">
        <v>73</v>
      </c>
      <c r="AY610" s="159" t="s">
        <v>141</v>
      </c>
    </row>
    <row r="611" spans="2:65" s="13" customFormat="1" ht="11.25">
      <c r="B611" s="165"/>
      <c r="D611" s="156" t="s">
        <v>228</v>
      </c>
      <c r="E611" s="166" t="s">
        <v>19</v>
      </c>
      <c r="F611" s="167" t="s">
        <v>256</v>
      </c>
      <c r="H611" s="168">
        <v>397.77000000000004</v>
      </c>
      <c r="I611" s="169"/>
      <c r="L611" s="165"/>
      <c r="M611" s="170"/>
      <c r="T611" s="171"/>
      <c r="AT611" s="166" t="s">
        <v>228</v>
      </c>
      <c r="AU611" s="166" t="s">
        <v>82</v>
      </c>
      <c r="AV611" s="13" t="s">
        <v>95</v>
      </c>
      <c r="AW611" s="13" t="s">
        <v>35</v>
      </c>
      <c r="AX611" s="13" t="s">
        <v>73</v>
      </c>
      <c r="AY611" s="166" t="s">
        <v>141</v>
      </c>
    </row>
    <row r="612" spans="2:65" s="12" customFormat="1" ht="11.25">
      <c r="B612" s="158"/>
      <c r="D612" s="156" t="s">
        <v>228</v>
      </c>
      <c r="E612" s="159" t="s">
        <v>19</v>
      </c>
      <c r="F612" s="160" t="s">
        <v>1970</v>
      </c>
      <c r="H612" s="161">
        <v>398</v>
      </c>
      <c r="I612" s="162"/>
      <c r="L612" s="158"/>
      <c r="M612" s="163"/>
      <c r="T612" s="164"/>
      <c r="AT612" s="159" t="s">
        <v>228</v>
      </c>
      <c r="AU612" s="159" t="s">
        <v>82</v>
      </c>
      <c r="AV612" s="12" t="s">
        <v>82</v>
      </c>
      <c r="AW612" s="12" t="s">
        <v>35</v>
      </c>
      <c r="AX612" s="12" t="s">
        <v>78</v>
      </c>
      <c r="AY612" s="159" t="s">
        <v>141</v>
      </c>
    </row>
    <row r="613" spans="2:65" s="1" customFormat="1" ht="24.2" customHeight="1">
      <c r="B613" s="32"/>
      <c r="C613" s="126" t="s">
        <v>627</v>
      </c>
      <c r="D613" s="126" t="s">
        <v>144</v>
      </c>
      <c r="E613" s="127" t="s">
        <v>1971</v>
      </c>
      <c r="F613" s="128" t="s">
        <v>1972</v>
      </c>
      <c r="G613" s="129" t="s">
        <v>162</v>
      </c>
      <c r="H613" s="130">
        <v>398</v>
      </c>
      <c r="I613" s="131"/>
      <c r="J613" s="132">
        <f>ROUND(I613*H613,2)</f>
        <v>0</v>
      </c>
      <c r="K613" s="133"/>
      <c r="L613" s="32"/>
      <c r="M613" s="134" t="s">
        <v>19</v>
      </c>
      <c r="N613" s="135" t="s">
        <v>45</v>
      </c>
      <c r="P613" s="136">
        <f>O613*H613</f>
        <v>0</v>
      </c>
      <c r="Q613" s="136">
        <v>4.0000000000000003E-5</v>
      </c>
      <c r="R613" s="136">
        <f>Q613*H613</f>
        <v>1.592E-2</v>
      </c>
      <c r="S613" s="136">
        <v>0</v>
      </c>
      <c r="T613" s="137">
        <f>S613*H613</f>
        <v>0</v>
      </c>
      <c r="AR613" s="138" t="s">
        <v>95</v>
      </c>
      <c r="AT613" s="138" t="s">
        <v>144</v>
      </c>
      <c r="AU613" s="138" t="s">
        <v>82</v>
      </c>
      <c r="AY613" s="17" t="s">
        <v>141</v>
      </c>
      <c r="BE613" s="139">
        <f>IF(N613="základní",J613,0)</f>
        <v>0</v>
      </c>
      <c r="BF613" s="139">
        <f>IF(N613="snížená",J613,0)</f>
        <v>0</v>
      </c>
      <c r="BG613" s="139">
        <f>IF(N613="zákl. přenesená",J613,0)</f>
        <v>0</v>
      </c>
      <c r="BH613" s="139">
        <f>IF(N613="sníž. přenesená",J613,0)</f>
        <v>0</v>
      </c>
      <c r="BI613" s="139">
        <f>IF(N613="nulová",J613,0)</f>
        <v>0</v>
      </c>
      <c r="BJ613" s="17" t="s">
        <v>82</v>
      </c>
      <c r="BK613" s="139">
        <f>ROUND(I613*H613,2)</f>
        <v>0</v>
      </c>
      <c r="BL613" s="17" t="s">
        <v>95</v>
      </c>
      <c r="BM613" s="138" t="s">
        <v>1973</v>
      </c>
    </row>
    <row r="614" spans="2:65" s="1" customFormat="1" ht="11.25">
      <c r="B614" s="32"/>
      <c r="D614" s="152" t="s">
        <v>224</v>
      </c>
      <c r="F614" s="153" t="s">
        <v>1974</v>
      </c>
      <c r="I614" s="154"/>
      <c r="L614" s="32"/>
      <c r="M614" s="155"/>
      <c r="T614" s="53"/>
      <c r="AT614" s="17" t="s">
        <v>224</v>
      </c>
      <c r="AU614" s="17" t="s">
        <v>82</v>
      </c>
    </row>
    <row r="615" spans="2:65" s="1" customFormat="1" ht="16.5" customHeight="1">
      <c r="B615" s="32"/>
      <c r="C615" s="126" t="s">
        <v>631</v>
      </c>
      <c r="D615" s="126" t="s">
        <v>144</v>
      </c>
      <c r="E615" s="127" t="s">
        <v>1975</v>
      </c>
      <c r="F615" s="128" t="s">
        <v>1976</v>
      </c>
      <c r="G615" s="129" t="s">
        <v>162</v>
      </c>
      <c r="H615" s="130">
        <v>27.33</v>
      </c>
      <c r="I615" s="131"/>
      <c r="J615" s="132">
        <f>ROUND(I615*H615,2)</f>
        <v>0</v>
      </c>
      <c r="K615" s="133"/>
      <c r="L615" s="32"/>
      <c r="M615" s="134" t="s">
        <v>19</v>
      </c>
      <c r="N615" s="135" t="s">
        <v>45</v>
      </c>
      <c r="P615" s="136">
        <f>O615*H615</f>
        <v>0</v>
      </c>
      <c r="Q615" s="136">
        <v>0</v>
      </c>
      <c r="R615" s="136">
        <f>Q615*H615</f>
        <v>0</v>
      </c>
      <c r="S615" s="136">
        <v>0</v>
      </c>
      <c r="T615" s="137">
        <f>S615*H615</f>
        <v>0</v>
      </c>
      <c r="AR615" s="138" t="s">
        <v>95</v>
      </c>
      <c r="AT615" s="138" t="s">
        <v>144</v>
      </c>
      <c r="AU615" s="138" t="s">
        <v>82</v>
      </c>
      <c r="AY615" s="17" t="s">
        <v>141</v>
      </c>
      <c r="BE615" s="139">
        <f>IF(N615="základní",J615,0)</f>
        <v>0</v>
      </c>
      <c r="BF615" s="139">
        <f>IF(N615="snížená",J615,0)</f>
        <v>0</v>
      </c>
      <c r="BG615" s="139">
        <f>IF(N615="zákl. přenesená",J615,0)</f>
        <v>0</v>
      </c>
      <c r="BH615" s="139">
        <f>IF(N615="sníž. přenesená",J615,0)</f>
        <v>0</v>
      </c>
      <c r="BI615" s="139">
        <f>IF(N615="nulová",J615,0)</f>
        <v>0</v>
      </c>
      <c r="BJ615" s="17" t="s">
        <v>82</v>
      </c>
      <c r="BK615" s="139">
        <f>ROUND(I615*H615,2)</f>
        <v>0</v>
      </c>
      <c r="BL615" s="17" t="s">
        <v>95</v>
      </c>
      <c r="BM615" s="138" t="s">
        <v>1977</v>
      </c>
    </row>
    <row r="616" spans="2:65" s="1" customFormat="1" ht="11.25">
      <c r="B616" s="32"/>
      <c r="D616" s="152" t="s">
        <v>224</v>
      </c>
      <c r="F616" s="153" t="s">
        <v>1978</v>
      </c>
      <c r="I616" s="154"/>
      <c r="L616" s="32"/>
      <c r="M616" s="155"/>
      <c r="T616" s="53"/>
      <c r="AT616" s="17" t="s">
        <v>224</v>
      </c>
      <c r="AU616" s="17" t="s">
        <v>82</v>
      </c>
    </row>
    <row r="617" spans="2:65" s="12" customFormat="1" ht="11.25">
      <c r="B617" s="158"/>
      <c r="D617" s="156" t="s">
        <v>228</v>
      </c>
      <c r="E617" s="159" t="s">
        <v>19</v>
      </c>
      <c r="F617" s="160" t="s">
        <v>1979</v>
      </c>
      <c r="H617" s="161">
        <v>14.38</v>
      </c>
      <c r="I617" s="162"/>
      <c r="L617" s="158"/>
      <c r="M617" s="163"/>
      <c r="T617" s="164"/>
      <c r="AT617" s="159" t="s">
        <v>228</v>
      </c>
      <c r="AU617" s="159" t="s">
        <v>82</v>
      </c>
      <c r="AV617" s="12" t="s">
        <v>82</v>
      </c>
      <c r="AW617" s="12" t="s">
        <v>35</v>
      </c>
      <c r="AX617" s="12" t="s">
        <v>73</v>
      </c>
      <c r="AY617" s="159" t="s">
        <v>141</v>
      </c>
    </row>
    <row r="618" spans="2:65" s="12" customFormat="1" ht="11.25">
      <c r="B618" s="158"/>
      <c r="D618" s="156" t="s">
        <v>228</v>
      </c>
      <c r="E618" s="159" t="s">
        <v>19</v>
      </c>
      <c r="F618" s="160" t="s">
        <v>1980</v>
      </c>
      <c r="H618" s="161">
        <v>12.95</v>
      </c>
      <c r="I618" s="162"/>
      <c r="L618" s="158"/>
      <c r="M618" s="163"/>
      <c r="T618" s="164"/>
      <c r="AT618" s="159" t="s">
        <v>228</v>
      </c>
      <c r="AU618" s="159" t="s">
        <v>82</v>
      </c>
      <c r="AV618" s="12" t="s">
        <v>82</v>
      </c>
      <c r="AW618" s="12" t="s">
        <v>35</v>
      </c>
      <c r="AX618" s="12" t="s">
        <v>73</v>
      </c>
      <c r="AY618" s="159" t="s">
        <v>141</v>
      </c>
    </row>
    <row r="619" spans="2:65" s="13" customFormat="1" ht="11.25">
      <c r="B619" s="165"/>
      <c r="D619" s="156" t="s">
        <v>228</v>
      </c>
      <c r="E619" s="166" t="s">
        <v>19</v>
      </c>
      <c r="F619" s="167" t="s">
        <v>256</v>
      </c>
      <c r="H619" s="168">
        <v>27.33</v>
      </c>
      <c r="I619" s="169"/>
      <c r="L619" s="165"/>
      <c r="M619" s="170"/>
      <c r="T619" s="171"/>
      <c r="AT619" s="166" t="s">
        <v>228</v>
      </c>
      <c r="AU619" s="166" t="s">
        <v>82</v>
      </c>
      <c r="AV619" s="13" t="s">
        <v>95</v>
      </c>
      <c r="AW619" s="13" t="s">
        <v>35</v>
      </c>
      <c r="AX619" s="13" t="s">
        <v>78</v>
      </c>
      <c r="AY619" s="166" t="s">
        <v>141</v>
      </c>
    </row>
    <row r="620" spans="2:65" s="1" customFormat="1" ht="24.2" customHeight="1">
      <c r="B620" s="32"/>
      <c r="C620" s="126" t="s">
        <v>635</v>
      </c>
      <c r="D620" s="126" t="s">
        <v>144</v>
      </c>
      <c r="E620" s="127" t="s">
        <v>1981</v>
      </c>
      <c r="F620" s="128" t="s">
        <v>1982</v>
      </c>
      <c r="G620" s="129" t="s">
        <v>162</v>
      </c>
      <c r="H620" s="130">
        <v>27.33</v>
      </c>
      <c r="I620" s="131"/>
      <c r="J620" s="132">
        <f>ROUND(I620*H620,2)</f>
        <v>0</v>
      </c>
      <c r="K620" s="133"/>
      <c r="L620" s="32"/>
      <c r="M620" s="134" t="s">
        <v>19</v>
      </c>
      <c r="N620" s="135" t="s">
        <v>45</v>
      </c>
      <c r="P620" s="136">
        <f>O620*H620</f>
        <v>0</v>
      </c>
      <c r="Q620" s="136">
        <v>4.0000000000000003E-5</v>
      </c>
      <c r="R620" s="136">
        <f>Q620*H620</f>
        <v>1.0932000000000001E-3</v>
      </c>
      <c r="S620" s="136">
        <v>0</v>
      </c>
      <c r="T620" s="137">
        <f>S620*H620</f>
        <v>0</v>
      </c>
      <c r="AR620" s="138" t="s">
        <v>95</v>
      </c>
      <c r="AT620" s="138" t="s">
        <v>144</v>
      </c>
      <c r="AU620" s="138" t="s">
        <v>82</v>
      </c>
      <c r="AY620" s="17" t="s">
        <v>141</v>
      </c>
      <c r="BE620" s="139">
        <f>IF(N620="základní",J620,0)</f>
        <v>0</v>
      </c>
      <c r="BF620" s="139">
        <f>IF(N620="snížená",J620,0)</f>
        <v>0</v>
      </c>
      <c r="BG620" s="139">
        <f>IF(N620="zákl. přenesená",J620,0)</f>
        <v>0</v>
      </c>
      <c r="BH620" s="139">
        <f>IF(N620="sníž. přenesená",J620,0)</f>
        <v>0</v>
      </c>
      <c r="BI620" s="139">
        <f>IF(N620="nulová",J620,0)</f>
        <v>0</v>
      </c>
      <c r="BJ620" s="17" t="s">
        <v>82</v>
      </c>
      <c r="BK620" s="139">
        <f>ROUND(I620*H620,2)</f>
        <v>0</v>
      </c>
      <c r="BL620" s="17" t="s">
        <v>95</v>
      </c>
      <c r="BM620" s="138" t="s">
        <v>1983</v>
      </c>
    </row>
    <row r="621" spans="2:65" s="1" customFormat="1" ht="11.25">
      <c r="B621" s="32"/>
      <c r="D621" s="152" t="s">
        <v>224</v>
      </c>
      <c r="F621" s="153" t="s">
        <v>1984</v>
      </c>
      <c r="I621" s="154"/>
      <c r="L621" s="32"/>
      <c r="M621" s="155"/>
      <c r="T621" s="53"/>
      <c r="AT621" s="17" t="s">
        <v>224</v>
      </c>
      <c r="AU621" s="17" t="s">
        <v>82</v>
      </c>
    </row>
    <row r="622" spans="2:65" s="1" customFormat="1" ht="24.2" customHeight="1">
      <c r="B622" s="32"/>
      <c r="C622" s="126" t="s">
        <v>639</v>
      </c>
      <c r="D622" s="126" t="s">
        <v>144</v>
      </c>
      <c r="E622" s="127" t="s">
        <v>1985</v>
      </c>
      <c r="F622" s="128" t="s">
        <v>1986</v>
      </c>
      <c r="G622" s="129" t="s">
        <v>344</v>
      </c>
      <c r="H622" s="130">
        <v>8</v>
      </c>
      <c r="I622" s="131"/>
      <c r="J622" s="132">
        <f>ROUND(I622*H622,2)</f>
        <v>0</v>
      </c>
      <c r="K622" s="133"/>
      <c r="L622" s="32"/>
      <c r="M622" s="134" t="s">
        <v>19</v>
      </c>
      <c r="N622" s="135" t="s">
        <v>45</v>
      </c>
      <c r="P622" s="136">
        <f>O622*H622</f>
        <v>0</v>
      </c>
      <c r="Q622" s="136">
        <v>1.1E-4</v>
      </c>
      <c r="R622" s="136">
        <f>Q622*H622</f>
        <v>8.8000000000000003E-4</v>
      </c>
      <c r="S622" s="136">
        <v>0</v>
      </c>
      <c r="T622" s="137">
        <f>S622*H622</f>
        <v>0</v>
      </c>
      <c r="AR622" s="138" t="s">
        <v>95</v>
      </c>
      <c r="AT622" s="138" t="s">
        <v>144</v>
      </c>
      <c r="AU622" s="138" t="s">
        <v>82</v>
      </c>
      <c r="AY622" s="17" t="s">
        <v>141</v>
      </c>
      <c r="BE622" s="139">
        <f>IF(N622="základní",J622,0)</f>
        <v>0</v>
      </c>
      <c r="BF622" s="139">
        <f>IF(N622="snížená",J622,0)</f>
        <v>0</v>
      </c>
      <c r="BG622" s="139">
        <f>IF(N622="zákl. přenesená",J622,0)</f>
        <v>0</v>
      </c>
      <c r="BH622" s="139">
        <f>IF(N622="sníž. přenesená",J622,0)</f>
        <v>0</v>
      </c>
      <c r="BI622" s="139">
        <f>IF(N622="nulová",J622,0)</f>
        <v>0</v>
      </c>
      <c r="BJ622" s="17" t="s">
        <v>82</v>
      </c>
      <c r="BK622" s="139">
        <f>ROUND(I622*H622,2)</f>
        <v>0</v>
      </c>
      <c r="BL622" s="17" t="s">
        <v>95</v>
      </c>
      <c r="BM622" s="138" t="s">
        <v>1987</v>
      </c>
    </row>
    <row r="623" spans="2:65" s="1" customFormat="1" ht="11.25">
      <c r="B623" s="32"/>
      <c r="D623" s="152" t="s">
        <v>224</v>
      </c>
      <c r="F623" s="153" t="s">
        <v>1988</v>
      </c>
      <c r="I623" s="154"/>
      <c r="L623" s="32"/>
      <c r="M623" s="155"/>
      <c r="T623" s="53"/>
      <c r="AT623" s="17" t="s">
        <v>224</v>
      </c>
      <c r="AU623" s="17" t="s">
        <v>82</v>
      </c>
    </row>
    <row r="624" spans="2:65" s="1" customFormat="1" ht="16.5" customHeight="1">
      <c r="B624" s="32"/>
      <c r="C624" s="172" t="s">
        <v>643</v>
      </c>
      <c r="D624" s="172" t="s">
        <v>258</v>
      </c>
      <c r="E624" s="173" t="s">
        <v>1989</v>
      </c>
      <c r="F624" s="174" t="s">
        <v>1990</v>
      </c>
      <c r="G624" s="175" t="s">
        <v>344</v>
      </c>
      <c r="H624" s="176">
        <v>8</v>
      </c>
      <c r="I624" s="177"/>
      <c r="J624" s="178">
        <f>ROUND(I624*H624,2)</f>
        <v>0</v>
      </c>
      <c r="K624" s="179"/>
      <c r="L624" s="180"/>
      <c r="M624" s="181" t="s">
        <v>19</v>
      </c>
      <c r="N624" s="182" t="s">
        <v>45</v>
      </c>
      <c r="P624" s="136">
        <f>O624*H624</f>
        <v>0</v>
      </c>
      <c r="Q624" s="136">
        <v>1.2E-2</v>
      </c>
      <c r="R624" s="136">
        <f>Q624*H624</f>
        <v>9.6000000000000002E-2</v>
      </c>
      <c r="S624" s="136">
        <v>0</v>
      </c>
      <c r="T624" s="137">
        <f>S624*H624</f>
        <v>0</v>
      </c>
      <c r="AR624" s="138" t="s">
        <v>155</v>
      </c>
      <c r="AT624" s="138" t="s">
        <v>258</v>
      </c>
      <c r="AU624" s="138" t="s">
        <v>82</v>
      </c>
      <c r="AY624" s="17" t="s">
        <v>141</v>
      </c>
      <c r="BE624" s="139">
        <f>IF(N624="základní",J624,0)</f>
        <v>0</v>
      </c>
      <c r="BF624" s="139">
        <f>IF(N624="snížená",J624,0)</f>
        <v>0</v>
      </c>
      <c r="BG624" s="139">
        <f>IF(N624="zákl. přenesená",J624,0)</f>
        <v>0</v>
      </c>
      <c r="BH624" s="139">
        <f>IF(N624="sníž. přenesená",J624,0)</f>
        <v>0</v>
      </c>
      <c r="BI624" s="139">
        <f>IF(N624="nulová",J624,0)</f>
        <v>0</v>
      </c>
      <c r="BJ624" s="17" t="s">
        <v>82</v>
      </c>
      <c r="BK624" s="139">
        <f>ROUND(I624*H624,2)</f>
        <v>0</v>
      </c>
      <c r="BL624" s="17" t="s">
        <v>95</v>
      </c>
      <c r="BM624" s="138" t="s">
        <v>1991</v>
      </c>
    </row>
    <row r="625" spans="2:65" s="1" customFormat="1" ht="24.2" customHeight="1">
      <c r="B625" s="32"/>
      <c r="C625" s="126" t="s">
        <v>647</v>
      </c>
      <c r="D625" s="126" t="s">
        <v>144</v>
      </c>
      <c r="E625" s="127" t="s">
        <v>1992</v>
      </c>
      <c r="F625" s="128" t="s">
        <v>1993</v>
      </c>
      <c r="G625" s="129" t="s">
        <v>162</v>
      </c>
      <c r="H625" s="130">
        <v>37.4</v>
      </c>
      <c r="I625" s="131"/>
      <c r="J625" s="132">
        <f>ROUND(I625*H625,2)</f>
        <v>0</v>
      </c>
      <c r="K625" s="133"/>
      <c r="L625" s="32"/>
      <c r="M625" s="134" t="s">
        <v>19</v>
      </c>
      <c r="N625" s="135" t="s">
        <v>45</v>
      </c>
      <c r="P625" s="136">
        <f>O625*H625</f>
        <v>0</v>
      </c>
      <c r="Q625" s="136">
        <v>0</v>
      </c>
      <c r="R625" s="136">
        <f>Q625*H625</f>
        <v>0</v>
      </c>
      <c r="S625" s="136">
        <v>0.18099999999999999</v>
      </c>
      <c r="T625" s="137">
        <f>S625*H625</f>
        <v>6.7693999999999992</v>
      </c>
      <c r="AR625" s="138" t="s">
        <v>95</v>
      </c>
      <c r="AT625" s="138" t="s">
        <v>144</v>
      </c>
      <c r="AU625" s="138" t="s">
        <v>82</v>
      </c>
      <c r="AY625" s="17" t="s">
        <v>141</v>
      </c>
      <c r="BE625" s="139">
        <f>IF(N625="základní",J625,0)</f>
        <v>0</v>
      </c>
      <c r="BF625" s="139">
        <f>IF(N625="snížená",J625,0)</f>
        <v>0</v>
      </c>
      <c r="BG625" s="139">
        <f>IF(N625="zákl. přenesená",J625,0)</f>
        <v>0</v>
      </c>
      <c r="BH625" s="139">
        <f>IF(N625="sníž. přenesená",J625,0)</f>
        <v>0</v>
      </c>
      <c r="BI625" s="139">
        <f>IF(N625="nulová",J625,0)</f>
        <v>0</v>
      </c>
      <c r="BJ625" s="17" t="s">
        <v>82</v>
      </c>
      <c r="BK625" s="139">
        <f>ROUND(I625*H625,2)</f>
        <v>0</v>
      </c>
      <c r="BL625" s="17" t="s">
        <v>95</v>
      </c>
      <c r="BM625" s="138" t="s">
        <v>1994</v>
      </c>
    </row>
    <row r="626" spans="2:65" s="1" customFormat="1" ht="11.25">
      <c r="B626" s="32"/>
      <c r="D626" s="152" t="s">
        <v>224</v>
      </c>
      <c r="F626" s="153" t="s">
        <v>1995</v>
      </c>
      <c r="I626" s="154"/>
      <c r="L626" s="32"/>
      <c r="M626" s="155"/>
      <c r="T626" s="53"/>
      <c r="AT626" s="17" t="s">
        <v>224</v>
      </c>
      <c r="AU626" s="17" t="s">
        <v>82</v>
      </c>
    </row>
    <row r="627" spans="2:65" s="14" customFormat="1" ht="11.25">
      <c r="B627" s="183"/>
      <c r="D627" s="156" t="s">
        <v>228</v>
      </c>
      <c r="E627" s="184" t="s">
        <v>19</v>
      </c>
      <c r="F627" s="185" t="s">
        <v>1567</v>
      </c>
      <c r="H627" s="184" t="s">
        <v>19</v>
      </c>
      <c r="I627" s="186"/>
      <c r="L627" s="183"/>
      <c r="M627" s="187"/>
      <c r="T627" s="188"/>
      <c r="AT627" s="184" t="s">
        <v>228</v>
      </c>
      <c r="AU627" s="184" t="s">
        <v>82</v>
      </c>
      <c r="AV627" s="14" t="s">
        <v>78</v>
      </c>
      <c r="AW627" s="14" t="s">
        <v>35</v>
      </c>
      <c r="AX627" s="14" t="s">
        <v>73</v>
      </c>
      <c r="AY627" s="184" t="s">
        <v>141</v>
      </c>
    </row>
    <row r="628" spans="2:65" s="12" customFormat="1" ht="11.25">
      <c r="B628" s="158"/>
      <c r="D628" s="156" t="s">
        <v>228</v>
      </c>
      <c r="E628" s="159" t="s">
        <v>19</v>
      </c>
      <c r="F628" s="160" t="s">
        <v>1996</v>
      </c>
      <c r="H628" s="161">
        <v>3.8</v>
      </c>
      <c r="I628" s="162"/>
      <c r="L628" s="158"/>
      <c r="M628" s="163"/>
      <c r="T628" s="164"/>
      <c r="AT628" s="159" t="s">
        <v>228</v>
      </c>
      <c r="AU628" s="159" t="s">
        <v>82</v>
      </c>
      <c r="AV628" s="12" t="s">
        <v>82</v>
      </c>
      <c r="AW628" s="12" t="s">
        <v>35</v>
      </c>
      <c r="AX628" s="12" t="s">
        <v>73</v>
      </c>
      <c r="AY628" s="159" t="s">
        <v>141</v>
      </c>
    </row>
    <row r="629" spans="2:65" s="12" customFormat="1" ht="11.25">
      <c r="B629" s="158"/>
      <c r="D629" s="156" t="s">
        <v>228</v>
      </c>
      <c r="E629" s="159" t="s">
        <v>19</v>
      </c>
      <c r="F629" s="160" t="s">
        <v>1997</v>
      </c>
      <c r="H629" s="161">
        <v>10.38</v>
      </c>
      <c r="I629" s="162"/>
      <c r="L629" s="158"/>
      <c r="M629" s="163"/>
      <c r="T629" s="164"/>
      <c r="AT629" s="159" t="s">
        <v>228</v>
      </c>
      <c r="AU629" s="159" t="s">
        <v>82</v>
      </c>
      <c r="AV629" s="12" t="s">
        <v>82</v>
      </c>
      <c r="AW629" s="12" t="s">
        <v>35</v>
      </c>
      <c r="AX629" s="12" t="s">
        <v>73</v>
      </c>
      <c r="AY629" s="159" t="s">
        <v>141</v>
      </c>
    </row>
    <row r="630" spans="2:65" s="14" customFormat="1" ht="11.25">
      <c r="B630" s="183"/>
      <c r="D630" s="156" t="s">
        <v>228</v>
      </c>
      <c r="E630" s="184" t="s">
        <v>19</v>
      </c>
      <c r="F630" s="185" t="s">
        <v>1572</v>
      </c>
      <c r="H630" s="184" t="s">
        <v>19</v>
      </c>
      <c r="I630" s="186"/>
      <c r="L630" s="183"/>
      <c r="M630" s="187"/>
      <c r="T630" s="188"/>
      <c r="AT630" s="184" t="s">
        <v>228</v>
      </c>
      <c r="AU630" s="184" t="s">
        <v>82</v>
      </c>
      <c r="AV630" s="14" t="s">
        <v>78</v>
      </c>
      <c r="AW630" s="14" t="s">
        <v>35</v>
      </c>
      <c r="AX630" s="14" t="s">
        <v>73</v>
      </c>
      <c r="AY630" s="184" t="s">
        <v>141</v>
      </c>
    </row>
    <row r="631" spans="2:65" s="12" customFormat="1" ht="11.25">
      <c r="B631" s="158"/>
      <c r="D631" s="156" t="s">
        <v>228</v>
      </c>
      <c r="E631" s="159" t="s">
        <v>19</v>
      </c>
      <c r="F631" s="160" t="s">
        <v>1998</v>
      </c>
      <c r="H631" s="161">
        <v>23.146000000000001</v>
      </c>
      <c r="I631" s="162"/>
      <c r="L631" s="158"/>
      <c r="M631" s="163"/>
      <c r="T631" s="164"/>
      <c r="AT631" s="159" t="s">
        <v>228</v>
      </c>
      <c r="AU631" s="159" t="s">
        <v>82</v>
      </c>
      <c r="AV631" s="12" t="s">
        <v>82</v>
      </c>
      <c r="AW631" s="12" t="s">
        <v>35</v>
      </c>
      <c r="AX631" s="12" t="s">
        <v>73</v>
      </c>
      <c r="AY631" s="159" t="s">
        <v>141</v>
      </c>
    </row>
    <row r="632" spans="2:65" s="13" customFormat="1" ht="11.25">
      <c r="B632" s="165"/>
      <c r="D632" s="156" t="s">
        <v>228</v>
      </c>
      <c r="E632" s="166" t="s">
        <v>19</v>
      </c>
      <c r="F632" s="167" t="s">
        <v>256</v>
      </c>
      <c r="H632" s="168">
        <v>37.326000000000001</v>
      </c>
      <c r="I632" s="169"/>
      <c r="L632" s="165"/>
      <c r="M632" s="170"/>
      <c r="T632" s="171"/>
      <c r="AT632" s="166" t="s">
        <v>228</v>
      </c>
      <c r="AU632" s="166" t="s">
        <v>82</v>
      </c>
      <c r="AV632" s="13" t="s">
        <v>95</v>
      </c>
      <c r="AW632" s="13" t="s">
        <v>35</v>
      </c>
      <c r="AX632" s="13" t="s">
        <v>73</v>
      </c>
      <c r="AY632" s="166" t="s">
        <v>141</v>
      </c>
    </row>
    <row r="633" spans="2:65" s="12" customFormat="1" ht="11.25">
      <c r="B633" s="158"/>
      <c r="D633" s="156" t="s">
        <v>228</v>
      </c>
      <c r="E633" s="159" t="s">
        <v>19</v>
      </c>
      <c r="F633" s="160" t="s">
        <v>1999</v>
      </c>
      <c r="H633" s="161">
        <v>37.4</v>
      </c>
      <c r="I633" s="162"/>
      <c r="L633" s="158"/>
      <c r="M633" s="163"/>
      <c r="T633" s="164"/>
      <c r="AT633" s="159" t="s">
        <v>228</v>
      </c>
      <c r="AU633" s="159" t="s">
        <v>82</v>
      </c>
      <c r="AV633" s="12" t="s">
        <v>82</v>
      </c>
      <c r="AW633" s="12" t="s">
        <v>35</v>
      </c>
      <c r="AX633" s="12" t="s">
        <v>78</v>
      </c>
      <c r="AY633" s="159" t="s">
        <v>141</v>
      </c>
    </row>
    <row r="634" spans="2:65" s="1" customFormat="1" ht="24.2" customHeight="1">
      <c r="B634" s="32"/>
      <c r="C634" s="126" t="s">
        <v>651</v>
      </c>
      <c r="D634" s="126" t="s">
        <v>144</v>
      </c>
      <c r="E634" s="127" t="s">
        <v>2000</v>
      </c>
      <c r="F634" s="128" t="s">
        <v>2001</v>
      </c>
      <c r="G634" s="129" t="s">
        <v>162</v>
      </c>
      <c r="H634" s="130">
        <v>39.1</v>
      </c>
      <c r="I634" s="131"/>
      <c r="J634" s="132">
        <f>ROUND(I634*H634,2)</f>
        <v>0</v>
      </c>
      <c r="K634" s="133"/>
      <c r="L634" s="32"/>
      <c r="M634" s="134" t="s">
        <v>19</v>
      </c>
      <c r="N634" s="135" t="s">
        <v>45</v>
      </c>
      <c r="P634" s="136">
        <f>O634*H634</f>
        <v>0</v>
      </c>
      <c r="Q634" s="136">
        <v>0</v>
      </c>
      <c r="R634" s="136">
        <f>Q634*H634</f>
        <v>0</v>
      </c>
      <c r="S634" s="136">
        <v>0.26100000000000001</v>
      </c>
      <c r="T634" s="137">
        <f>S634*H634</f>
        <v>10.205100000000002</v>
      </c>
      <c r="AR634" s="138" t="s">
        <v>95</v>
      </c>
      <c r="AT634" s="138" t="s">
        <v>144</v>
      </c>
      <c r="AU634" s="138" t="s">
        <v>82</v>
      </c>
      <c r="AY634" s="17" t="s">
        <v>141</v>
      </c>
      <c r="BE634" s="139">
        <f>IF(N634="základní",J634,0)</f>
        <v>0</v>
      </c>
      <c r="BF634" s="139">
        <f>IF(N634="snížená",J634,0)</f>
        <v>0</v>
      </c>
      <c r="BG634" s="139">
        <f>IF(N634="zákl. přenesená",J634,0)</f>
        <v>0</v>
      </c>
      <c r="BH634" s="139">
        <f>IF(N634="sníž. přenesená",J634,0)</f>
        <v>0</v>
      </c>
      <c r="BI634" s="139">
        <f>IF(N634="nulová",J634,0)</f>
        <v>0</v>
      </c>
      <c r="BJ634" s="17" t="s">
        <v>82</v>
      </c>
      <c r="BK634" s="139">
        <f>ROUND(I634*H634,2)</f>
        <v>0</v>
      </c>
      <c r="BL634" s="17" t="s">
        <v>95</v>
      </c>
      <c r="BM634" s="138" t="s">
        <v>2002</v>
      </c>
    </row>
    <row r="635" spans="2:65" s="1" customFormat="1" ht="11.25">
      <c r="B635" s="32"/>
      <c r="D635" s="152" t="s">
        <v>224</v>
      </c>
      <c r="F635" s="153" t="s">
        <v>2003</v>
      </c>
      <c r="I635" s="154"/>
      <c r="L635" s="32"/>
      <c r="M635" s="155"/>
      <c r="T635" s="53"/>
      <c r="AT635" s="17" t="s">
        <v>224</v>
      </c>
      <c r="AU635" s="17" t="s">
        <v>82</v>
      </c>
    </row>
    <row r="636" spans="2:65" s="14" customFormat="1" ht="11.25">
      <c r="B636" s="183"/>
      <c r="D636" s="156" t="s">
        <v>228</v>
      </c>
      <c r="E636" s="184" t="s">
        <v>19</v>
      </c>
      <c r="F636" s="185" t="s">
        <v>1572</v>
      </c>
      <c r="H636" s="184" t="s">
        <v>19</v>
      </c>
      <c r="I636" s="186"/>
      <c r="L636" s="183"/>
      <c r="M636" s="187"/>
      <c r="T636" s="188"/>
      <c r="AT636" s="184" t="s">
        <v>228</v>
      </c>
      <c r="AU636" s="184" t="s">
        <v>82</v>
      </c>
      <c r="AV636" s="14" t="s">
        <v>78</v>
      </c>
      <c r="AW636" s="14" t="s">
        <v>35</v>
      </c>
      <c r="AX636" s="14" t="s">
        <v>73</v>
      </c>
      <c r="AY636" s="184" t="s">
        <v>141</v>
      </c>
    </row>
    <row r="637" spans="2:65" s="12" customFormat="1" ht="11.25">
      <c r="B637" s="158"/>
      <c r="D637" s="156" t="s">
        <v>228</v>
      </c>
      <c r="E637" s="159" t="s">
        <v>19</v>
      </c>
      <c r="F637" s="160" t="s">
        <v>2004</v>
      </c>
      <c r="H637" s="161">
        <v>39.049999999999997</v>
      </c>
      <c r="I637" s="162"/>
      <c r="L637" s="158"/>
      <c r="M637" s="163"/>
      <c r="T637" s="164"/>
      <c r="AT637" s="159" t="s">
        <v>228</v>
      </c>
      <c r="AU637" s="159" t="s">
        <v>82</v>
      </c>
      <c r="AV637" s="12" t="s">
        <v>82</v>
      </c>
      <c r="AW637" s="12" t="s">
        <v>35</v>
      </c>
      <c r="AX637" s="12" t="s">
        <v>73</v>
      </c>
      <c r="AY637" s="159" t="s">
        <v>141</v>
      </c>
    </row>
    <row r="638" spans="2:65" s="12" customFormat="1" ht="11.25">
      <c r="B638" s="158"/>
      <c r="D638" s="156" t="s">
        <v>228</v>
      </c>
      <c r="E638" s="159" t="s">
        <v>19</v>
      </c>
      <c r="F638" s="160" t="s">
        <v>2005</v>
      </c>
      <c r="H638" s="161">
        <v>39.1</v>
      </c>
      <c r="I638" s="162"/>
      <c r="L638" s="158"/>
      <c r="M638" s="163"/>
      <c r="T638" s="164"/>
      <c r="AT638" s="159" t="s">
        <v>228</v>
      </c>
      <c r="AU638" s="159" t="s">
        <v>82</v>
      </c>
      <c r="AV638" s="12" t="s">
        <v>82</v>
      </c>
      <c r="AW638" s="12" t="s">
        <v>35</v>
      </c>
      <c r="AX638" s="12" t="s">
        <v>78</v>
      </c>
      <c r="AY638" s="159" t="s">
        <v>141</v>
      </c>
    </row>
    <row r="639" spans="2:65" s="1" customFormat="1" ht="49.15" customHeight="1">
      <c r="B639" s="32"/>
      <c r="C639" s="126" t="s">
        <v>655</v>
      </c>
      <c r="D639" s="126" t="s">
        <v>144</v>
      </c>
      <c r="E639" s="127" t="s">
        <v>2006</v>
      </c>
      <c r="F639" s="128" t="s">
        <v>2007</v>
      </c>
      <c r="G639" s="129" t="s">
        <v>147</v>
      </c>
      <c r="H639" s="130">
        <v>2.8319999999999999</v>
      </c>
      <c r="I639" s="131"/>
      <c r="J639" s="132">
        <f>ROUND(I639*H639,2)</f>
        <v>0</v>
      </c>
      <c r="K639" s="133"/>
      <c r="L639" s="32"/>
      <c r="M639" s="134" t="s">
        <v>19</v>
      </c>
      <c r="N639" s="135" t="s">
        <v>45</v>
      </c>
      <c r="P639" s="136">
        <f>O639*H639</f>
        <v>0</v>
      </c>
      <c r="Q639" s="136">
        <v>0</v>
      </c>
      <c r="R639" s="136">
        <f>Q639*H639</f>
        <v>0</v>
      </c>
      <c r="S639" s="136">
        <v>1.8</v>
      </c>
      <c r="T639" s="137">
        <f>S639*H639</f>
        <v>5.0975999999999999</v>
      </c>
      <c r="AR639" s="138" t="s">
        <v>95</v>
      </c>
      <c r="AT639" s="138" t="s">
        <v>144</v>
      </c>
      <c r="AU639" s="138" t="s">
        <v>82</v>
      </c>
      <c r="AY639" s="17" t="s">
        <v>141</v>
      </c>
      <c r="BE639" s="139">
        <f>IF(N639="základní",J639,0)</f>
        <v>0</v>
      </c>
      <c r="BF639" s="139">
        <f>IF(N639="snížená",J639,0)</f>
        <v>0</v>
      </c>
      <c r="BG639" s="139">
        <f>IF(N639="zákl. přenesená",J639,0)</f>
        <v>0</v>
      </c>
      <c r="BH639" s="139">
        <f>IF(N639="sníž. přenesená",J639,0)</f>
        <v>0</v>
      </c>
      <c r="BI639" s="139">
        <f>IF(N639="nulová",J639,0)</f>
        <v>0</v>
      </c>
      <c r="BJ639" s="17" t="s">
        <v>82</v>
      </c>
      <c r="BK639" s="139">
        <f>ROUND(I639*H639,2)</f>
        <v>0</v>
      </c>
      <c r="BL639" s="17" t="s">
        <v>95</v>
      </c>
      <c r="BM639" s="138" t="s">
        <v>2008</v>
      </c>
    </row>
    <row r="640" spans="2:65" s="1" customFormat="1" ht="11.25">
      <c r="B640" s="32"/>
      <c r="D640" s="152" t="s">
        <v>224</v>
      </c>
      <c r="F640" s="153" t="s">
        <v>2009</v>
      </c>
      <c r="I640" s="154"/>
      <c r="L640" s="32"/>
      <c r="M640" s="155"/>
      <c r="T640" s="53"/>
      <c r="AT640" s="17" t="s">
        <v>224</v>
      </c>
      <c r="AU640" s="17" t="s">
        <v>82</v>
      </c>
    </row>
    <row r="641" spans="2:65" s="14" customFormat="1" ht="11.25">
      <c r="B641" s="183"/>
      <c r="D641" s="156" t="s">
        <v>228</v>
      </c>
      <c r="E641" s="184" t="s">
        <v>19</v>
      </c>
      <c r="F641" s="185" t="s">
        <v>1567</v>
      </c>
      <c r="H641" s="184" t="s">
        <v>19</v>
      </c>
      <c r="I641" s="186"/>
      <c r="L641" s="183"/>
      <c r="M641" s="187"/>
      <c r="T641" s="188"/>
      <c r="AT641" s="184" t="s">
        <v>228</v>
      </c>
      <c r="AU641" s="184" t="s">
        <v>82</v>
      </c>
      <c r="AV641" s="14" t="s">
        <v>78</v>
      </c>
      <c r="AW641" s="14" t="s">
        <v>35</v>
      </c>
      <c r="AX641" s="14" t="s">
        <v>73</v>
      </c>
      <c r="AY641" s="184" t="s">
        <v>141</v>
      </c>
    </row>
    <row r="642" spans="2:65" s="12" customFormat="1" ht="11.25">
      <c r="B642" s="158"/>
      <c r="D642" s="156" t="s">
        <v>228</v>
      </c>
      <c r="E642" s="159" t="s">
        <v>19</v>
      </c>
      <c r="F642" s="160" t="s">
        <v>2010</v>
      </c>
      <c r="H642" s="161">
        <v>2.8319999999999999</v>
      </c>
      <c r="I642" s="162"/>
      <c r="L642" s="158"/>
      <c r="M642" s="163"/>
      <c r="T642" s="164"/>
      <c r="AT642" s="159" t="s">
        <v>228</v>
      </c>
      <c r="AU642" s="159" t="s">
        <v>82</v>
      </c>
      <c r="AV642" s="12" t="s">
        <v>82</v>
      </c>
      <c r="AW642" s="12" t="s">
        <v>35</v>
      </c>
      <c r="AX642" s="12" t="s">
        <v>78</v>
      </c>
      <c r="AY642" s="159" t="s">
        <v>141</v>
      </c>
    </row>
    <row r="643" spans="2:65" s="1" customFormat="1" ht="37.9" customHeight="1">
      <c r="B643" s="32"/>
      <c r="C643" s="126" t="s">
        <v>659</v>
      </c>
      <c r="D643" s="126" t="s">
        <v>144</v>
      </c>
      <c r="E643" s="127" t="s">
        <v>2011</v>
      </c>
      <c r="F643" s="128" t="s">
        <v>2012</v>
      </c>
      <c r="G643" s="129" t="s">
        <v>147</v>
      </c>
      <c r="H643" s="130">
        <v>8.1</v>
      </c>
      <c r="I643" s="131"/>
      <c r="J643" s="132">
        <f>ROUND(I643*H643,2)</f>
        <v>0</v>
      </c>
      <c r="K643" s="133"/>
      <c r="L643" s="32"/>
      <c r="M643" s="134" t="s">
        <v>19</v>
      </c>
      <c r="N643" s="135" t="s">
        <v>45</v>
      </c>
      <c r="P643" s="136">
        <f>O643*H643</f>
        <v>0</v>
      </c>
      <c r="Q643" s="136">
        <v>0</v>
      </c>
      <c r="R643" s="136">
        <f>Q643*H643</f>
        <v>0</v>
      </c>
      <c r="S643" s="136">
        <v>1.671</v>
      </c>
      <c r="T643" s="137">
        <f>S643*H643</f>
        <v>13.5351</v>
      </c>
      <c r="AR643" s="138" t="s">
        <v>95</v>
      </c>
      <c r="AT643" s="138" t="s">
        <v>144</v>
      </c>
      <c r="AU643" s="138" t="s">
        <v>82</v>
      </c>
      <c r="AY643" s="17" t="s">
        <v>141</v>
      </c>
      <c r="BE643" s="139">
        <f>IF(N643="základní",J643,0)</f>
        <v>0</v>
      </c>
      <c r="BF643" s="139">
        <f>IF(N643="snížená",J643,0)</f>
        <v>0</v>
      </c>
      <c r="BG643" s="139">
        <f>IF(N643="zákl. přenesená",J643,0)</f>
        <v>0</v>
      </c>
      <c r="BH643" s="139">
        <f>IF(N643="sníž. přenesená",J643,0)</f>
        <v>0</v>
      </c>
      <c r="BI643" s="139">
        <f>IF(N643="nulová",J643,0)</f>
        <v>0</v>
      </c>
      <c r="BJ643" s="17" t="s">
        <v>82</v>
      </c>
      <c r="BK643" s="139">
        <f>ROUND(I643*H643,2)</f>
        <v>0</v>
      </c>
      <c r="BL643" s="17" t="s">
        <v>95</v>
      </c>
      <c r="BM643" s="138" t="s">
        <v>2013</v>
      </c>
    </row>
    <row r="644" spans="2:65" s="1" customFormat="1" ht="11.25">
      <c r="B644" s="32"/>
      <c r="D644" s="152" t="s">
        <v>224</v>
      </c>
      <c r="F644" s="153" t="s">
        <v>2014</v>
      </c>
      <c r="I644" s="154"/>
      <c r="L644" s="32"/>
      <c r="M644" s="155"/>
      <c r="T644" s="53"/>
      <c r="AT644" s="17" t="s">
        <v>224</v>
      </c>
      <c r="AU644" s="17" t="s">
        <v>82</v>
      </c>
    </row>
    <row r="645" spans="2:65" s="12" customFormat="1" ht="11.25">
      <c r="B645" s="158"/>
      <c r="D645" s="156" t="s">
        <v>228</v>
      </c>
      <c r="E645" s="159" t="s">
        <v>19</v>
      </c>
      <c r="F645" s="160" t="s">
        <v>2015</v>
      </c>
      <c r="H645" s="161">
        <v>0.92200000000000004</v>
      </c>
      <c r="I645" s="162"/>
      <c r="L645" s="158"/>
      <c r="M645" s="163"/>
      <c r="T645" s="164"/>
      <c r="AT645" s="159" t="s">
        <v>228</v>
      </c>
      <c r="AU645" s="159" t="s">
        <v>82</v>
      </c>
      <c r="AV645" s="12" t="s">
        <v>82</v>
      </c>
      <c r="AW645" s="12" t="s">
        <v>35</v>
      </c>
      <c r="AX645" s="12" t="s">
        <v>73</v>
      </c>
      <c r="AY645" s="159" t="s">
        <v>141</v>
      </c>
    </row>
    <row r="646" spans="2:65" s="12" customFormat="1" ht="11.25">
      <c r="B646" s="158"/>
      <c r="D646" s="156" t="s">
        <v>228</v>
      </c>
      <c r="E646" s="159" t="s">
        <v>19</v>
      </c>
      <c r="F646" s="160" t="s">
        <v>2016</v>
      </c>
      <c r="H646" s="161">
        <v>7.1289999999999996</v>
      </c>
      <c r="I646" s="162"/>
      <c r="L646" s="158"/>
      <c r="M646" s="163"/>
      <c r="T646" s="164"/>
      <c r="AT646" s="159" t="s">
        <v>228</v>
      </c>
      <c r="AU646" s="159" t="s">
        <v>82</v>
      </c>
      <c r="AV646" s="12" t="s">
        <v>82</v>
      </c>
      <c r="AW646" s="12" t="s">
        <v>35</v>
      </c>
      <c r="AX646" s="12" t="s">
        <v>73</v>
      </c>
      <c r="AY646" s="159" t="s">
        <v>141</v>
      </c>
    </row>
    <row r="647" spans="2:65" s="13" customFormat="1" ht="11.25">
      <c r="B647" s="165"/>
      <c r="D647" s="156" t="s">
        <v>228</v>
      </c>
      <c r="E647" s="166" t="s">
        <v>19</v>
      </c>
      <c r="F647" s="167" t="s">
        <v>256</v>
      </c>
      <c r="H647" s="168">
        <v>8.0510000000000002</v>
      </c>
      <c r="I647" s="169"/>
      <c r="L647" s="165"/>
      <c r="M647" s="170"/>
      <c r="T647" s="171"/>
      <c r="AT647" s="166" t="s">
        <v>228</v>
      </c>
      <c r="AU647" s="166" t="s">
        <v>82</v>
      </c>
      <c r="AV647" s="13" t="s">
        <v>95</v>
      </c>
      <c r="AW647" s="13" t="s">
        <v>35</v>
      </c>
      <c r="AX647" s="13" t="s">
        <v>73</v>
      </c>
      <c r="AY647" s="166" t="s">
        <v>141</v>
      </c>
    </row>
    <row r="648" spans="2:65" s="12" customFormat="1" ht="11.25">
      <c r="B648" s="158"/>
      <c r="D648" s="156" t="s">
        <v>228</v>
      </c>
      <c r="E648" s="159" t="s">
        <v>19</v>
      </c>
      <c r="F648" s="160" t="s">
        <v>2017</v>
      </c>
      <c r="H648" s="161">
        <v>8.1</v>
      </c>
      <c r="I648" s="162"/>
      <c r="L648" s="158"/>
      <c r="M648" s="163"/>
      <c r="T648" s="164"/>
      <c r="AT648" s="159" t="s">
        <v>228</v>
      </c>
      <c r="AU648" s="159" t="s">
        <v>82</v>
      </c>
      <c r="AV648" s="12" t="s">
        <v>82</v>
      </c>
      <c r="AW648" s="12" t="s">
        <v>35</v>
      </c>
      <c r="AX648" s="12" t="s">
        <v>78</v>
      </c>
      <c r="AY648" s="159" t="s">
        <v>141</v>
      </c>
    </row>
    <row r="649" spans="2:65" s="1" customFormat="1" ht="24.2" customHeight="1">
      <c r="B649" s="32"/>
      <c r="C649" s="126" t="s">
        <v>663</v>
      </c>
      <c r="D649" s="126" t="s">
        <v>144</v>
      </c>
      <c r="E649" s="127" t="s">
        <v>2018</v>
      </c>
      <c r="F649" s="128" t="s">
        <v>2019</v>
      </c>
      <c r="G649" s="129" t="s">
        <v>147</v>
      </c>
      <c r="H649" s="130">
        <v>1.7</v>
      </c>
      <c r="I649" s="131"/>
      <c r="J649" s="132">
        <f>ROUND(I649*H649,2)</f>
        <v>0</v>
      </c>
      <c r="K649" s="133"/>
      <c r="L649" s="32"/>
      <c r="M649" s="134" t="s">
        <v>19</v>
      </c>
      <c r="N649" s="135" t="s">
        <v>45</v>
      </c>
      <c r="P649" s="136">
        <f>O649*H649</f>
        <v>0</v>
      </c>
      <c r="Q649" s="136">
        <v>0</v>
      </c>
      <c r="R649" s="136">
        <f>Q649*H649</f>
        <v>0</v>
      </c>
      <c r="S649" s="136">
        <v>0</v>
      </c>
      <c r="T649" s="137">
        <f>S649*H649</f>
        <v>0</v>
      </c>
      <c r="AR649" s="138" t="s">
        <v>95</v>
      </c>
      <c r="AT649" s="138" t="s">
        <v>144</v>
      </c>
      <c r="AU649" s="138" t="s">
        <v>82</v>
      </c>
      <c r="AY649" s="17" t="s">
        <v>141</v>
      </c>
      <c r="BE649" s="139">
        <f>IF(N649="základní",J649,0)</f>
        <v>0</v>
      </c>
      <c r="BF649" s="139">
        <f>IF(N649="snížená",J649,0)</f>
        <v>0</v>
      </c>
      <c r="BG649" s="139">
        <f>IF(N649="zákl. přenesená",J649,0)</f>
        <v>0</v>
      </c>
      <c r="BH649" s="139">
        <f>IF(N649="sníž. přenesená",J649,0)</f>
        <v>0</v>
      </c>
      <c r="BI649" s="139">
        <f>IF(N649="nulová",J649,0)</f>
        <v>0</v>
      </c>
      <c r="BJ649" s="17" t="s">
        <v>82</v>
      </c>
      <c r="BK649" s="139">
        <f>ROUND(I649*H649,2)</f>
        <v>0</v>
      </c>
      <c r="BL649" s="17" t="s">
        <v>95</v>
      </c>
      <c r="BM649" s="138" t="s">
        <v>2020</v>
      </c>
    </row>
    <row r="650" spans="2:65" s="1" customFormat="1" ht="11.25">
      <c r="B650" s="32"/>
      <c r="D650" s="152" t="s">
        <v>224</v>
      </c>
      <c r="F650" s="153" t="s">
        <v>2021</v>
      </c>
      <c r="I650" s="154"/>
      <c r="L650" s="32"/>
      <c r="M650" s="155"/>
      <c r="T650" s="53"/>
      <c r="AT650" s="17" t="s">
        <v>224</v>
      </c>
      <c r="AU650" s="17" t="s">
        <v>82</v>
      </c>
    </row>
    <row r="651" spans="2:65" s="14" customFormat="1" ht="11.25">
      <c r="B651" s="183"/>
      <c r="D651" s="156" t="s">
        <v>228</v>
      </c>
      <c r="E651" s="184" t="s">
        <v>19</v>
      </c>
      <c r="F651" s="185" t="s">
        <v>2022</v>
      </c>
      <c r="H651" s="184" t="s">
        <v>19</v>
      </c>
      <c r="I651" s="186"/>
      <c r="L651" s="183"/>
      <c r="M651" s="187"/>
      <c r="T651" s="188"/>
      <c r="AT651" s="184" t="s">
        <v>228</v>
      </c>
      <c r="AU651" s="184" t="s">
        <v>82</v>
      </c>
      <c r="AV651" s="14" t="s">
        <v>78</v>
      </c>
      <c r="AW651" s="14" t="s">
        <v>35</v>
      </c>
      <c r="AX651" s="14" t="s">
        <v>73</v>
      </c>
      <c r="AY651" s="184" t="s">
        <v>141</v>
      </c>
    </row>
    <row r="652" spans="2:65" s="12" customFormat="1" ht="11.25">
      <c r="B652" s="158"/>
      <c r="D652" s="156" t="s">
        <v>228</v>
      </c>
      <c r="E652" s="159" t="s">
        <v>19</v>
      </c>
      <c r="F652" s="160" t="s">
        <v>2023</v>
      </c>
      <c r="H652" s="161">
        <v>1.6990000000000001</v>
      </c>
      <c r="I652" s="162"/>
      <c r="L652" s="158"/>
      <c r="M652" s="163"/>
      <c r="T652" s="164"/>
      <c r="AT652" s="159" t="s">
        <v>228</v>
      </c>
      <c r="AU652" s="159" t="s">
        <v>82</v>
      </c>
      <c r="AV652" s="12" t="s">
        <v>82</v>
      </c>
      <c r="AW652" s="12" t="s">
        <v>35</v>
      </c>
      <c r="AX652" s="12" t="s">
        <v>73</v>
      </c>
      <c r="AY652" s="159" t="s">
        <v>141</v>
      </c>
    </row>
    <row r="653" spans="2:65" s="12" customFormat="1" ht="11.25">
      <c r="B653" s="158"/>
      <c r="D653" s="156" t="s">
        <v>228</v>
      </c>
      <c r="E653" s="159" t="s">
        <v>19</v>
      </c>
      <c r="F653" s="160" t="s">
        <v>2024</v>
      </c>
      <c r="H653" s="161">
        <v>1.7</v>
      </c>
      <c r="I653" s="162"/>
      <c r="L653" s="158"/>
      <c r="M653" s="163"/>
      <c r="T653" s="164"/>
      <c r="AT653" s="159" t="s">
        <v>228</v>
      </c>
      <c r="AU653" s="159" t="s">
        <v>82</v>
      </c>
      <c r="AV653" s="12" t="s">
        <v>82</v>
      </c>
      <c r="AW653" s="12" t="s">
        <v>35</v>
      </c>
      <c r="AX653" s="12" t="s">
        <v>78</v>
      </c>
      <c r="AY653" s="159" t="s">
        <v>141</v>
      </c>
    </row>
    <row r="654" spans="2:65" s="1" customFormat="1" ht="37.9" customHeight="1">
      <c r="B654" s="32"/>
      <c r="C654" s="126" t="s">
        <v>667</v>
      </c>
      <c r="D654" s="126" t="s">
        <v>144</v>
      </c>
      <c r="E654" s="127" t="s">
        <v>2025</v>
      </c>
      <c r="F654" s="128" t="s">
        <v>2026</v>
      </c>
      <c r="G654" s="129" t="s">
        <v>162</v>
      </c>
      <c r="H654" s="130">
        <v>98</v>
      </c>
      <c r="I654" s="131"/>
      <c r="J654" s="132">
        <f>ROUND(I654*H654,2)</f>
        <v>0</v>
      </c>
      <c r="K654" s="133"/>
      <c r="L654" s="32"/>
      <c r="M654" s="134" t="s">
        <v>19</v>
      </c>
      <c r="N654" s="135" t="s">
        <v>45</v>
      </c>
      <c r="P654" s="136">
        <f>O654*H654</f>
        <v>0</v>
      </c>
      <c r="Q654" s="136">
        <v>0</v>
      </c>
      <c r="R654" s="136">
        <f>Q654*H654</f>
        <v>0</v>
      </c>
      <c r="S654" s="136">
        <v>0.05</v>
      </c>
      <c r="T654" s="137">
        <f>S654*H654</f>
        <v>4.9000000000000004</v>
      </c>
      <c r="AR654" s="138" t="s">
        <v>95</v>
      </c>
      <c r="AT654" s="138" t="s">
        <v>144</v>
      </c>
      <c r="AU654" s="138" t="s">
        <v>82</v>
      </c>
      <c r="AY654" s="17" t="s">
        <v>141</v>
      </c>
      <c r="BE654" s="139">
        <f>IF(N654="základní",J654,0)</f>
        <v>0</v>
      </c>
      <c r="BF654" s="139">
        <f>IF(N654="snížená",J654,0)</f>
        <v>0</v>
      </c>
      <c r="BG654" s="139">
        <f>IF(N654="zákl. přenesená",J654,0)</f>
        <v>0</v>
      </c>
      <c r="BH654" s="139">
        <f>IF(N654="sníž. přenesená",J654,0)</f>
        <v>0</v>
      </c>
      <c r="BI654" s="139">
        <f>IF(N654="nulová",J654,0)</f>
        <v>0</v>
      </c>
      <c r="BJ654" s="17" t="s">
        <v>82</v>
      </c>
      <c r="BK654" s="139">
        <f>ROUND(I654*H654,2)</f>
        <v>0</v>
      </c>
      <c r="BL654" s="17" t="s">
        <v>95</v>
      </c>
      <c r="BM654" s="138" t="s">
        <v>2027</v>
      </c>
    </row>
    <row r="655" spans="2:65" s="1" customFormat="1" ht="11.25">
      <c r="B655" s="32"/>
      <c r="D655" s="152" t="s">
        <v>224</v>
      </c>
      <c r="F655" s="153" t="s">
        <v>2028</v>
      </c>
      <c r="I655" s="154"/>
      <c r="L655" s="32"/>
      <c r="M655" s="155"/>
      <c r="T655" s="53"/>
      <c r="AT655" s="17" t="s">
        <v>224</v>
      </c>
      <c r="AU655" s="17" t="s">
        <v>82</v>
      </c>
    </row>
    <row r="656" spans="2:65" s="14" customFormat="1" ht="11.25">
      <c r="B656" s="183"/>
      <c r="D656" s="156" t="s">
        <v>228</v>
      </c>
      <c r="E656" s="184" t="s">
        <v>19</v>
      </c>
      <c r="F656" s="185" t="s">
        <v>2029</v>
      </c>
      <c r="H656" s="184" t="s">
        <v>19</v>
      </c>
      <c r="I656" s="186"/>
      <c r="L656" s="183"/>
      <c r="M656" s="187"/>
      <c r="T656" s="188"/>
      <c r="AT656" s="184" t="s">
        <v>228</v>
      </c>
      <c r="AU656" s="184" t="s">
        <v>82</v>
      </c>
      <c r="AV656" s="14" t="s">
        <v>78</v>
      </c>
      <c r="AW656" s="14" t="s">
        <v>35</v>
      </c>
      <c r="AX656" s="14" t="s">
        <v>73</v>
      </c>
      <c r="AY656" s="184" t="s">
        <v>141</v>
      </c>
    </row>
    <row r="657" spans="2:65" s="12" customFormat="1" ht="11.25">
      <c r="B657" s="158"/>
      <c r="D657" s="156" t="s">
        <v>228</v>
      </c>
      <c r="E657" s="159" t="s">
        <v>19</v>
      </c>
      <c r="F657" s="160" t="s">
        <v>2030</v>
      </c>
      <c r="H657" s="161">
        <v>97.819000000000003</v>
      </c>
      <c r="I657" s="162"/>
      <c r="L657" s="158"/>
      <c r="M657" s="163"/>
      <c r="T657" s="164"/>
      <c r="AT657" s="159" t="s">
        <v>228</v>
      </c>
      <c r="AU657" s="159" t="s">
        <v>82</v>
      </c>
      <c r="AV657" s="12" t="s">
        <v>82</v>
      </c>
      <c r="AW657" s="12" t="s">
        <v>35</v>
      </c>
      <c r="AX657" s="12" t="s">
        <v>73</v>
      </c>
      <c r="AY657" s="159" t="s">
        <v>141</v>
      </c>
    </row>
    <row r="658" spans="2:65" s="12" customFormat="1" ht="11.25">
      <c r="B658" s="158"/>
      <c r="D658" s="156" t="s">
        <v>228</v>
      </c>
      <c r="E658" s="159" t="s">
        <v>19</v>
      </c>
      <c r="F658" s="160" t="s">
        <v>783</v>
      </c>
      <c r="H658" s="161">
        <v>98</v>
      </c>
      <c r="I658" s="162"/>
      <c r="L658" s="158"/>
      <c r="M658" s="163"/>
      <c r="T658" s="164"/>
      <c r="AT658" s="159" t="s">
        <v>228</v>
      </c>
      <c r="AU658" s="159" t="s">
        <v>82</v>
      </c>
      <c r="AV658" s="12" t="s">
        <v>82</v>
      </c>
      <c r="AW658" s="12" t="s">
        <v>35</v>
      </c>
      <c r="AX658" s="12" t="s">
        <v>78</v>
      </c>
      <c r="AY658" s="159" t="s">
        <v>141</v>
      </c>
    </row>
    <row r="659" spans="2:65" s="1" customFormat="1" ht="33" customHeight="1">
      <c r="B659" s="32"/>
      <c r="C659" s="126" t="s">
        <v>671</v>
      </c>
      <c r="D659" s="126" t="s">
        <v>144</v>
      </c>
      <c r="E659" s="127" t="s">
        <v>2031</v>
      </c>
      <c r="F659" s="128" t="s">
        <v>2032</v>
      </c>
      <c r="G659" s="129" t="s">
        <v>344</v>
      </c>
      <c r="H659" s="130">
        <v>30</v>
      </c>
      <c r="I659" s="131"/>
      <c r="J659" s="132">
        <f>ROUND(I659*H659,2)</f>
        <v>0</v>
      </c>
      <c r="K659" s="133"/>
      <c r="L659" s="32"/>
      <c r="M659" s="134" t="s">
        <v>19</v>
      </c>
      <c r="N659" s="135" t="s">
        <v>45</v>
      </c>
      <c r="P659" s="136">
        <f>O659*H659</f>
        <v>0</v>
      </c>
      <c r="Q659" s="136">
        <v>0</v>
      </c>
      <c r="R659" s="136">
        <f>Q659*H659</f>
        <v>0</v>
      </c>
      <c r="S659" s="136">
        <v>3.9E-2</v>
      </c>
      <c r="T659" s="137">
        <f>S659*H659</f>
        <v>1.17</v>
      </c>
      <c r="AR659" s="138" t="s">
        <v>95</v>
      </c>
      <c r="AT659" s="138" t="s">
        <v>144</v>
      </c>
      <c r="AU659" s="138" t="s">
        <v>82</v>
      </c>
      <c r="AY659" s="17" t="s">
        <v>141</v>
      </c>
      <c r="BE659" s="139">
        <f>IF(N659="základní",J659,0)</f>
        <v>0</v>
      </c>
      <c r="BF659" s="139">
        <f>IF(N659="snížená",J659,0)</f>
        <v>0</v>
      </c>
      <c r="BG659" s="139">
        <f>IF(N659="zákl. přenesená",J659,0)</f>
        <v>0</v>
      </c>
      <c r="BH659" s="139">
        <f>IF(N659="sníž. přenesená",J659,0)</f>
        <v>0</v>
      </c>
      <c r="BI659" s="139">
        <f>IF(N659="nulová",J659,0)</f>
        <v>0</v>
      </c>
      <c r="BJ659" s="17" t="s">
        <v>82</v>
      </c>
      <c r="BK659" s="139">
        <f>ROUND(I659*H659,2)</f>
        <v>0</v>
      </c>
      <c r="BL659" s="17" t="s">
        <v>95</v>
      </c>
      <c r="BM659" s="138" t="s">
        <v>2033</v>
      </c>
    </row>
    <row r="660" spans="2:65" s="1" customFormat="1" ht="11.25">
      <c r="B660" s="32"/>
      <c r="D660" s="152" t="s">
        <v>224</v>
      </c>
      <c r="F660" s="153" t="s">
        <v>2034</v>
      </c>
      <c r="I660" s="154"/>
      <c r="L660" s="32"/>
      <c r="M660" s="155"/>
      <c r="T660" s="53"/>
      <c r="AT660" s="17" t="s">
        <v>224</v>
      </c>
      <c r="AU660" s="17" t="s">
        <v>82</v>
      </c>
    </row>
    <row r="661" spans="2:65" s="12" customFormat="1" ht="11.25">
      <c r="B661" s="158"/>
      <c r="D661" s="156" t="s">
        <v>228</v>
      </c>
      <c r="E661" s="159" t="s">
        <v>19</v>
      </c>
      <c r="F661" s="160" t="s">
        <v>2035</v>
      </c>
      <c r="H661" s="161">
        <v>30</v>
      </c>
      <c r="I661" s="162"/>
      <c r="L661" s="158"/>
      <c r="M661" s="163"/>
      <c r="T661" s="164"/>
      <c r="AT661" s="159" t="s">
        <v>228</v>
      </c>
      <c r="AU661" s="159" t="s">
        <v>82</v>
      </c>
      <c r="AV661" s="12" t="s">
        <v>82</v>
      </c>
      <c r="AW661" s="12" t="s">
        <v>35</v>
      </c>
      <c r="AX661" s="12" t="s">
        <v>78</v>
      </c>
      <c r="AY661" s="159" t="s">
        <v>141</v>
      </c>
    </row>
    <row r="662" spans="2:65" s="1" customFormat="1" ht="33" customHeight="1">
      <c r="B662" s="32"/>
      <c r="C662" s="126" t="s">
        <v>675</v>
      </c>
      <c r="D662" s="126" t="s">
        <v>144</v>
      </c>
      <c r="E662" s="127" t="s">
        <v>2036</v>
      </c>
      <c r="F662" s="128" t="s">
        <v>2037</v>
      </c>
      <c r="G662" s="129" t="s">
        <v>344</v>
      </c>
      <c r="H662" s="130">
        <v>46</v>
      </c>
      <c r="I662" s="131"/>
      <c r="J662" s="132">
        <f>ROUND(I662*H662,2)</f>
        <v>0</v>
      </c>
      <c r="K662" s="133"/>
      <c r="L662" s="32"/>
      <c r="M662" s="134" t="s">
        <v>19</v>
      </c>
      <c r="N662" s="135" t="s">
        <v>45</v>
      </c>
      <c r="P662" s="136">
        <f>O662*H662</f>
        <v>0</v>
      </c>
      <c r="Q662" s="136">
        <v>0</v>
      </c>
      <c r="R662" s="136">
        <f>Q662*H662</f>
        <v>0</v>
      </c>
      <c r="S662" s="136">
        <v>4.8000000000000001E-2</v>
      </c>
      <c r="T662" s="137">
        <f>S662*H662</f>
        <v>2.2080000000000002</v>
      </c>
      <c r="AR662" s="138" t="s">
        <v>95</v>
      </c>
      <c r="AT662" s="138" t="s">
        <v>144</v>
      </c>
      <c r="AU662" s="138" t="s">
        <v>82</v>
      </c>
      <c r="AY662" s="17" t="s">
        <v>141</v>
      </c>
      <c r="BE662" s="139">
        <f>IF(N662="základní",J662,0)</f>
        <v>0</v>
      </c>
      <c r="BF662" s="139">
        <f>IF(N662="snížená",J662,0)</f>
        <v>0</v>
      </c>
      <c r="BG662" s="139">
        <f>IF(N662="zákl. přenesená",J662,0)</f>
        <v>0</v>
      </c>
      <c r="BH662" s="139">
        <f>IF(N662="sníž. přenesená",J662,0)</f>
        <v>0</v>
      </c>
      <c r="BI662" s="139">
        <f>IF(N662="nulová",J662,0)</f>
        <v>0</v>
      </c>
      <c r="BJ662" s="17" t="s">
        <v>82</v>
      </c>
      <c r="BK662" s="139">
        <f>ROUND(I662*H662,2)</f>
        <v>0</v>
      </c>
      <c r="BL662" s="17" t="s">
        <v>95</v>
      </c>
      <c r="BM662" s="138" t="s">
        <v>2038</v>
      </c>
    </row>
    <row r="663" spans="2:65" s="1" customFormat="1" ht="11.25">
      <c r="B663" s="32"/>
      <c r="D663" s="152" t="s">
        <v>224</v>
      </c>
      <c r="F663" s="153" t="s">
        <v>2039</v>
      </c>
      <c r="I663" s="154"/>
      <c r="L663" s="32"/>
      <c r="M663" s="155"/>
      <c r="T663" s="53"/>
      <c r="AT663" s="17" t="s">
        <v>224</v>
      </c>
      <c r="AU663" s="17" t="s">
        <v>82</v>
      </c>
    </row>
    <row r="664" spans="2:65" s="12" customFormat="1" ht="11.25">
      <c r="B664" s="158"/>
      <c r="D664" s="156" t="s">
        <v>228</v>
      </c>
      <c r="E664" s="159" t="s">
        <v>19</v>
      </c>
      <c r="F664" s="160" t="s">
        <v>1730</v>
      </c>
      <c r="H664" s="161">
        <v>18</v>
      </c>
      <c r="I664" s="162"/>
      <c r="L664" s="158"/>
      <c r="M664" s="163"/>
      <c r="T664" s="164"/>
      <c r="AT664" s="159" t="s">
        <v>228</v>
      </c>
      <c r="AU664" s="159" t="s">
        <v>82</v>
      </c>
      <c r="AV664" s="12" t="s">
        <v>82</v>
      </c>
      <c r="AW664" s="12" t="s">
        <v>35</v>
      </c>
      <c r="AX664" s="12" t="s">
        <v>73</v>
      </c>
      <c r="AY664" s="159" t="s">
        <v>141</v>
      </c>
    </row>
    <row r="665" spans="2:65" s="12" customFormat="1" ht="11.25">
      <c r="B665" s="158"/>
      <c r="D665" s="156" t="s">
        <v>228</v>
      </c>
      <c r="E665" s="159" t="s">
        <v>19</v>
      </c>
      <c r="F665" s="160" t="s">
        <v>2040</v>
      </c>
      <c r="H665" s="161">
        <v>28</v>
      </c>
      <c r="I665" s="162"/>
      <c r="L665" s="158"/>
      <c r="M665" s="163"/>
      <c r="T665" s="164"/>
      <c r="AT665" s="159" t="s">
        <v>228</v>
      </c>
      <c r="AU665" s="159" t="s">
        <v>82</v>
      </c>
      <c r="AV665" s="12" t="s">
        <v>82</v>
      </c>
      <c r="AW665" s="12" t="s">
        <v>35</v>
      </c>
      <c r="AX665" s="12" t="s">
        <v>73</v>
      </c>
      <c r="AY665" s="159" t="s">
        <v>141</v>
      </c>
    </row>
    <row r="666" spans="2:65" s="13" customFormat="1" ht="11.25">
      <c r="B666" s="165"/>
      <c r="D666" s="156" t="s">
        <v>228</v>
      </c>
      <c r="E666" s="166" t="s">
        <v>19</v>
      </c>
      <c r="F666" s="167" t="s">
        <v>256</v>
      </c>
      <c r="H666" s="168">
        <v>46</v>
      </c>
      <c r="I666" s="169"/>
      <c r="L666" s="165"/>
      <c r="M666" s="170"/>
      <c r="T666" s="171"/>
      <c r="AT666" s="166" t="s">
        <v>228</v>
      </c>
      <c r="AU666" s="166" t="s">
        <v>82</v>
      </c>
      <c r="AV666" s="13" t="s">
        <v>95</v>
      </c>
      <c r="AW666" s="13" t="s">
        <v>35</v>
      </c>
      <c r="AX666" s="13" t="s">
        <v>78</v>
      </c>
      <c r="AY666" s="166" t="s">
        <v>141</v>
      </c>
    </row>
    <row r="667" spans="2:65" s="1" customFormat="1" ht="37.9" customHeight="1">
      <c r="B667" s="32"/>
      <c r="C667" s="126" t="s">
        <v>679</v>
      </c>
      <c r="D667" s="126" t="s">
        <v>144</v>
      </c>
      <c r="E667" s="127" t="s">
        <v>2041</v>
      </c>
      <c r="F667" s="128" t="s">
        <v>2042</v>
      </c>
      <c r="G667" s="129" t="s">
        <v>162</v>
      </c>
      <c r="H667" s="130">
        <v>200.1</v>
      </c>
      <c r="I667" s="131"/>
      <c r="J667" s="132">
        <f>ROUND(I667*H667,2)</f>
        <v>0</v>
      </c>
      <c r="K667" s="133"/>
      <c r="L667" s="32"/>
      <c r="M667" s="134" t="s">
        <v>19</v>
      </c>
      <c r="N667" s="135" t="s">
        <v>45</v>
      </c>
      <c r="P667" s="136">
        <f>O667*H667</f>
        <v>0</v>
      </c>
      <c r="Q667" s="136">
        <v>0</v>
      </c>
      <c r="R667" s="136">
        <f>Q667*H667</f>
        <v>0</v>
      </c>
      <c r="S667" s="136">
        <v>0.122</v>
      </c>
      <c r="T667" s="137">
        <f>S667*H667</f>
        <v>24.412199999999999</v>
      </c>
      <c r="AR667" s="138" t="s">
        <v>95</v>
      </c>
      <c r="AT667" s="138" t="s">
        <v>144</v>
      </c>
      <c r="AU667" s="138" t="s">
        <v>82</v>
      </c>
      <c r="AY667" s="17" t="s">
        <v>141</v>
      </c>
      <c r="BE667" s="139">
        <f>IF(N667="základní",J667,0)</f>
        <v>0</v>
      </c>
      <c r="BF667" s="139">
        <f>IF(N667="snížená",J667,0)</f>
        <v>0</v>
      </c>
      <c r="BG667" s="139">
        <f>IF(N667="zákl. přenesená",J667,0)</f>
        <v>0</v>
      </c>
      <c r="BH667" s="139">
        <f>IF(N667="sníž. přenesená",J667,0)</f>
        <v>0</v>
      </c>
      <c r="BI667" s="139">
        <f>IF(N667="nulová",J667,0)</f>
        <v>0</v>
      </c>
      <c r="BJ667" s="17" t="s">
        <v>82</v>
      </c>
      <c r="BK667" s="139">
        <f>ROUND(I667*H667,2)</f>
        <v>0</v>
      </c>
      <c r="BL667" s="17" t="s">
        <v>95</v>
      </c>
      <c r="BM667" s="138" t="s">
        <v>2043</v>
      </c>
    </row>
    <row r="668" spans="2:65" s="1" customFormat="1" ht="11.25">
      <c r="B668" s="32"/>
      <c r="D668" s="152" t="s">
        <v>224</v>
      </c>
      <c r="F668" s="153" t="s">
        <v>2044</v>
      </c>
      <c r="I668" s="154"/>
      <c r="L668" s="32"/>
      <c r="M668" s="155"/>
      <c r="T668" s="53"/>
      <c r="AT668" s="17" t="s">
        <v>224</v>
      </c>
      <c r="AU668" s="17" t="s">
        <v>82</v>
      </c>
    </row>
    <row r="669" spans="2:65" s="14" customFormat="1" ht="11.25">
      <c r="B669" s="183"/>
      <c r="D669" s="156" t="s">
        <v>228</v>
      </c>
      <c r="E669" s="184" t="s">
        <v>19</v>
      </c>
      <c r="F669" s="185" t="s">
        <v>2045</v>
      </c>
      <c r="H669" s="184" t="s">
        <v>19</v>
      </c>
      <c r="I669" s="186"/>
      <c r="L669" s="183"/>
      <c r="M669" s="187"/>
      <c r="T669" s="188"/>
      <c r="AT669" s="184" t="s">
        <v>228</v>
      </c>
      <c r="AU669" s="184" t="s">
        <v>82</v>
      </c>
      <c r="AV669" s="14" t="s">
        <v>78</v>
      </c>
      <c r="AW669" s="14" t="s">
        <v>35</v>
      </c>
      <c r="AX669" s="14" t="s">
        <v>73</v>
      </c>
      <c r="AY669" s="184" t="s">
        <v>141</v>
      </c>
    </row>
    <row r="670" spans="2:65" s="12" customFormat="1" ht="11.25">
      <c r="B670" s="158"/>
      <c r="D670" s="156" t="s">
        <v>228</v>
      </c>
      <c r="E670" s="159" t="s">
        <v>19</v>
      </c>
      <c r="F670" s="160" t="s">
        <v>2046</v>
      </c>
      <c r="H670" s="161">
        <v>217.98</v>
      </c>
      <c r="I670" s="162"/>
      <c r="L670" s="158"/>
      <c r="M670" s="163"/>
      <c r="T670" s="164"/>
      <c r="AT670" s="159" t="s">
        <v>228</v>
      </c>
      <c r="AU670" s="159" t="s">
        <v>82</v>
      </c>
      <c r="AV670" s="12" t="s">
        <v>82</v>
      </c>
      <c r="AW670" s="12" t="s">
        <v>35</v>
      </c>
      <c r="AX670" s="12" t="s">
        <v>73</v>
      </c>
      <c r="AY670" s="159" t="s">
        <v>141</v>
      </c>
    </row>
    <row r="671" spans="2:65" s="12" customFormat="1" ht="11.25">
      <c r="B671" s="158"/>
      <c r="D671" s="156" t="s">
        <v>228</v>
      </c>
      <c r="E671" s="159" t="s">
        <v>19</v>
      </c>
      <c r="F671" s="160" t="s">
        <v>2047</v>
      </c>
      <c r="H671" s="161">
        <v>-16.111999999999998</v>
      </c>
      <c r="I671" s="162"/>
      <c r="L671" s="158"/>
      <c r="M671" s="163"/>
      <c r="T671" s="164"/>
      <c r="AT671" s="159" t="s">
        <v>228</v>
      </c>
      <c r="AU671" s="159" t="s">
        <v>82</v>
      </c>
      <c r="AV671" s="12" t="s">
        <v>82</v>
      </c>
      <c r="AW671" s="12" t="s">
        <v>35</v>
      </c>
      <c r="AX671" s="12" t="s">
        <v>73</v>
      </c>
      <c r="AY671" s="159" t="s">
        <v>141</v>
      </c>
    </row>
    <row r="672" spans="2:65" s="12" customFormat="1" ht="11.25">
      <c r="B672" s="158"/>
      <c r="D672" s="156" t="s">
        <v>228</v>
      </c>
      <c r="E672" s="159" t="s">
        <v>19</v>
      </c>
      <c r="F672" s="160" t="s">
        <v>2048</v>
      </c>
      <c r="H672" s="161">
        <v>-1.78</v>
      </c>
      <c r="I672" s="162"/>
      <c r="L672" s="158"/>
      <c r="M672" s="163"/>
      <c r="T672" s="164"/>
      <c r="AT672" s="159" t="s">
        <v>228</v>
      </c>
      <c r="AU672" s="159" t="s">
        <v>82</v>
      </c>
      <c r="AV672" s="12" t="s">
        <v>82</v>
      </c>
      <c r="AW672" s="12" t="s">
        <v>35</v>
      </c>
      <c r="AX672" s="12" t="s">
        <v>73</v>
      </c>
      <c r="AY672" s="159" t="s">
        <v>141</v>
      </c>
    </row>
    <row r="673" spans="2:65" s="13" customFormat="1" ht="11.25">
      <c r="B673" s="165"/>
      <c r="D673" s="156" t="s">
        <v>228</v>
      </c>
      <c r="E673" s="166" t="s">
        <v>19</v>
      </c>
      <c r="F673" s="167" t="s">
        <v>256</v>
      </c>
      <c r="H673" s="168">
        <v>200.08799999999999</v>
      </c>
      <c r="I673" s="169"/>
      <c r="L673" s="165"/>
      <c r="M673" s="170"/>
      <c r="T673" s="171"/>
      <c r="AT673" s="166" t="s">
        <v>228</v>
      </c>
      <c r="AU673" s="166" t="s">
        <v>82</v>
      </c>
      <c r="AV673" s="13" t="s">
        <v>95</v>
      </c>
      <c r="AW673" s="13" t="s">
        <v>35</v>
      </c>
      <c r="AX673" s="13" t="s">
        <v>73</v>
      </c>
      <c r="AY673" s="166" t="s">
        <v>141</v>
      </c>
    </row>
    <row r="674" spans="2:65" s="12" customFormat="1" ht="11.25">
      <c r="B674" s="158"/>
      <c r="D674" s="156" t="s">
        <v>228</v>
      </c>
      <c r="E674" s="159" t="s">
        <v>19</v>
      </c>
      <c r="F674" s="160" t="s">
        <v>2049</v>
      </c>
      <c r="H674" s="161">
        <v>200.1</v>
      </c>
      <c r="I674" s="162"/>
      <c r="L674" s="158"/>
      <c r="M674" s="163"/>
      <c r="T674" s="164"/>
      <c r="AT674" s="159" t="s">
        <v>228</v>
      </c>
      <c r="AU674" s="159" t="s">
        <v>82</v>
      </c>
      <c r="AV674" s="12" t="s">
        <v>82</v>
      </c>
      <c r="AW674" s="12" t="s">
        <v>35</v>
      </c>
      <c r="AX674" s="12" t="s">
        <v>78</v>
      </c>
      <c r="AY674" s="159" t="s">
        <v>141</v>
      </c>
    </row>
    <row r="675" spans="2:65" s="1" customFormat="1" ht="24.2" customHeight="1">
      <c r="B675" s="32"/>
      <c r="C675" s="126" t="s">
        <v>683</v>
      </c>
      <c r="D675" s="126" t="s">
        <v>144</v>
      </c>
      <c r="E675" s="127" t="s">
        <v>2050</v>
      </c>
      <c r="F675" s="128" t="s">
        <v>2051</v>
      </c>
      <c r="G675" s="129" t="s">
        <v>147</v>
      </c>
      <c r="H675" s="130">
        <v>24.2</v>
      </c>
      <c r="I675" s="131"/>
      <c r="J675" s="132">
        <f>ROUND(I675*H675,2)</f>
        <v>0</v>
      </c>
      <c r="K675" s="133"/>
      <c r="L675" s="32"/>
      <c r="M675" s="134" t="s">
        <v>19</v>
      </c>
      <c r="N675" s="135" t="s">
        <v>45</v>
      </c>
      <c r="P675" s="136">
        <f>O675*H675</f>
        <v>0</v>
      </c>
      <c r="Q675" s="136">
        <v>0</v>
      </c>
      <c r="R675" s="136">
        <f>Q675*H675</f>
        <v>0</v>
      </c>
      <c r="S675" s="136">
        <v>2.2000000000000002</v>
      </c>
      <c r="T675" s="137">
        <f>S675*H675</f>
        <v>53.24</v>
      </c>
      <c r="AR675" s="138" t="s">
        <v>95</v>
      </c>
      <c r="AT675" s="138" t="s">
        <v>144</v>
      </c>
      <c r="AU675" s="138" t="s">
        <v>82</v>
      </c>
      <c r="AY675" s="17" t="s">
        <v>141</v>
      </c>
      <c r="BE675" s="139">
        <f>IF(N675="základní",J675,0)</f>
        <v>0</v>
      </c>
      <c r="BF675" s="139">
        <f>IF(N675="snížená",J675,0)</f>
        <v>0</v>
      </c>
      <c r="BG675" s="139">
        <f>IF(N675="zákl. přenesená",J675,0)</f>
        <v>0</v>
      </c>
      <c r="BH675" s="139">
        <f>IF(N675="sníž. přenesená",J675,0)</f>
        <v>0</v>
      </c>
      <c r="BI675" s="139">
        <f>IF(N675="nulová",J675,0)</f>
        <v>0</v>
      </c>
      <c r="BJ675" s="17" t="s">
        <v>82</v>
      </c>
      <c r="BK675" s="139">
        <f>ROUND(I675*H675,2)</f>
        <v>0</v>
      </c>
      <c r="BL675" s="17" t="s">
        <v>95</v>
      </c>
      <c r="BM675" s="138" t="s">
        <v>2052</v>
      </c>
    </row>
    <row r="676" spans="2:65" s="1" customFormat="1" ht="11.25">
      <c r="B676" s="32"/>
      <c r="D676" s="152" t="s">
        <v>224</v>
      </c>
      <c r="F676" s="153" t="s">
        <v>2053</v>
      </c>
      <c r="I676" s="154"/>
      <c r="L676" s="32"/>
      <c r="M676" s="155"/>
      <c r="T676" s="53"/>
      <c r="AT676" s="17" t="s">
        <v>224</v>
      </c>
      <c r="AU676" s="17" t="s">
        <v>82</v>
      </c>
    </row>
    <row r="677" spans="2:65" s="14" customFormat="1" ht="11.25">
      <c r="B677" s="183"/>
      <c r="D677" s="156" t="s">
        <v>228</v>
      </c>
      <c r="E677" s="184" t="s">
        <v>19</v>
      </c>
      <c r="F677" s="185" t="s">
        <v>1567</v>
      </c>
      <c r="H677" s="184" t="s">
        <v>19</v>
      </c>
      <c r="I677" s="186"/>
      <c r="L677" s="183"/>
      <c r="M677" s="187"/>
      <c r="T677" s="188"/>
      <c r="AT677" s="184" t="s">
        <v>228</v>
      </c>
      <c r="AU677" s="184" t="s">
        <v>82</v>
      </c>
      <c r="AV677" s="14" t="s">
        <v>78</v>
      </c>
      <c r="AW677" s="14" t="s">
        <v>35</v>
      </c>
      <c r="AX677" s="14" t="s">
        <v>73</v>
      </c>
      <c r="AY677" s="184" t="s">
        <v>141</v>
      </c>
    </row>
    <row r="678" spans="2:65" s="12" customFormat="1" ht="11.25">
      <c r="B678" s="158"/>
      <c r="D678" s="156" t="s">
        <v>228</v>
      </c>
      <c r="E678" s="159" t="s">
        <v>19</v>
      </c>
      <c r="F678" s="160" t="s">
        <v>2054</v>
      </c>
      <c r="H678" s="161">
        <v>18.77</v>
      </c>
      <c r="I678" s="162"/>
      <c r="L678" s="158"/>
      <c r="M678" s="163"/>
      <c r="T678" s="164"/>
      <c r="AT678" s="159" t="s">
        <v>228</v>
      </c>
      <c r="AU678" s="159" t="s">
        <v>82</v>
      </c>
      <c r="AV678" s="12" t="s">
        <v>82</v>
      </c>
      <c r="AW678" s="12" t="s">
        <v>35</v>
      </c>
      <c r="AX678" s="12" t="s">
        <v>73</v>
      </c>
      <c r="AY678" s="159" t="s">
        <v>141</v>
      </c>
    </row>
    <row r="679" spans="2:65" s="12" customFormat="1" ht="11.25">
      <c r="B679" s="158"/>
      <c r="D679" s="156" t="s">
        <v>228</v>
      </c>
      <c r="E679" s="159" t="s">
        <v>19</v>
      </c>
      <c r="F679" s="160" t="s">
        <v>2055</v>
      </c>
      <c r="H679" s="161">
        <v>15.74</v>
      </c>
      <c r="I679" s="162"/>
      <c r="L679" s="158"/>
      <c r="M679" s="163"/>
      <c r="T679" s="164"/>
      <c r="AT679" s="159" t="s">
        <v>228</v>
      </c>
      <c r="AU679" s="159" t="s">
        <v>82</v>
      </c>
      <c r="AV679" s="12" t="s">
        <v>82</v>
      </c>
      <c r="AW679" s="12" t="s">
        <v>35</v>
      </c>
      <c r="AX679" s="12" t="s">
        <v>73</v>
      </c>
      <c r="AY679" s="159" t="s">
        <v>141</v>
      </c>
    </row>
    <row r="680" spans="2:65" s="12" customFormat="1" ht="11.25">
      <c r="B680" s="158"/>
      <c r="D680" s="156" t="s">
        <v>228</v>
      </c>
      <c r="E680" s="159" t="s">
        <v>19</v>
      </c>
      <c r="F680" s="160" t="s">
        <v>2056</v>
      </c>
      <c r="H680" s="161">
        <v>22.6</v>
      </c>
      <c r="I680" s="162"/>
      <c r="L680" s="158"/>
      <c r="M680" s="163"/>
      <c r="T680" s="164"/>
      <c r="AT680" s="159" t="s">
        <v>228</v>
      </c>
      <c r="AU680" s="159" t="s">
        <v>82</v>
      </c>
      <c r="AV680" s="12" t="s">
        <v>82</v>
      </c>
      <c r="AW680" s="12" t="s">
        <v>35</v>
      </c>
      <c r="AX680" s="12" t="s">
        <v>73</v>
      </c>
      <c r="AY680" s="159" t="s">
        <v>141</v>
      </c>
    </row>
    <row r="681" spans="2:65" s="12" customFormat="1" ht="11.25">
      <c r="B681" s="158"/>
      <c r="D681" s="156" t="s">
        <v>228</v>
      </c>
      <c r="E681" s="159" t="s">
        <v>19</v>
      </c>
      <c r="F681" s="160" t="s">
        <v>1515</v>
      </c>
      <c r="H681" s="161">
        <v>2.1589999999999998</v>
      </c>
      <c r="I681" s="162"/>
      <c r="L681" s="158"/>
      <c r="M681" s="163"/>
      <c r="T681" s="164"/>
      <c r="AT681" s="159" t="s">
        <v>228</v>
      </c>
      <c r="AU681" s="159" t="s">
        <v>82</v>
      </c>
      <c r="AV681" s="12" t="s">
        <v>82</v>
      </c>
      <c r="AW681" s="12" t="s">
        <v>35</v>
      </c>
      <c r="AX681" s="12" t="s">
        <v>73</v>
      </c>
      <c r="AY681" s="159" t="s">
        <v>141</v>
      </c>
    </row>
    <row r="682" spans="2:65" s="12" customFormat="1" ht="11.25">
      <c r="B682" s="158"/>
      <c r="D682" s="156" t="s">
        <v>228</v>
      </c>
      <c r="E682" s="159" t="s">
        <v>19</v>
      </c>
      <c r="F682" s="160" t="s">
        <v>2057</v>
      </c>
      <c r="H682" s="161">
        <v>8.4</v>
      </c>
      <c r="I682" s="162"/>
      <c r="L682" s="158"/>
      <c r="M682" s="163"/>
      <c r="T682" s="164"/>
      <c r="AT682" s="159" t="s">
        <v>228</v>
      </c>
      <c r="AU682" s="159" t="s">
        <v>82</v>
      </c>
      <c r="AV682" s="12" t="s">
        <v>82</v>
      </c>
      <c r="AW682" s="12" t="s">
        <v>35</v>
      </c>
      <c r="AX682" s="12" t="s">
        <v>73</v>
      </c>
      <c r="AY682" s="159" t="s">
        <v>141</v>
      </c>
    </row>
    <row r="683" spans="2:65" s="12" customFormat="1" ht="11.25">
      <c r="B683" s="158"/>
      <c r="D683" s="156" t="s">
        <v>228</v>
      </c>
      <c r="E683" s="159" t="s">
        <v>19</v>
      </c>
      <c r="F683" s="160" t="s">
        <v>2058</v>
      </c>
      <c r="H683" s="161">
        <v>8.4</v>
      </c>
      <c r="I683" s="162"/>
      <c r="L683" s="158"/>
      <c r="M683" s="163"/>
      <c r="T683" s="164"/>
      <c r="AT683" s="159" t="s">
        <v>228</v>
      </c>
      <c r="AU683" s="159" t="s">
        <v>82</v>
      </c>
      <c r="AV683" s="12" t="s">
        <v>82</v>
      </c>
      <c r="AW683" s="12" t="s">
        <v>35</v>
      </c>
      <c r="AX683" s="12" t="s">
        <v>73</v>
      </c>
      <c r="AY683" s="159" t="s">
        <v>141</v>
      </c>
    </row>
    <row r="684" spans="2:65" s="12" customFormat="1" ht="11.25">
      <c r="B684" s="158"/>
      <c r="D684" s="156" t="s">
        <v>228</v>
      </c>
      <c r="E684" s="159" t="s">
        <v>19</v>
      </c>
      <c r="F684" s="160" t="s">
        <v>2059</v>
      </c>
      <c r="H684" s="161">
        <v>2.1</v>
      </c>
      <c r="I684" s="162"/>
      <c r="L684" s="158"/>
      <c r="M684" s="163"/>
      <c r="T684" s="164"/>
      <c r="AT684" s="159" t="s">
        <v>228</v>
      </c>
      <c r="AU684" s="159" t="s">
        <v>82</v>
      </c>
      <c r="AV684" s="12" t="s">
        <v>82</v>
      </c>
      <c r="AW684" s="12" t="s">
        <v>35</v>
      </c>
      <c r="AX684" s="12" t="s">
        <v>73</v>
      </c>
      <c r="AY684" s="159" t="s">
        <v>141</v>
      </c>
    </row>
    <row r="685" spans="2:65" s="12" customFormat="1" ht="11.25">
      <c r="B685" s="158"/>
      <c r="D685" s="156" t="s">
        <v>228</v>
      </c>
      <c r="E685" s="159" t="s">
        <v>19</v>
      </c>
      <c r="F685" s="160" t="s">
        <v>2060</v>
      </c>
      <c r="H685" s="161">
        <v>3.73</v>
      </c>
      <c r="I685" s="162"/>
      <c r="L685" s="158"/>
      <c r="M685" s="163"/>
      <c r="T685" s="164"/>
      <c r="AT685" s="159" t="s">
        <v>228</v>
      </c>
      <c r="AU685" s="159" t="s">
        <v>82</v>
      </c>
      <c r="AV685" s="12" t="s">
        <v>82</v>
      </c>
      <c r="AW685" s="12" t="s">
        <v>35</v>
      </c>
      <c r="AX685" s="12" t="s">
        <v>73</v>
      </c>
      <c r="AY685" s="159" t="s">
        <v>141</v>
      </c>
    </row>
    <row r="686" spans="2:65" s="14" customFormat="1" ht="11.25">
      <c r="B686" s="183"/>
      <c r="D686" s="156" t="s">
        <v>228</v>
      </c>
      <c r="E686" s="184" t="s">
        <v>19</v>
      </c>
      <c r="F686" s="185" t="s">
        <v>1572</v>
      </c>
      <c r="H686" s="184" t="s">
        <v>19</v>
      </c>
      <c r="I686" s="186"/>
      <c r="L686" s="183"/>
      <c r="M686" s="187"/>
      <c r="T686" s="188"/>
      <c r="AT686" s="184" t="s">
        <v>228</v>
      </c>
      <c r="AU686" s="184" t="s">
        <v>82</v>
      </c>
      <c r="AV686" s="14" t="s">
        <v>78</v>
      </c>
      <c r="AW686" s="14" t="s">
        <v>35</v>
      </c>
      <c r="AX686" s="14" t="s">
        <v>73</v>
      </c>
      <c r="AY686" s="184" t="s">
        <v>141</v>
      </c>
    </row>
    <row r="687" spans="2:65" s="12" customFormat="1" ht="11.25">
      <c r="B687" s="158"/>
      <c r="D687" s="156" t="s">
        <v>228</v>
      </c>
      <c r="E687" s="159" t="s">
        <v>19</v>
      </c>
      <c r="F687" s="160" t="s">
        <v>2061</v>
      </c>
      <c r="H687" s="161">
        <v>8.26</v>
      </c>
      <c r="I687" s="162"/>
      <c r="L687" s="158"/>
      <c r="M687" s="163"/>
      <c r="T687" s="164"/>
      <c r="AT687" s="159" t="s">
        <v>228</v>
      </c>
      <c r="AU687" s="159" t="s">
        <v>82</v>
      </c>
      <c r="AV687" s="12" t="s">
        <v>82</v>
      </c>
      <c r="AW687" s="12" t="s">
        <v>35</v>
      </c>
      <c r="AX687" s="12" t="s">
        <v>73</v>
      </c>
      <c r="AY687" s="159" t="s">
        <v>141</v>
      </c>
    </row>
    <row r="688" spans="2:65" s="12" customFormat="1" ht="11.25">
      <c r="B688" s="158"/>
      <c r="D688" s="156" t="s">
        <v>228</v>
      </c>
      <c r="E688" s="159" t="s">
        <v>19</v>
      </c>
      <c r="F688" s="160" t="s">
        <v>2062</v>
      </c>
      <c r="H688" s="161">
        <v>24.62</v>
      </c>
      <c r="I688" s="162"/>
      <c r="L688" s="158"/>
      <c r="M688" s="163"/>
      <c r="T688" s="164"/>
      <c r="AT688" s="159" t="s">
        <v>228</v>
      </c>
      <c r="AU688" s="159" t="s">
        <v>82</v>
      </c>
      <c r="AV688" s="12" t="s">
        <v>82</v>
      </c>
      <c r="AW688" s="12" t="s">
        <v>35</v>
      </c>
      <c r="AX688" s="12" t="s">
        <v>73</v>
      </c>
      <c r="AY688" s="159" t="s">
        <v>141</v>
      </c>
    </row>
    <row r="689" spans="2:65" s="12" customFormat="1" ht="11.25">
      <c r="B689" s="158"/>
      <c r="D689" s="156" t="s">
        <v>228</v>
      </c>
      <c r="E689" s="159" t="s">
        <v>19</v>
      </c>
      <c r="F689" s="160" t="s">
        <v>2063</v>
      </c>
      <c r="H689" s="161">
        <v>25.86</v>
      </c>
      <c r="I689" s="162"/>
      <c r="L689" s="158"/>
      <c r="M689" s="163"/>
      <c r="T689" s="164"/>
      <c r="AT689" s="159" t="s">
        <v>228</v>
      </c>
      <c r="AU689" s="159" t="s">
        <v>82</v>
      </c>
      <c r="AV689" s="12" t="s">
        <v>82</v>
      </c>
      <c r="AW689" s="12" t="s">
        <v>35</v>
      </c>
      <c r="AX689" s="12" t="s">
        <v>73</v>
      </c>
      <c r="AY689" s="159" t="s">
        <v>141</v>
      </c>
    </row>
    <row r="690" spans="2:65" s="12" customFormat="1" ht="11.25">
      <c r="B690" s="158"/>
      <c r="D690" s="156" t="s">
        <v>228</v>
      </c>
      <c r="E690" s="159" t="s">
        <v>19</v>
      </c>
      <c r="F690" s="160" t="s">
        <v>2064</v>
      </c>
      <c r="H690" s="161">
        <v>44.6</v>
      </c>
      <c r="I690" s="162"/>
      <c r="L690" s="158"/>
      <c r="M690" s="163"/>
      <c r="T690" s="164"/>
      <c r="AT690" s="159" t="s">
        <v>228</v>
      </c>
      <c r="AU690" s="159" t="s">
        <v>82</v>
      </c>
      <c r="AV690" s="12" t="s">
        <v>82</v>
      </c>
      <c r="AW690" s="12" t="s">
        <v>35</v>
      </c>
      <c r="AX690" s="12" t="s">
        <v>73</v>
      </c>
      <c r="AY690" s="159" t="s">
        <v>141</v>
      </c>
    </row>
    <row r="691" spans="2:65" s="12" customFormat="1" ht="11.25">
      <c r="B691" s="158"/>
      <c r="D691" s="156" t="s">
        <v>228</v>
      </c>
      <c r="E691" s="159" t="s">
        <v>19</v>
      </c>
      <c r="F691" s="160" t="s">
        <v>2065</v>
      </c>
      <c r="H691" s="161">
        <v>37.1</v>
      </c>
      <c r="I691" s="162"/>
      <c r="L691" s="158"/>
      <c r="M691" s="163"/>
      <c r="T691" s="164"/>
      <c r="AT691" s="159" t="s">
        <v>228</v>
      </c>
      <c r="AU691" s="159" t="s">
        <v>82</v>
      </c>
      <c r="AV691" s="12" t="s">
        <v>82</v>
      </c>
      <c r="AW691" s="12" t="s">
        <v>35</v>
      </c>
      <c r="AX691" s="12" t="s">
        <v>73</v>
      </c>
      <c r="AY691" s="159" t="s">
        <v>141</v>
      </c>
    </row>
    <row r="692" spans="2:65" s="12" customFormat="1" ht="11.25">
      <c r="B692" s="158"/>
      <c r="D692" s="156" t="s">
        <v>228</v>
      </c>
      <c r="E692" s="159" t="s">
        <v>19</v>
      </c>
      <c r="F692" s="160" t="s">
        <v>2066</v>
      </c>
      <c r="H692" s="161">
        <v>9.1999999999999993</v>
      </c>
      <c r="I692" s="162"/>
      <c r="L692" s="158"/>
      <c r="M692" s="163"/>
      <c r="T692" s="164"/>
      <c r="AT692" s="159" t="s">
        <v>228</v>
      </c>
      <c r="AU692" s="159" t="s">
        <v>82</v>
      </c>
      <c r="AV692" s="12" t="s">
        <v>82</v>
      </c>
      <c r="AW692" s="12" t="s">
        <v>35</v>
      </c>
      <c r="AX692" s="12" t="s">
        <v>73</v>
      </c>
      <c r="AY692" s="159" t="s">
        <v>141</v>
      </c>
    </row>
    <row r="693" spans="2:65" s="12" customFormat="1" ht="11.25">
      <c r="B693" s="158"/>
      <c r="D693" s="156" t="s">
        <v>228</v>
      </c>
      <c r="E693" s="159" t="s">
        <v>19</v>
      </c>
      <c r="F693" s="160" t="s">
        <v>2067</v>
      </c>
      <c r="H693" s="161">
        <v>10.11</v>
      </c>
      <c r="I693" s="162"/>
      <c r="L693" s="158"/>
      <c r="M693" s="163"/>
      <c r="T693" s="164"/>
      <c r="AT693" s="159" t="s">
        <v>228</v>
      </c>
      <c r="AU693" s="159" t="s">
        <v>82</v>
      </c>
      <c r="AV693" s="12" t="s">
        <v>82</v>
      </c>
      <c r="AW693" s="12" t="s">
        <v>35</v>
      </c>
      <c r="AX693" s="12" t="s">
        <v>73</v>
      </c>
      <c r="AY693" s="159" t="s">
        <v>141</v>
      </c>
    </row>
    <row r="694" spans="2:65" s="13" customFormat="1" ht="11.25">
      <c r="B694" s="165"/>
      <c r="D694" s="156" t="s">
        <v>228</v>
      </c>
      <c r="E694" s="166" t="s">
        <v>19</v>
      </c>
      <c r="F694" s="167" t="s">
        <v>256</v>
      </c>
      <c r="H694" s="168">
        <v>241.649</v>
      </c>
      <c r="I694" s="169"/>
      <c r="L694" s="165"/>
      <c r="M694" s="170"/>
      <c r="T694" s="171"/>
      <c r="AT694" s="166" t="s">
        <v>228</v>
      </c>
      <c r="AU694" s="166" t="s">
        <v>82</v>
      </c>
      <c r="AV694" s="13" t="s">
        <v>95</v>
      </c>
      <c r="AW694" s="13" t="s">
        <v>35</v>
      </c>
      <c r="AX694" s="13" t="s">
        <v>73</v>
      </c>
      <c r="AY694" s="166" t="s">
        <v>141</v>
      </c>
    </row>
    <row r="695" spans="2:65" s="12" customFormat="1" ht="11.25">
      <c r="B695" s="158"/>
      <c r="D695" s="156" t="s">
        <v>228</v>
      </c>
      <c r="E695" s="159" t="s">
        <v>19</v>
      </c>
      <c r="F695" s="160" t="s">
        <v>2068</v>
      </c>
      <c r="H695" s="161">
        <v>24.2</v>
      </c>
      <c r="I695" s="162"/>
      <c r="L695" s="158"/>
      <c r="M695" s="163"/>
      <c r="T695" s="164"/>
      <c r="AT695" s="159" t="s">
        <v>228</v>
      </c>
      <c r="AU695" s="159" t="s">
        <v>82</v>
      </c>
      <c r="AV695" s="12" t="s">
        <v>82</v>
      </c>
      <c r="AW695" s="12" t="s">
        <v>35</v>
      </c>
      <c r="AX695" s="12" t="s">
        <v>78</v>
      </c>
      <c r="AY695" s="159" t="s">
        <v>141</v>
      </c>
    </row>
    <row r="696" spans="2:65" s="1" customFormat="1" ht="33" customHeight="1">
      <c r="B696" s="32"/>
      <c r="C696" s="126" t="s">
        <v>687</v>
      </c>
      <c r="D696" s="126" t="s">
        <v>144</v>
      </c>
      <c r="E696" s="127" t="s">
        <v>2069</v>
      </c>
      <c r="F696" s="128" t="s">
        <v>2070</v>
      </c>
      <c r="G696" s="129" t="s">
        <v>147</v>
      </c>
      <c r="H696" s="130">
        <v>47</v>
      </c>
      <c r="I696" s="131"/>
      <c r="J696" s="132">
        <f>ROUND(I696*H696,2)</f>
        <v>0</v>
      </c>
      <c r="K696" s="133"/>
      <c r="L696" s="32"/>
      <c r="M696" s="134" t="s">
        <v>19</v>
      </c>
      <c r="N696" s="135" t="s">
        <v>45</v>
      </c>
      <c r="P696" s="136">
        <f>O696*H696</f>
        <v>0</v>
      </c>
      <c r="Q696" s="136">
        <v>0</v>
      </c>
      <c r="R696" s="136">
        <f>Q696*H696</f>
        <v>0</v>
      </c>
      <c r="S696" s="136">
        <v>1.4</v>
      </c>
      <c r="T696" s="137">
        <f>S696*H696</f>
        <v>65.8</v>
      </c>
      <c r="AR696" s="138" t="s">
        <v>95</v>
      </c>
      <c r="AT696" s="138" t="s">
        <v>144</v>
      </c>
      <c r="AU696" s="138" t="s">
        <v>82</v>
      </c>
      <c r="AY696" s="17" t="s">
        <v>141</v>
      </c>
      <c r="BE696" s="139">
        <f>IF(N696="základní",J696,0)</f>
        <v>0</v>
      </c>
      <c r="BF696" s="139">
        <f>IF(N696="snížená",J696,0)</f>
        <v>0</v>
      </c>
      <c r="BG696" s="139">
        <f>IF(N696="zákl. přenesená",J696,0)</f>
        <v>0</v>
      </c>
      <c r="BH696" s="139">
        <f>IF(N696="sníž. přenesená",J696,0)</f>
        <v>0</v>
      </c>
      <c r="BI696" s="139">
        <f>IF(N696="nulová",J696,0)</f>
        <v>0</v>
      </c>
      <c r="BJ696" s="17" t="s">
        <v>82</v>
      </c>
      <c r="BK696" s="139">
        <f>ROUND(I696*H696,2)</f>
        <v>0</v>
      </c>
      <c r="BL696" s="17" t="s">
        <v>95</v>
      </c>
      <c r="BM696" s="138" t="s">
        <v>2071</v>
      </c>
    </row>
    <row r="697" spans="2:65" s="1" customFormat="1" ht="11.25">
      <c r="B697" s="32"/>
      <c r="D697" s="152" t="s">
        <v>224</v>
      </c>
      <c r="F697" s="153" t="s">
        <v>2072</v>
      </c>
      <c r="I697" s="154"/>
      <c r="L697" s="32"/>
      <c r="M697" s="155"/>
      <c r="T697" s="53"/>
      <c r="AT697" s="17" t="s">
        <v>224</v>
      </c>
      <c r="AU697" s="17" t="s">
        <v>82</v>
      </c>
    </row>
    <row r="698" spans="2:65" s="14" customFormat="1" ht="11.25">
      <c r="B698" s="183"/>
      <c r="D698" s="156" t="s">
        <v>228</v>
      </c>
      <c r="E698" s="184" t="s">
        <v>19</v>
      </c>
      <c r="F698" s="185" t="s">
        <v>2073</v>
      </c>
      <c r="H698" s="184" t="s">
        <v>19</v>
      </c>
      <c r="I698" s="186"/>
      <c r="L698" s="183"/>
      <c r="M698" s="187"/>
      <c r="T698" s="188"/>
      <c r="AT698" s="184" t="s">
        <v>228</v>
      </c>
      <c r="AU698" s="184" t="s">
        <v>82</v>
      </c>
      <c r="AV698" s="14" t="s">
        <v>78</v>
      </c>
      <c r="AW698" s="14" t="s">
        <v>35</v>
      </c>
      <c r="AX698" s="14" t="s">
        <v>73</v>
      </c>
      <c r="AY698" s="184" t="s">
        <v>141</v>
      </c>
    </row>
    <row r="699" spans="2:65" s="12" customFormat="1" ht="11.25">
      <c r="B699" s="158"/>
      <c r="D699" s="156" t="s">
        <v>228</v>
      </c>
      <c r="E699" s="159" t="s">
        <v>19</v>
      </c>
      <c r="F699" s="160" t="s">
        <v>2074</v>
      </c>
      <c r="H699" s="161">
        <v>19.43</v>
      </c>
      <c r="I699" s="162"/>
      <c r="L699" s="158"/>
      <c r="M699" s="163"/>
      <c r="T699" s="164"/>
      <c r="AT699" s="159" t="s">
        <v>228</v>
      </c>
      <c r="AU699" s="159" t="s">
        <v>82</v>
      </c>
      <c r="AV699" s="12" t="s">
        <v>82</v>
      </c>
      <c r="AW699" s="12" t="s">
        <v>35</v>
      </c>
      <c r="AX699" s="12" t="s">
        <v>73</v>
      </c>
      <c r="AY699" s="159" t="s">
        <v>141</v>
      </c>
    </row>
    <row r="700" spans="2:65" s="12" customFormat="1" ht="11.25">
      <c r="B700" s="158"/>
      <c r="D700" s="156" t="s">
        <v>228</v>
      </c>
      <c r="E700" s="159" t="s">
        <v>19</v>
      </c>
      <c r="F700" s="160" t="s">
        <v>2075</v>
      </c>
      <c r="H700" s="161">
        <v>8</v>
      </c>
      <c r="I700" s="162"/>
      <c r="L700" s="158"/>
      <c r="M700" s="163"/>
      <c r="T700" s="164"/>
      <c r="AT700" s="159" t="s">
        <v>228</v>
      </c>
      <c r="AU700" s="159" t="s">
        <v>82</v>
      </c>
      <c r="AV700" s="12" t="s">
        <v>82</v>
      </c>
      <c r="AW700" s="12" t="s">
        <v>35</v>
      </c>
      <c r="AX700" s="12" t="s">
        <v>73</v>
      </c>
      <c r="AY700" s="159" t="s">
        <v>141</v>
      </c>
    </row>
    <row r="701" spans="2:65" s="12" customFormat="1" ht="11.25">
      <c r="B701" s="158"/>
      <c r="D701" s="156" t="s">
        <v>228</v>
      </c>
      <c r="E701" s="159" t="s">
        <v>19</v>
      </c>
      <c r="F701" s="160" t="s">
        <v>2076</v>
      </c>
      <c r="H701" s="161">
        <v>13.8</v>
      </c>
      <c r="I701" s="162"/>
      <c r="L701" s="158"/>
      <c r="M701" s="163"/>
      <c r="T701" s="164"/>
      <c r="AT701" s="159" t="s">
        <v>228</v>
      </c>
      <c r="AU701" s="159" t="s">
        <v>82</v>
      </c>
      <c r="AV701" s="12" t="s">
        <v>82</v>
      </c>
      <c r="AW701" s="12" t="s">
        <v>35</v>
      </c>
      <c r="AX701" s="12" t="s">
        <v>73</v>
      </c>
      <c r="AY701" s="159" t="s">
        <v>141</v>
      </c>
    </row>
    <row r="702" spans="2:65" s="12" customFormat="1" ht="11.25">
      <c r="B702" s="158"/>
      <c r="D702" s="156" t="s">
        <v>228</v>
      </c>
      <c r="E702" s="159" t="s">
        <v>19</v>
      </c>
      <c r="F702" s="160" t="s">
        <v>2077</v>
      </c>
      <c r="H702" s="161">
        <v>1.7090000000000001</v>
      </c>
      <c r="I702" s="162"/>
      <c r="L702" s="158"/>
      <c r="M702" s="163"/>
      <c r="T702" s="164"/>
      <c r="AT702" s="159" t="s">
        <v>228</v>
      </c>
      <c r="AU702" s="159" t="s">
        <v>82</v>
      </c>
      <c r="AV702" s="12" t="s">
        <v>82</v>
      </c>
      <c r="AW702" s="12" t="s">
        <v>35</v>
      </c>
      <c r="AX702" s="12" t="s">
        <v>73</v>
      </c>
      <c r="AY702" s="159" t="s">
        <v>141</v>
      </c>
    </row>
    <row r="703" spans="2:65" s="12" customFormat="1" ht="11.25">
      <c r="B703" s="158"/>
      <c r="D703" s="156" t="s">
        <v>228</v>
      </c>
      <c r="E703" s="159" t="s">
        <v>19</v>
      </c>
      <c r="F703" s="160" t="s">
        <v>2078</v>
      </c>
      <c r="H703" s="161">
        <v>1.9219999999999999</v>
      </c>
      <c r="I703" s="162"/>
      <c r="L703" s="158"/>
      <c r="M703" s="163"/>
      <c r="T703" s="164"/>
      <c r="AT703" s="159" t="s">
        <v>228</v>
      </c>
      <c r="AU703" s="159" t="s">
        <v>82</v>
      </c>
      <c r="AV703" s="12" t="s">
        <v>82</v>
      </c>
      <c r="AW703" s="12" t="s">
        <v>35</v>
      </c>
      <c r="AX703" s="12" t="s">
        <v>73</v>
      </c>
      <c r="AY703" s="159" t="s">
        <v>141</v>
      </c>
    </row>
    <row r="704" spans="2:65" s="12" customFormat="1" ht="11.25">
      <c r="B704" s="158"/>
      <c r="D704" s="156" t="s">
        <v>228</v>
      </c>
      <c r="E704" s="159" t="s">
        <v>19</v>
      </c>
      <c r="F704" s="160" t="s">
        <v>2079</v>
      </c>
      <c r="H704" s="161">
        <v>1.657</v>
      </c>
      <c r="I704" s="162"/>
      <c r="L704" s="158"/>
      <c r="M704" s="163"/>
      <c r="T704" s="164"/>
      <c r="AT704" s="159" t="s">
        <v>228</v>
      </c>
      <c r="AU704" s="159" t="s">
        <v>82</v>
      </c>
      <c r="AV704" s="12" t="s">
        <v>82</v>
      </c>
      <c r="AW704" s="12" t="s">
        <v>35</v>
      </c>
      <c r="AX704" s="12" t="s">
        <v>73</v>
      </c>
      <c r="AY704" s="159" t="s">
        <v>141</v>
      </c>
    </row>
    <row r="705" spans="2:65" s="13" customFormat="1" ht="11.25">
      <c r="B705" s="165"/>
      <c r="D705" s="156" t="s">
        <v>228</v>
      </c>
      <c r="E705" s="166" t="s">
        <v>19</v>
      </c>
      <c r="F705" s="167" t="s">
        <v>256</v>
      </c>
      <c r="H705" s="168">
        <v>46.518000000000001</v>
      </c>
      <c r="I705" s="169"/>
      <c r="L705" s="165"/>
      <c r="M705" s="170"/>
      <c r="T705" s="171"/>
      <c r="AT705" s="166" t="s">
        <v>228</v>
      </c>
      <c r="AU705" s="166" t="s">
        <v>82</v>
      </c>
      <c r="AV705" s="13" t="s">
        <v>95</v>
      </c>
      <c r="AW705" s="13" t="s">
        <v>35</v>
      </c>
      <c r="AX705" s="13" t="s">
        <v>73</v>
      </c>
      <c r="AY705" s="166" t="s">
        <v>141</v>
      </c>
    </row>
    <row r="706" spans="2:65" s="12" customFormat="1" ht="11.25">
      <c r="B706" s="158"/>
      <c r="D706" s="156" t="s">
        <v>228</v>
      </c>
      <c r="E706" s="159" t="s">
        <v>19</v>
      </c>
      <c r="F706" s="160" t="s">
        <v>575</v>
      </c>
      <c r="H706" s="161">
        <v>47</v>
      </c>
      <c r="I706" s="162"/>
      <c r="L706" s="158"/>
      <c r="M706" s="163"/>
      <c r="T706" s="164"/>
      <c r="AT706" s="159" t="s">
        <v>228</v>
      </c>
      <c r="AU706" s="159" t="s">
        <v>82</v>
      </c>
      <c r="AV706" s="12" t="s">
        <v>82</v>
      </c>
      <c r="AW706" s="12" t="s">
        <v>35</v>
      </c>
      <c r="AX706" s="12" t="s">
        <v>78</v>
      </c>
      <c r="AY706" s="159" t="s">
        <v>141</v>
      </c>
    </row>
    <row r="707" spans="2:65" s="1" customFormat="1" ht="49.15" customHeight="1">
      <c r="B707" s="32"/>
      <c r="C707" s="126" t="s">
        <v>691</v>
      </c>
      <c r="D707" s="126" t="s">
        <v>144</v>
      </c>
      <c r="E707" s="127" t="s">
        <v>2080</v>
      </c>
      <c r="F707" s="128" t="s">
        <v>2081</v>
      </c>
      <c r="G707" s="129" t="s">
        <v>344</v>
      </c>
      <c r="H707" s="130">
        <v>1</v>
      </c>
      <c r="I707" s="131"/>
      <c r="J707" s="132">
        <f>ROUND(I707*H707,2)</f>
        <v>0</v>
      </c>
      <c r="K707" s="133"/>
      <c r="L707" s="32"/>
      <c r="M707" s="134" t="s">
        <v>19</v>
      </c>
      <c r="N707" s="135" t="s">
        <v>45</v>
      </c>
      <c r="P707" s="136">
        <f>O707*H707</f>
        <v>0</v>
      </c>
      <c r="Q707" s="136">
        <v>0</v>
      </c>
      <c r="R707" s="136">
        <f>Q707*H707</f>
        <v>0</v>
      </c>
      <c r="S707" s="136">
        <v>1.4999999999999999E-2</v>
      </c>
      <c r="T707" s="137">
        <f>S707*H707</f>
        <v>1.4999999999999999E-2</v>
      </c>
      <c r="AR707" s="138" t="s">
        <v>95</v>
      </c>
      <c r="AT707" s="138" t="s">
        <v>144</v>
      </c>
      <c r="AU707" s="138" t="s">
        <v>82</v>
      </c>
      <c r="AY707" s="17" t="s">
        <v>141</v>
      </c>
      <c r="BE707" s="139">
        <f>IF(N707="základní",J707,0)</f>
        <v>0</v>
      </c>
      <c r="BF707" s="139">
        <f>IF(N707="snížená",J707,0)</f>
        <v>0</v>
      </c>
      <c r="BG707" s="139">
        <f>IF(N707="zákl. přenesená",J707,0)</f>
        <v>0</v>
      </c>
      <c r="BH707" s="139">
        <f>IF(N707="sníž. přenesená",J707,0)</f>
        <v>0</v>
      </c>
      <c r="BI707" s="139">
        <f>IF(N707="nulová",J707,0)</f>
        <v>0</v>
      </c>
      <c r="BJ707" s="17" t="s">
        <v>82</v>
      </c>
      <c r="BK707" s="139">
        <f>ROUND(I707*H707,2)</f>
        <v>0</v>
      </c>
      <c r="BL707" s="17" t="s">
        <v>95</v>
      </c>
      <c r="BM707" s="138" t="s">
        <v>2082</v>
      </c>
    </row>
    <row r="708" spans="2:65" s="1" customFormat="1" ht="11.25">
      <c r="B708" s="32"/>
      <c r="D708" s="152" t="s">
        <v>224</v>
      </c>
      <c r="F708" s="153" t="s">
        <v>2083</v>
      </c>
      <c r="I708" s="154"/>
      <c r="L708" s="32"/>
      <c r="M708" s="155"/>
      <c r="T708" s="53"/>
      <c r="AT708" s="17" t="s">
        <v>224</v>
      </c>
      <c r="AU708" s="17" t="s">
        <v>82</v>
      </c>
    </row>
    <row r="709" spans="2:65" s="14" customFormat="1" ht="11.25">
      <c r="B709" s="183"/>
      <c r="D709" s="156" t="s">
        <v>228</v>
      </c>
      <c r="E709" s="184" t="s">
        <v>19</v>
      </c>
      <c r="F709" s="185" t="s">
        <v>2084</v>
      </c>
      <c r="H709" s="184" t="s">
        <v>19</v>
      </c>
      <c r="I709" s="186"/>
      <c r="L709" s="183"/>
      <c r="M709" s="187"/>
      <c r="T709" s="188"/>
      <c r="AT709" s="184" t="s">
        <v>228</v>
      </c>
      <c r="AU709" s="184" t="s">
        <v>82</v>
      </c>
      <c r="AV709" s="14" t="s">
        <v>78</v>
      </c>
      <c r="AW709" s="14" t="s">
        <v>35</v>
      </c>
      <c r="AX709" s="14" t="s">
        <v>73</v>
      </c>
      <c r="AY709" s="184" t="s">
        <v>141</v>
      </c>
    </row>
    <row r="710" spans="2:65" s="12" customFormat="1" ht="11.25">
      <c r="B710" s="158"/>
      <c r="D710" s="156" t="s">
        <v>228</v>
      </c>
      <c r="E710" s="159" t="s">
        <v>19</v>
      </c>
      <c r="F710" s="160" t="s">
        <v>78</v>
      </c>
      <c r="H710" s="161">
        <v>1</v>
      </c>
      <c r="I710" s="162"/>
      <c r="L710" s="158"/>
      <c r="M710" s="163"/>
      <c r="T710" s="164"/>
      <c r="AT710" s="159" t="s">
        <v>228</v>
      </c>
      <c r="AU710" s="159" t="s">
        <v>82</v>
      </c>
      <c r="AV710" s="12" t="s">
        <v>82</v>
      </c>
      <c r="AW710" s="12" t="s">
        <v>35</v>
      </c>
      <c r="AX710" s="12" t="s">
        <v>78</v>
      </c>
      <c r="AY710" s="159" t="s">
        <v>141</v>
      </c>
    </row>
    <row r="711" spans="2:65" s="1" customFormat="1" ht="49.15" customHeight="1">
      <c r="B711" s="32"/>
      <c r="C711" s="126" t="s">
        <v>695</v>
      </c>
      <c r="D711" s="126" t="s">
        <v>144</v>
      </c>
      <c r="E711" s="127" t="s">
        <v>2085</v>
      </c>
      <c r="F711" s="128" t="s">
        <v>2086</v>
      </c>
      <c r="G711" s="129" t="s">
        <v>344</v>
      </c>
      <c r="H711" s="130">
        <v>1</v>
      </c>
      <c r="I711" s="131"/>
      <c r="J711" s="132">
        <f>ROUND(I711*H711,2)</f>
        <v>0</v>
      </c>
      <c r="K711" s="133"/>
      <c r="L711" s="32"/>
      <c r="M711" s="134" t="s">
        <v>19</v>
      </c>
      <c r="N711" s="135" t="s">
        <v>45</v>
      </c>
      <c r="P711" s="136">
        <f>O711*H711</f>
        <v>0</v>
      </c>
      <c r="Q711" s="136">
        <v>0</v>
      </c>
      <c r="R711" s="136">
        <f>Q711*H711</f>
        <v>0</v>
      </c>
      <c r="S711" s="136">
        <v>0.03</v>
      </c>
      <c r="T711" s="137">
        <f>S711*H711</f>
        <v>0.03</v>
      </c>
      <c r="AR711" s="138" t="s">
        <v>95</v>
      </c>
      <c r="AT711" s="138" t="s">
        <v>144</v>
      </c>
      <c r="AU711" s="138" t="s">
        <v>82</v>
      </c>
      <c r="AY711" s="17" t="s">
        <v>141</v>
      </c>
      <c r="BE711" s="139">
        <f>IF(N711="základní",J711,0)</f>
        <v>0</v>
      </c>
      <c r="BF711" s="139">
        <f>IF(N711="snížená",J711,0)</f>
        <v>0</v>
      </c>
      <c r="BG711" s="139">
        <f>IF(N711="zákl. přenesená",J711,0)</f>
        <v>0</v>
      </c>
      <c r="BH711" s="139">
        <f>IF(N711="sníž. přenesená",J711,0)</f>
        <v>0</v>
      </c>
      <c r="BI711" s="139">
        <f>IF(N711="nulová",J711,0)</f>
        <v>0</v>
      </c>
      <c r="BJ711" s="17" t="s">
        <v>82</v>
      </c>
      <c r="BK711" s="139">
        <f>ROUND(I711*H711,2)</f>
        <v>0</v>
      </c>
      <c r="BL711" s="17" t="s">
        <v>95</v>
      </c>
      <c r="BM711" s="138" t="s">
        <v>2087</v>
      </c>
    </row>
    <row r="712" spans="2:65" s="1" customFormat="1" ht="11.25">
      <c r="B712" s="32"/>
      <c r="D712" s="152" t="s">
        <v>224</v>
      </c>
      <c r="F712" s="153" t="s">
        <v>2088</v>
      </c>
      <c r="I712" s="154"/>
      <c r="L712" s="32"/>
      <c r="M712" s="155"/>
      <c r="T712" s="53"/>
      <c r="AT712" s="17" t="s">
        <v>224</v>
      </c>
      <c r="AU712" s="17" t="s">
        <v>82</v>
      </c>
    </row>
    <row r="713" spans="2:65" s="14" customFormat="1" ht="11.25">
      <c r="B713" s="183"/>
      <c r="D713" s="156" t="s">
        <v>228</v>
      </c>
      <c r="E713" s="184" t="s">
        <v>19</v>
      </c>
      <c r="F713" s="185" t="s">
        <v>2089</v>
      </c>
      <c r="H713" s="184" t="s">
        <v>19</v>
      </c>
      <c r="I713" s="186"/>
      <c r="L713" s="183"/>
      <c r="M713" s="187"/>
      <c r="T713" s="188"/>
      <c r="AT713" s="184" t="s">
        <v>228</v>
      </c>
      <c r="AU713" s="184" t="s">
        <v>82</v>
      </c>
      <c r="AV713" s="14" t="s">
        <v>78</v>
      </c>
      <c r="AW713" s="14" t="s">
        <v>35</v>
      </c>
      <c r="AX713" s="14" t="s">
        <v>73</v>
      </c>
      <c r="AY713" s="184" t="s">
        <v>141</v>
      </c>
    </row>
    <row r="714" spans="2:65" s="12" customFormat="1" ht="11.25">
      <c r="B714" s="158"/>
      <c r="D714" s="156" t="s">
        <v>228</v>
      </c>
      <c r="E714" s="159" t="s">
        <v>19</v>
      </c>
      <c r="F714" s="160" t="s">
        <v>78</v>
      </c>
      <c r="H714" s="161">
        <v>1</v>
      </c>
      <c r="I714" s="162"/>
      <c r="L714" s="158"/>
      <c r="M714" s="163"/>
      <c r="T714" s="164"/>
      <c r="AT714" s="159" t="s">
        <v>228</v>
      </c>
      <c r="AU714" s="159" t="s">
        <v>82</v>
      </c>
      <c r="AV714" s="12" t="s">
        <v>82</v>
      </c>
      <c r="AW714" s="12" t="s">
        <v>35</v>
      </c>
      <c r="AX714" s="12" t="s">
        <v>78</v>
      </c>
      <c r="AY714" s="159" t="s">
        <v>141</v>
      </c>
    </row>
    <row r="715" spans="2:65" s="1" customFormat="1" ht="44.25" customHeight="1">
      <c r="B715" s="32"/>
      <c r="C715" s="126" t="s">
        <v>699</v>
      </c>
      <c r="D715" s="126" t="s">
        <v>144</v>
      </c>
      <c r="E715" s="127" t="s">
        <v>2090</v>
      </c>
      <c r="F715" s="128" t="s">
        <v>2091</v>
      </c>
      <c r="G715" s="129" t="s">
        <v>162</v>
      </c>
      <c r="H715" s="130">
        <v>13.2</v>
      </c>
      <c r="I715" s="131"/>
      <c r="J715" s="132">
        <f>ROUND(I715*H715,2)</f>
        <v>0</v>
      </c>
      <c r="K715" s="133"/>
      <c r="L715" s="32"/>
      <c r="M715" s="134" t="s">
        <v>19</v>
      </c>
      <c r="N715" s="135" t="s">
        <v>45</v>
      </c>
      <c r="P715" s="136">
        <f>O715*H715</f>
        <v>0</v>
      </c>
      <c r="Q715" s="136">
        <v>0</v>
      </c>
      <c r="R715" s="136">
        <f>Q715*H715</f>
        <v>0</v>
      </c>
      <c r="S715" s="136">
        <v>5.8999999999999997E-2</v>
      </c>
      <c r="T715" s="137">
        <f>S715*H715</f>
        <v>0.77879999999999994</v>
      </c>
      <c r="AR715" s="138" t="s">
        <v>95</v>
      </c>
      <c r="AT715" s="138" t="s">
        <v>144</v>
      </c>
      <c r="AU715" s="138" t="s">
        <v>82</v>
      </c>
      <c r="AY715" s="17" t="s">
        <v>141</v>
      </c>
      <c r="BE715" s="139">
        <f>IF(N715="základní",J715,0)</f>
        <v>0</v>
      </c>
      <c r="BF715" s="139">
        <f>IF(N715="snížená",J715,0)</f>
        <v>0</v>
      </c>
      <c r="BG715" s="139">
        <f>IF(N715="zákl. přenesená",J715,0)</f>
        <v>0</v>
      </c>
      <c r="BH715" s="139">
        <f>IF(N715="sníž. přenesená",J715,0)</f>
        <v>0</v>
      </c>
      <c r="BI715" s="139">
        <f>IF(N715="nulová",J715,0)</f>
        <v>0</v>
      </c>
      <c r="BJ715" s="17" t="s">
        <v>82</v>
      </c>
      <c r="BK715" s="139">
        <f>ROUND(I715*H715,2)</f>
        <v>0</v>
      </c>
      <c r="BL715" s="17" t="s">
        <v>95</v>
      </c>
      <c r="BM715" s="138" t="s">
        <v>2092</v>
      </c>
    </row>
    <row r="716" spans="2:65" s="1" customFormat="1" ht="11.25">
      <c r="B716" s="32"/>
      <c r="D716" s="152" t="s">
        <v>224</v>
      </c>
      <c r="F716" s="153" t="s">
        <v>2093</v>
      </c>
      <c r="I716" s="154"/>
      <c r="L716" s="32"/>
      <c r="M716" s="155"/>
      <c r="T716" s="53"/>
      <c r="AT716" s="17" t="s">
        <v>224</v>
      </c>
      <c r="AU716" s="17" t="s">
        <v>82</v>
      </c>
    </row>
    <row r="717" spans="2:65" s="14" customFormat="1" ht="11.25">
      <c r="B717" s="183"/>
      <c r="D717" s="156" t="s">
        <v>228</v>
      </c>
      <c r="E717" s="184" t="s">
        <v>19</v>
      </c>
      <c r="F717" s="185" t="s">
        <v>1567</v>
      </c>
      <c r="H717" s="184" t="s">
        <v>19</v>
      </c>
      <c r="I717" s="186"/>
      <c r="L717" s="183"/>
      <c r="M717" s="187"/>
      <c r="T717" s="188"/>
      <c r="AT717" s="184" t="s">
        <v>228</v>
      </c>
      <c r="AU717" s="184" t="s">
        <v>82</v>
      </c>
      <c r="AV717" s="14" t="s">
        <v>78</v>
      </c>
      <c r="AW717" s="14" t="s">
        <v>35</v>
      </c>
      <c r="AX717" s="14" t="s">
        <v>73</v>
      </c>
      <c r="AY717" s="184" t="s">
        <v>141</v>
      </c>
    </row>
    <row r="718" spans="2:65" s="14" customFormat="1" ht="11.25">
      <c r="B718" s="183"/>
      <c r="D718" s="156" t="s">
        <v>228</v>
      </c>
      <c r="E718" s="184" t="s">
        <v>19</v>
      </c>
      <c r="F718" s="185" t="s">
        <v>2094</v>
      </c>
      <c r="H718" s="184" t="s">
        <v>19</v>
      </c>
      <c r="I718" s="186"/>
      <c r="L718" s="183"/>
      <c r="M718" s="187"/>
      <c r="T718" s="188"/>
      <c r="AT718" s="184" t="s">
        <v>228</v>
      </c>
      <c r="AU718" s="184" t="s">
        <v>82</v>
      </c>
      <c r="AV718" s="14" t="s">
        <v>78</v>
      </c>
      <c r="AW718" s="14" t="s">
        <v>35</v>
      </c>
      <c r="AX718" s="14" t="s">
        <v>73</v>
      </c>
      <c r="AY718" s="184" t="s">
        <v>141</v>
      </c>
    </row>
    <row r="719" spans="2:65" s="12" customFormat="1" ht="11.25">
      <c r="B719" s="158"/>
      <c r="D719" s="156" t="s">
        <v>228</v>
      </c>
      <c r="E719" s="159" t="s">
        <v>19</v>
      </c>
      <c r="F719" s="160" t="s">
        <v>2095</v>
      </c>
      <c r="H719" s="161">
        <v>1.6040000000000001</v>
      </c>
      <c r="I719" s="162"/>
      <c r="L719" s="158"/>
      <c r="M719" s="163"/>
      <c r="T719" s="164"/>
      <c r="AT719" s="159" t="s">
        <v>228</v>
      </c>
      <c r="AU719" s="159" t="s">
        <v>82</v>
      </c>
      <c r="AV719" s="12" t="s">
        <v>82</v>
      </c>
      <c r="AW719" s="12" t="s">
        <v>35</v>
      </c>
      <c r="AX719" s="12" t="s">
        <v>73</v>
      </c>
      <c r="AY719" s="159" t="s">
        <v>141</v>
      </c>
    </row>
    <row r="720" spans="2:65" s="14" customFormat="1" ht="11.25">
      <c r="B720" s="183"/>
      <c r="D720" s="156" t="s">
        <v>228</v>
      </c>
      <c r="E720" s="184" t="s">
        <v>19</v>
      </c>
      <c r="F720" s="185" t="s">
        <v>2096</v>
      </c>
      <c r="H720" s="184" t="s">
        <v>19</v>
      </c>
      <c r="I720" s="186"/>
      <c r="L720" s="183"/>
      <c r="M720" s="187"/>
      <c r="T720" s="188"/>
      <c r="AT720" s="184" t="s">
        <v>228</v>
      </c>
      <c r="AU720" s="184" t="s">
        <v>82</v>
      </c>
      <c r="AV720" s="14" t="s">
        <v>78</v>
      </c>
      <c r="AW720" s="14" t="s">
        <v>35</v>
      </c>
      <c r="AX720" s="14" t="s">
        <v>73</v>
      </c>
      <c r="AY720" s="184" t="s">
        <v>141</v>
      </c>
    </row>
    <row r="721" spans="2:65" s="12" customFormat="1" ht="11.25">
      <c r="B721" s="158"/>
      <c r="D721" s="156" t="s">
        <v>228</v>
      </c>
      <c r="E721" s="159" t="s">
        <v>19</v>
      </c>
      <c r="F721" s="160" t="s">
        <v>2097</v>
      </c>
      <c r="H721" s="161">
        <v>2.0489999999999999</v>
      </c>
      <c r="I721" s="162"/>
      <c r="L721" s="158"/>
      <c r="M721" s="163"/>
      <c r="T721" s="164"/>
      <c r="AT721" s="159" t="s">
        <v>228</v>
      </c>
      <c r="AU721" s="159" t="s">
        <v>82</v>
      </c>
      <c r="AV721" s="12" t="s">
        <v>82</v>
      </c>
      <c r="AW721" s="12" t="s">
        <v>35</v>
      </c>
      <c r="AX721" s="12" t="s">
        <v>73</v>
      </c>
      <c r="AY721" s="159" t="s">
        <v>141</v>
      </c>
    </row>
    <row r="722" spans="2:65" s="12" customFormat="1" ht="11.25">
      <c r="B722" s="158"/>
      <c r="D722" s="156" t="s">
        <v>228</v>
      </c>
      <c r="E722" s="159" t="s">
        <v>19</v>
      </c>
      <c r="F722" s="160" t="s">
        <v>2098</v>
      </c>
      <c r="H722" s="161">
        <v>2.7879999999999998</v>
      </c>
      <c r="I722" s="162"/>
      <c r="L722" s="158"/>
      <c r="M722" s="163"/>
      <c r="T722" s="164"/>
      <c r="AT722" s="159" t="s">
        <v>228</v>
      </c>
      <c r="AU722" s="159" t="s">
        <v>82</v>
      </c>
      <c r="AV722" s="12" t="s">
        <v>82</v>
      </c>
      <c r="AW722" s="12" t="s">
        <v>35</v>
      </c>
      <c r="AX722" s="12" t="s">
        <v>73</v>
      </c>
      <c r="AY722" s="159" t="s">
        <v>141</v>
      </c>
    </row>
    <row r="723" spans="2:65" s="12" customFormat="1" ht="11.25">
      <c r="B723" s="158"/>
      <c r="D723" s="156" t="s">
        <v>228</v>
      </c>
      <c r="E723" s="159" t="s">
        <v>19</v>
      </c>
      <c r="F723" s="160" t="s">
        <v>2099</v>
      </c>
      <c r="H723" s="161">
        <v>2.0910000000000002</v>
      </c>
      <c r="I723" s="162"/>
      <c r="L723" s="158"/>
      <c r="M723" s="163"/>
      <c r="T723" s="164"/>
      <c r="AT723" s="159" t="s">
        <v>228</v>
      </c>
      <c r="AU723" s="159" t="s">
        <v>82</v>
      </c>
      <c r="AV723" s="12" t="s">
        <v>82</v>
      </c>
      <c r="AW723" s="12" t="s">
        <v>35</v>
      </c>
      <c r="AX723" s="12" t="s">
        <v>73</v>
      </c>
      <c r="AY723" s="159" t="s">
        <v>141</v>
      </c>
    </row>
    <row r="724" spans="2:65" s="12" customFormat="1" ht="11.25">
      <c r="B724" s="158"/>
      <c r="D724" s="156" t="s">
        <v>228</v>
      </c>
      <c r="E724" s="159" t="s">
        <v>19</v>
      </c>
      <c r="F724" s="160" t="s">
        <v>2100</v>
      </c>
      <c r="H724" s="161">
        <v>1.02</v>
      </c>
      <c r="I724" s="162"/>
      <c r="L724" s="158"/>
      <c r="M724" s="163"/>
      <c r="T724" s="164"/>
      <c r="AT724" s="159" t="s">
        <v>228</v>
      </c>
      <c r="AU724" s="159" t="s">
        <v>82</v>
      </c>
      <c r="AV724" s="12" t="s">
        <v>82</v>
      </c>
      <c r="AW724" s="12" t="s">
        <v>35</v>
      </c>
      <c r="AX724" s="12" t="s">
        <v>73</v>
      </c>
      <c r="AY724" s="159" t="s">
        <v>141</v>
      </c>
    </row>
    <row r="725" spans="2:65" s="14" customFormat="1" ht="11.25">
      <c r="B725" s="183"/>
      <c r="D725" s="156" t="s">
        <v>228</v>
      </c>
      <c r="E725" s="184" t="s">
        <v>19</v>
      </c>
      <c r="F725" s="185" t="s">
        <v>1572</v>
      </c>
      <c r="H725" s="184" t="s">
        <v>19</v>
      </c>
      <c r="I725" s="186"/>
      <c r="L725" s="183"/>
      <c r="M725" s="187"/>
      <c r="T725" s="188"/>
      <c r="AT725" s="184" t="s">
        <v>228</v>
      </c>
      <c r="AU725" s="184" t="s">
        <v>82</v>
      </c>
      <c r="AV725" s="14" t="s">
        <v>78</v>
      </c>
      <c r="AW725" s="14" t="s">
        <v>35</v>
      </c>
      <c r="AX725" s="14" t="s">
        <v>73</v>
      </c>
      <c r="AY725" s="184" t="s">
        <v>141</v>
      </c>
    </row>
    <row r="726" spans="2:65" s="12" customFormat="1" ht="11.25">
      <c r="B726" s="158"/>
      <c r="D726" s="156" t="s">
        <v>228</v>
      </c>
      <c r="E726" s="159" t="s">
        <v>19</v>
      </c>
      <c r="F726" s="160" t="s">
        <v>2101</v>
      </c>
      <c r="H726" s="161">
        <v>1.0660000000000001</v>
      </c>
      <c r="I726" s="162"/>
      <c r="L726" s="158"/>
      <c r="M726" s="163"/>
      <c r="T726" s="164"/>
      <c r="AT726" s="159" t="s">
        <v>228</v>
      </c>
      <c r="AU726" s="159" t="s">
        <v>82</v>
      </c>
      <c r="AV726" s="12" t="s">
        <v>82</v>
      </c>
      <c r="AW726" s="12" t="s">
        <v>35</v>
      </c>
      <c r="AX726" s="12" t="s">
        <v>73</v>
      </c>
      <c r="AY726" s="159" t="s">
        <v>141</v>
      </c>
    </row>
    <row r="727" spans="2:65" s="12" customFormat="1" ht="11.25">
      <c r="B727" s="158"/>
      <c r="D727" s="156" t="s">
        <v>228</v>
      </c>
      <c r="E727" s="159" t="s">
        <v>19</v>
      </c>
      <c r="F727" s="160" t="s">
        <v>2102</v>
      </c>
      <c r="H727" s="161">
        <v>2.16</v>
      </c>
      <c r="I727" s="162"/>
      <c r="L727" s="158"/>
      <c r="M727" s="163"/>
      <c r="T727" s="164"/>
      <c r="AT727" s="159" t="s">
        <v>228</v>
      </c>
      <c r="AU727" s="159" t="s">
        <v>82</v>
      </c>
      <c r="AV727" s="12" t="s">
        <v>82</v>
      </c>
      <c r="AW727" s="12" t="s">
        <v>35</v>
      </c>
      <c r="AX727" s="12" t="s">
        <v>73</v>
      </c>
      <c r="AY727" s="159" t="s">
        <v>141</v>
      </c>
    </row>
    <row r="728" spans="2:65" s="12" customFormat="1" ht="11.25">
      <c r="B728" s="158"/>
      <c r="D728" s="156" t="s">
        <v>228</v>
      </c>
      <c r="E728" s="159" t="s">
        <v>19</v>
      </c>
      <c r="F728" s="160" t="s">
        <v>2103</v>
      </c>
      <c r="H728" s="161">
        <v>0.41</v>
      </c>
      <c r="I728" s="162"/>
      <c r="L728" s="158"/>
      <c r="M728" s="163"/>
      <c r="T728" s="164"/>
      <c r="AT728" s="159" t="s">
        <v>228</v>
      </c>
      <c r="AU728" s="159" t="s">
        <v>82</v>
      </c>
      <c r="AV728" s="12" t="s">
        <v>82</v>
      </c>
      <c r="AW728" s="12" t="s">
        <v>35</v>
      </c>
      <c r="AX728" s="12" t="s">
        <v>73</v>
      </c>
      <c r="AY728" s="159" t="s">
        <v>141</v>
      </c>
    </row>
    <row r="729" spans="2:65" s="13" customFormat="1" ht="11.25">
      <c r="B729" s="165"/>
      <c r="D729" s="156" t="s">
        <v>228</v>
      </c>
      <c r="E729" s="166" t="s">
        <v>19</v>
      </c>
      <c r="F729" s="167" t="s">
        <v>256</v>
      </c>
      <c r="H729" s="168">
        <v>13.188000000000001</v>
      </c>
      <c r="I729" s="169"/>
      <c r="L729" s="165"/>
      <c r="M729" s="170"/>
      <c r="T729" s="171"/>
      <c r="AT729" s="166" t="s">
        <v>228</v>
      </c>
      <c r="AU729" s="166" t="s">
        <v>82</v>
      </c>
      <c r="AV729" s="13" t="s">
        <v>95</v>
      </c>
      <c r="AW729" s="13" t="s">
        <v>35</v>
      </c>
      <c r="AX729" s="13" t="s">
        <v>73</v>
      </c>
      <c r="AY729" s="166" t="s">
        <v>141</v>
      </c>
    </row>
    <row r="730" spans="2:65" s="12" customFormat="1" ht="11.25">
      <c r="B730" s="158"/>
      <c r="D730" s="156" t="s">
        <v>228</v>
      </c>
      <c r="E730" s="159" t="s">
        <v>19</v>
      </c>
      <c r="F730" s="160" t="s">
        <v>2104</v>
      </c>
      <c r="H730" s="161">
        <v>13.2</v>
      </c>
      <c r="I730" s="162"/>
      <c r="L730" s="158"/>
      <c r="M730" s="163"/>
      <c r="T730" s="164"/>
      <c r="AT730" s="159" t="s">
        <v>228</v>
      </c>
      <c r="AU730" s="159" t="s">
        <v>82</v>
      </c>
      <c r="AV730" s="12" t="s">
        <v>82</v>
      </c>
      <c r="AW730" s="12" t="s">
        <v>35</v>
      </c>
      <c r="AX730" s="12" t="s">
        <v>78</v>
      </c>
      <c r="AY730" s="159" t="s">
        <v>141</v>
      </c>
    </row>
    <row r="731" spans="2:65" s="1" customFormat="1" ht="21.75" customHeight="1">
      <c r="B731" s="32"/>
      <c r="C731" s="126" t="s">
        <v>703</v>
      </c>
      <c r="D731" s="126" t="s">
        <v>144</v>
      </c>
      <c r="E731" s="127" t="s">
        <v>2105</v>
      </c>
      <c r="F731" s="128" t="s">
        <v>2106</v>
      </c>
      <c r="G731" s="129" t="s">
        <v>162</v>
      </c>
      <c r="H731" s="130">
        <v>7.1769999999999996</v>
      </c>
      <c r="I731" s="131"/>
      <c r="J731" s="132">
        <f>ROUND(I731*H731,2)</f>
        <v>0</v>
      </c>
      <c r="K731" s="133"/>
      <c r="L731" s="32"/>
      <c r="M731" s="134" t="s">
        <v>19</v>
      </c>
      <c r="N731" s="135" t="s">
        <v>45</v>
      </c>
      <c r="P731" s="136">
        <f>O731*H731</f>
        <v>0</v>
      </c>
      <c r="Q731" s="136">
        <v>0</v>
      </c>
      <c r="R731" s="136">
        <f>Q731*H731</f>
        <v>0</v>
      </c>
      <c r="S731" s="136">
        <v>8.7999999999999995E-2</v>
      </c>
      <c r="T731" s="137">
        <f>S731*H731</f>
        <v>0.63157599999999992</v>
      </c>
      <c r="AR731" s="138" t="s">
        <v>95</v>
      </c>
      <c r="AT731" s="138" t="s">
        <v>144</v>
      </c>
      <c r="AU731" s="138" t="s">
        <v>82</v>
      </c>
      <c r="AY731" s="17" t="s">
        <v>141</v>
      </c>
      <c r="BE731" s="139">
        <f>IF(N731="základní",J731,0)</f>
        <v>0</v>
      </c>
      <c r="BF731" s="139">
        <f>IF(N731="snížená",J731,0)</f>
        <v>0</v>
      </c>
      <c r="BG731" s="139">
        <f>IF(N731="zákl. přenesená",J731,0)</f>
        <v>0</v>
      </c>
      <c r="BH731" s="139">
        <f>IF(N731="sníž. přenesená",J731,0)</f>
        <v>0</v>
      </c>
      <c r="BI731" s="139">
        <f>IF(N731="nulová",J731,0)</f>
        <v>0</v>
      </c>
      <c r="BJ731" s="17" t="s">
        <v>82</v>
      </c>
      <c r="BK731" s="139">
        <f>ROUND(I731*H731,2)</f>
        <v>0</v>
      </c>
      <c r="BL731" s="17" t="s">
        <v>95</v>
      </c>
      <c r="BM731" s="138" t="s">
        <v>2107</v>
      </c>
    </row>
    <row r="732" spans="2:65" s="1" customFormat="1" ht="11.25">
      <c r="B732" s="32"/>
      <c r="D732" s="152" t="s">
        <v>224</v>
      </c>
      <c r="F732" s="153" t="s">
        <v>2108</v>
      </c>
      <c r="I732" s="154"/>
      <c r="L732" s="32"/>
      <c r="M732" s="155"/>
      <c r="T732" s="53"/>
      <c r="AT732" s="17" t="s">
        <v>224</v>
      </c>
      <c r="AU732" s="17" t="s">
        <v>82</v>
      </c>
    </row>
    <row r="733" spans="2:65" s="14" customFormat="1" ht="11.25">
      <c r="B733" s="183"/>
      <c r="D733" s="156" t="s">
        <v>228</v>
      </c>
      <c r="E733" s="184" t="s">
        <v>19</v>
      </c>
      <c r="F733" s="185" t="s">
        <v>1567</v>
      </c>
      <c r="H733" s="184" t="s">
        <v>19</v>
      </c>
      <c r="I733" s="186"/>
      <c r="L733" s="183"/>
      <c r="M733" s="187"/>
      <c r="T733" s="188"/>
      <c r="AT733" s="184" t="s">
        <v>228</v>
      </c>
      <c r="AU733" s="184" t="s">
        <v>82</v>
      </c>
      <c r="AV733" s="14" t="s">
        <v>78</v>
      </c>
      <c r="AW733" s="14" t="s">
        <v>35</v>
      </c>
      <c r="AX733" s="14" t="s">
        <v>73</v>
      </c>
      <c r="AY733" s="184" t="s">
        <v>141</v>
      </c>
    </row>
    <row r="734" spans="2:65" s="12" customFormat="1" ht="11.25">
      <c r="B734" s="158"/>
      <c r="D734" s="156" t="s">
        <v>228</v>
      </c>
      <c r="E734" s="159" t="s">
        <v>19</v>
      </c>
      <c r="F734" s="160" t="s">
        <v>2109</v>
      </c>
      <c r="H734" s="161">
        <v>3.1520000000000001</v>
      </c>
      <c r="I734" s="162"/>
      <c r="L734" s="158"/>
      <c r="M734" s="163"/>
      <c r="T734" s="164"/>
      <c r="AT734" s="159" t="s">
        <v>228</v>
      </c>
      <c r="AU734" s="159" t="s">
        <v>82</v>
      </c>
      <c r="AV734" s="12" t="s">
        <v>82</v>
      </c>
      <c r="AW734" s="12" t="s">
        <v>35</v>
      </c>
      <c r="AX734" s="12" t="s">
        <v>73</v>
      </c>
      <c r="AY734" s="159" t="s">
        <v>141</v>
      </c>
    </row>
    <row r="735" spans="2:65" s="14" customFormat="1" ht="11.25">
      <c r="B735" s="183"/>
      <c r="D735" s="156" t="s">
        <v>228</v>
      </c>
      <c r="E735" s="184" t="s">
        <v>19</v>
      </c>
      <c r="F735" s="185" t="s">
        <v>2045</v>
      </c>
      <c r="H735" s="184" t="s">
        <v>19</v>
      </c>
      <c r="I735" s="186"/>
      <c r="L735" s="183"/>
      <c r="M735" s="187"/>
      <c r="T735" s="188"/>
      <c r="AT735" s="184" t="s">
        <v>228</v>
      </c>
      <c r="AU735" s="184" t="s">
        <v>82</v>
      </c>
      <c r="AV735" s="14" t="s">
        <v>78</v>
      </c>
      <c r="AW735" s="14" t="s">
        <v>35</v>
      </c>
      <c r="AX735" s="14" t="s">
        <v>73</v>
      </c>
      <c r="AY735" s="184" t="s">
        <v>141</v>
      </c>
    </row>
    <row r="736" spans="2:65" s="12" customFormat="1" ht="11.25">
      <c r="B736" s="158"/>
      <c r="D736" s="156" t="s">
        <v>228</v>
      </c>
      <c r="E736" s="159" t="s">
        <v>19</v>
      </c>
      <c r="F736" s="160" t="s">
        <v>2110</v>
      </c>
      <c r="H736" s="161">
        <v>2.8</v>
      </c>
      <c r="I736" s="162"/>
      <c r="L736" s="158"/>
      <c r="M736" s="163"/>
      <c r="T736" s="164"/>
      <c r="AT736" s="159" t="s">
        <v>228</v>
      </c>
      <c r="AU736" s="159" t="s">
        <v>82</v>
      </c>
      <c r="AV736" s="12" t="s">
        <v>82</v>
      </c>
      <c r="AW736" s="12" t="s">
        <v>35</v>
      </c>
      <c r="AX736" s="12" t="s">
        <v>73</v>
      </c>
      <c r="AY736" s="159" t="s">
        <v>141</v>
      </c>
    </row>
    <row r="737" spans="2:65" s="12" customFormat="1" ht="11.25">
      <c r="B737" s="158"/>
      <c r="D737" s="156" t="s">
        <v>228</v>
      </c>
      <c r="E737" s="159" t="s">
        <v>19</v>
      </c>
      <c r="F737" s="160" t="s">
        <v>2111</v>
      </c>
      <c r="H737" s="161">
        <v>1.2250000000000001</v>
      </c>
      <c r="I737" s="162"/>
      <c r="L737" s="158"/>
      <c r="M737" s="163"/>
      <c r="T737" s="164"/>
      <c r="AT737" s="159" t="s">
        <v>228</v>
      </c>
      <c r="AU737" s="159" t="s">
        <v>82</v>
      </c>
      <c r="AV737" s="12" t="s">
        <v>82</v>
      </c>
      <c r="AW737" s="12" t="s">
        <v>35</v>
      </c>
      <c r="AX737" s="12" t="s">
        <v>73</v>
      </c>
      <c r="AY737" s="159" t="s">
        <v>141</v>
      </c>
    </row>
    <row r="738" spans="2:65" s="13" customFormat="1" ht="11.25">
      <c r="B738" s="165"/>
      <c r="D738" s="156" t="s">
        <v>228</v>
      </c>
      <c r="E738" s="166" t="s">
        <v>19</v>
      </c>
      <c r="F738" s="167" t="s">
        <v>256</v>
      </c>
      <c r="H738" s="168">
        <v>7.1769999999999996</v>
      </c>
      <c r="I738" s="169"/>
      <c r="L738" s="165"/>
      <c r="M738" s="170"/>
      <c r="T738" s="171"/>
      <c r="AT738" s="166" t="s">
        <v>228</v>
      </c>
      <c r="AU738" s="166" t="s">
        <v>82</v>
      </c>
      <c r="AV738" s="13" t="s">
        <v>95</v>
      </c>
      <c r="AW738" s="13" t="s">
        <v>35</v>
      </c>
      <c r="AX738" s="13" t="s">
        <v>78</v>
      </c>
      <c r="AY738" s="166" t="s">
        <v>141</v>
      </c>
    </row>
    <row r="739" spans="2:65" s="1" customFormat="1" ht="21.75" customHeight="1">
      <c r="B739" s="32"/>
      <c r="C739" s="126" t="s">
        <v>707</v>
      </c>
      <c r="D739" s="126" t="s">
        <v>144</v>
      </c>
      <c r="E739" s="127" t="s">
        <v>2112</v>
      </c>
      <c r="F739" s="128" t="s">
        <v>2113</v>
      </c>
      <c r="G739" s="129" t="s">
        <v>162</v>
      </c>
      <c r="H739" s="130">
        <v>36.200000000000003</v>
      </c>
      <c r="I739" s="131"/>
      <c r="J739" s="132">
        <f>ROUND(I739*H739,2)</f>
        <v>0</v>
      </c>
      <c r="K739" s="133"/>
      <c r="L739" s="32"/>
      <c r="M739" s="134" t="s">
        <v>19</v>
      </c>
      <c r="N739" s="135" t="s">
        <v>45</v>
      </c>
      <c r="P739" s="136">
        <f>O739*H739</f>
        <v>0</v>
      </c>
      <c r="Q739" s="136">
        <v>0</v>
      </c>
      <c r="R739" s="136">
        <f>Q739*H739</f>
        <v>0</v>
      </c>
      <c r="S739" s="136">
        <v>7.5999999999999998E-2</v>
      </c>
      <c r="T739" s="137">
        <f>S739*H739</f>
        <v>2.7512000000000003</v>
      </c>
      <c r="AR739" s="138" t="s">
        <v>95</v>
      </c>
      <c r="AT739" s="138" t="s">
        <v>144</v>
      </c>
      <c r="AU739" s="138" t="s">
        <v>82</v>
      </c>
      <c r="AY739" s="17" t="s">
        <v>141</v>
      </c>
      <c r="BE739" s="139">
        <f>IF(N739="základní",J739,0)</f>
        <v>0</v>
      </c>
      <c r="BF739" s="139">
        <f>IF(N739="snížená",J739,0)</f>
        <v>0</v>
      </c>
      <c r="BG739" s="139">
        <f>IF(N739="zákl. přenesená",J739,0)</f>
        <v>0</v>
      </c>
      <c r="BH739" s="139">
        <f>IF(N739="sníž. přenesená",J739,0)</f>
        <v>0</v>
      </c>
      <c r="BI739" s="139">
        <f>IF(N739="nulová",J739,0)</f>
        <v>0</v>
      </c>
      <c r="BJ739" s="17" t="s">
        <v>82</v>
      </c>
      <c r="BK739" s="139">
        <f>ROUND(I739*H739,2)</f>
        <v>0</v>
      </c>
      <c r="BL739" s="17" t="s">
        <v>95</v>
      </c>
      <c r="BM739" s="138" t="s">
        <v>2114</v>
      </c>
    </row>
    <row r="740" spans="2:65" s="1" customFormat="1" ht="11.25">
      <c r="B740" s="32"/>
      <c r="D740" s="152" t="s">
        <v>224</v>
      </c>
      <c r="F740" s="153" t="s">
        <v>2115</v>
      </c>
      <c r="I740" s="154"/>
      <c r="L740" s="32"/>
      <c r="M740" s="155"/>
      <c r="T740" s="53"/>
      <c r="AT740" s="17" t="s">
        <v>224</v>
      </c>
      <c r="AU740" s="17" t="s">
        <v>82</v>
      </c>
    </row>
    <row r="741" spans="2:65" s="14" customFormat="1" ht="11.25">
      <c r="B741" s="183"/>
      <c r="D741" s="156" t="s">
        <v>228</v>
      </c>
      <c r="E741" s="184" t="s">
        <v>19</v>
      </c>
      <c r="F741" s="185" t="s">
        <v>1567</v>
      </c>
      <c r="H741" s="184" t="s">
        <v>19</v>
      </c>
      <c r="I741" s="186"/>
      <c r="L741" s="183"/>
      <c r="M741" s="187"/>
      <c r="T741" s="188"/>
      <c r="AT741" s="184" t="s">
        <v>228</v>
      </c>
      <c r="AU741" s="184" t="s">
        <v>82</v>
      </c>
      <c r="AV741" s="14" t="s">
        <v>78</v>
      </c>
      <c r="AW741" s="14" t="s">
        <v>35</v>
      </c>
      <c r="AX741" s="14" t="s">
        <v>73</v>
      </c>
      <c r="AY741" s="184" t="s">
        <v>141</v>
      </c>
    </row>
    <row r="742" spans="2:65" s="12" customFormat="1" ht="11.25">
      <c r="B742" s="158"/>
      <c r="D742" s="156" t="s">
        <v>228</v>
      </c>
      <c r="E742" s="159" t="s">
        <v>19</v>
      </c>
      <c r="F742" s="160" t="s">
        <v>2116</v>
      </c>
      <c r="H742" s="161">
        <v>5.91</v>
      </c>
      <c r="I742" s="162"/>
      <c r="L742" s="158"/>
      <c r="M742" s="163"/>
      <c r="T742" s="164"/>
      <c r="AT742" s="159" t="s">
        <v>228</v>
      </c>
      <c r="AU742" s="159" t="s">
        <v>82</v>
      </c>
      <c r="AV742" s="12" t="s">
        <v>82</v>
      </c>
      <c r="AW742" s="12" t="s">
        <v>35</v>
      </c>
      <c r="AX742" s="12" t="s">
        <v>73</v>
      </c>
      <c r="AY742" s="159" t="s">
        <v>141</v>
      </c>
    </row>
    <row r="743" spans="2:65" s="12" customFormat="1" ht="11.25">
      <c r="B743" s="158"/>
      <c r="D743" s="156" t="s">
        <v>228</v>
      </c>
      <c r="E743" s="159" t="s">
        <v>19</v>
      </c>
      <c r="F743" s="160" t="s">
        <v>2117</v>
      </c>
      <c r="H743" s="161">
        <v>1.379</v>
      </c>
      <c r="I743" s="162"/>
      <c r="L743" s="158"/>
      <c r="M743" s="163"/>
      <c r="T743" s="164"/>
      <c r="AT743" s="159" t="s">
        <v>228</v>
      </c>
      <c r="AU743" s="159" t="s">
        <v>82</v>
      </c>
      <c r="AV743" s="12" t="s">
        <v>82</v>
      </c>
      <c r="AW743" s="12" t="s">
        <v>35</v>
      </c>
      <c r="AX743" s="12" t="s">
        <v>73</v>
      </c>
      <c r="AY743" s="159" t="s">
        <v>141</v>
      </c>
    </row>
    <row r="744" spans="2:65" s="12" customFormat="1" ht="11.25">
      <c r="B744" s="158"/>
      <c r="D744" s="156" t="s">
        <v>228</v>
      </c>
      <c r="E744" s="159" t="s">
        <v>19</v>
      </c>
      <c r="F744" s="160" t="s">
        <v>2118</v>
      </c>
      <c r="H744" s="161">
        <v>4.7279999999999998</v>
      </c>
      <c r="I744" s="162"/>
      <c r="L744" s="158"/>
      <c r="M744" s="163"/>
      <c r="T744" s="164"/>
      <c r="AT744" s="159" t="s">
        <v>228</v>
      </c>
      <c r="AU744" s="159" t="s">
        <v>82</v>
      </c>
      <c r="AV744" s="12" t="s">
        <v>82</v>
      </c>
      <c r="AW744" s="12" t="s">
        <v>35</v>
      </c>
      <c r="AX744" s="12" t="s">
        <v>73</v>
      </c>
      <c r="AY744" s="159" t="s">
        <v>141</v>
      </c>
    </row>
    <row r="745" spans="2:65" s="12" customFormat="1" ht="11.25">
      <c r="B745" s="158"/>
      <c r="D745" s="156" t="s">
        <v>228</v>
      </c>
      <c r="E745" s="159" t="s">
        <v>19</v>
      </c>
      <c r="F745" s="160" t="s">
        <v>2119</v>
      </c>
      <c r="H745" s="161">
        <v>1.7729999999999999</v>
      </c>
      <c r="I745" s="162"/>
      <c r="L745" s="158"/>
      <c r="M745" s="163"/>
      <c r="T745" s="164"/>
      <c r="AT745" s="159" t="s">
        <v>228</v>
      </c>
      <c r="AU745" s="159" t="s">
        <v>82</v>
      </c>
      <c r="AV745" s="12" t="s">
        <v>82</v>
      </c>
      <c r="AW745" s="12" t="s">
        <v>35</v>
      </c>
      <c r="AX745" s="12" t="s">
        <v>73</v>
      </c>
      <c r="AY745" s="159" t="s">
        <v>141</v>
      </c>
    </row>
    <row r="746" spans="2:65" s="14" customFormat="1" ht="11.25">
      <c r="B746" s="183"/>
      <c r="D746" s="156" t="s">
        <v>228</v>
      </c>
      <c r="E746" s="184" t="s">
        <v>19</v>
      </c>
      <c r="F746" s="185" t="s">
        <v>1572</v>
      </c>
      <c r="H746" s="184" t="s">
        <v>19</v>
      </c>
      <c r="I746" s="186"/>
      <c r="L746" s="183"/>
      <c r="M746" s="187"/>
      <c r="T746" s="188"/>
      <c r="AT746" s="184" t="s">
        <v>228</v>
      </c>
      <c r="AU746" s="184" t="s">
        <v>82</v>
      </c>
      <c r="AV746" s="14" t="s">
        <v>78</v>
      </c>
      <c r="AW746" s="14" t="s">
        <v>35</v>
      </c>
      <c r="AX746" s="14" t="s">
        <v>73</v>
      </c>
      <c r="AY746" s="184" t="s">
        <v>141</v>
      </c>
    </row>
    <row r="747" spans="2:65" s="12" customFormat="1" ht="11.25">
      <c r="B747" s="158"/>
      <c r="D747" s="156" t="s">
        <v>228</v>
      </c>
      <c r="E747" s="159" t="s">
        <v>19</v>
      </c>
      <c r="F747" s="160" t="s">
        <v>2120</v>
      </c>
      <c r="H747" s="161">
        <v>11.032</v>
      </c>
      <c r="I747" s="162"/>
      <c r="L747" s="158"/>
      <c r="M747" s="163"/>
      <c r="T747" s="164"/>
      <c r="AT747" s="159" t="s">
        <v>228</v>
      </c>
      <c r="AU747" s="159" t="s">
        <v>82</v>
      </c>
      <c r="AV747" s="12" t="s">
        <v>82</v>
      </c>
      <c r="AW747" s="12" t="s">
        <v>35</v>
      </c>
      <c r="AX747" s="12" t="s">
        <v>73</v>
      </c>
      <c r="AY747" s="159" t="s">
        <v>141</v>
      </c>
    </row>
    <row r="748" spans="2:65" s="12" customFormat="1" ht="11.25">
      <c r="B748" s="158"/>
      <c r="D748" s="156" t="s">
        <v>228</v>
      </c>
      <c r="E748" s="159" t="s">
        <v>19</v>
      </c>
      <c r="F748" s="160" t="s">
        <v>2121</v>
      </c>
      <c r="H748" s="161">
        <v>3.5459999999999998</v>
      </c>
      <c r="I748" s="162"/>
      <c r="L748" s="158"/>
      <c r="M748" s="163"/>
      <c r="T748" s="164"/>
      <c r="AT748" s="159" t="s">
        <v>228</v>
      </c>
      <c r="AU748" s="159" t="s">
        <v>82</v>
      </c>
      <c r="AV748" s="12" t="s">
        <v>82</v>
      </c>
      <c r="AW748" s="12" t="s">
        <v>35</v>
      </c>
      <c r="AX748" s="12" t="s">
        <v>73</v>
      </c>
      <c r="AY748" s="159" t="s">
        <v>141</v>
      </c>
    </row>
    <row r="749" spans="2:65" s="12" customFormat="1" ht="11.25">
      <c r="B749" s="158"/>
      <c r="D749" s="156" t="s">
        <v>228</v>
      </c>
      <c r="E749" s="159" t="s">
        <v>19</v>
      </c>
      <c r="F749" s="160" t="s">
        <v>2116</v>
      </c>
      <c r="H749" s="161">
        <v>5.91</v>
      </c>
      <c r="I749" s="162"/>
      <c r="L749" s="158"/>
      <c r="M749" s="163"/>
      <c r="T749" s="164"/>
      <c r="AT749" s="159" t="s">
        <v>228</v>
      </c>
      <c r="AU749" s="159" t="s">
        <v>82</v>
      </c>
      <c r="AV749" s="12" t="s">
        <v>82</v>
      </c>
      <c r="AW749" s="12" t="s">
        <v>35</v>
      </c>
      <c r="AX749" s="12" t="s">
        <v>73</v>
      </c>
      <c r="AY749" s="159" t="s">
        <v>141</v>
      </c>
    </row>
    <row r="750" spans="2:65" s="12" customFormat="1" ht="11.25">
      <c r="B750" s="158"/>
      <c r="D750" s="156" t="s">
        <v>228</v>
      </c>
      <c r="E750" s="159" t="s">
        <v>19</v>
      </c>
      <c r="F750" s="160" t="s">
        <v>2122</v>
      </c>
      <c r="H750" s="161">
        <v>1.9</v>
      </c>
      <c r="I750" s="162"/>
      <c r="L750" s="158"/>
      <c r="M750" s="163"/>
      <c r="T750" s="164"/>
      <c r="AT750" s="159" t="s">
        <v>228</v>
      </c>
      <c r="AU750" s="159" t="s">
        <v>82</v>
      </c>
      <c r="AV750" s="12" t="s">
        <v>82</v>
      </c>
      <c r="AW750" s="12" t="s">
        <v>35</v>
      </c>
      <c r="AX750" s="12" t="s">
        <v>73</v>
      </c>
      <c r="AY750" s="159" t="s">
        <v>141</v>
      </c>
    </row>
    <row r="751" spans="2:65" s="13" customFormat="1" ht="11.25">
      <c r="B751" s="165"/>
      <c r="D751" s="156" t="s">
        <v>228</v>
      </c>
      <c r="E751" s="166" t="s">
        <v>19</v>
      </c>
      <c r="F751" s="167" t="s">
        <v>256</v>
      </c>
      <c r="H751" s="168">
        <v>36.177999999999997</v>
      </c>
      <c r="I751" s="169"/>
      <c r="L751" s="165"/>
      <c r="M751" s="170"/>
      <c r="T751" s="171"/>
      <c r="AT751" s="166" t="s">
        <v>228</v>
      </c>
      <c r="AU751" s="166" t="s">
        <v>82</v>
      </c>
      <c r="AV751" s="13" t="s">
        <v>95</v>
      </c>
      <c r="AW751" s="13" t="s">
        <v>35</v>
      </c>
      <c r="AX751" s="13" t="s">
        <v>73</v>
      </c>
      <c r="AY751" s="166" t="s">
        <v>141</v>
      </c>
    </row>
    <row r="752" spans="2:65" s="12" customFormat="1" ht="11.25">
      <c r="B752" s="158"/>
      <c r="D752" s="156" t="s">
        <v>228</v>
      </c>
      <c r="E752" s="159" t="s">
        <v>19</v>
      </c>
      <c r="F752" s="160" t="s">
        <v>2123</v>
      </c>
      <c r="H752" s="161">
        <v>36.200000000000003</v>
      </c>
      <c r="I752" s="162"/>
      <c r="L752" s="158"/>
      <c r="M752" s="163"/>
      <c r="T752" s="164"/>
      <c r="AT752" s="159" t="s">
        <v>228</v>
      </c>
      <c r="AU752" s="159" t="s">
        <v>82</v>
      </c>
      <c r="AV752" s="12" t="s">
        <v>82</v>
      </c>
      <c r="AW752" s="12" t="s">
        <v>35</v>
      </c>
      <c r="AX752" s="12" t="s">
        <v>78</v>
      </c>
      <c r="AY752" s="159" t="s">
        <v>141</v>
      </c>
    </row>
    <row r="753" spans="2:65" s="1" customFormat="1" ht="33" customHeight="1">
      <c r="B753" s="32"/>
      <c r="C753" s="126" t="s">
        <v>711</v>
      </c>
      <c r="D753" s="126" t="s">
        <v>144</v>
      </c>
      <c r="E753" s="127" t="s">
        <v>2124</v>
      </c>
      <c r="F753" s="128" t="s">
        <v>2125</v>
      </c>
      <c r="G753" s="129" t="s">
        <v>162</v>
      </c>
      <c r="H753" s="130">
        <v>1.2430000000000001</v>
      </c>
      <c r="I753" s="131"/>
      <c r="J753" s="132">
        <f>ROUND(I753*H753,2)</f>
        <v>0</v>
      </c>
      <c r="K753" s="133"/>
      <c r="L753" s="32"/>
      <c r="M753" s="134" t="s">
        <v>19</v>
      </c>
      <c r="N753" s="135" t="s">
        <v>45</v>
      </c>
      <c r="P753" s="136">
        <f>O753*H753</f>
        <v>0</v>
      </c>
      <c r="Q753" s="136">
        <v>0</v>
      </c>
      <c r="R753" s="136">
        <f>Q753*H753</f>
        <v>0</v>
      </c>
      <c r="S753" s="136">
        <v>7.2999999999999995E-2</v>
      </c>
      <c r="T753" s="137">
        <f>S753*H753</f>
        <v>9.0739E-2</v>
      </c>
      <c r="AR753" s="138" t="s">
        <v>95</v>
      </c>
      <c r="AT753" s="138" t="s">
        <v>144</v>
      </c>
      <c r="AU753" s="138" t="s">
        <v>82</v>
      </c>
      <c r="AY753" s="17" t="s">
        <v>141</v>
      </c>
      <c r="BE753" s="139">
        <f>IF(N753="základní",J753,0)</f>
        <v>0</v>
      </c>
      <c r="BF753" s="139">
        <f>IF(N753="snížená",J753,0)</f>
        <v>0</v>
      </c>
      <c r="BG753" s="139">
        <f>IF(N753="zákl. přenesená",J753,0)</f>
        <v>0</v>
      </c>
      <c r="BH753" s="139">
        <f>IF(N753="sníž. přenesená",J753,0)</f>
        <v>0</v>
      </c>
      <c r="BI753" s="139">
        <f>IF(N753="nulová",J753,0)</f>
        <v>0</v>
      </c>
      <c r="BJ753" s="17" t="s">
        <v>82</v>
      </c>
      <c r="BK753" s="139">
        <f>ROUND(I753*H753,2)</f>
        <v>0</v>
      </c>
      <c r="BL753" s="17" t="s">
        <v>95</v>
      </c>
      <c r="BM753" s="138" t="s">
        <v>2126</v>
      </c>
    </row>
    <row r="754" spans="2:65" s="1" customFormat="1" ht="11.25">
      <c r="B754" s="32"/>
      <c r="D754" s="152" t="s">
        <v>224</v>
      </c>
      <c r="F754" s="153" t="s">
        <v>2127</v>
      </c>
      <c r="I754" s="154"/>
      <c r="L754" s="32"/>
      <c r="M754" s="155"/>
      <c r="T754" s="53"/>
      <c r="AT754" s="17" t="s">
        <v>224</v>
      </c>
      <c r="AU754" s="17" t="s">
        <v>82</v>
      </c>
    </row>
    <row r="755" spans="2:65" s="14" customFormat="1" ht="11.25">
      <c r="B755" s="183"/>
      <c r="D755" s="156" t="s">
        <v>228</v>
      </c>
      <c r="E755" s="184" t="s">
        <v>19</v>
      </c>
      <c r="F755" s="185" t="s">
        <v>2128</v>
      </c>
      <c r="H755" s="184" t="s">
        <v>19</v>
      </c>
      <c r="I755" s="186"/>
      <c r="L755" s="183"/>
      <c r="M755" s="187"/>
      <c r="T755" s="188"/>
      <c r="AT755" s="184" t="s">
        <v>228</v>
      </c>
      <c r="AU755" s="184" t="s">
        <v>82</v>
      </c>
      <c r="AV755" s="14" t="s">
        <v>78</v>
      </c>
      <c r="AW755" s="14" t="s">
        <v>35</v>
      </c>
      <c r="AX755" s="14" t="s">
        <v>73</v>
      </c>
      <c r="AY755" s="184" t="s">
        <v>141</v>
      </c>
    </row>
    <row r="756" spans="2:65" s="12" customFormat="1" ht="11.25">
      <c r="B756" s="158"/>
      <c r="D756" s="156" t="s">
        <v>228</v>
      </c>
      <c r="E756" s="159" t="s">
        <v>19</v>
      </c>
      <c r="F756" s="160" t="s">
        <v>2129</v>
      </c>
      <c r="H756" s="161">
        <v>0.59399999999999997</v>
      </c>
      <c r="I756" s="162"/>
      <c r="L756" s="158"/>
      <c r="M756" s="163"/>
      <c r="T756" s="164"/>
      <c r="AT756" s="159" t="s">
        <v>228</v>
      </c>
      <c r="AU756" s="159" t="s">
        <v>82</v>
      </c>
      <c r="AV756" s="12" t="s">
        <v>82</v>
      </c>
      <c r="AW756" s="12" t="s">
        <v>35</v>
      </c>
      <c r="AX756" s="12" t="s">
        <v>73</v>
      </c>
      <c r="AY756" s="159" t="s">
        <v>141</v>
      </c>
    </row>
    <row r="757" spans="2:65" s="12" customFormat="1" ht="11.25">
      <c r="B757" s="158"/>
      <c r="D757" s="156" t="s">
        <v>228</v>
      </c>
      <c r="E757" s="159" t="s">
        <v>19</v>
      </c>
      <c r="F757" s="160" t="s">
        <v>2130</v>
      </c>
      <c r="H757" s="161">
        <v>0.313</v>
      </c>
      <c r="I757" s="162"/>
      <c r="L757" s="158"/>
      <c r="M757" s="163"/>
      <c r="T757" s="164"/>
      <c r="AT757" s="159" t="s">
        <v>228</v>
      </c>
      <c r="AU757" s="159" t="s">
        <v>82</v>
      </c>
      <c r="AV757" s="12" t="s">
        <v>82</v>
      </c>
      <c r="AW757" s="12" t="s">
        <v>35</v>
      </c>
      <c r="AX757" s="12" t="s">
        <v>73</v>
      </c>
      <c r="AY757" s="159" t="s">
        <v>141</v>
      </c>
    </row>
    <row r="758" spans="2:65" s="12" customFormat="1" ht="11.25">
      <c r="B758" s="158"/>
      <c r="D758" s="156" t="s">
        <v>228</v>
      </c>
      <c r="E758" s="159" t="s">
        <v>19</v>
      </c>
      <c r="F758" s="160" t="s">
        <v>1941</v>
      </c>
      <c r="H758" s="161">
        <v>0.33600000000000002</v>
      </c>
      <c r="I758" s="162"/>
      <c r="L758" s="158"/>
      <c r="M758" s="163"/>
      <c r="T758" s="164"/>
      <c r="AT758" s="159" t="s">
        <v>228</v>
      </c>
      <c r="AU758" s="159" t="s">
        <v>82</v>
      </c>
      <c r="AV758" s="12" t="s">
        <v>82</v>
      </c>
      <c r="AW758" s="12" t="s">
        <v>35</v>
      </c>
      <c r="AX758" s="12" t="s">
        <v>73</v>
      </c>
      <c r="AY758" s="159" t="s">
        <v>141</v>
      </c>
    </row>
    <row r="759" spans="2:65" s="13" customFormat="1" ht="11.25">
      <c r="B759" s="165"/>
      <c r="D759" s="156" t="s">
        <v>228</v>
      </c>
      <c r="E759" s="166" t="s">
        <v>19</v>
      </c>
      <c r="F759" s="167" t="s">
        <v>256</v>
      </c>
      <c r="H759" s="168">
        <v>1.2430000000000001</v>
      </c>
      <c r="I759" s="169"/>
      <c r="L759" s="165"/>
      <c r="M759" s="170"/>
      <c r="T759" s="171"/>
      <c r="AT759" s="166" t="s">
        <v>228</v>
      </c>
      <c r="AU759" s="166" t="s">
        <v>82</v>
      </c>
      <c r="AV759" s="13" t="s">
        <v>95</v>
      </c>
      <c r="AW759" s="13" t="s">
        <v>35</v>
      </c>
      <c r="AX759" s="13" t="s">
        <v>78</v>
      </c>
      <c r="AY759" s="166" t="s">
        <v>141</v>
      </c>
    </row>
    <row r="760" spans="2:65" s="1" customFormat="1" ht="21.75" customHeight="1">
      <c r="B760" s="32"/>
      <c r="C760" s="126" t="s">
        <v>715</v>
      </c>
      <c r="D760" s="126" t="s">
        <v>144</v>
      </c>
      <c r="E760" s="127" t="s">
        <v>2131</v>
      </c>
      <c r="F760" s="128" t="s">
        <v>2132</v>
      </c>
      <c r="G760" s="129" t="s">
        <v>162</v>
      </c>
      <c r="H760" s="130">
        <v>3.3490000000000002</v>
      </c>
      <c r="I760" s="131"/>
      <c r="J760" s="132">
        <f>ROUND(I760*H760,2)</f>
        <v>0</v>
      </c>
      <c r="K760" s="133"/>
      <c r="L760" s="32"/>
      <c r="M760" s="134" t="s">
        <v>19</v>
      </c>
      <c r="N760" s="135" t="s">
        <v>45</v>
      </c>
      <c r="P760" s="136">
        <f>O760*H760</f>
        <v>0</v>
      </c>
      <c r="Q760" s="136">
        <v>0</v>
      </c>
      <c r="R760" s="136">
        <f>Q760*H760</f>
        <v>0</v>
      </c>
      <c r="S760" s="136">
        <v>8.3000000000000004E-2</v>
      </c>
      <c r="T760" s="137">
        <f>S760*H760</f>
        <v>0.27796700000000002</v>
      </c>
      <c r="AR760" s="138" t="s">
        <v>95</v>
      </c>
      <c r="AT760" s="138" t="s">
        <v>144</v>
      </c>
      <c r="AU760" s="138" t="s">
        <v>82</v>
      </c>
      <c r="AY760" s="17" t="s">
        <v>141</v>
      </c>
      <c r="BE760" s="139">
        <f>IF(N760="základní",J760,0)</f>
        <v>0</v>
      </c>
      <c r="BF760" s="139">
        <f>IF(N760="snížená",J760,0)</f>
        <v>0</v>
      </c>
      <c r="BG760" s="139">
        <f>IF(N760="zákl. přenesená",J760,0)</f>
        <v>0</v>
      </c>
      <c r="BH760" s="139">
        <f>IF(N760="sníž. přenesená",J760,0)</f>
        <v>0</v>
      </c>
      <c r="BI760" s="139">
        <f>IF(N760="nulová",J760,0)</f>
        <v>0</v>
      </c>
      <c r="BJ760" s="17" t="s">
        <v>82</v>
      </c>
      <c r="BK760" s="139">
        <f>ROUND(I760*H760,2)</f>
        <v>0</v>
      </c>
      <c r="BL760" s="17" t="s">
        <v>95</v>
      </c>
      <c r="BM760" s="138" t="s">
        <v>2133</v>
      </c>
    </row>
    <row r="761" spans="2:65" s="1" customFormat="1" ht="11.25">
      <c r="B761" s="32"/>
      <c r="D761" s="152" t="s">
        <v>224</v>
      </c>
      <c r="F761" s="153" t="s">
        <v>2134</v>
      </c>
      <c r="I761" s="154"/>
      <c r="L761" s="32"/>
      <c r="M761" s="155"/>
      <c r="T761" s="53"/>
      <c r="AT761" s="17" t="s">
        <v>224</v>
      </c>
      <c r="AU761" s="17" t="s">
        <v>82</v>
      </c>
    </row>
    <row r="762" spans="2:65" s="1" customFormat="1" ht="19.5">
      <c r="B762" s="32"/>
      <c r="D762" s="156" t="s">
        <v>226</v>
      </c>
      <c r="F762" s="157" t="s">
        <v>2135</v>
      </c>
      <c r="I762" s="154"/>
      <c r="L762" s="32"/>
      <c r="M762" s="155"/>
      <c r="T762" s="53"/>
      <c r="AT762" s="17" t="s">
        <v>226</v>
      </c>
      <c r="AU762" s="17" t="s">
        <v>82</v>
      </c>
    </row>
    <row r="763" spans="2:65" s="12" customFormat="1" ht="11.25">
      <c r="B763" s="158"/>
      <c r="D763" s="156" t="s">
        <v>228</v>
      </c>
      <c r="E763" s="159" t="s">
        <v>19</v>
      </c>
      <c r="F763" s="160" t="s">
        <v>2136</v>
      </c>
      <c r="H763" s="161">
        <v>1.5760000000000001</v>
      </c>
      <c r="I763" s="162"/>
      <c r="L763" s="158"/>
      <c r="M763" s="163"/>
      <c r="T763" s="164"/>
      <c r="AT763" s="159" t="s">
        <v>228</v>
      </c>
      <c r="AU763" s="159" t="s">
        <v>82</v>
      </c>
      <c r="AV763" s="12" t="s">
        <v>82</v>
      </c>
      <c r="AW763" s="12" t="s">
        <v>35</v>
      </c>
      <c r="AX763" s="12" t="s">
        <v>73</v>
      </c>
      <c r="AY763" s="159" t="s">
        <v>141</v>
      </c>
    </row>
    <row r="764" spans="2:65" s="12" customFormat="1" ht="11.25">
      <c r="B764" s="158"/>
      <c r="D764" s="156" t="s">
        <v>228</v>
      </c>
      <c r="E764" s="159" t="s">
        <v>19</v>
      </c>
      <c r="F764" s="160" t="s">
        <v>2119</v>
      </c>
      <c r="H764" s="161">
        <v>1.7729999999999999</v>
      </c>
      <c r="I764" s="162"/>
      <c r="L764" s="158"/>
      <c r="M764" s="163"/>
      <c r="T764" s="164"/>
      <c r="AT764" s="159" t="s">
        <v>228</v>
      </c>
      <c r="AU764" s="159" t="s">
        <v>82</v>
      </c>
      <c r="AV764" s="12" t="s">
        <v>82</v>
      </c>
      <c r="AW764" s="12" t="s">
        <v>35</v>
      </c>
      <c r="AX764" s="12" t="s">
        <v>73</v>
      </c>
      <c r="AY764" s="159" t="s">
        <v>141</v>
      </c>
    </row>
    <row r="765" spans="2:65" s="13" customFormat="1" ht="11.25">
      <c r="B765" s="165"/>
      <c r="D765" s="156" t="s">
        <v>228</v>
      </c>
      <c r="E765" s="166" t="s">
        <v>19</v>
      </c>
      <c r="F765" s="167" t="s">
        <v>256</v>
      </c>
      <c r="H765" s="168">
        <v>3.3490000000000002</v>
      </c>
      <c r="I765" s="169"/>
      <c r="L765" s="165"/>
      <c r="M765" s="170"/>
      <c r="T765" s="171"/>
      <c r="AT765" s="166" t="s">
        <v>228</v>
      </c>
      <c r="AU765" s="166" t="s">
        <v>82</v>
      </c>
      <c r="AV765" s="13" t="s">
        <v>95</v>
      </c>
      <c r="AW765" s="13" t="s">
        <v>35</v>
      </c>
      <c r="AX765" s="13" t="s">
        <v>78</v>
      </c>
      <c r="AY765" s="166" t="s">
        <v>141</v>
      </c>
    </row>
    <row r="766" spans="2:65" s="1" customFormat="1" ht="55.5" customHeight="1">
      <c r="B766" s="32"/>
      <c r="C766" s="126" t="s">
        <v>719</v>
      </c>
      <c r="D766" s="126" t="s">
        <v>144</v>
      </c>
      <c r="E766" s="127" t="s">
        <v>2137</v>
      </c>
      <c r="F766" s="128" t="s">
        <v>2138</v>
      </c>
      <c r="G766" s="129" t="s">
        <v>344</v>
      </c>
      <c r="H766" s="130">
        <v>2</v>
      </c>
      <c r="I766" s="131"/>
      <c r="J766" s="132">
        <f>ROUND(I766*H766,2)</f>
        <v>0</v>
      </c>
      <c r="K766" s="133"/>
      <c r="L766" s="32"/>
      <c r="M766" s="134" t="s">
        <v>19</v>
      </c>
      <c r="N766" s="135" t="s">
        <v>45</v>
      </c>
      <c r="P766" s="136">
        <f>O766*H766</f>
        <v>0</v>
      </c>
      <c r="Q766" s="136">
        <v>0</v>
      </c>
      <c r="R766" s="136">
        <f>Q766*H766</f>
        <v>0</v>
      </c>
      <c r="S766" s="136">
        <v>9.9000000000000005E-2</v>
      </c>
      <c r="T766" s="137">
        <f>S766*H766</f>
        <v>0.19800000000000001</v>
      </c>
      <c r="AR766" s="138" t="s">
        <v>95</v>
      </c>
      <c r="AT766" s="138" t="s">
        <v>144</v>
      </c>
      <c r="AU766" s="138" t="s">
        <v>82</v>
      </c>
      <c r="AY766" s="17" t="s">
        <v>141</v>
      </c>
      <c r="BE766" s="139">
        <f>IF(N766="základní",J766,0)</f>
        <v>0</v>
      </c>
      <c r="BF766" s="139">
        <f>IF(N766="snížená",J766,0)</f>
        <v>0</v>
      </c>
      <c r="BG766" s="139">
        <f>IF(N766="zákl. přenesená",J766,0)</f>
        <v>0</v>
      </c>
      <c r="BH766" s="139">
        <f>IF(N766="sníž. přenesená",J766,0)</f>
        <v>0</v>
      </c>
      <c r="BI766" s="139">
        <f>IF(N766="nulová",J766,0)</f>
        <v>0</v>
      </c>
      <c r="BJ766" s="17" t="s">
        <v>82</v>
      </c>
      <c r="BK766" s="139">
        <f>ROUND(I766*H766,2)</f>
        <v>0</v>
      </c>
      <c r="BL766" s="17" t="s">
        <v>95</v>
      </c>
      <c r="BM766" s="138" t="s">
        <v>2139</v>
      </c>
    </row>
    <row r="767" spans="2:65" s="1" customFormat="1" ht="11.25">
      <c r="B767" s="32"/>
      <c r="D767" s="152" t="s">
        <v>224</v>
      </c>
      <c r="F767" s="153" t="s">
        <v>2140</v>
      </c>
      <c r="I767" s="154"/>
      <c r="L767" s="32"/>
      <c r="M767" s="155"/>
      <c r="T767" s="53"/>
      <c r="AT767" s="17" t="s">
        <v>224</v>
      </c>
      <c r="AU767" s="17" t="s">
        <v>82</v>
      </c>
    </row>
    <row r="768" spans="2:65" s="14" customFormat="1" ht="11.25">
      <c r="B768" s="183"/>
      <c r="D768" s="156" t="s">
        <v>228</v>
      </c>
      <c r="E768" s="184" t="s">
        <v>19</v>
      </c>
      <c r="F768" s="185" t="s">
        <v>2141</v>
      </c>
      <c r="H768" s="184" t="s">
        <v>19</v>
      </c>
      <c r="I768" s="186"/>
      <c r="L768" s="183"/>
      <c r="M768" s="187"/>
      <c r="T768" s="188"/>
      <c r="AT768" s="184" t="s">
        <v>228</v>
      </c>
      <c r="AU768" s="184" t="s">
        <v>82</v>
      </c>
      <c r="AV768" s="14" t="s">
        <v>78</v>
      </c>
      <c r="AW768" s="14" t="s">
        <v>35</v>
      </c>
      <c r="AX768" s="14" t="s">
        <v>73</v>
      </c>
      <c r="AY768" s="184" t="s">
        <v>141</v>
      </c>
    </row>
    <row r="769" spans="2:65" s="12" customFormat="1" ht="11.25">
      <c r="B769" s="158"/>
      <c r="D769" s="156" t="s">
        <v>228</v>
      </c>
      <c r="E769" s="159" t="s">
        <v>19</v>
      </c>
      <c r="F769" s="160" t="s">
        <v>82</v>
      </c>
      <c r="H769" s="161">
        <v>2</v>
      </c>
      <c r="I769" s="162"/>
      <c r="L769" s="158"/>
      <c r="M769" s="163"/>
      <c r="T769" s="164"/>
      <c r="AT769" s="159" t="s">
        <v>228</v>
      </c>
      <c r="AU769" s="159" t="s">
        <v>82</v>
      </c>
      <c r="AV769" s="12" t="s">
        <v>82</v>
      </c>
      <c r="AW769" s="12" t="s">
        <v>35</v>
      </c>
      <c r="AX769" s="12" t="s">
        <v>78</v>
      </c>
      <c r="AY769" s="159" t="s">
        <v>141</v>
      </c>
    </row>
    <row r="770" spans="2:65" s="1" customFormat="1" ht="55.5" customHeight="1">
      <c r="B770" s="32"/>
      <c r="C770" s="126" t="s">
        <v>723</v>
      </c>
      <c r="D770" s="126" t="s">
        <v>144</v>
      </c>
      <c r="E770" s="127" t="s">
        <v>2142</v>
      </c>
      <c r="F770" s="128" t="s">
        <v>2143</v>
      </c>
      <c r="G770" s="129" t="s">
        <v>162</v>
      </c>
      <c r="H770" s="130">
        <v>1.82</v>
      </c>
      <c r="I770" s="131"/>
      <c r="J770" s="132">
        <f>ROUND(I770*H770,2)</f>
        <v>0</v>
      </c>
      <c r="K770" s="133"/>
      <c r="L770" s="32"/>
      <c r="M770" s="134" t="s">
        <v>19</v>
      </c>
      <c r="N770" s="135" t="s">
        <v>45</v>
      </c>
      <c r="P770" s="136">
        <f>O770*H770</f>
        <v>0</v>
      </c>
      <c r="Q770" s="136">
        <v>0</v>
      </c>
      <c r="R770" s="136">
        <f>Q770*H770</f>
        <v>0</v>
      </c>
      <c r="S770" s="136">
        <v>0.27</v>
      </c>
      <c r="T770" s="137">
        <f>S770*H770</f>
        <v>0.49140000000000006</v>
      </c>
      <c r="AR770" s="138" t="s">
        <v>95</v>
      </c>
      <c r="AT770" s="138" t="s">
        <v>144</v>
      </c>
      <c r="AU770" s="138" t="s">
        <v>82</v>
      </c>
      <c r="AY770" s="17" t="s">
        <v>141</v>
      </c>
      <c r="BE770" s="139">
        <f>IF(N770="základní",J770,0)</f>
        <v>0</v>
      </c>
      <c r="BF770" s="139">
        <f>IF(N770="snížená",J770,0)</f>
        <v>0</v>
      </c>
      <c r="BG770" s="139">
        <f>IF(N770="zákl. přenesená",J770,0)</f>
        <v>0</v>
      </c>
      <c r="BH770" s="139">
        <f>IF(N770="sníž. přenesená",J770,0)</f>
        <v>0</v>
      </c>
      <c r="BI770" s="139">
        <f>IF(N770="nulová",J770,0)</f>
        <v>0</v>
      </c>
      <c r="BJ770" s="17" t="s">
        <v>82</v>
      </c>
      <c r="BK770" s="139">
        <f>ROUND(I770*H770,2)</f>
        <v>0</v>
      </c>
      <c r="BL770" s="17" t="s">
        <v>95</v>
      </c>
      <c r="BM770" s="138" t="s">
        <v>2144</v>
      </c>
    </row>
    <row r="771" spans="2:65" s="1" customFormat="1" ht="11.25">
      <c r="B771" s="32"/>
      <c r="D771" s="152" t="s">
        <v>224</v>
      </c>
      <c r="F771" s="153" t="s">
        <v>2145</v>
      </c>
      <c r="I771" s="154"/>
      <c r="L771" s="32"/>
      <c r="M771" s="155"/>
      <c r="T771" s="53"/>
      <c r="AT771" s="17" t="s">
        <v>224</v>
      </c>
      <c r="AU771" s="17" t="s">
        <v>82</v>
      </c>
    </row>
    <row r="772" spans="2:65" s="14" customFormat="1" ht="11.25">
      <c r="B772" s="183"/>
      <c r="D772" s="156" t="s">
        <v>228</v>
      </c>
      <c r="E772" s="184" t="s">
        <v>19</v>
      </c>
      <c r="F772" s="185" t="s">
        <v>2146</v>
      </c>
      <c r="H772" s="184" t="s">
        <v>19</v>
      </c>
      <c r="I772" s="186"/>
      <c r="L772" s="183"/>
      <c r="M772" s="187"/>
      <c r="T772" s="188"/>
      <c r="AT772" s="184" t="s">
        <v>228</v>
      </c>
      <c r="AU772" s="184" t="s">
        <v>82</v>
      </c>
      <c r="AV772" s="14" t="s">
        <v>78</v>
      </c>
      <c r="AW772" s="14" t="s">
        <v>35</v>
      </c>
      <c r="AX772" s="14" t="s">
        <v>73</v>
      </c>
      <c r="AY772" s="184" t="s">
        <v>141</v>
      </c>
    </row>
    <row r="773" spans="2:65" s="12" customFormat="1" ht="11.25">
      <c r="B773" s="158"/>
      <c r="D773" s="156" t="s">
        <v>228</v>
      </c>
      <c r="E773" s="159" t="s">
        <v>19</v>
      </c>
      <c r="F773" s="160" t="s">
        <v>1963</v>
      </c>
      <c r="H773" s="161">
        <v>1.8180000000000001</v>
      </c>
      <c r="I773" s="162"/>
      <c r="L773" s="158"/>
      <c r="M773" s="163"/>
      <c r="T773" s="164"/>
      <c r="AT773" s="159" t="s">
        <v>228</v>
      </c>
      <c r="AU773" s="159" t="s">
        <v>82</v>
      </c>
      <c r="AV773" s="12" t="s">
        <v>82</v>
      </c>
      <c r="AW773" s="12" t="s">
        <v>35</v>
      </c>
      <c r="AX773" s="12" t="s">
        <v>73</v>
      </c>
      <c r="AY773" s="159" t="s">
        <v>141</v>
      </c>
    </row>
    <row r="774" spans="2:65" s="12" customFormat="1" ht="11.25">
      <c r="B774" s="158"/>
      <c r="D774" s="156" t="s">
        <v>228</v>
      </c>
      <c r="E774" s="159" t="s">
        <v>19</v>
      </c>
      <c r="F774" s="160" t="s">
        <v>2147</v>
      </c>
      <c r="H774" s="161">
        <v>1.82</v>
      </c>
      <c r="I774" s="162"/>
      <c r="L774" s="158"/>
      <c r="M774" s="163"/>
      <c r="T774" s="164"/>
      <c r="AT774" s="159" t="s">
        <v>228</v>
      </c>
      <c r="AU774" s="159" t="s">
        <v>82</v>
      </c>
      <c r="AV774" s="12" t="s">
        <v>82</v>
      </c>
      <c r="AW774" s="12" t="s">
        <v>35</v>
      </c>
      <c r="AX774" s="12" t="s">
        <v>78</v>
      </c>
      <c r="AY774" s="159" t="s">
        <v>141</v>
      </c>
    </row>
    <row r="775" spans="2:65" s="1" customFormat="1" ht="55.5" customHeight="1">
      <c r="B775" s="32"/>
      <c r="C775" s="126" t="s">
        <v>727</v>
      </c>
      <c r="D775" s="126" t="s">
        <v>144</v>
      </c>
      <c r="E775" s="127" t="s">
        <v>2148</v>
      </c>
      <c r="F775" s="128" t="s">
        <v>2149</v>
      </c>
      <c r="G775" s="129" t="s">
        <v>147</v>
      </c>
      <c r="H775" s="130">
        <v>2.5</v>
      </c>
      <c r="I775" s="131"/>
      <c r="J775" s="132">
        <f>ROUND(I775*H775,2)</f>
        <v>0</v>
      </c>
      <c r="K775" s="133"/>
      <c r="L775" s="32"/>
      <c r="M775" s="134" t="s">
        <v>19</v>
      </c>
      <c r="N775" s="135" t="s">
        <v>45</v>
      </c>
      <c r="P775" s="136">
        <f>O775*H775</f>
        <v>0</v>
      </c>
      <c r="Q775" s="136">
        <v>0</v>
      </c>
      <c r="R775" s="136">
        <f>Q775*H775</f>
        <v>0</v>
      </c>
      <c r="S775" s="136">
        <v>1.8</v>
      </c>
      <c r="T775" s="137">
        <f>S775*H775</f>
        <v>4.5</v>
      </c>
      <c r="AR775" s="138" t="s">
        <v>95</v>
      </c>
      <c r="AT775" s="138" t="s">
        <v>144</v>
      </c>
      <c r="AU775" s="138" t="s">
        <v>82</v>
      </c>
      <c r="AY775" s="17" t="s">
        <v>141</v>
      </c>
      <c r="BE775" s="139">
        <f>IF(N775="základní",J775,0)</f>
        <v>0</v>
      </c>
      <c r="BF775" s="139">
        <f>IF(N775="snížená",J775,0)</f>
        <v>0</v>
      </c>
      <c r="BG775" s="139">
        <f>IF(N775="zákl. přenesená",J775,0)</f>
        <v>0</v>
      </c>
      <c r="BH775" s="139">
        <f>IF(N775="sníž. přenesená",J775,0)</f>
        <v>0</v>
      </c>
      <c r="BI775" s="139">
        <f>IF(N775="nulová",J775,0)</f>
        <v>0</v>
      </c>
      <c r="BJ775" s="17" t="s">
        <v>82</v>
      </c>
      <c r="BK775" s="139">
        <f>ROUND(I775*H775,2)</f>
        <v>0</v>
      </c>
      <c r="BL775" s="17" t="s">
        <v>95</v>
      </c>
      <c r="BM775" s="138" t="s">
        <v>2150</v>
      </c>
    </row>
    <row r="776" spans="2:65" s="1" customFormat="1" ht="11.25">
      <c r="B776" s="32"/>
      <c r="D776" s="152" t="s">
        <v>224</v>
      </c>
      <c r="F776" s="153" t="s">
        <v>2151</v>
      </c>
      <c r="I776" s="154"/>
      <c r="L776" s="32"/>
      <c r="M776" s="155"/>
      <c r="T776" s="53"/>
      <c r="AT776" s="17" t="s">
        <v>224</v>
      </c>
      <c r="AU776" s="17" t="s">
        <v>82</v>
      </c>
    </row>
    <row r="777" spans="2:65" s="14" customFormat="1" ht="11.25">
      <c r="B777" s="183"/>
      <c r="D777" s="156" t="s">
        <v>228</v>
      </c>
      <c r="E777" s="184" t="s">
        <v>19</v>
      </c>
      <c r="F777" s="185" t="s">
        <v>1567</v>
      </c>
      <c r="H777" s="184" t="s">
        <v>19</v>
      </c>
      <c r="I777" s="186"/>
      <c r="L777" s="183"/>
      <c r="M777" s="187"/>
      <c r="T777" s="188"/>
      <c r="AT777" s="184" t="s">
        <v>228</v>
      </c>
      <c r="AU777" s="184" t="s">
        <v>82</v>
      </c>
      <c r="AV777" s="14" t="s">
        <v>78</v>
      </c>
      <c r="AW777" s="14" t="s">
        <v>35</v>
      </c>
      <c r="AX777" s="14" t="s">
        <v>73</v>
      </c>
      <c r="AY777" s="184" t="s">
        <v>141</v>
      </c>
    </row>
    <row r="778" spans="2:65" s="14" customFormat="1" ht="11.25">
      <c r="B778" s="183"/>
      <c r="D778" s="156" t="s">
        <v>228</v>
      </c>
      <c r="E778" s="184" t="s">
        <v>19</v>
      </c>
      <c r="F778" s="185" t="s">
        <v>2096</v>
      </c>
      <c r="H778" s="184" t="s">
        <v>19</v>
      </c>
      <c r="I778" s="186"/>
      <c r="L778" s="183"/>
      <c r="M778" s="187"/>
      <c r="T778" s="188"/>
      <c r="AT778" s="184" t="s">
        <v>228</v>
      </c>
      <c r="AU778" s="184" t="s">
        <v>82</v>
      </c>
      <c r="AV778" s="14" t="s">
        <v>78</v>
      </c>
      <c r="AW778" s="14" t="s">
        <v>35</v>
      </c>
      <c r="AX778" s="14" t="s">
        <v>73</v>
      </c>
      <c r="AY778" s="184" t="s">
        <v>141</v>
      </c>
    </row>
    <row r="779" spans="2:65" s="12" customFormat="1" ht="11.25">
      <c r="B779" s="158"/>
      <c r="D779" s="156" t="s">
        <v>228</v>
      </c>
      <c r="E779" s="159" t="s">
        <v>19</v>
      </c>
      <c r="F779" s="160" t="s">
        <v>2152</v>
      </c>
      <c r="H779" s="161">
        <v>1.1080000000000001</v>
      </c>
      <c r="I779" s="162"/>
      <c r="L779" s="158"/>
      <c r="M779" s="163"/>
      <c r="T779" s="164"/>
      <c r="AT779" s="159" t="s">
        <v>228</v>
      </c>
      <c r="AU779" s="159" t="s">
        <v>82</v>
      </c>
      <c r="AV779" s="12" t="s">
        <v>82</v>
      </c>
      <c r="AW779" s="12" t="s">
        <v>35</v>
      </c>
      <c r="AX779" s="12" t="s">
        <v>73</v>
      </c>
      <c r="AY779" s="159" t="s">
        <v>141</v>
      </c>
    </row>
    <row r="780" spans="2:65" s="12" customFormat="1" ht="11.25">
      <c r="B780" s="158"/>
      <c r="D780" s="156" t="s">
        <v>228</v>
      </c>
      <c r="E780" s="159" t="s">
        <v>19</v>
      </c>
      <c r="F780" s="160" t="s">
        <v>2153</v>
      </c>
      <c r="H780" s="161">
        <v>0.13800000000000001</v>
      </c>
      <c r="I780" s="162"/>
      <c r="L780" s="158"/>
      <c r="M780" s="163"/>
      <c r="T780" s="164"/>
      <c r="AT780" s="159" t="s">
        <v>228</v>
      </c>
      <c r="AU780" s="159" t="s">
        <v>82</v>
      </c>
      <c r="AV780" s="12" t="s">
        <v>82</v>
      </c>
      <c r="AW780" s="12" t="s">
        <v>35</v>
      </c>
      <c r="AX780" s="12" t="s">
        <v>73</v>
      </c>
      <c r="AY780" s="159" t="s">
        <v>141</v>
      </c>
    </row>
    <row r="781" spans="2:65" s="14" customFormat="1" ht="11.25">
      <c r="B781" s="183"/>
      <c r="D781" s="156" t="s">
        <v>228</v>
      </c>
      <c r="E781" s="184" t="s">
        <v>19</v>
      </c>
      <c r="F781" s="185" t="s">
        <v>1572</v>
      </c>
      <c r="H781" s="184" t="s">
        <v>19</v>
      </c>
      <c r="I781" s="186"/>
      <c r="L781" s="183"/>
      <c r="M781" s="187"/>
      <c r="T781" s="188"/>
      <c r="AT781" s="184" t="s">
        <v>228</v>
      </c>
      <c r="AU781" s="184" t="s">
        <v>82</v>
      </c>
      <c r="AV781" s="14" t="s">
        <v>78</v>
      </c>
      <c r="AW781" s="14" t="s">
        <v>35</v>
      </c>
      <c r="AX781" s="14" t="s">
        <v>73</v>
      </c>
      <c r="AY781" s="184" t="s">
        <v>141</v>
      </c>
    </row>
    <row r="782" spans="2:65" s="14" customFormat="1" ht="11.25">
      <c r="B782" s="183"/>
      <c r="D782" s="156" t="s">
        <v>228</v>
      </c>
      <c r="E782" s="184" t="s">
        <v>19</v>
      </c>
      <c r="F782" s="185" t="s">
        <v>2096</v>
      </c>
      <c r="H782" s="184" t="s">
        <v>19</v>
      </c>
      <c r="I782" s="186"/>
      <c r="L782" s="183"/>
      <c r="M782" s="187"/>
      <c r="T782" s="188"/>
      <c r="AT782" s="184" t="s">
        <v>228</v>
      </c>
      <c r="AU782" s="184" t="s">
        <v>82</v>
      </c>
      <c r="AV782" s="14" t="s">
        <v>78</v>
      </c>
      <c r="AW782" s="14" t="s">
        <v>35</v>
      </c>
      <c r="AX782" s="14" t="s">
        <v>73</v>
      </c>
      <c r="AY782" s="184" t="s">
        <v>141</v>
      </c>
    </row>
    <row r="783" spans="2:65" s="12" customFormat="1" ht="11.25">
      <c r="B783" s="158"/>
      <c r="D783" s="156" t="s">
        <v>228</v>
      </c>
      <c r="E783" s="159" t="s">
        <v>19</v>
      </c>
      <c r="F783" s="160" t="s">
        <v>2154</v>
      </c>
      <c r="H783" s="161">
        <v>0.69899999999999995</v>
      </c>
      <c r="I783" s="162"/>
      <c r="L783" s="158"/>
      <c r="M783" s="163"/>
      <c r="T783" s="164"/>
      <c r="AT783" s="159" t="s">
        <v>228</v>
      </c>
      <c r="AU783" s="159" t="s">
        <v>82</v>
      </c>
      <c r="AV783" s="12" t="s">
        <v>82</v>
      </c>
      <c r="AW783" s="12" t="s">
        <v>35</v>
      </c>
      <c r="AX783" s="12" t="s">
        <v>73</v>
      </c>
      <c r="AY783" s="159" t="s">
        <v>141</v>
      </c>
    </row>
    <row r="784" spans="2:65" s="12" customFormat="1" ht="11.25">
      <c r="B784" s="158"/>
      <c r="D784" s="156" t="s">
        <v>228</v>
      </c>
      <c r="E784" s="159" t="s">
        <v>19</v>
      </c>
      <c r="F784" s="160" t="s">
        <v>2155</v>
      </c>
      <c r="H784" s="161">
        <v>0.52500000000000002</v>
      </c>
      <c r="I784" s="162"/>
      <c r="L784" s="158"/>
      <c r="M784" s="163"/>
      <c r="T784" s="164"/>
      <c r="AT784" s="159" t="s">
        <v>228</v>
      </c>
      <c r="AU784" s="159" t="s">
        <v>82</v>
      </c>
      <c r="AV784" s="12" t="s">
        <v>82</v>
      </c>
      <c r="AW784" s="12" t="s">
        <v>35</v>
      </c>
      <c r="AX784" s="12" t="s">
        <v>73</v>
      </c>
      <c r="AY784" s="159" t="s">
        <v>141</v>
      </c>
    </row>
    <row r="785" spans="2:65" s="13" customFormat="1" ht="11.25">
      <c r="B785" s="165"/>
      <c r="D785" s="156" t="s">
        <v>228</v>
      </c>
      <c r="E785" s="166" t="s">
        <v>19</v>
      </c>
      <c r="F785" s="167" t="s">
        <v>256</v>
      </c>
      <c r="H785" s="168">
        <v>2.4699999999999998</v>
      </c>
      <c r="I785" s="169"/>
      <c r="L785" s="165"/>
      <c r="M785" s="170"/>
      <c r="T785" s="171"/>
      <c r="AT785" s="166" t="s">
        <v>228</v>
      </c>
      <c r="AU785" s="166" t="s">
        <v>82</v>
      </c>
      <c r="AV785" s="13" t="s">
        <v>95</v>
      </c>
      <c r="AW785" s="13" t="s">
        <v>35</v>
      </c>
      <c r="AX785" s="13" t="s">
        <v>73</v>
      </c>
      <c r="AY785" s="166" t="s">
        <v>141</v>
      </c>
    </row>
    <row r="786" spans="2:65" s="12" customFormat="1" ht="11.25">
      <c r="B786" s="158"/>
      <c r="D786" s="156" t="s">
        <v>228</v>
      </c>
      <c r="E786" s="159" t="s">
        <v>19</v>
      </c>
      <c r="F786" s="160" t="s">
        <v>2156</v>
      </c>
      <c r="H786" s="161">
        <v>2.5</v>
      </c>
      <c r="I786" s="162"/>
      <c r="L786" s="158"/>
      <c r="M786" s="163"/>
      <c r="T786" s="164"/>
      <c r="AT786" s="159" t="s">
        <v>228</v>
      </c>
      <c r="AU786" s="159" t="s">
        <v>82</v>
      </c>
      <c r="AV786" s="12" t="s">
        <v>82</v>
      </c>
      <c r="AW786" s="12" t="s">
        <v>35</v>
      </c>
      <c r="AX786" s="12" t="s">
        <v>78</v>
      </c>
      <c r="AY786" s="159" t="s">
        <v>141</v>
      </c>
    </row>
    <row r="787" spans="2:65" s="1" customFormat="1" ht="55.5" customHeight="1">
      <c r="B787" s="32"/>
      <c r="C787" s="126" t="s">
        <v>731</v>
      </c>
      <c r="D787" s="126" t="s">
        <v>144</v>
      </c>
      <c r="E787" s="127" t="s">
        <v>2157</v>
      </c>
      <c r="F787" s="128" t="s">
        <v>2158</v>
      </c>
      <c r="G787" s="129" t="s">
        <v>147</v>
      </c>
      <c r="H787" s="130">
        <v>1.5</v>
      </c>
      <c r="I787" s="131"/>
      <c r="J787" s="132">
        <f>ROUND(I787*H787,2)</f>
        <v>0</v>
      </c>
      <c r="K787" s="133"/>
      <c r="L787" s="32"/>
      <c r="M787" s="134" t="s">
        <v>19</v>
      </c>
      <c r="N787" s="135" t="s">
        <v>45</v>
      </c>
      <c r="P787" s="136">
        <f>O787*H787</f>
        <v>0</v>
      </c>
      <c r="Q787" s="136">
        <v>0</v>
      </c>
      <c r="R787" s="136">
        <f>Q787*H787</f>
        <v>0</v>
      </c>
      <c r="S787" s="136">
        <v>1.8</v>
      </c>
      <c r="T787" s="137">
        <f>S787*H787</f>
        <v>2.7</v>
      </c>
      <c r="AR787" s="138" t="s">
        <v>95</v>
      </c>
      <c r="AT787" s="138" t="s">
        <v>144</v>
      </c>
      <c r="AU787" s="138" t="s">
        <v>82</v>
      </c>
      <c r="AY787" s="17" t="s">
        <v>141</v>
      </c>
      <c r="BE787" s="139">
        <f>IF(N787="základní",J787,0)</f>
        <v>0</v>
      </c>
      <c r="BF787" s="139">
        <f>IF(N787="snížená",J787,0)</f>
        <v>0</v>
      </c>
      <c r="BG787" s="139">
        <f>IF(N787="zákl. přenesená",J787,0)</f>
        <v>0</v>
      </c>
      <c r="BH787" s="139">
        <f>IF(N787="sníž. přenesená",J787,0)</f>
        <v>0</v>
      </c>
      <c r="BI787" s="139">
        <f>IF(N787="nulová",J787,0)</f>
        <v>0</v>
      </c>
      <c r="BJ787" s="17" t="s">
        <v>82</v>
      </c>
      <c r="BK787" s="139">
        <f>ROUND(I787*H787,2)</f>
        <v>0</v>
      </c>
      <c r="BL787" s="17" t="s">
        <v>95</v>
      </c>
      <c r="BM787" s="138" t="s">
        <v>2159</v>
      </c>
    </row>
    <row r="788" spans="2:65" s="1" customFormat="1" ht="11.25">
      <c r="B788" s="32"/>
      <c r="D788" s="152" t="s">
        <v>224</v>
      </c>
      <c r="F788" s="153" t="s">
        <v>2160</v>
      </c>
      <c r="I788" s="154"/>
      <c r="L788" s="32"/>
      <c r="M788" s="155"/>
      <c r="T788" s="53"/>
      <c r="AT788" s="17" t="s">
        <v>224</v>
      </c>
      <c r="AU788" s="17" t="s">
        <v>82</v>
      </c>
    </row>
    <row r="789" spans="2:65" s="14" customFormat="1" ht="11.25">
      <c r="B789" s="183"/>
      <c r="D789" s="156" t="s">
        <v>228</v>
      </c>
      <c r="E789" s="184" t="s">
        <v>19</v>
      </c>
      <c r="F789" s="185" t="s">
        <v>1567</v>
      </c>
      <c r="H789" s="184" t="s">
        <v>19</v>
      </c>
      <c r="I789" s="186"/>
      <c r="L789" s="183"/>
      <c r="M789" s="187"/>
      <c r="T789" s="188"/>
      <c r="AT789" s="184" t="s">
        <v>228</v>
      </c>
      <c r="AU789" s="184" t="s">
        <v>82</v>
      </c>
      <c r="AV789" s="14" t="s">
        <v>78</v>
      </c>
      <c r="AW789" s="14" t="s">
        <v>35</v>
      </c>
      <c r="AX789" s="14" t="s">
        <v>73</v>
      </c>
      <c r="AY789" s="184" t="s">
        <v>141</v>
      </c>
    </row>
    <row r="790" spans="2:65" s="14" customFormat="1" ht="11.25">
      <c r="B790" s="183"/>
      <c r="D790" s="156" t="s">
        <v>228</v>
      </c>
      <c r="E790" s="184" t="s">
        <v>19</v>
      </c>
      <c r="F790" s="185" t="s">
        <v>2096</v>
      </c>
      <c r="H790" s="184" t="s">
        <v>19</v>
      </c>
      <c r="I790" s="186"/>
      <c r="L790" s="183"/>
      <c r="M790" s="187"/>
      <c r="T790" s="188"/>
      <c r="AT790" s="184" t="s">
        <v>228</v>
      </c>
      <c r="AU790" s="184" t="s">
        <v>82</v>
      </c>
      <c r="AV790" s="14" t="s">
        <v>78</v>
      </c>
      <c r="AW790" s="14" t="s">
        <v>35</v>
      </c>
      <c r="AX790" s="14" t="s">
        <v>73</v>
      </c>
      <c r="AY790" s="184" t="s">
        <v>141</v>
      </c>
    </row>
    <row r="791" spans="2:65" s="12" customFormat="1" ht="11.25">
      <c r="B791" s="158"/>
      <c r="D791" s="156" t="s">
        <v>228</v>
      </c>
      <c r="E791" s="159" t="s">
        <v>19</v>
      </c>
      <c r="F791" s="160" t="s">
        <v>2161</v>
      </c>
      <c r="H791" s="161">
        <v>1.482</v>
      </c>
      <c r="I791" s="162"/>
      <c r="L791" s="158"/>
      <c r="M791" s="163"/>
      <c r="T791" s="164"/>
      <c r="AT791" s="159" t="s">
        <v>228</v>
      </c>
      <c r="AU791" s="159" t="s">
        <v>82</v>
      </c>
      <c r="AV791" s="12" t="s">
        <v>82</v>
      </c>
      <c r="AW791" s="12" t="s">
        <v>35</v>
      </c>
      <c r="AX791" s="12" t="s">
        <v>73</v>
      </c>
      <c r="AY791" s="159" t="s">
        <v>141</v>
      </c>
    </row>
    <row r="792" spans="2:65" s="12" customFormat="1" ht="11.25">
      <c r="B792" s="158"/>
      <c r="D792" s="156" t="s">
        <v>228</v>
      </c>
      <c r="E792" s="159" t="s">
        <v>19</v>
      </c>
      <c r="F792" s="160" t="s">
        <v>1627</v>
      </c>
      <c r="H792" s="161">
        <v>1.5</v>
      </c>
      <c r="I792" s="162"/>
      <c r="L792" s="158"/>
      <c r="M792" s="163"/>
      <c r="T792" s="164"/>
      <c r="AT792" s="159" t="s">
        <v>228</v>
      </c>
      <c r="AU792" s="159" t="s">
        <v>82</v>
      </c>
      <c r="AV792" s="12" t="s">
        <v>82</v>
      </c>
      <c r="AW792" s="12" t="s">
        <v>35</v>
      </c>
      <c r="AX792" s="12" t="s">
        <v>78</v>
      </c>
      <c r="AY792" s="159" t="s">
        <v>141</v>
      </c>
    </row>
    <row r="793" spans="2:65" s="1" customFormat="1" ht="55.5" customHeight="1">
      <c r="B793" s="32"/>
      <c r="C793" s="126" t="s">
        <v>737</v>
      </c>
      <c r="D793" s="126" t="s">
        <v>144</v>
      </c>
      <c r="E793" s="127" t="s">
        <v>2162</v>
      </c>
      <c r="F793" s="128" t="s">
        <v>2163</v>
      </c>
      <c r="G793" s="129" t="s">
        <v>147</v>
      </c>
      <c r="H793" s="130">
        <v>2.5</v>
      </c>
      <c r="I793" s="131"/>
      <c r="J793" s="132">
        <f>ROUND(I793*H793,2)</f>
        <v>0</v>
      </c>
      <c r="K793" s="133"/>
      <c r="L793" s="32"/>
      <c r="M793" s="134" t="s">
        <v>19</v>
      </c>
      <c r="N793" s="135" t="s">
        <v>45</v>
      </c>
      <c r="P793" s="136">
        <f>O793*H793</f>
        <v>0</v>
      </c>
      <c r="Q793" s="136">
        <v>0</v>
      </c>
      <c r="R793" s="136">
        <f>Q793*H793</f>
        <v>0</v>
      </c>
      <c r="S793" s="136">
        <v>1.8</v>
      </c>
      <c r="T793" s="137">
        <f>S793*H793</f>
        <v>4.5</v>
      </c>
      <c r="AR793" s="138" t="s">
        <v>95</v>
      </c>
      <c r="AT793" s="138" t="s">
        <v>144</v>
      </c>
      <c r="AU793" s="138" t="s">
        <v>82</v>
      </c>
      <c r="AY793" s="17" t="s">
        <v>141</v>
      </c>
      <c r="BE793" s="139">
        <f>IF(N793="základní",J793,0)</f>
        <v>0</v>
      </c>
      <c r="BF793" s="139">
        <f>IF(N793="snížená",J793,0)</f>
        <v>0</v>
      </c>
      <c r="BG793" s="139">
        <f>IF(N793="zákl. přenesená",J793,0)</f>
        <v>0</v>
      </c>
      <c r="BH793" s="139">
        <f>IF(N793="sníž. přenesená",J793,0)</f>
        <v>0</v>
      </c>
      <c r="BI793" s="139">
        <f>IF(N793="nulová",J793,0)</f>
        <v>0</v>
      </c>
      <c r="BJ793" s="17" t="s">
        <v>82</v>
      </c>
      <c r="BK793" s="139">
        <f>ROUND(I793*H793,2)</f>
        <v>0</v>
      </c>
      <c r="BL793" s="17" t="s">
        <v>95</v>
      </c>
      <c r="BM793" s="138" t="s">
        <v>2164</v>
      </c>
    </row>
    <row r="794" spans="2:65" s="1" customFormat="1" ht="11.25">
      <c r="B794" s="32"/>
      <c r="D794" s="152" t="s">
        <v>224</v>
      </c>
      <c r="F794" s="153" t="s">
        <v>2165</v>
      </c>
      <c r="I794" s="154"/>
      <c r="L794" s="32"/>
      <c r="M794" s="155"/>
      <c r="T794" s="53"/>
      <c r="AT794" s="17" t="s">
        <v>224</v>
      </c>
      <c r="AU794" s="17" t="s">
        <v>82</v>
      </c>
    </row>
    <row r="795" spans="2:65" s="14" customFormat="1" ht="11.25">
      <c r="B795" s="183"/>
      <c r="D795" s="156" t="s">
        <v>228</v>
      </c>
      <c r="E795" s="184" t="s">
        <v>19</v>
      </c>
      <c r="F795" s="185" t="s">
        <v>1567</v>
      </c>
      <c r="H795" s="184" t="s">
        <v>19</v>
      </c>
      <c r="I795" s="186"/>
      <c r="L795" s="183"/>
      <c r="M795" s="187"/>
      <c r="T795" s="188"/>
      <c r="AT795" s="184" t="s">
        <v>228</v>
      </c>
      <c r="AU795" s="184" t="s">
        <v>82</v>
      </c>
      <c r="AV795" s="14" t="s">
        <v>78</v>
      </c>
      <c r="AW795" s="14" t="s">
        <v>35</v>
      </c>
      <c r="AX795" s="14" t="s">
        <v>73</v>
      </c>
      <c r="AY795" s="184" t="s">
        <v>141</v>
      </c>
    </row>
    <row r="796" spans="2:65" s="14" customFormat="1" ht="11.25">
      <c r="B796" s="183"/>
      <c r="D796" s="156" t="s">
        <v>228</v>
      </c>
      <c r="E796" s="184" t="s">
        <v>19</v>
      </c>
      <c r="F796" s="185" t="s">
        <v>2094</v>
      </c>
      <c r="H796" s="184" t="s">
        <v>19</v>
      </c>
      <c r="I796" s="186"/>
      <c r="L796" s="183"/>
      <c r="M796" s="187"/>
      <c r="T796" s="188"/>
      <c r="AT796" s="184" t="s">
        <v>228</v>
      </c>
      <c r="AU796" s="184" t="s">
        <v>82</v>
      </c>
      <c r="AV796" s="14" t="s">
        <v>78</v>
      </c>
      <c r="AW796" s="14" t="s">
        <v>35</v>
      </c>
      <c r="AX796" s="14" t="s">
        <v>73</v>
      </c>
      <c r="AY796" s="184" t="s">
        <v>141</v>
      </c>
    </row>
    <row r="797" spans="2:65" s="12" customFormat="1" ht="11.25">
      <c r="B797" s="158"/>
      <c r="D797" s="156" t="s">
        <v>228</v>
      </c>
      <c r="E797" s="159" t="s">
        <v>19</v>
      </c>
      <c r="F797" s="160" t="s">
        <v>2166</v>
      </c>
      <c r="H797" s="161">
        <v>1.002</v>
      </c>
      <c r="I797" s="162"/>
      <c r="L797" s="158"/>
      <c r="M797" s="163"/>
      <c r="T797" s="164"/>
      <c r="AT797" s="159" t="s">
        <v>228</v>
      </c>
      <c r="AU797" s="159" t="s">
        <v>82</v>
      </c>
      <c r="AV797" s="12" t="s">
        <v>82</v>
      </c>
      <c r="AW797" s="12" t="s">
        <v>35</v>
      </c>
      <c r="AX797" s="12" t="s">
        <v>73</v>
      </c>
      <c r="AY797" s="159" t="s">
        <v>141</v>
      </c>
    </row>
    <row r="798" spans="2:65" s="14" customFormat="1" ht="11.25">
      <c r="B798" s="183"/>
      <c r="D798" s="156" t="s">
        <v>228</v>
      </c>
      <c r="E798" s="184" t="s">
        <v>19</v>
      </c>
      <c r="F798" s="185" t="s">
        <v>2167</v>
      </c>
      <c r="H798" s="184" t="s">
        <v>19</v>
      </c>
      <c r="I798" s="186"/>
      <c r="L798" s="183"/>
      <c r="M798" s="187"/>
      <c r="T798" s="188"/>
      <c r="AT798" s="184" t="s">
        <v>228</v>
      </c>
      <c r="AU798" s="184" t="s">
        <v>82</v>
      </c>
      <c r="AV798" s="14" t="s">
        <v>78</v>
      </c>
      <c r="AW798" s="14" t="s">
        <v>35</v>
      </c>
      <c r="AX798" s="14" t="s">
        <v>73</v>
      </c>
      <c r="AY798" s="184" t="s">
        <v>141</v>
      </c>
    </row>
    <row r="799" spans="2:65" s="12" customFormat="1" ht="11.25">
      <c r="B799" s="158"/>
      <c r="D799" s="156" t="s">
        <v>228</v>
      </c>
      <c r="E799" s="159" t="s">
        <v>19</v>
      </c>
      <c r="F799" s="160" t="s">
        <v>2168</v>
      </c>
      <c r="H799" s="161">
        <v>0.57499999999999996</v>
      </c>
      <c r="I799" s="162"/>
      <c r="L799" s="158"/>
      <c r="M799" s="163"/>
      <c r="T799" s="164"/>
      <c r="AT799" s="159" t="s">
        <v>228</v>
      </c>
      <c r="AU799" s="159" t="s">
        <v>82</v>
      </c>
      <c r="AV799" s="12" t="s">
        <v>82</v>
      </c>
      <c r="AW799" s="12" t="s">
        <v>35</v>
      </c>
      <c r="AX799" s="12" t="s">
        <v>73</v>
      </c>
      <c r="AY799" s="159" t="s">
        <v>141</v>
      </c>
    </row>
    <row r="800" spans="2:65" s="12" customFormat="1" ht="11.25">
      <c r="B800" s="158"/>
      <c r="D800" s="156" t="s">
        <v>228</v>
      </c>
      <c r="E800" s="159" t="s">
        <v>19</v>
      </c>
      <c r="F800" s="160" t="s">
        <v>2169</v>
      </c>
      <c r="H800" s="161">
        <v>0.89300000000000002</v>
      </c>
      <c r="I800" s="162"/>
      <c r="L800" s="158"/>
      <c r="M800" s="163"/>
      <c r="T800" s="164"/>
      <c r="AT800" s="159" t="s">
        <v>228</v>
      </c>
      <c r="AU800" s="159" t="s">
        <v>82</v>
      </c>
      <c r="AV800" s="12" t="s">
        <v>82</v>
      </c>
      <c r="AW800" s="12" t="s">
        <v>35</v>
      </c>
      <c r="AX800" s="12" t="s">
        <v>73</v>
      </c>
      <c r="AY800" s="159" t="s">
        <v>141</v>
      </c>
    </row>
    <row r="801" spans="2:65" s="13" customFormat="1" ht="11.25">
      <c r="B801" s="165"/>
      <c r="D801" s="156" t="s">
        <v>228</v>
      </c>
      <c r="E801" s="166" t="s">
        <v>19</v>
      </c>
      <c r="F801" s="167" t="s">
        <v>256</v>
      </c>
      <c r="H801" s="168">
        <v>2.4699999999999998</v>
      </c>
      <c r="I801" s="169"/>
      <c r="L801" s="165"/>
      <c r="M801" s="170"/>
      <c r="T801" s="171"/>
      <c r="AT801" s="166" t="s">
        <v>228</v>
      </c>
      <c r="AU801" s="166" t="s">
        <v>82</v>
      </c>
      <c r="AV801" s="13" t="s">
        <v>95</v>
      </c>
      <c r="AW801" s="13" t="s">
        <v>35</v>
      </c>
      <c r="AX801" s="13" t="s">
        <v>73</v>
      </c>
      <c r="AY801" s="166" t="s">
        <v>141</v>
      </c>
    </row>
    <row r="802" spans="2:65" s="12" customFormat="1" ht="11.25">
      <c r="B802" s="158"/>
      <c r="D802" s="156" t="s">
        <v>228</v>
      </c>
      <c r="E802" s="159" t="s">
        <v>19</v>
      </c>
      <c r="F802" s="160" t="s">
        <v>2156</v>
      </c>
      <c r="H802" s="161">
        <v>2.5</v>
      </c>
      <c r="I802" s="162"/>
      <c r="L802" s="158"/>
      <c r="M802" s="163"/>
      <c r="T802" s="164"/>
      <c r="AT802" s="159" t="s">
        <v>228</v>
      </c>
      <c r="AU802" s="159" t="s">
        <v>82</v>
      </c>
      <c r="AV802" s="12" t="s">
        <v>82</v>
      </c>
      <c r="AW802" s="12" t="s">
        <v>35</v>
      </c>
      <c r="AX802" s="12" t="s">
        <v>78</v>
      </c>
      <c r="AY802" s="159" t="s">
        <v>141</v>
      </c>
    </row>
    <row r="803" spans="2:65" s="1" customFormat="1" ht="33" customHeight="1">
      <c r="B803" s="32"/>
      <c r="C803" s="126" t="s">
        <v>741</v>
      </c>
      <c r="D803" s="126" t="s">
        <v>144</v>
      </c>
      <c r="E803" s="127" t="s">
        <v>2170</v>
      </c>
      <c r="F803" s="128" t="s">
        <v>2171</v>
      </c>
      <c r="G803" s="129" t="s">
        <v>344</v>
      </c>
      <c r="H803" s="130">
        <v>11</v>
      </c>
      <c r="I803" s="131"/>
      <c r="J803" s="132">
        <f>ROUND(I803*H803,2)</f>
        <v>0</v>
      </c>
      <c r="K803" s="133"/>
      <c r="L803" s="32"/>
      <c r="M803" s="134" t="s">
        <v>19</v>
      </c>
      <c r="N803" s="135" t="s">
        <v>45</v>
      </c>
      <c r="P803" s="136">
        <f>O803*H803</f>
        <v>0</v>
      </c>
      <c r="Q803" s="136">
        <v>0</v>
      </c>
      <c r="R803" s="136">
        <f>Q803*H803</f>
        <v>0</v>
      </c>
      <c r="S803" s="136">
        <v>6.0000000000000001E-3</v>
      </c>
      <c r="T803" s="137">
        <f>S803*H803</f>
        <v>6.6000000000000003E-2</v>
      </c>
      <c r="AR803" s="138" t="s">
        <v>95</v>
      </c>
      <c r="AT803" s="138" t="s">
        <v>144</v>
      </c>
      <c r="AU803" s="138" t="s">
        <v>82</v>
      </c>
      <c r="AY803" s="17" t="s">
        <v>141</v>
      </c>
      <c r="BE803" s="139">
        <f>IF(N803="základní",J803,0)</f>
        <v>0</v>
      </c>
      <c r="BF803" s="139">
        <f>IF(N803="snížená",J803,0)</f>
        <v>0</v>
      </c>
      <c r="BG803" s="139">
        <f>IF(N803="zákl. přenesená",J803,0)</f>
        <v>0</v>
      </c>
      <c r="BH803" s="139">
        <f>IF(N803="sníž. přenesená",J803,0)</f>
        <v>0</v>
      </c>
      <c r="BI803" s="139">
        <f>IF(N803="nulová",J803,0)</f>
        <v>0</v>
      </c>
      <c r="BJ803" s="17" t="s">
        <v>82</v>
      </c>
      <c r="BK803" s="139">
        <f>ROUND(I803*H803,2)</f>
        <v>0</v>
      </c>
      <c r="BL803" s="17" t="s">
        <v>95</v>
      </c>
      <c r="BM803" s="138" t="s">
        <v>2172</v>
      </c>
    </row>
    <row r="804" spans="2:65" s="1" customFormat="1" ht="11.25">
      <c r="B804" s="32"/>
      <c r="D804" s="152" t="s">
        <v>224</v>
      </c>
      <c r="F804" s="153" t="s">
        <v>2173</v>
      </c>
      <c r="I804" s="154"/>
      <c r="L804" s="32"/>
      <c r="M804" s="155"/>
      <c r="T804" s="53"/>
      <c r="AT804" s="17" t="s">
        <v>224</v>
      </c>
      <c r="AU804" s="17" t="s">
        <v>82</v>
      </c>
    </row>
    <row r="805" spans="2:65" s="14" customFormat="1" ht="11.25">
      <c r="B805" s="183"/>
      <c r="D805" s="156" t="s">
        <v>228</v>
      </c>
      <c r="E805" s="184" t="s">
        <v>19</v>
      </c>
      <c r="F805" s="185" t="s">
        <v>2174</v>
      </c>
      <c r="H805" s="184" t="s">
        <v>19</v>
      </c>
      <c r="I805" s="186"/>
      <c r="L805" s="183"/>
      <c r="M805" s="187"/>
      <c r="T805" s="188"/>
      <c r="AT805" s="184" t="s">
        <v>228</v>
      </c>
      <c r="AU805" s="184" t="s">
        <v>82</v>
      </c>
      <c r="AV805" s="14" t="s">
        <v>78</v>
      </c>
      <c r="AW805" s="14" t="s">
        <v>35</v>
      </c>
      <c r="AX805" s="14" t="s">
        <v>73</v>
      </c>
      <c r="AY805" s="184" t="s">
        <v>141</v>
      </c>
    </row>
    <row r="806" spans="2:65" s="12" customFormat="1" ht="11.25">
      <c r="B806" s="158"/>
      <c r="D806" s="156" t="s">
        <v>228</v>
      </c>
      <c r="E806" s="159" t="s">
        <v>19</v>
      </c>
      <c r="F806" s="160" t="s">
        <v>180</v>
      </c>
      <c r="H806" s="161">
        <v>11</v>
      </c>
      <c r="I806" s="162"/>
      <c r="L806" s="158"/>
      <c r="M806" s="163"/>
      <c r="T806" s="164"/>
      <c r="AT806" s="159" t="s">
        <v>228</v>
      </c>
      <c r="AU806" s="159" t="s">
        <v>82</v>
      </c>
      <c r="AV806" s="12" t="s">
        <v>82</v>
      </c>
      <c r="AW806" s="12" t="s">
        <v>35</v>
      </c>
      <c r="AX806" s="12" t="s">
        <v>78</v>
      </c>
      <c r="AY806" s="159" t="s">
        <v>141</v>
      </c>
    </row>
    <row r="807" spans="2:65" s="1" customFormat="1" ht="37.9" customHeight="1">
      <c r="B807" s="32"/>
      <c r="C807" s="126" t="s">
        <v>745</v>
      </c>
      <c r="D807" s="126" t="s">
        <v>144</v>
      </c>
      <c r="E807" s="127" t="s">
        <v>2175</v>
      </c>
      <c r="F807" s="128" t="s">
        <v>2176</v>
      </c>
      <c r="G807" s="129" t="s">
        <v>344</v>
      </c>
      <c r="H807" s="130">
        <v>144</v>
      </c>
      <c r="I807" s="131"/>
      <c r="J807" s="132">
        <f>ROUND(I807*H807,2)</f>
        <v>0</v>
      </c>
      <c r="K807" s="133"/>
      <c r="L807" s="32"/>
      <c r="M807" s="134" t="s">
        <v>19</v>
      </c>
      <c r="N807" s="135" t="s">
        <v>45</v>
      </c>
      <c r="P807" s="136">
        <f>O807*H807</f>
        <v>0</v>
      </c>
      <c r="Q807" s="136">
        <v>0</v>
      </c>
      <c r="R807" s="136">
        <f>Q807*H807</f>
        <v>0</v>
      </c>
      <c r="S807" s="136">
        <v>3.1E-2</v>
      </c>
      <c r="T807" s="137">
        <f>S807*H807</f>
        <v>4.4640000000000004</v>
      </c>
      <c r="AR807" s="138" t="s">
        <v>95</v>
      </c>
      <c r="AT807" s="138" t="s">
        <v>144</v>
      </c>
      <c r="AU807" s="138" t="s">
        <v>82</v>
      </c>
      <c r="AY807" s="17" t="s">
        <v>141</v>
      </c>
      <c r="BE807" s="139">
        <f>IF(N807="základní",J807,0)</f>
        <v>0</v>
      </c>
      <c r="BF807" s="139">
        <f>IF(N807="snížená",J807,0)</f>
        <v>0</v>
      </c>
      <c r="BG807" s="139">
        <f>IF(N807="zákl. přenesená",J807,0)</f>
        <v>0</v>
      </c>
      <c r="BH807" s="139">
        <f>IF(N807="sníž. přenesená",J807,0)</f>
        <v>0</v>
      </c>
      <c r="BI807" s="139">
        <f>IF(N807="nulová",J807,0)</f>
        <v>0</v>
      </c>
      <c r="BJ807" s="17" t="s">
        <v>82</v>
      </c>
      <c r="BK807" s="139">
        <f>ROUND(I807*H807,2)</f>
        <v>0</v>
      </c>
      <c r="BL807" s="17" t="s">
        <v>95</v>
      </c>
      <c r="BM807" s="138" t="s">
        <v>2177</v>
      </c>
    </row>
    <row r="808" spans="2:65" s="1" customFormat="1" ht="11.25">
      <c r="B808" s="32"/>
      <c r="D808" s="152" t="s">
        <v>224</v>
      </c>
      <c r="F808" s="153" t="s">
        <v>2178</v>
      </c>
      <c r="I808" s="154"/>
      <c r="L808" s="32"/>
      <c r="M808" s="155"/>
      <c r="T808" s="53"/>
      <c r="AT808" s="17" t="s">
        <v>224</v>
      </c>
      <c r="AU808" s="17" t="s">
        <v>82</v>
      </c>
    </row>
    <row r="809" spans="2:65" s="14" customFormat="1" ht="11.25">
      <c r="B809" s="183"/>
      <c r="D809" s="156" t="s">
        <v>228</v>
      </c>
      <c r="E809" s="184" t="s">
        <v>19</v>
      </c>
      <c r="F809" s="185" t="s">
        <v>1728</v>
      </c>
      <c r="H809" s="184" t="s">
        <v>19</v>
      </c>
      <c r="I809" s="186"/>
      <c r="L809" s="183"/>
      <c r="M809" s="187"/>
      <c r="T809" s="188"/>
      <c r="AT809" s="184" t="s">
        <v>228</v>
      </c>
      <c r="AU809" s="184" t="s">
        <v>82</v>
      </c>
      <c r="AV809" s="14" t="s">
        <v>78</v>
      </c>
      <c r="AW809" s="14" t="s">
        <v>35</v>
      </c>
      <c r="AX809" s="14" t="s">
        <v>73</v>
      </c>
      <c r="AY809" s="184" t="s">
        <v>141</v>
      </c>
    </row>
    <row r="810" spans="2:65" s="12" customFormat="1" ht="11.25">
      <c r="B810" s="158"/>
      <c r="D810" s="156" t="s">
        <v>228</v>
      </c>
      <c r="E810" s="159" t="s">
        <v>19</v>
      </c>
      <c r="F810" s="160" t="s">
        <v>1736</v>
      </c>
      <c r="H810" s="161">
        <v>34</v>
      </c>
      <c r="I810" s="162"/>
      <c r="L810" s="158"/>
      <c r="M810" s="163"/>
      <c r="T810" s="164"/>
      <c r="AT810" s="159" t="s">
        <v>228</v>
      </c>
      <c r="AU810" s="159" t="s">
        <v>82</v>
      </c>
      <c r="AV810" s="12" t="s">
        <v>82</v>
      </c>
      <c r="AW810" s="12" t="s">
        <v>35</v>
      </c>
      <c r="AX810" s="12" t="s">
        <v>73</v>
      </c>
      <c r="AY810" s="159" t="s">
        <v>141</v>
      </c>
    </row>
    <row r="811" spans="2:65" s="12" customFormat="1" ht="11.25">
      <c r="B811" s="158"/>
      <c r="D811" s="156" t="s">
        <v>228</v>
      </c>
      <c r="E811" s="159" t="s">
        <v>19</v>
      </c>
      <c r="F811" s="160" t="s">
        <v>1737</v>
      </c>
      <c r="H811" s="161">
        <v>28</v>
      </c>
      <c r="I811" s="162"/>
      <c r="L811" s="158"/>
      <c r="M811" s="163"/>
      <c r="T811" s="164"/>
      <c r="AT811" s="159" t="s">
        <v>228</v>
      </c>
      <c r="AU811" s="159" t="s">
        <v>82</v>
      </c>
      <c r="AV811" s="12" t="s">
        <v>82</v>
      </c>
      <c r="AW811" s="12" t="s">
        <v>35</v>
      </c>
      <c r="AX811" s="12" t="s">
        <v>73</v>
      </c>
      <c r="AY811" s="159" t="s">
        <v>141</v>
      </c>
    </row>
    <row r="812" spans="2:65" s="12" customFormat="1" ht="11.25">
      <c r="B812" s="158"/>
      <c r="D812" s="156" t="s">
        <v>228</v>
      </c>
      <c r="E812" s="159" t="s">
        <v>19</v>
      </c>
      <c r="F812" s="160" t="s">
        <v>1729</v>
      </c>
      <c r="H812" s="161">
        <v>26</v>
      </c>
      <c r="I812" s="162"/>
      <c r="L812" s="158"/>
      <c r="M812" s="163"/>
      <c r="T812" s="164"/>
      <c r="AT812" s="159" t="s">
        <v>228</v>
      </c>
      <c r="AU812" s="159" t="s">
        <v>82</v>
      </c>
      <c r="AV812" s="12" t="s">
        <v>82</v>
      </c>
      <c r="AW812" s="12" t="s">
        <v>35</v>
      </c>
      <c r="AX812" s="12" t="s">
        <v>73</v>
      </c>
      <c r="AY812" s="159" t="s">
        <v>141</v>
      </c>
    </row>
    <row r="813" spans="2:65" s="12" customFormat="1" ht="11.25">
      <c r="B813" s="158"/>
      <c r="D813" s="156" t="s">
        <v>228</v>
      </c>
      <c r="E813" s="159" t="s">
        <v>19</v>
      </c>
      <c r="F813" s="160" t="s">
        <v>1730</v>
      </c>
      <c r="H813" s="161">
        <v>18</v>
      </c>
      <c r="I813" s="162"/>
      <c r="L813" s="158"/>
      <c r="M813" s="163"/>
      <c r="T813" s="164"/>
      <c r="AT813" s="159" t="s">
        <v>228</v>
      </c>
      <c r="AU813" s="159" t="s">
        <v>82</v>
      </c>
      <c r="AV813" s="12" t="s">
        <v>82</v>
      </c>
      <c r="AW813" s="12" t="s">
        <v>35</v>
      </c>
      <c r="AX813" s="12" t="s">
        <v>73</v>
      </c>
      <c r="AY813" s="159" t="s">
        <v>141</v>
      </c>
    </row>
    <row r="814" spans="2:65" s="12" customFormat="1" ht="11.25">
      <c r="B814" s="158"/>
      <c r="D814" s="156" t="s">
        <v>228</v>
      </c>
      <c r="E814" s="159" t="s">
        <v>19</v>
      </c>
      <c r="F814" s="160" t="s">
        <v>1730</v>
      </c>
      <c r="H814" s="161">
        <v>18</v>
      </c>
      <c r="I814" s="162"/>
      <c r="L814" s="158"/>
      <c r="M814" s="163"/>
      <c r="T814" s="164"/>
      <c r="AT814" s="159" t="s">
        <v>228</v>
      </c>
      <c r="AU814" s="159" t="s">
        <v>82</v>
      </c>
      <c r="AV814" s="12" t="s">
        <v>82</v>
      </c>
      <c r="AW814" s="12" t="s">
        <v>35</v>
      </c>
      <c r="AX814" s="12" t="s">
        <v>73</v>
      </c>
      <c r="AY814" s="159" t="s">
        <v>141</v>
      </c>
    </row>
    <row r="815" spans="2:65" s="12" customFormat="1" ht="11.25">
      <c r="B815" s="158"/>
      <c r="D815" s="156" t="s">
        <v>228</v>
      </c>
      <c r="E815" s="159" t="s">
        <v>19</v>
      </c>
      <c r="F815" s="160" t="s">
        <v>1731</v>
      </c>
      <c r="H815" s="161">
        <v>20</v>
      </c>
      <c r="I815" s="162"/>
      <c r="L815" s="158"/>
      <c r="M815" s="163"/>
      <c r="T815" s="164"/>
      <c r="AT815" s="159" t="s">
        <v>228</v>
      </c>
      <c r="AU815" s="159" t="s">
        <v>82</v>
      </c>
      <c r="AV815" s="12" t="s">
        <v>82</v>
      </c>
      <c r="AW815" s="12" t="s">
        <v>35</v>
      </c>
      <c r="AX815" s="12" t="s">
        <v>73</v>
      </c>
      <c r="AY815" s="159" t="s">
        <v>141</v>
      </c>
    </row>
    <row r="816" spans="2:65" s="13" customFormat="1" ht="11.25">
      <c r="B816" s="165"/>
      <c r="D816" s="156" t="s">
        <v>228</v>
      </c>
      <c r="E816" s="166" t="s">
        <v>19</v>
      </c>
      <c r="F816" s="167" t="s">
        <v>256</v>
      </c>
      <c r="H816" s="168">
        <v>144</v>
      </c>
      <c r="I816" s="169"/>
      <c r="L816" s="165"/>
      <c r="M816" s="170"/>
      <c r="T816" s="171"/>
      <c r="AT816" s="166" t="s">
        <v>228</v>
      </c>
      <c r="AU816" s="166" t="s">
        <v>82</v>
      </c>
      <c r="AV816" s="13" t="s">
        <v>95</v>
      </c>
      <c r="AW816" s="13" t="s">
        <v>35</v>
      </c>
      <c r="AX816" s="13" t="s">
        <v>78</v>
      </c>
      <c r="AY816" s="166" t="s">
        <v>141</v>
      </c>
    </row>
    <row r="817" spans="2:65" s="1" customFormat="1" ht="37.9" customHeight="1">
      <c r="B817" s="32"/>
      <c r="C817" s="126" t="s">
        <v>749</v>
      </c>
      <c r="D817" s="126" t="s">
        <v>144</v>
      </c>
      <c r="E817" s="127" t="s">
        <v>2179</v>
      </c>
      <c r="F817" s="128" t="s">
        <v>2180</v>
      </c>
      <c r="G817" s="129" t="s">
        <v>171</v>
      </c>
      <c r="H817" s="130">
        <v>35</v>
      </c>
      <c r="I817" s="131"/>
      <c r="J817" s="132">
        <f>ROUND(I817*H817,2)</f>
        <v>0</v>
      </c>
      <c r="K817" s="133"/>
      <c r="L817" s="32"/>
      <c r="M817" s="134" t="s">
        <v>19</v>
      </c>
      <c r="N817" s="135" t="s">
        <v>45</v>
      </c>
      <c r="P817" s="136">
        <f>O817*H817</f>
        <v>0</v>
      </c>
      <c r="Q817" s="136">
        <v>0</v>
      </c>
      <c r="R817" s="136">
        <f>Q817*H817</f>
        <v>0</v>
      </c>
      <c r="S817" s="136">
        <v>0.04</v>
      </c>
      <c r="T817" s="137">
        <f>S817*H817</f>
        <v>1.4000000000000001</v>
      </c>
      <c r="AR817" s="138" t="s">
        <v>95</v>
      </c>
      <c r="AT817" s="138" t="s">
        <v>144</v>
      </c>
      <c r="AU817" s="138" t="s">
        <v>82</v>
      </c>
      <c r="AY817" s="17" t="s">
        <v>141</v>
      </c>
      <c r="BE817" s="139">
        <f>IF(N817="základní",J817,0)</f>
        <v>0</v>
      </c>
      <c r="BF817" s="139">
        <f>IF(N817="snížená",J817,0)</f>
        <v>0</v>
      </c>
      <c r="BG817" s="139">
        <f>IF(N817="zákl. přenesená",J817,0)</f>
        <v>0</v>
      </c>
      <c r="BH817" s="139">
        <f>IF(N817="sníž. přenesená",J817,0)</f>
        <v>0</v>
      </c>
      <c r="BI817" s="139">
        <f>IF(N817="nulová",J817,0)</f>
        <v>0</v>
      </c>
      <c r="BJ817" s="17" t="s">
        <v>82</v>
      </c>
      <c r="BK817" s="139">
        <f>ROUND(I817*H817,2)</f>
        <v>0</v>
      </c>
      <c r="BL817" s="17" t="s">
        <v>95</v>
      </c>
      <c r="BM817" s="138" t="s">
        <v>2181</v>
      </c>
    </row>
    <row r="818" spans="2:65" s="1" customFormat="1" ht="11.25">
      <c r="B818" s="32"/>
      <c r="D818" s="152" t="s">
        <v>224</v>
      </c>
      <c r="F818" s="153" t="s">
        <v>2182</v>
      </c>
      <c r="I818" s="154"/>
      <c r="L818" s="32"/>
      <c r="M818" s="155"/>
      <c r="T818" s="53"/>
      <c r="AT818" s="17" t="s">
        <v>224</v>
      </c>
      <c r="AU818" s="17" t="s">
        <v>82</v>
      </c>
    </row>
    <row r="819" spans="2:65" s="14" customFormat="1" ht="11.25">
      <c r="B819" s="183"/>
      <c r="D819" s="156" t="s">
        <v>228</v>
      </c>
      <c r="E819" s="184" t="s">
        <v>19</v>
      </c>
      <c r="F819" s="185" t="s">
        <v>2183</v>
      </c>
      <c r="H819" s="184" t="s">
        <v>19</v>
      </c>
      <c r="I819" s="186"/>
      <c r="L819" s="183"/>
      <c r="M819" s="187"/>
      <c r="T819" s="188"/>
      <c r="AT819" s="184" t="s">
        <v>228</v>
      </c>
      <c r="AU819" s="184" t="s">
        <v>82</v>
      </c>
      <c r="AV819" s="14" t="s">
        <v>78</v>
      </c>
      <c r="AW819" s="14" t="s">
        <v>35</v>
      </c>
      <c r="AX819" s="14" t="s">
        <v>73</v>
      </c>
      <c r="AY819" s="184" t="s">
        <v>141</v>
      </c>
    </row>
    <row r="820" spans="2:65" s="12" customFormat="1" ht="11.25">
      <c r="B820" s="158"/>
      <c r="D820" s="156" t="s">
        <v>228</v>
      </c>
      <c r="E820" s="159" t="s">
        <v>19</v>
      </c>
      <c r="F820" s="160" t="s">
        <v>398</v>
      </c>
      <c r="H820" s="161">
        <v>35</v>
      </c>
      <c r="I820" s="162"/>
      <c r="L820" s="158"/>
      <c r="M820" s="163"/>
      <c r="T820" s="164"/>
      <c r="AT820" s="159" t="s">
        <v>228</v>
      </c>
      <c r="AU820" s="159" t="s">
        <v>82</v>
      </c>
      <c r="AV820" s="12" t="s">
        <v>82</v>
      </c>
      <c r="AW820" s="12" t="s">
        <v>35</v>
      </c>
      <c r="AX820" s="12" t="s">
        <v>78</v>
      </c>
      <c r="AY820" s="159" t="s">
        <v>141</v>
      </c>
    </row>
    <row r="821" spans="2:65" s="1" customFormat="1" ht="49.15" customHeight="1">
      <c r="B821" s="32"/>
      <c r="C821" s="126" t="s">
        <v>753</v>
      </c>
      <c r="D821" s="126" t="s">
        <v>144</v>
      </c>
      <c r="E821" s="127" t="s">
        <v>2184</v>
      </c>
      <c r="F821" s="128" t="s">
        <v>2185</v>
      </c>
      <c r="G821" s="129" t="s">
        <v>171</v>
      </c>
      <c r="H821" s="130">
        <v>44.02</v>
      </c>
      <c r="I821" s="131"/>
      <c r="J821" s="132">
        <f>ROUND(I821*H821,2)</f>
        <v>0</v>
      </c>
      <c r="K821" s="133"/>
      <c r="L821" s="32"/>
      <c r="M821" s="134" t="s">
        <v>19</v>
      </c>
      <c r="N821" s="135" t="s">
        <v>45</v>
      </c>
      <c r="P821" s="136">
        <f>O821*H821</f>
        <v>0</v>
      </c>
      <c r="Q821" s="136">
        <v>0</v>
      </c>
      <c r="R821" s="136">
        <f>Q821*H821</f>
        <v>0</v>
      </c>
      <c r="S821" s="136">
        <v>6.5000000000000002E-2</v>
      </c>
      <c r="T821" s="137">
        <f>S821*H821</f>
        <v>2.8613000000000004</v>
      </c>
      <c r="AR821" s="138" t="s">
        <v>95</v>
      </c>
      <c r="AT821" s="138" t="s">
        <v>144</v>
      </c>
      <c r="AU821" s="138" t="s">
        <v>82</v>
      </c>
      <c r="AY821" s="17" t="s">
        <v>141</v>
      </c>
      <c r="BE821" s="139">
        <f>IF(N821="základní",J821,0)</f>
        <v>0</v>
      </c>
      <c r="BF821" s="139">
        <f>IF(N821="snížená",J821,0)</f>
        <v>0</v>
      </c>
      <c r="BG821" s="139">
        <f>IF(N821="zákl. přenesená",J821,0)</f>
        <v>0</v>
      </c>
      <c r="BH821" s="139">
        <f>IF(N821="sníž. přenesená",J821,0)</f>
        <v>0</v>
      </c>
      <c r="BI821" s="139">
        <f>IF(N821="nulová",J821,0)</f>
        <v>0</v>
      </c>
      <c r="BJ821" s="17" t="s">
        <v>82</v>
      </c>
      <c r="BK821" s="139">
        <f>ROUND(I821*H821,2)</f>
        <v>0</v>
      </c>
      <c r="BL821" s="17" t="s">
        <v>95</v>
      </c>
      <c r="BM821" s="138" t="s">
        <v>2186</v>
      </c>
    </row>
    <row r="822" spans="2:65" s="1" customFormat="1" ht="11.25">
      <c r="B822" s="32"/>
      <c r="D822" s="152" t="s">
        <v>224</v>
      </c>
      <c r="F822" s="153" t="s">
        <v>2187</v>
      </c>
      <c r="I822" s="154"/>
      <c r="L822" s="32"/>
      <c r="M822" s="155"/>
      <c r="T822" s="53"/>
      <c r="AT822" s="17" t="s">
        <v>224</v>
      </c>
      <c r="AU822" s="17" t="s">
        <v>82</v>
      </c>
    </row>
    <row r="823" spans="2:65" s="14" customFormat="1" ht="11.25">
      <c r="B823" s="183"/>
      <c r="D823" s="156" t="s">
        <v>228</v>
      </c>
      <c r="E823" s="184" t="s">
        <v>19</v>
      </c>
      <c r="F823" s="185" t="s">
        <v>1567</v>
      </c>
      <c r="H823" s="184" t="s">
        <v>19</v>
      </c>
      <c r="I823" s="186"/>
      <c r="L823" s="183"/>
      <c r="M823" s="187"/>
      <c r="T823" s="188"/>
      <c r="AT823" s="184" t="s">
        <v>228</v>
      </c>
      <c r="AU823" s="184" t="s">
        <v>82</v>
      </c>
      <c r="AV823" s="14" t="s">
        <v>78</v>
      </c>
      <c r="AW823" s="14" t="s">
        <v>35</v>
      </c>
      <c r="AX823" s="14" t="s">
        <v>73</v>
      </c>
      <c r="AY823" s="184" t="s">
        <v>141</v>
      </c>
    </row>
    <row r="824" spans="2:65" s="14" customFormat="1" ht="11.25">
      <c r="B824" s="183"/>
      <c r="D824" s="156" t="s">
        <v>228</v>
      </c>
      <c r="E824" s="184" t="s">
        <v>19</v>
      </c>
      <c r="F824" s="185" t="s">
        <v>2094</v>
      </c>
      <c r="H824" s="184" t="s">
        <v>19</v>
      </c>
      <c r="I824" s="186"/>
      <c r="L824" s="183"/>
      <c r="M824" s="187"/>
      <c r="T824" s="188"/>
      <c r="AT824" s="184" t="s">
        <v>228</v>
      </c>
      <c r="AU824" s="184" t="s">
        <v>82</v>
      </c>
      <c r="AV824" s="14" t="s">
        <v>78</v>
      </c>
      <c r="AW824" s="14" t="s">
        <v>35</v>
      </c>
      <c r="AX824" s="14" t="s">
        <v>73</v>
      </c>
      <c r="AY824" s="184" t="s">
        <v>141</v>
      </c>
    </row>
    <row r="825" spans="2:65" s="12" customFormat="1" ht="11.25">
      <c r="B825" s="158"/>
      <c r="D825" s="156" t="s">
        <v>228</v>
      </c>
      <c r="E825" s="159" t="s">
        <v>19</v>
      </c>
      <c r="F825" s="160" t="s">
        <v>2188</v>
      </c>
      <c r="H825" s="161">
        <v>10.5</v>
      </c>
      <c r="I825" s="162"/>
      <c r="L825" s="158"/>
      <c r="M825" s="163"/>
      <c r="T825" s="164"/>
      <c r="AT825" s="159" t="s">
        <v>228</v>
      </c>
      <c r="AU825" s="159" t="s">
        <v>82</v>
      </c>
      <c r="AV825" s="12" t="s">
        <v>82</v>
      </c>
      <c r="AW825" s="12" t="s">
        <v>35</v>
      </c>
      <c r="AX825" s="12" t="s">
        <v>73</v>
      </c>
      <c r="AY825" s="159" t="s">
        <v>141</v>
      </c>
    </row>
    <row r="826" spans="2:65" s="14" customFormat="1" ht="11.25">
      <c r="B826" s="183"/>
      <c r="D826" s="156" t="s">
        <v>228</v>
      </c>
      <c r="E826" s="184" t="s">
        <v>19</v>
      </c>
      <c r="F826" s="185" t="s">
        <v>2096</v>
      </c>
      <c r="H826" s="184" t="s">
        <v>19</v>
      </c>
      <c r="I826" s="186"/>
      <c r="L826" s="183"/>
      <c r="M826" s="187"/>
      <c r="T826" s="188"/>
      <c r="AT826" s="184" t="s">
        <v>228</v>
      </c>
      <c r="AU826" s="184" t="s">
        <v>82</v>
      </c>
      <c r="AV826" s="14" t="s">
        <v>78</v>
      </c>
      <c r="AW826" s="14" t="s">
        <v>35</v>
      </c>
      <c r="AX826" s="14" t="s">
        <v>73</v>
      </c>
      <c r="AY826" s="184" t="s">
        <v>141</v>
      </c>
    </row>
    <row r="827" spans="2:65" s="12" customFormat="1" ht="11.25">
      <c r="B827" s="158"/>
      <c r="D827" s="156" t="s">
        <v>228</v>
      </c>
      <c r="E827" s="159" t="s">
        <v>19</v>
      </c>
      <c r="F827" s="160" t="s">
        <v>2188</v>
      </c>
      <c r="H827" s="161">
        <v>10.5</v>
      </c>
      <c r="I827" s="162"/>
      <c r="L827" s="158"/>
      <c r="M827" s="163"/>
      <c r="T827" s="164"/>
      <c r="AT827" s="159" t="s">
        <v>228</v>
      </c>
      <c r="AU827" s="159" t="s">
        <v>82</v>
      </c>
      <c r="AV827" s="12" t="s">
        <v>82</v>
      </c>
      <c r="AW827" s="12" t="s">
        <v>35</v>
      </c>
      <c r="AX827" s="12" t="s">
        <v>73</v>
      </c>
      <c r="AY827" s="159" t="s">
        <v>141</v>
      </c>
    </row>
    <row r="828" spans="2:65" s="12" customFormat="1" ht="11.25">
      <c r="B828" s="158"/>
      <c r="D828" s="156" t="s">
        <v>228</v>
      </c>
      <c r="E828" s="159" t="s">
        <v>19</v>
      </c>
      <c r="F828" s="160" t="s">
        <v>2189</v>
      </c>
      <c r="H828" s="161">
        <v>5.44</v>
      </c>
      <c r="I828" s="162"/>
      <c r="L828" s="158"/>
      <c r="M828" s="163"/>
      <c r="T828" s="164"/>
      <c r="AT828" s="159" t="s">
        <v>228</v>
      </c>
      <c r="AU828" s="159" t="s">
        <v>82</v>
      </c>
      <c r="AV828" s="12" t="s">
        <v>82</v>
      </c>
      <c r="AW828" s="12" t="s">
        <v>35</v>
      </c>
      <c r="AX828" s="12" t="s">
        <v>73</v>
      </c>
      <c r="AY828" s="159" t="s">
        <v>141</v>
      </c>
    </row>
    <row r="829" spans="2:65" s="12" customFormat="1" ht="11.25">
      <c r="B829" s="158"/>
      <c r="D829" s="156" t="s">
        <v>228</v>
      </c>
      <c r="E829" s="159" t="s">
        <v>19</v>
      </c>
      <c r="F829" s="160" t="s">
        <v>2190</v>
      </c>
      <c r="H829" s="161">
        <v>4.68</v>
      </c>
      <c r="I829" s="162"/>
      <c r="L829" s="158"/>
      <c r="M829" s="163"/>
      <c r="T829" s="164"/>
      <c r="AT829" s="159" t="s">
        <v>228</v>
      </c>
      <c r="AU829" s="159" t="s">
        <v>82</v>
      </c>
      <c r="AV829" s="12" t="s">
        <v>82</v>
      </c>
      <c r="AW829" s="12" t="s">
        <v>35</v>
      </c>
      <c r="AX829" s="12" t="s">
        <v>73</v>
      </c>
      <c r="AY829" s="159" t="s">
        <v>141</v>
      </c>
    </row>
    <row r="830" spans="2:65" s="12" customFormat="1" ht="11.25">
      <c r="B830" s="158"/>
      <c r="D830" s="156" t="s">
        <v>228</v>
      </c>
      <c r="E830" s="159" t="s">
        <v>19</v>
      </c>
      <c r="F830" s="160" t="s">
        <v>2191</v>
      </c>
      <c r="H830" s="161">
        <v>3.9</v>
      </c>
      <c r="I830" s="162"/>
      <c r="L830" s="158"/>
      <c r="M830" s="163"/>
      <c r="T830" s="164"/>
      <c r="AT830" s="159" t="s">
        <v>228</v>
      </c>
      <c r="AU830" s="159" t="s">
        <v>82</v>
      </c>
      <c r="AV830" s="12" t="s">
        <v>82</v>
      </c>
      <c r="AW830" s="12" t="s">
        <v>35</v>
      </c>
      <c r="AX830" s="12" t="s">
        <v>73</v>
      </c>
      <c r="AY830" s="159" t="s">
        <v>141</v>
      </c>
    </row>
    <row r="831" spans="2:65" s="14" customFormat="1" ht="11.25">
      <c r="B831" s="183"/>
      <c r="D831" s="156" t="s">
        <v>228</v>
      </c>
      <c r="E831" s="184" t="s">
        <v>19</v>
      </c>
      <c r="F831" s="185" t="s">
        <v>1572</v>
      </c>
      <c r="H831" s="184" t="s">
        <v>19</v>
      </c>
      <c r="I831" s="186"/>
      <c r="L831" s="183"/>
      <c r="M831" s="187"/>
      <c r="T831" s="188"/>
      <c r="AT831" s="184" t="s">
        <v>228</v>
      </c>
      <c r="AU831" s="184" t="s">
        <v>82</v>
      </c>
      <c r="AV831" s="14" t="s">
        <v>78</v>
      </c>
      <c r="AW831" s="14" t="s">
        <v>35</v>
      </c>
      <c r="AX831" s="14" t="s">
        <v>73</v>
      </c>
      <c r="AY831" s="184" t="s">
        <v>141</v>
      </c>
    </row>
    <row r="832" spans="2:65" s="12" customFormat="1" ht="11.25">
      <c r="B832" s="158"/>
      <c r="D832" s="156" t="s">
        <v>228</v>
      </c>
      <c r="E832" s="159" t="s">
        <v>19</v>
      </c>
      <c r="F832" s="160" t="s">
        <v>2192</v>
      </c>
      <c r="H832" s="161">
        <v>4.5</v>
      </c>
      <c r="I832" s="162"/>
      <c r="L832" s="158"/>
      <c r="M832" s="163"/>
      <c r="T832" s="164"/>
      <c r="AT832" s="159" t="s">
        <v>228</v>
      </c>
      <c r="AU832" s="159" t="s">
        <v>82</v>
      </c>
      <c r="AV832" s="12" t="s">
        <v>82</v>
      </c>
      <c r="AW832" s="12" t="s">
        <v>35</v>
      </c>
      <c r="AX832" s="12" t="s">
        <v>73</v>
      </c>
      <c r="AY832" s="159" t="s">
        <v>141</v>
      </c>
    </row>
    <row r="833" spans="2:65" s="12" customFormat="1" ht="11.25">
      <c r="B833" s="158"/>
      <c r="D833" s="156" t="s">
        <v>228</v>
      </c>
      <c r="E833" s="159" t="s">
        <v>19</v>
      </c>
      <c r="F833" s="160" t="s">
        <v>2192</v>
      </c>
      <c r="H833" s="161">
        <v>4.5</v>
      </c>
      <c r="I833" s="162"/>
      <c r="L833" s="158"/>
      <c r="M833" s="163"/>
      <c r="T833" s="164"/>
      <c r="AT833" s="159" t="s">
        <v>228</v>
      </c>
      <c r="AU833" s="159" t="s">
        <v>82</v>
      </c>
      <c r="AV833" s="12" t="s">
        <v>82</v>
      </c>
      <c r="AW833" s="12" t="s">
        <v>35</v>
      </c>
      <c r="AX833" s="12" t="s">
        <v>73</v>
      </c>
      <c r="AY833" s="159" t="s">
        <v>141</v>
      </c>
    </row>
    <row r="834" spans="2:65" s="13" customFormat="1" ht="11.25">
      <c r="B834" s="165"/>
      <c r="D834" s="156" t="s">
        <v>228</v>
      </c>
      <c r="E834" s="166" t="s">
        <v>19</v>
      </c>
      <c r="F834" s="167" t="s">
        <v>256</v>
      </c>
      <c r="H834" s="168">
        <v>44.02</v>
      </c>
      <c r="I834" s="169"/>
      <c r="L834" s="165"/>
      <c r="M834" s="170"/>
      <c r="T834" s="171"/>
      <c r="AT834" s="166" t="s">
        <v>228</v>
      </c>
      <c r="AU834" s="166" t="s">
        <v>82</v>
      </c>
      <c r="AV834" s="13" t="s">
        <v>95</v>
      </c>
      <c r="AW834" s="13" t="s">
        <v>35</v>
      </c>
      <c r="AX834" s="13" t="s">
        <v>78</v>
      </c>
      <c r="AY834" s="166" t="s">
        <v>141</v>
      </c>
    </row>
    <row r="835" spans="2:65" s="1" customFormat="1" ht="49.15" customHeight="1">
      <c r="B835" s="32"/>
      <c r="C835" s="126" t="s">
        <v>757</v>
      </c>
      <c r="D835" s="126" t="s">
        <v>144</v>
      </c>
      <c r="E835" s="127" t="s">
        <v>2193</v>
      </c>
      <c r="F835" s="128" t="s">
        <v>2194</v>
      </c>
      <c r="G835" s="129" t="s">
        <v>171</v>
      </c>
      <c r="H835" s="130">
        <v>4</v>
      </c>
      <c r="I835" s="131"/>
      <c r="J835" s="132">
        <f>ROUND(I835*H835,2)</f>
        <v>0</v>
      </c>
      <c r="K835" s="133"/>
      <c r="L835" s="32"/>
      <c r="M835" s="134" t="s">
        <v>19</v>
      </c>
      <c r="N835" s="135" t="s">
        <v>45</v>
      </c>
      <c r="P835" s="136">
        <f>O835*H835</f>
        <v>0</v>
      </c>
      <c r="Q835" s="136">
        <v>6.6170000000000007E-2</v>
      </c>
      <c r="R835" s="136">
        <f>Q835*H835</f>
        <v>0.26468000000000003</v>
      </c>
      <c r="S835" s="136">
        <v>0</v>
      </c>
      <c r="T835" s="137">
        <f>S835*H835</f>
        <v>0</v>
      </c>
      <c r="AR835" s="138" t="s">
        <v>95</v>
      </c>
      <c r="AT835" s="138" t="s">
        <v>144</v>
      </c>
      <c r="AU835" s="138" t="s">
        <v>82</v>
      </c>
      <c r="AY835" s="17" t="s">
        <v>141</v>
      </c>
      <c r="BE835" s="139">
        <f>IF(N835="základní",J835,0)</f>
        <v>0</v>
      </c>
      <c r="BF835" s="139">
        <f>IF(N835="snížená",J835,0)</f>
        <v>0</v>
      </c>
      <c r="BG835" s="139">
        <f>IF(N835="zákl. přenesená",J835,0)</f>
        <v>0</v>
      </c>
      <c r="BH835" s="139">
        <f>IF(N835="sníž. přenesená",J835,0)</f>
        <v>0</v>
      </c>
      <c r="BI835" s="139">
        <f>IF(N835="nulová",J835,0)</f>
        <v>0</v>
      </c>
      <c r="BJ835" s="17" t="s">
        <v>82</v>
      </c>
      <c r="BK835" s="139">
        <f>ROUND(I835*H835,2)</f>
        <v>0</v>
      </c>
      <c r="BL835" s="17" t="s">
        <v>95</v>
      </c>
      <c r="BM835" s="138" t="s">
        <v>2195</v>
      </c>
    </row>
    <row r="836" spans="2:65" s="1" customFormat="1" ht="11.25">
      <c r="B836" s="32"/>
      <c r="D836" s="152" t="s">
        <v>224</v>
      </c>
      <c r="F836" s="153" t="s">
        <v>2196</v>
      </c>
      <c r="I836" s="154"/>
      <c r="L836" s="32"/>
      <c r="M836" s="155"/>
      <c r="T836" s="53"/>
      <c r="AT836" s="17" t="s">
        <v>224</v>
      </c>
      <c r="AU836" s="17" t="s">
        <v>82</v>
      </c>
    </row>
    <row r="837" spans="2:65" s="1" customFormat="1" ht="87.75">
      <c r="B837" s="32"/>
      <c r="D837" s="156" t="s">
        <v>226</v>
      </c>
      <c r="F837" s="157" t="s">
        <v>2197</v>
      </c>
      <c r="I837" s="154"/>
      <c r="L837" s="32"/>
      <c r="M837" s="155"/>
      <c r="T837" s="53"/>
      <c r="AT837" s="17" t="s">
        <v>226</v>
      </c>
      <c r="AU837" s="17" t="s">
        <v>82</v>
      </c>
    </row>
    <row r="838" spans="2:65" s="14" customFormat="1" ht="11.25">
      <c r="B838" s="183"/>
      <c r="D838" s="156" t="s">
        <v>228</v>
      </c>
      <c r="E838" s="184" t="s">
        <v>19</v>
      </c>
      <c r="F838" s="185" t="s">
        <v>1567</v>
      </c>
      <c r="H838" s="184" t="s">
        <v>19</v>
      </c>
      <c r="I838" s="186"/>
      <c r="L838" s="183"/>
      <c r="M838" s="187"/>
      <c r="T838" s="188"/>
      <c r="AT838" s="184" t="s">
        <v>228</v>
      </c>
      <c r="AU838" s="184" t="s">
        <v>82</v>
      </c>
      <c r="AV838" s="14" t="s">
        <v>78</v>
      </c>
      <c r="AW838" s="14" t="s">
        <v>35</v>
      </c>
      <c r="AX838" s="14" t="s">
        <v>73</v>
      </c>
      <c r="AY838" s="184" t="s">
        <v>141</v>
      </c>
    </row>
    <row r="839" spans="2:65" s="14" customFormat="1" ht="11.25">
      <c r="B839" s="183"/>
      <c r="D839" s="156" t="s">
        <v>228</v>
      </c>
      <c r="E839" s="184" t="s">
        <v>19</v>
      </c>
      <c r="F839" s="185" t="s">
        <v>2096</v>
      </c>
      <c r="H839" s="184" t="s">
        <v>19</v>
      </c>
      <c r="I839" s="186"/>
      <c r="L839" s="183"/>
      <c r="M839" s="187"/>
      <c r="T839" s="188"/>
      <c r="AT839" s="184" t="s">
        <v>228</v>
      </c>
      <c r="AU839" s="184" t="s">
        <v>82</v>
      </c>
      <c r="AV839" s="14" t="s">
        <v>78</v>
      </c>
      <c r="AW839" s="14" t="s">
        <v>35</v>
      </c>
      <c r="AX839" s="14" t="s">
        <v>73</v>
      </c>
      <c r="AY839" s="184" t="s">
        <v>141</v>
      </c>
    </row>
    <row r="840" spans="2:65" s="12" customFormat="1" ht="11.25">
      <c r="B840" s="158"/>
      <c r="D840" s="156" t="s">
        <v>228</v>
      </c>
      <c r="E840" s="159" t="s">
        <v>19</v>
      </c>
      <c r="F840" s="160" t="s">
        <v>2198</v>
      </c>
      <c r="H840" s="161">
        <v>1.06</v>
      </c>
      <c r="I840" s="162"/>
      <c r="L840" s="158"/>
      <c r="M840" s="163"/>
      <c r="T840" s="164"/>
      <c r="AT840" s="159" t="s">
        <v>228</v>
      </c>
      <c r="AU840" s="159" t="s">
        <v>82</v>
      </c>
      <c r="AV840" s="12" t="s">
        <v>82</v>
      </c>
      <c r="AW840" s="12" t="s">
        <v>35</v>
      </c>
      <c r="AX840" s="12" t="s">
        <v>73</v>
      </c>
      <c r="AY840" s="159" t="s">
        <v>141</v>
      </c>
    </row>
    <row r="841" spans="2:65" s="12" customFormat="1" ht="11.25">
      <c r="B841" s="158"/>
      <c r="D841" s="156" t="s">
        <v>228</v>
      </c>
      <c r="E841" s="159" t="s">
        <v>19</v>
      </c>
      <c r="F841" s="160" t="s">
        <v>2199</v>
      </c>
      <c r="H841" s="161">
        <v>0.8</v>
      </c>
      <c r="I841" s="162"/>
      <c r="L841" s="158"/>
      <c r="M841" s="163"/>
      <c r="T841" s="164"/>
      <c r="AT841" s="159" t="s">
        <v>228</v>
      </c>
      <c r="AU841" s="159" t="s">
        <v>82</v>
      </c>
      <c r="AV841" s="12" t="s">
        <v>82</v>
      </c>
      <c r="AW841" s="12" t="s">
        <v>35</v>
      </c>
      <c r="AX841" s="12" t="s">
        <v>73</v>
      </c>
      <c r="AY841" s="159" t="s">
        <v>141</v>
      </c>
    </row>
    <row r="842" spans="2:65" s="14" customFormat="1" ht="11.25">
      <c r="B842" s="183"/>
      <c r="D842" s="156" t="s">
        <v>228</v>
      </c>
      <c r="E842" s="184" t="s">
        <v>19</v>
      </c>
      <c r="F842" s="185" t="s">
        <v>1572</v>
      </c>
      <c r="H842" s="184" t="s">
        <v>19</v>
      </c>
      <c r="I842" s="186"/>
      <c r="L842" s="183"/>
      <c r="M842" s="187"/>
      <c r="T842" s="188"/>
      <c r="AT842" s="184" t="s">
        <v>228</v>
      </c>
      <c r="AU842" s="184" t="s">
        <v>82</v>
      </c>
      <c r="AV842" s="14" t="s">
        <v>78</v>
      </c>
      <c r="AW842" s="14" t="s">
        <v>35</v>
      </c>
      <c r="AX842" s="14" t="s">
        <v>73</v>
      </c>
      <c r="AY842" s="184" t="s">
        <v>141</v>
      </c>
    </row>
    <row r="843" spans="2:65" s="12" customFormat="1" ht="11.25">
      <c r="B843" s="158"/>
      <c r="D843" s="156" t="s">
        <v>228</v>
      </c>
      <c r="E843" s="159" t="s">
        <v>19</v>
      </c>
      <c r="F843" s="160" t="s">
        <v>2200</v>
      </c>
      <c r="H843" s="161">
        <v>0.92</v>
      </c>
      <c r="I843" s="162"/>
      <c r="L843" s="158"/>
      <c r="M843" s="163"/>
      <c r="T843" s="164"/>
      <c r="AT843" s="159" t="s">
        <v>228</v>
      </c>
      <c r="AU843" s="159" t="s">
        <v>82</v>
      </c>
      <c r="AV843" s="12" t="s">
        <v>82</v>
      </c>
      <c r="AW843" s="12" t="s">
        <v>35</v>
      </c>
      <c r="AX843" s="12" t="s">
        <v>73</v>
      </c>
      <c r="AY843" s="159" t="s">
        <v>141</v>
      </c>
    </row>
    <row r="844" spans="2:65" s="12" customFormat="1" ht="11.25">
      <c r="B844" s="158"/>
      <c r="D844" s="156" t="s">
        <v>228</v>
      </c>
      <c r="E844" s="159" t="s">
        <v>19</v>
      </c>
      <c r="F844" s="160" t="s">
        <v>78</v>
      </c>
      <c r="H844" s="161">
        <v>1</v>
      </c>
      <c r="I844" s="162"/>
      <c r="L844" s="158"/>
      <c r="M844" s="163"/>
      <c r="T844" s="164"/>
      <c r="AT844" s="159" t="s">
        <v>228</v>
      </c>
      <c r="AU844" s="159" t="s">
        <v>82</v>
      </c>
      <c r="AV844" s="12" t="s">
        <v>82</v>
      </c>
      <c r="AW844" s="12" t="s">
        <v>35</v>
      </c>
      <c r="AX844" s="12" t="s">
        <v>73</v>
      </c>
      <c r="AY844" s="159" t="s">
        <v>141</v>
      </c>
    </row>
    <row r="845" spans="2:65" s="13" customFormat="1" ht="11.25">
      <c r="B845" s="165"/>
      <c r="D845" s="156" t="s">
        <v>228</v>
      </c>
      <c r="E845" s="166" t="s">
        <v>19</v>
      </c>
      <c r="F845" s="167" t="s">
        <v>256</v>
      </c>
      <c r="H845" s="168">
        <v>3.7800000000000002</v>
      </c>
      <c r="I845" s="169"/>
      <c r="L845" s="165"/>
      <c r="M845" s="170"/>
      <c r="T845" s="171"/>
      <c r="AT845" s="166" t="s">
        <v>228</v>
      </c>
      <c r="AU845" s="166" t="s">
        <v>82</v>
      </c>
      <c r="AV845" s="13" t="s">
        <v>95</v>
      </c>
      <c r="AW845" s="13" t="s">
        <v>35</v>
      </c>
      <c r="AX845" s="13" t="s">
        <v>73</v>
      </c>
      <c r="AY845" s="166" t="s">
        <v>141</v>
      </c>
    </row>
    <row r="846" spans="2:65" s="12" customFormat="1" ht="11.25">
      <c r="B846" s="158"/>
      <c r="D846" s="156" t="s">
        <v>228</v>
      </c>
      <c r="E846" s="159" t="s">
        <v>19</v>
      </c>
      <c r="F846" s="160" t="s">
        <v>95</v>
      </c>
      <c r="H846" s="161">
        <v>4</v>
      </c>
      <c r="I846" s="162"/>
      <c r="L846" s="158"/>
      <c r="M846" s="163"/>
      <c r="T846" s="164"/>
      <c r="AT846" s="159" t="s">
        <v>228</v>
      </c>
      <c r="AU846" s="159" t="s">
        <v>82</v>
      </c>
      <c r="AV846" s="12" t="s">
        <v>82</v>
      </c>
      <c r="AW846" s="12" t="s">
        <v>35</v>
      </c>
      <c r="AX846" s="12" t="s">
        <v>78</v>
      </c>
      <c r="AY846" s="159" t="s">
        <v>141</v>
      </c>
    </row>
    <row r="847" spans="2:65" s="1" customFormat="1" ht="49.15" customHeight="1">
      <c r="B847" s="32"/>
      <c r="C847" s="126" t="s">
        <v>761</v>
      </c>
      <c r="D847" s="126" t="s">
        <v>144</v>
      </c>
      <c r="E847" s="127" t="s">
        <v>2201</v>
      </c>
      <c r="F847" s="128" t="s">
        <v>2202</v>
      </c>
      <c r="G847" s="129" t="s">
        <v>171</v>
      </c>
      <c r="H847" s="130">
        <v>1.06</v>
      </c>
      <c r="I847" s="131"/>
      <c r="J847" s="132">
        <f>ROUND(I847*H847,2)</f>
        <v>0</v>
      </c>
      <c r="K847" s="133"/>
      <c r="L847" s="32"/>
      <c r="M847" s="134" t="s">
        <v>19</v>
      </c>
      <c r="N847" s="135" t="s">
        <v>45</v>
      </c>
      <c r="P847" s="136">
        <f>O847*H847</f>
        <v>0</v>
      </c>
      <c r="Q847" s="136">
        <v>0.11903</v>
      </c>
      <c r="R847" s="136">
        <f>Q847*H847</f>
        <v>0.1261718</v>
      </c>
      <c r="S847" s="136">
        <v>0</v>
      </c>
      <c r="T847" s="137">
        <f>S847*H847</f>
        <v>0</v>
      </c>
      <c r="AR847" s="138" t="s">
        <v>95</v>
      </c>
      <c r="AT847" s="138" t="s">
        <v>144</v>
      </c>
      <c r="AU847" s="138" t="s">
        <v>82</v>
      </c>
      <c r="AY847" s="17" t="s">
        <v>141</v>
      </c>
      <c r="BE847" s="139">
        <f>IF(N847="základní",J847,0)</f>
        <v>0</v>
      </c>
      <c r="BF847" s="139">
        <f>IF(N847="snížená",J847,0)</f>
        <v>0</v>
      </c>
      <c r="BG847" s="139">
        <f>IF(N847="zákl. přenesená",J847,0)</f>
        <v>0</v>
      </c>
      <c r="BH847" s="139">
        <f>IF(N847="sníž. přenesená",J847,0)</f>
        <v>0</v>
      </c>
      <c r="BI847" s="139">
        <f>IF(N847="nulová",J847,0)</f>
        <v>0</v>
      </c>
      <c r="BJ847" s="17" t="s">
        <v>82</v>
      </c>
      <c r="BK847" s="139">
        <f>ROUND(I847*H847,2)</f>
        <v>0</v>
      </c>
      <c r="BL847" s="17" t="s">
        <v>95</v>
      </c>
      <c r="BM847" s="138" t="s">
        <v>2203</v>
      </c>
    </row>
    <row r="848" spans="2:65" s="1" customFormat="1" ht="11.25">
      <c r="B848" s="32"/>
      <c r="D848" s="152" t="s">
        <v>224</v>
      </c>
      <c r="F848" s="153" t="s">
        <v>2204</v>
      </c>
      <c r="I848" s="154"/>
      <c r="L848" s="32"/>
      <c r="M848" s="155"/>
      <c r="T848" s="53"/>
      <c r="AT848" s="17" t="s">
        <v>224</v>
      </c>
      <c r="AU848" s="17" t="s">
        <v>82</v>
      </c>
    </row>
    <row r="849" spans="2:65" s="14" customFormat="1" ht="11.25">
      <c r="B849" s="183"/>
      <c r="D849" s="156" t="s">
        <v>228</v>
      </c>
      <c r="E849" s="184" t="s">
        <v>19</v>
      </c>
      <c r="F849" s="185" t="s">
        <v>1567</v>
      </c>
      <c r="H849" s="184" t="s">
        <v>19</v>
      </c>
      <c r="I849" s="186"/>
      <c r="L849" s="183"/>
      <c r="M849" s="187"/>
      <c r="T849" s="188"/>
      <c r="AT849" s="184" t="s">
        <v>228</v>
      </c>
      <c r="AU849" s="184" t="s">
        <v>82</v>
      </c>
      <c r="AV849" s="14" t="s">
        <v>78</v>
      </c>
      <c r="AW849" s="14" t="s">
        <v>35</v>
      </c>
      <c r="AX849" s="14" t="s">
        <v>73</v>
      </c>
      <c r="AY849" s="184" t="s">
        <v>141</v>
      </c>
    </row>
    <row r="850" spans="2:65" s="14" customFormat="1" ht="11.25">
      <c r="B850" s="183"/>
      <c r="D850" s="156" t="s">
        <v>228</v>
      </c>
      <c r="E850" s="184" t="s">
        <v>19</v>
      </c>
      <c r="F850" s="185" t="s">
        <v>2096</v>
      </c>
      <c r="H850" s="184" t="s">
        <v>19</v>
      </c>
      <c r="I850" s="186"/>
      <c r="L850" s="183"/>
      <c r="M850" s="187"/>
      <c r="T850" s="188"/>
      <c r="AT850" s="184" t="s">
        <v>228</v>
      </c>
      <c r="AU850" s="184" t="s">
        <v>82</v>
      </c>
      <c r="AV850" s="14" t="s">
        <v>78</v>
      </c>
      <c r="AW850" s="14" t="s">
        <v>35</v>
      </c>
      <c r="AX850" s="14" t="s">
        <v>73</v>
      </c>
      <c r="AY850" s="184" t="s">
        <v>141</v>
      </c>
    </row>
    <row r="851" spans="2:65" s="12" customFormat="1" ht="11.25">
      <c r="B851" s="158"/>
      <c r="D851" s="156" t="s">
        <v>228</v>
      </c>
      <c r="E851" s="159" t="s">
        <v>19</v>
      </c>
      <c r="F851" s="160" t="s">
        <v>2198</v>
      </c>
      <c r="H851" s="161">
        <v>1.06</v>
      </c>
      <c r="I851" s="162"/>
      <c r="L851" s="158"/>
      <c r="M851" s="163"/>
      <c r="T851" s="164"/>
      <c r="AT851" s="159" t="s">
        <v>228</v>
      </c>
      <c r="AU851" s="159" t="s">
        <v>82</v>
      </c>
      <c r="AV851" s="12" t="s">
        <v>82</v>
      </c>
      <c r="AW851" s="12" t="s">
        <v>35</v>
      </c>
      <c r="AX851" s="12" t="s">
        <v>78</v>
      </c>
      <c r="AY851" s="159" t="s">
        <v>141</v>
      </c>
    </row>
    <row r="852" spans="2:65" s="1" customFormat="1" ht="49.15" customHeight="1">
      <c r="B852" s="32"/>
      <c r="C852" s="126" t="s">
        <v>767</v>
      </c>
      <c r="D852" s="126" t="s">
        <v>144</v>
      </c>
      <c r="E852" s="127" t="s">
        <v>2205</v>
      </c>
      <c r="F852" s="128" t="s">
        <v>2206</v>
      </c>
      <c r="G852" s="129" t="s">
        <v>171</v>
      </c>
      <c r="H852" s="130">
        <v>2.5</v>
      </c>
      <c r="I852" s="131"/>
      <c r="J852" s="132">
        <f>ROUND(I852*H852,2)</f>
        <v>0</v>
      </c>
      <c r="K852" s="133"/>
      <c r="L852" s="32"/>
      <c r="M852" s="134" t="s">
        <v>19</v>
      </c>
      <c r="N852" s="135" t="s">
        <v>45</v>
      </c>
      <c r="P852" s="136">
        <f>O852*H852</f>
        <v>0</v>
      </c>
      <c r="Q852" s="136">
        <v>0.1389</v>
      </c>
      <c r="R852" s="136">
        <f>Q852*H852</f>
        <v>0.34725</v>
      </c>
      <c r="S852" s="136">
        <v>0</v>
      </c>
      <c r="T852" s="137">
        <f>S852*H852</f>
        <v>0</v>
      </c>
      <c r="AR852" s="138" t="s">
        <v>95</v>
      </c>
      <c r="AT852" s="138" t="s">
        <v>144</v>
      </c>
      <c r="AU852" s="138" t="s">
        <v>82</v>
      </c>
      <c r="AY852" s="17" t="s">
        <v>141</v>
      </c>
      <c r="BE852" s="139">
        <f>IF(N852="základní",J852,0)</f>
        <v>0</v>
      </c>
      <c r="BF852" s="139">
        <f>IF(N852="snížená",J852,0)</f>
        <v>0</v>
      </c>
      <c r="BG852" s="139">
        <f>IF(N852="zákl. přenesená",J852,0)</f>
        <v>0</v>
      </c>
      <c r="BH852" s="139">
        <f>IF(N852="sníž. přenesená",J852,0)</f>
        <v>0</v>
      </c>
      <c r="BI852" s="139">
        <f>IF(N852="nulová",J852,0)</f>
        <v>0</v>
      </c>
      <c r="BJ852" s="17" t="s">
        <v>82</v>
      </c>
      <c r="BK852" s="139">
        <f>ROUND(I852*H852,2)</f>
        <v>0</v>
      </c>
      <c r="BL852" s="17" t="s">
        <v>95</v>
      </c>
      <c r="BM852" s="138" t="s">
        <v>2207</v>
      </c>
    </row>
    <row r="853" spans="2:65" s="1" customFormat="1" ht="11.25">
      <c r="B853" s="32"/>
      <c r="D853" s="152" t="s">
        <v>224</v>
      </c>
      <c r="F853" s="153" t="s">
        <v>2208</v>
      </c>
      <c r="I853" s="154"/>
      <c r="L853" s="32"/>
      <c r="M853" s="155"/>
      <c r="T853" s="53"/>
      <c r="AT853" s="17" t="s">
        <v>224</v>
      </c>
      <c r="AU853" s="17" t="s">
        <v>82</v>
      </c>
    </row>
    <row r="854" spans="2:65" s="1" customFormat="1" ht="29.25">
      <c r="B854" s="32"/>
      <c r="D854" s="156" t="s">
        <v>226</v>
      </c>
      <c r="F854" s="157" t="s">
        <v>2209</v>
      </c>
      <c r="I854" s="154"/>
      <c r="L854" s="32"/>
      <c r="M854" s="155"/>
      <c r="T854" s="53"/>
      <c r="AT854" s="17" t="s">
        <v>226</v>
      </c>
      <c r="AU854" s="17" t="s">
        <v>82</v>
      </c>
    </row>
    <row r="855" spans="2:65" s="14" customFormat="1" ht="11.25">
      <c r="B855" s="183"/>
      <c r="D855" s="156" t="s">
        <v>228</v>
      </c>
      <c r="E855" s="184" t="s">
        <v>19</v>
      </c>
      <c r="F855" s="185" t="s">
        <v>1567</v>
      </c>
      <c r="H855" s="184" t="s">
        <v>19</v>
      </c>
      <c r="I855" s="186"/>
      <c r="L855" s="183"/>
      <c r="M855" s="187"/>
      <c r="T855" s="188"/>
      <c r="AT855" s="184" t="s">
        <v>228</v>
      </c>
      <c r="AU855" s="184" t="s">
        <v>82</v>
      </c>
      <c r="AV855" s="14" t="s">
        <v>78</v>
      </c>
      <c r="AW855" s="14" t="s">
        <v>35</v>
      </c>
      <c r="AX855" s="14" t="s">
        <v>73</v>
      </c>
      <c r="AY855" s="184" t="s">
        <v>141</v>
      </c>
    </row>
    <row r="856" spans="2:65" s="14" customFormat="1" ht="11.25">
      <c r="B856" s="183"/>
      <c r="D856" s="156" t="s">
        <v>228</v>
      </c>
      <c r="E856" s="184" t="s">
        <v>19</v>
      </c>
      <c r="F856" s="185" t="s">
        <v>2094</v>
      </c>
      <c r="H856" s="184" t="s">
        <v>19</v>
      </c>
      <c r="I856" s="186"/>
      <c r="L856" s="183"/>
      <c r="M856" s="187"/>
      <c r="T856" s="188"/>
      <c r="AT856" s="184" t="s">
        <v>228</v>
      </c>
      <c r="AU856" s="184" t="s">
        <v>82</v>
      </c>
      <c r="AV856" s="14" t="s">
        <v>78</v>
      </c>
      <c r="AW856" s="14" t="s">
        <v>35</v>
      </c>
      <c r="AX856" s="14" t="s">
        <v>73</v>
      </c>
      <c r="AY856" s="184" t="s">
        <v>141</v>
      </c>
    </row>
    <row r="857" spans="2:65" s="12" customFormat="1" ht="11.25">
      <c r="B857" s="158"/>
      <c r="D857" s="156" t="s">
        <v>228</v>
      </c>
      <c r="E857" s="159" t="s">
        <v>19</v>
      </c>
      <c r="F857" s="160" t="s">
        <v>2210</v>
      </c>
      <c r="H857" s="161">
        <v>1.25</v>
      </c>
      <c r="I857" s="162"/>
      <c r="L857" s="158"/>
      <c r="M857" s="163"/>
      <c r="T857" s="164"/>
      <c r="AT857" s="159" t="s">
        <v>228</v>
      </c>
      <c r="AU857" s="159" t="s">
        <v>82</v>
      </c>
      <c r="AV857" s="12" t="s">
        <v>82</v>
      </c>
      <c r="AW857" s="12" t="s">
        <v>35</v>
      </c>
      <c r="AX857" s="12" t="s">
        <v>73</v>
      </c>
      <c r="AY857" s="159" t="s">
        <v>141</v>
      </c>
    </row>
    <row r="858" spans="2:65" s="14" customFormat="1" ht="11.25">
      <c r="B858" s="183"/>
      <c r="D858" s="156" t="s">
        <v>228</v>
      </c>
      <c r="E858" s="184" t="s">
        <v>19</v>
      </c>
      <c r="F858" s="185" t="s">
        <v>2096</v>
      </c>
      <c r="H858" s="184" t="s">
        <v>19</v>
      </c>
      <c r="I858" s="186"/>
      <c r="L858" s="183"/>
      <c r="M858" s="187"/>
      <c r="T858" s="188"/>
      <c r="AT858" s="184" t="s">
        <v>228</v>
      </c>
      <c r="AU858" s="184" t="s">
        <v>82</v>
      </c>
      <c r="AV858" s="14" t="s">
        <v>78</v>
      </c>
      <c r="AW858" s="14" t="s">
        <v>35</v>
      </c>
      <c r="AX858" s="14" t="s">
        <v>73</v>
      </c>
      <c r="AY858" s="184" t="s">
        <v>141</v>
      </c>
    </row>
    <row r="859" spans="2:65" s="12" customFormat="1" ht="11.25">
      <c r="B859" s="158"/>
      <c r="D859" s="156" t="s">
        <v>228</v>
      </c>
      <c r="E859" s="159" t="s">
        <v>19</v>
      </c>
      <c r="F859" s="160" t="s">
        <v>2210</v>
      </c>
      <c r="H859" s="161">
        <v>1.25</v>
      </c>
      <c r="I859" s="162"/>
      <c r="L859" s="158"/>
      <c r="M859" s="163"/>
      <c r="T859" s="164"/>
      <c r="AT859" s="159" t="s">
        <v>228</v>
      </c>
      <c r="AU859" s="159" t="s">
        <v>82</v>
      </c>
      <c r="AV859" s="12" t="s">
        <v>82</v>
      </c>
      <c r="AW859" s="12" t="s">
        <v>35</v>
      </c>
      <c r="AX859" s="12" t="s">
        <v>73</v>
      </c>
      <c r="AY859" s="159" t="s">
        <v>141</v>
      </c>
    </row>
    <row r="860" spans="2:65" s="13" customFormat="1" ht="11.25">
      <c r="B860" s="165"/>
      <c r="D860" s="156" t="s">
        <v>228</v>
      </c>
      <c r="E860" s="166" t="s">
        <v>19</v>
      </c>
      <c r="F860" s="167" t="s">
        <v>256</v>
      </c>
      <c r="H860" s="168">
        <v>2.5</v>
      </c>
      <c r="I860" s="169"/>
      <c r="L860" s="165"/>
      <c r="M860" s="170"/>
      <c r="T860" s="171"/>
      <c r="AT860" s="166" t="s">
        <v>228</v>
      </c>
      <c r="AU860" s="166" t="s">
        <v>82</v>
      </c>
      <c r="AV860" s="13" t="s">
        <v>95</v>
      </c>
      <c r="AW860" s="13" t="s">
        <v>35</v>
      </c>
      <c r="AX860" s="13" t="s">
        <v>78</v>
      </c>
      <c r="AY860" s="166" t="s">
        <v>141</v>
      </c>
    </row>
    <row r="861" spans="2:65" s="1" customFormat="1" ht="16.5" customHeight="1">
      <c r="B861" s="32"/>
      <c r="C861" s="126" t="s">
        <v>771</v>
      </c>
      <c r="D861" s="126" t="s">
        <v>144</v>
      </c>
      <c r="E861" s="127" t="s">
        <v>2211</v>
      </c>
      <c r="F861" s="128" t="s">
        <v>2212</v>
      </c>
      <c r="G861" s="129" t="s">
        <v>171</v>
      </c>
      <c r="H861" s="130">
        <v>20</v>
      </c>
      <c r="I861" s="131"/>
      <c r="J861" s="132">
        <f>ROUND(I861*H861,2)</f>
        <v>0</v>
      </c>
      <c r="K861" s="133"/>
      <c r="L861" s="32"/>
      <c r="M861" s="134" t="s">
        <v>19</v>
      </c>
      <c r="N861" s="135" t="s">
        <v>45</v>
      </c>
      <c r="P861" s="136">
        <f>O861*H861</f>
        <v>0</v>
      </c>
      <c r="Q861" s="136">
        <v>0</v>
      </c>
      <c r="R861" s="136">
        <f>Q861*H861</f>
        <v>0</v>
      </c>
      <c r="S861" s="136">
        <v>1.6E-2</v>
      </c>
      <c r="T861" s="137">
        <f>S861*H861</f>
        <v>0.32</v>
      </c>
      <c r="AR861" s="138" t="s">
        <v>95</v>
      </c>
      <c r="AT861" s="138" t="s">
        <v>144</v>
      </c>
      <c r="AU861" s="138" t="s">
        <v>82</v>
      </c>
      <c r="AY861" s="17" t="s">
        <v>141</v>
      </c>
      <c r="BE861" s="139">
        <f>IF(N861="základní",J861,0)</f>
        <v>0</v>
      </c>
      <c r="BF861" s="139">
        <f>IF(N861="snížená",J861,0)</f>
        <v>0</v>
      </c>
      <c r="BG861" s="139">
        <f>IF(N861="zákl. přenesená",J861,0)</f>
        <v>0</v>
      </c>
      <c r="BH861" s="139">
        <f>IF(N861="sníž. přenesená",J861,0)</f>
        <v>0</v>
      </c>
      <c r="BI861" s="139">
        <f>IF(N861="nulová",J861,0)</f>
        <v>0</v>
      </c>
      <c r="BJ861" s="17" t="s">
        <v>82</v>
      </c>
      <c r="BK861" s="139">
        <f>ROUND(I861*H861,2)</f>
        <v>0</v>
      </c>
      <c r="BL861" s="17" t="s">
        <v>95</v>
      </c>
      <c r="BM861" s="138" t="s">
        <v>2213</v>
      </c>
    </row>
    <row r="862" spans="2:65" s="1" customFormat="1" ht="11.25">
      <c r="B862" s="32"/>
      <c r="D862" s="152" t="s">
        <v>224</v>
      </c>
      <c r="F862" s="153" t="s">
        <v>2214</v>
      </c>
      <c r="I862" s="154"/>
      <c r="L862" s="32"/>
      <c r="M862" s="155"/>
      <c r="T862" s="53"/>
      <c r="AT862" s="17" t="s">
        <v>224</v>
      </c>
      <c r="AU862" s="17" t="s">
        <v>82</v>
      </c>
    </row>
    <row r="863" spans="2:65" s="12" customFormat="1" ht="11.25">
      <c r="B863" s="158"/>
      <c r="D863" s="156" t="s">
        <v>228</v>
      </c>
      <c r="E863" s="159" t="s">
        <v>19</v>
      </c>
      <c r="F863" s="160" t="s">
        <v>2215</v>
      </c>
      <c r="H863" s="161">
        <v>20</v>
      </c>
      <c r="I863" s="162"/>
      <c r="L863" s="158"/>
      <c r="M863" s="163"/>
      <c r="T863" s="164"/>
      <c r="AT863" s="159" t="s">
        <v>228</v>
      </c>
      <c r="AU863" s="159" t="s">
        <v>82</v>
      </c>
      <c r="AV863" s="12" t="s">
        <v>82</v>
      </c>
      <c r="AW863" s="12" t="s">
        <v>35</v>
      </c>
      <c r="AX863" s="12" t="s">
        <v>78</v>
      </c>
      <c r="AY863" s="159" t="s">
        <v>141</v>
      </c>
    </row>
    <row r="864" spans="2:65" s="1" customFormat="1" ht="37.9" customHeight="1">
      <c r="B864" s="32"/>
      <c r="C864" s="126" t="s">
        <v>775</v>
      </c>
      <c r="D864" s="126" t="s">
        <v>144</v>
      </c>
      <c r="E864" s="127" t="s">
        <v>2216</v>
      </c>
      <c r="F864" s="128" t="s">
        <v>2217</v>
      </c>
      <c r="G864" s="129" t="s">
        <v>162</v>
      </c>
      <c r="H864" s="130">
        <v>153</v>
      </c>
      <c r="I864" s="131"/>
      <c r="J864" s="132">
        <f>ROUND(I864*H864,2)</f>
        <v>0</v>
      </c>
      <c r="K864" s="133"/>
      <c r="L864" s="32"/>
      <c r="M864" s="134" t="s">
        <v>19</v>
      </c>
      <c r="N864" s="135" t="s">
        <v>45</v>
      </c>
      <c r="P864" s="136">
        <f>O864*H864</f>
        <v>0</v>
      </c>
      <c r="Q864" s="136">
        <v>0</v>
      </c>
      <c r="R864" s="136">
        <f>Q864*H864</f>
        <v>0</v>
      </c>
      <c r="S864" s="136">
        <v>0.05</v>
      </c>
      <c r="T864" s="137">
        <f>S864*H864</f>
        <v>7.65</v>
      </c>
      <c r="AR864" s="138" t="s">
        <v>95</v>
      </c>
      <c r="AT864" s="138" t="s">
        <v>144</v>
      </c>
      <c r="AU864" s="138" t="s">
        <v>82</v>
      </c>
      <c r="AY864" s="17" t="s">
        <v>141</v>
      </c>
      <c r="BE864" s="139">
        <f>IF(N864="základní",J864,0)</f>
        <v>0</v>
      </c>
      <c r="BF864" s="139">
        <f>IF(N864="snížená",J864,0)</f>
        <v>0</v>
      </c>
      <c r="BG864" s="139">
        <f>IF(N864="zákl. přenesená",J864,0)</f>
        <v>0</v>
      </c>
      <c r="BH864" s="139">
        <f>IF(N864="sníž. přenesená",J864,0)</f>
        <v>0</v>
      </c>
      <c r="BI864" s="139">
        <f>IF(N864="nulová",J864,0)</f>
        <v>0</v>
      </c>
      <c r="BJ864" s="17" t="s">
        <v>82</v>
      </c>
      <c r="BK864" s="139">
        <f>ROUND(I864*H864,2)</f>
        <v>0</v>
      </c>
      <c r="BL864" s="17" t="s">
        <v>95</v>
      </c>
      <c r="BM864" s="138" t="s">
        <v>2218</v>
      </c>
    </row>
    <row r="865" spans="2:65" s="1" customFormat="1" ht="11.25">
      <c r="B865" s="32"/>
      <c r="D865" s="152" t="s">
        <v>224</v>
      </c>
      <c r="F865" s="153" t="s">
        <v>2219</v>
      </c>
      <c r="I865" s="154"/>
      <c r="L865" s="32"/>
      <c r="M865" s="155"/>
      <c r="T865" s="53"/>
      <c r="AT865" s="17" t="s">
        <v>224</v>
      </c>
      <c r="AU865" s="17" t="s">
        <v>82</v>
      </c>
    </row>
    <row r="866" spans="2:65" s="14" customFormat="1" ht="11.25">
      <c r="B866" s="183"/>
      <c r="D866" s="156" t="s">
        <v>228</v>
      </c>
      <c r="E866" s="184" t="s">
        <v>19</v>
      </c>
      <c r="F866" s="185" t="s">
        <v>1572</v>
      </c>
      <c r="H866" s="184" t="s">
        <v>19</v>
      </c>
      <c r="I866" s="186"/>
      <c r="L866" s="183"/>
      <c r="M866" s="187"/>
      <c r="T866" s="188"/>
      <c r="AT866" s="184" t="s">
        <v>228</v>
      </c>
      <c r="AU866" s="184" t="s">
        <v>82</v>
      </c>
      <c r="AV866" s="14" t="s">
        <v>78</v>
      </c>
      <c r="AW866" s="14" t="s">
        <v>35</v>
      </c>
      <c r="AX866" s="14" t="s">
        <v>73</v>
      </c>
      <c r="AY866" s="184" t="s">
        <v>141</v>
      </c>
    </row>
    <row r="867" spans="2:65" s="12" customFormat="1" ht="11.25">
      <c r="B867" s="158"/>
      <c r="D867" s="156" t="s">
        <v>228</v>
      </c>
      <c r="E867" s="159" t="s">
        <v>19</v>
      </c>
      <c r="F867" s="160" t="s">
        <v>2220</v>
      </c>
      <c r="H867" s="161">
        <v>152.82</v>
      </c>
      <c r="I867" s="162"/>
      <c r="L867" s="158"/>
      <c r="M867" s="163"/>
      <c r="T867" s="164"/>
      <c r="AT867" s="159" t="s">
        <v>228</v>
      </c>
      <c r="AU867" s="159" t="s">
        <v>82</v>
      </c>
      <c r="AV867" s="12" t="s">
        <v>82</v>
      </c>
      <c r="AW867" s="12" t="s">
        <v>35</v>
      </c>
      <c r="AX867" s="12" t="s">
        <v>73</v>
      </c>
      <c r="AY867" s="159" t="s">
        <v>141</v>
      </c>
    </row>
    <row r="868" spans="2:65" s="12" customFormat="1" ht="11.25">
      <c r="B868" s="158"/>
      <c r="D868" s="156" t="s">
        <v>228</v>
      </c>
      <c r="E868" s="159" t="s">
        <v>19</v>
      </c>
      <c r="F868" s="160" t="s">
        <v>2221</v>
      </c>
      <c r="H868" s="161">
        <v>153</v>
      </c>
      <c r="I868" s="162"/>
      <c r="L868" s="158"/>
      <c r="M868" s="163"/>
      <c r="T868" s="164"/>
      <c r="AT868" s="159" t="s">
        <v>228</v>
      </c>
      <c r="AU868" s="159" t="s">
        <v>82</v>
      </c>
      <c r="AV868" s="12" t="s">
        <v>82</v>
      </c>
      <c r="AW868" s="12" t="s">
        <v>35</v>
      </c>
      <c r="AX868" s="12" t="s">
        <v>78</v>
      </c>
      <c r="AY868" s="159" t="s">
        <v>141</v>
      </c>
    </row>
    <row r="869" spans="2:65" s="1" customFormat="1" ht="44.25" customHeight="1">
      <c r="B869" s="32"/>
      <c r="C869" s="126" t="s">
        <v>779</v>
      </c>
      <c r="D869" s="126" t="s">
        <v>144</v>
      </c>
      <c r="E869" s="127" t="s">
        <v>2222</v>
      </c>
      <c r="F869" s="128" t="s">
        <v>2223</v>
      </c>
      <c r="G869" s="129" t="s">
        <v>162</v>
      </c>
      <c r="H869" s="130">
        <v>631.4</v>
      </c>
      <c r="I869" s="131"/>
      <c r="J869" s="132">
        <f>ROUND(I869*H869,2)</f>
        <v>0</v>
      </c>
      <c r="K869" s="133"/>
      <c r="L869" s="32"/>
      <c r="M869" s="134" t="s">
        <v>19</v>
      </c>
      <c r="N869" s="135" t="s">
        <v>45</v>
      </c>
      <c r="P869" s="136">
        <f>O869*H869</f>
        <v>0</v>
      </c>
      <c r="Q869" s="136">
        <v>0</v>
      </c>
      <c r="R869" s="136">
        <f>Q869*H869</f>
        <v>0</v>
      </c>
      <c r="S869" s="136">
        <v>4.5999999999999999E-2</v>
      </c>
      <c r="T869" s="137">
        <f>S869*H869</f>
        <v>29.0444</v>
      </c>
      <c r="AR869" s="138" t="s">
        <v>95</v>
      </c>
      <c r="AT869" s="138" t="s">
        <v>144</v>
      </c>
      <c r="AU869" s="138" t="s">
        <v>82</v>
      </c>
      <c r="AY869" s="17" t="s">
        <v>141</v>
      </c>
      <c r="BE869" s="139">
        <f>IF(N869="základní",J869,0)</f>
        <v>0</v>
      </c>
      <c r="BF869" s="139">
        <f>IF(N869="snížená",J869,0)</f>
        <v>0</v>
      </c>
      <c r="BG869" s="139">
        <f>IF(N869="zákl. přenesená",J869,0)</f>
        <v>0</v>
      </c>
      <c r="BH869" s="139">
        <f>IF(N869="sníž. přenesená",J869,0)</f>
        <v>0</v>
      </c>
      <c r="BI869" s="139">
        <f>IF(N869="nulová",J869,0)</f>
        <v>0</v>
      </c>
      <c r="BJ869" s="17" t="s">
        <v>82</v>
      </c>
      <c r="BK869" s="139">
        <f>ROUND(I869*H869,2)</f>
        <v>0</v>
      </c>
      <c r="BL869" s="17" t="s">
        <v>95</v>
      </c>
      <c r="BM869" s="138" t="s">
        <v>2224</v>
      </c>
    </row>
    <row r="870" spans="2:65" s="1" customFormat="1" ht="11.25">
      <c r="B870" s="32"/>
      <c r="D870" s="152" t="s">
        <v>224</v>
      </c>
      <c r="F870" s="153" t="s">
        <v>2225</v>
      </c>
      <c r="I870" s="154"/>
      <c r="L870" s="32"/>
      <c r="M870" s="155"/>
      <c r="T870" s="53"/>
      <c r="AT870" s="17" t="s">
        <v>224</v>
      </c>
      <c r="AU870" s="17" t="s">
        <v>82</v>
      </c>
    </row>
    <row r="871" spans="2:65" s="14" customFormat="1" ht="11.25">
      <c r="B871" s="183"/>
      <c r="D871" s="156" t="s">
        <v>228</v>
      </c>
      <c r="E871" s="184" t="s">
        <v>19</v>
      </c>
      <c r="F871" s="185" t="s">
        <v>1567</v>
      </c>
      <c r="H871" s="184" t="s">
        <v>19</v>
      </c>
      <c r="I871" s="186"/>
      <c r="L871" s="183"/>
      <c r="M871" s="187"/>
      <c r="T871" s="188"/>
      <c r="AT871" s="184" t="s">
        <v>228</v>
      </c>
      <c r="AU871" s="184" t="s">
        <v>82</v>
      </c>
      <c r="AV871" s="14" t="s">
        <v>78</v>
      </c>
      <c r="AW871" s="14" t="s">
        <v>35</v>
      </c>
      <c r="AX871" s="14" t="s">
        <v>73</v>
      </c>
      <c r="AY871" s="184" t="s">
        <v>141</v>
      </c>
    </row>
    <row r="872" spans="2:65" s="12" customFormat="1" ht="22.5">
      <c r="B872" s="158"/>
      <c r="D872" s="156" t="s">
        <v>228</v>
      </c>
      <c r="E872" s="159" t="s">
        <v>19</v>
      </c>
      <c r="F872" s="160" t="s">
        <v>2226</v>
      </c>
      <c r="H872" s="161">
        <v>50.866999999999997</v>
      </c>
      <c r="I872" s="162"/>
      <c r="L872" s="158"/>
      <c r="M872" s="163"/>
      <c r="T872" s="164"/>
      <c r="AT872" s="159" t="s">
        <v>228</v>
      </c>
      <c r="AU872" s="159" t="s">
        <v>82</v>
      </c>
      <c r="AV872" s="12" t="s">
        <v>82</v>
      </c>
      <c r="AW872" s="12" t="s">
        <v>35</v>
      </c>
      <c r="AX872" s="12" t="s">
        <v>73</v>
      </c>
      <c r="AY872" s="159" t="s">
        <v>141</v>
      </c>
    </row>
    <row r="873" spans="2:65" s="12" customFormat="1" ht="11.25">
      <c r="B873" s="158"/>
      <c r="D873" s="156" t="s">
        <v>228</v>
      </c>
      <c r="E873" s="159" t="s">
        <v>19</v>
      </c>
      <c r="F873" s="160" t="s">
        <v>2227</v>
      </c>
      <c r="H873" s="161">
        <v>57.095999999999997</v>
      </c>
      <c r="I873" s="162"/>
      <c r="L873" s="158"/>
      <c r="M873" s="163"/>
      <c r="T873" s="164"/>
      <c r="AT873" s="159" t="s">
        <v>228</v>
      </c>
      <c r="AU873" s="159" t="s">
        <v>82</v>
      </c>
      <c r="AV873" s="12" t="s">
        <v>82</v>
      </c>
      <c r="AW873" s="12" t="s">
        <v>35</v>
      </c>
      <c r="AX873" s="12" t="s">
        <v>73</v>
      </c>
      <c r="AY873" s="159" t="s">
        <v>141</v>
      </c>
    </row>
    <row r="874" spans="2:65" s="12" customFormat="1" ht="11.25">
      <c r="B874" s="158"/>
      <c r="D874" s="156" t="s">
        <v>228</v>
      </c>
      <c r="E874" s="159" t="s">
        <v>19</v>
      </c>
      <c r="F874" s="160" t="s">
        <v>2228</v>
      </c>
      <c r="H874" s="161">
        <v>52.311</v>
      </c>
      <c r="I874" s="162"/>
      <c r="L874" s="158"/>
      <c r="M874" s="163"/>
      <c r="T874" s="164"/>
      <c r="AT874" s="159" t="s">
        <v>228</v>
      </c>
      <c r="AU874" s="159" t="s">
        <v>82</v>
      </c>
      <c r="AV874" s="12" t="s">
        <v>82</v>
      </c>
      <c r="AW874" s="12" t="s">
        <v>35</v>
      </c>
      <c r="AX874" s="12" t="s">
        <v>73</v>
      </c>
      <c r="AY874" s="159" t="s">
        <v>141</v>
      </c>
    </row>
    <row r="875" spans="2:65" s="12" customFormat="1" ht="11.25">
      <c r="B875" s="158"/>
      <c r="D875" s="156" t="s">
        <v>228</v>
      </c>
      <c r="E875" s="159" t="s">
        <v>19</v>
      </c>
      <c r="F875" s="160" t="s">
        <v>2229</v>
      </c>
      <c r="H875" s="161">
        <v>34.965000000000003</v>
      </c>
      <c r="I875" s="162"/>
      <c r="L875" s="158"/>
      <c r="M875" s="163"/>
      <c r="T875" s="164"/>
      <c r="AT875" s="159" t="s">
        <v>228</v>
      </c>
      <c r="AU875" s="159" t="s">
        <v>82</v>
      </c>
      <c r="AV875" s="12" t="s">
        <v>82</v>
      </c>
      <c r="AW875" s="12" t="s">
        <v>35</v>
      </c>
      <c r="AX875" s="12" t="s">
        <v>73</v>
      </c>
      <c r="AY875" s="159" t="s">
        <v>141</v>
      </c>
    </row>
    <row r="876" spans="2:65" s="12" customFormat="1" ht="11.25">
      <c r="B876" s="158"/>
      <c r="D876" s="156" t="s">
        <v>228</v>
      </c>
      <c r="E876" s="159" t="s">
        <v>19</v>
      </c>
      <c r="F876" s="160" t="s">
        <v>2230</v>
      </c>
      <c r="H876" s="161">
        <v>28.875</v>
      </c>
      <c r="I876" s="162"/>
      <c r="L876" s="158"/>
      <c r="M876" s="163"/>
      <c r="T876" s="164"/>
      <c r="AT876" s="159" t="s">
        <v>228</v>
      </c>
      <c r="AU876" s="159" t="s">
        <v>82</v>
      </c>
      <c r="AV876" s="12" t="s">
        <v>82</v>
      </c>
      <c r="AW876" s="12" t="s">
        <v>35</v>
      </c>
      <c r="AX876" s="12" t="s">
        <v>73</v>
      </c>
      <c r="AY876" s="159" t="s">
        <v>141</v>
      </c>
    </row>
    <row r="877" spans="2:65" s="12" customFormat="1" ht="11.25">
      <c r="B877" s="158"/>
      <c r="D877" s="156" t="s">
        <v>228</v>
      </c>
      <c r="E877" s="159" t="s">
        <v>19</v>
      </c>
      <c r="F877" s="160" t="s">
        <v>2231</v>
      </c>
      <c r="H877" s="161">
        <v>15.778</v>
      </c>
      <c r="I877" s="162"/>
      <c r="L877" s="158"/>
      <c r="M877" s="163"/>
      <c r="T877" s="164"/>
      <c r="AT877" s="159" t="s">
        <v>228</v>
      </c>
      <c r="AU877" s="159" t="s">
        <v>82</v>
      </c>
      <c r="AV877" s="12" t="s">
        <v>82</v>
      </c>
      <c r="AW877" s="12" t="s">
        <v>35</v>
      </c>
      <c r="AX877" s="12" t="s">
        <v>73</v>
      </c>
      <c r="AY877" s="159" t="s">
        <v>141</v>
      </c>
    </row>
    <row r="878" spans="2:65" s="12" customFormat="1" ht="11.25">
      <c r="B878" s="158"/>
      <c r="D878" s="156" t="s">
        <v>228</v>
      </c>
      <c r="E878" s="159" t="s">
        <v>19</v>
      </c>
      <c r="F878" s="160" t="s">
        <v>2232</v>
      </c>
      <c r="H878" s="161">
        <v>23.920999999999999</v>
      </c>
      <c r="I878" s="162"/>
      <c r="L878" s="158"/>
      <c r="M878" s="163"/>
      <c r="T878" s="164"/>
      <c r="AT878" s="159" t="s">
        <v>228</v>
      </c>
      <c r="AU878" s="159" t="s">
        <v>82</v>
      </c>
      <c r="AV878" s="12" t="s">
        <v>82</v>
      </c>
      <c r="AW878" s="12" t="s">
        <v>35</v>
      </c>
      <c r="AX878" s="12" t="s">
        <v>73</v>
      </c>
      <c r="AY878" s="159" t="s">
        <v>141</v>
      </c>
    </row>
    <row r="879" spans="2:65" s="14" customFormat="1" ht="11.25">
      <c r="B879" s="183"/>
      <c r="D879" s="156" t="s">
        <v>228</v>
      </c>
      <c r="E879" s="184" t="s">
        <v>19</v>
      </c>
      <c r="F879" s="185" t="s">
        <v>1572</v>
      </c>
      <c r="H879" s="184" t="s">
        <v>19</v>
      </c>
      <c r="I879" s="186"/>
      <c r="L879" s="183"/>
      <c r="M879" s="187"/>
      <c r="T879" s="188"/>
      <c r="AT879" s="184" t="s">
        <v>228</v>
      </c>
      <c r="AU879" s="184" t="s">
        <v>82</v>
      </c>
      <c r="AV879" s="14" t="s">
        <v>78</v>
      </c>
      <c r="AW879" s="14" t="s">
        <v>35</v>
      </c>
      <c r="AX879" s="14" t="s">
        <v>73</v>
      </c>
      <c r="AY879" s="184" t="s">
        <v>141</v>
      </c>
    </row>
    <row r="880" spans="2:65" s="12" customFormat="1" ht="11.25">
      <c r="B880" s="158"/>
      <c r="D880" s="156" t="s">
        <v>228</v>
      </c>
      <c r="E880" s="159" t="s">
        <v>19</v>
      </c>
      <c r="F880" s="160" t="s">
        <v>2233</v>
      </c>
      <c r="H880" s="161">
        <v>27.24</v>
      </c>
      <c r="I880" s="162"/>
      <c r="L880" s="158"/>
      <c r="M880" s="163"/>
      <c r="T880" s="164"/>
      <c r="AT880" s="159" t="s">
        <v>228</v>
      </c>
      <c r="AU880" s="159" t="s">
        <v>82</v>
      </c>
      <c r="AV880" s="12" t="s">
        <v>82</v>
      </c>
      <c r="AW880" s="12" t="s">
        <v>35</v>
      </c>
      <c r="AX880" s="12" t="s">
        <v>73</v>
      </c>
      <c r="AY880" s="159" t="s">
        <v>141</v>
      </c>
    </row>
    <row r="881" spans="2:65" s="12" customFormat="1" ht="22.5">
      <c r="B881" s="158"/>
      <c r="D881" s="156" t="s">
        <v>228</v>
      </c>
      <c r="E881" s="159" t="s">
        <v>19</v>
      </c>
      <c r="F881" s="160" t="s">
        <v>2234</v>
      </c>
      <c r="H881" s="161">
        <v>56.731000000000002</v>
      </c>
      <c r="I881" s="162"/>
      <c r="L881" s="158"/>
      <c r="M881" s="163"/>
      <c r="T881" s="164"/>
      <c r="AT881" s="159" t="s">
        <v>228</v>
      </c>
      <c r="AU881" s="159" t="s">
        <v>82</v>
      </c>
      <c r="AV881" s="12" t="s">
        <v>82</v>
      </c>
      <c r="AW881" s="12" t="s">
        <v>35</v>
      </c>
      <c r="AX881" s="12" t="s">
        <v>73</v>
      </c>
      <c r="AY881" s="159" t="s">
        <v>141</v>
      </c>
    </row>
    <row r="882" spans="2:65" s="12" customFormat="1" ht="11.25">
      <c r="B882" s="158"/>
      <c r="D882" s="156" t="s">
        <v>228</v>
      </c>
      <c r="E882" s="159" t="s">
        <v>19</v>
      </c>
      <c r="F882" s="160" t="s">
        <v>2235</v>
      </c>
      <c r="H882" s="161">
        <v>63.790999999999997</v>
      </c>
      <c r="I882" s="162"/>
      <c r="L882" s="158"/>
      <c r="M882" s="163"/>
      <c r="T882" s="164"/>
      <c r="AT882" s="159" t="s">
        <v>228</v>
      </c>
      <c r="AU882" s="159" t="s">
        <v>82</v>
      </c>
      <c r="AV882" s="12" t="s">
        <v>82</v>
      </c>
      <c r="AW882" s="12" t="s">
        <v>35</v>
      </c>
      <c r="AX882" s="12" t="s">
        <v>73</v>
      </c>
      <c r="AY882" s="159" t="s">
        <v>141</v>
      </c>
    </row>
    <row r="883" spans="2:65" s="12" customFormat="1" ht="11.25">
      <c r="B883" s="158"/>
      <c r="D883" s="156" t="s">
        <v>228</v>
      </c>
      <c r="E883" s="159" t="s">
        <v>19</v>
      </c>
      <c r="F883" s="160" t="s">
        <v>2236</v>
      </c>
      <c r="H883" s="161">
        <v>81.221999999999994</v>
      </c>
      <c r="I883" s="162"/>
      <c r="L883" s="158"/>
      <c r="M883" s="163"/>
      <c r="T883" s="164"/>
      <c r="AT883" s="159" t="s">
        <v>228</v>
      </c>
      <c r="AU883" s="159" t="s">
        <v>82</v>
      </c>
      <c r="AV883" s="12" t="s">
        <v>82</v>
      </c>
      <c r="AW883" s="12" t="s">
        <v>35</v>
      </c>
      <c r="AX883" s="12" t="s">
        <v>73</v>
      </c>
      <c r="AY883" s="159" t="s">
        <v>141</v>
      </c>
    </row>
    <row r="884" spans="2:65" s="12" customFormat="1" ht="11.25">
      <c r="B884" s="158"/>
      <c r="D884" s="156" t="s">
        <v>228</v>
      </c>
      <c r="E884" s="159" t="s">
        <v>19</v>
      </c>
      <c r="F884" s="160" t="s">
        <v>2237</v>
      </c>
      <c r="H884" s="161">
        <v>66.75</v>
      </c>
      <c r="I884" s="162"/>
      <c r="L884" s="158"/>
      <c r="M884" s="163"/>
      <c r="T884" s="164"/>
      <c r="AT884" s="159" t="s">
        <v>228</v>
      </c>
      <c r="AU884" s="159" t="s">
        <v>82</v>
      </c>
      <c r="AV884" s="12" t="s">
        <v>82</v>
      </c>
      <c r="AW884" s="12" t="s">
        <v>35</v>
      </c>
      <c r="AX884" s="12" t="s">
        <v>73</v>
      </c>
      <c r="AY884" s="159" t="s">
        <v>141</v>
      </c>
    </row>
    <row r="885" spans="2:65" s="12" customFormat="1" ht="11.25">
      <c r="B885" s="158"/>
      <c r="D885" s="156" t="s">
        <v>228</v>
      </c>
      <c r="E885" s="159" t="s">
        <v>19</v>
      </c>
      <c r="F885" s="160" t="s">
        <v>2238</v>
      </c>
      <c r="H885" s="161">
        <v>40.985999999999997</v>
      </c>
      <c r="I885" s="162"/>
      <c r="L885" s="158"/>
      <c r="M885" s="163"/>
      <c r="T885" s="164"/>
      <c r="AT885" s="159" t="s">
        <v>228</v>
      </c>
      <c r="AU885" s="159" t="s">
        <v>82</v>
      </c>
      <c r="AV885" s="12" t="s">
        <v>82</v>
      </c>
      <c r="AW885" s="12" t="s">
        <v>35</v>
      </c>
      <c r="AX885" s="12" t="s">
        <v>73</v>
      </c>
      <c r="AY885" s="159" t="s">
        <v>141</v>
      </c>
    </row>
    <row r="886" spans="2:65" s="12" customFormat="1" ht="11.25">
      <c r="B886" s="158"/>
      <c r="D886" s="156" t="s">
        <v>228</v>
      </c>
      <c r="E886" s="159" t="s">
        <v>19</v>
      </c>
      <c r="F886" s="160" t="s">
        <v>2239</v>
      </c>
      <c r="H886" s="161">
        <v>33.024000000000001</v>
      </c>
      <c r="I886" s="162"/>
      <c r="L886" s="158"/>
      <c r="M886" s="163"/>
      <c r="T886" s="164"/>
      <c r="AT886" s="159" t="s">
        <v>228</v>
      </c>
      <c r="AU886" s="159" t="s">
        <v>82</v>
      </c>
      <c r="AV886" s="12" t="s">
        <v>82</v>
      </c>
      <c r="AW886" s="12" t="s">
        <v>35</v>
      </c>
      <c r="AX886" s="12" t="s">
        <v>73</v>
      </c>
      <c r="AY886" s="159" t="s">
        <v>141</v>
      </c>
    </row>
    <row r="887" spans="2:65" s="12" customFormat="1" ht="11.25">
      <c r="B887" s="158"/>
      <c r="D887" s="156" t="s">
        <v>228</v>
      </c>
      <c r="E887" s="159" t="s">
        <v>19</v>
      </c>
      <c r="F887" s="160" t="s">
        <v>2240</v>
      </c>
      <c r="H887" s="161">
        <v>-60</v>
      </c>
      <c r="I887" s="162"/>
      <c r="L887" s="158"/>
      <c r="M887" s="163"/>
      <c r="T887" s="164"/>
      <c r="AT887" s="159" t="s">
        <v>228</v>
      </c>
      <c r="AU887" s="159" t="s">
        <v>82</v>
      </c>
      <c r="AV887" s="12" t="s">
        <v>82</v>
      </c>
      <c r="AW887" s="12" t="s">
        <v>35</v>
      </c>
      <c r="AX887" s="12" t="s">
        <v>73</v>
      </c>
      <c r="AY887" s="159" t="s">
        <v>141</v>
      </c>
    </row>
    <row r="888" spans="2:65" s="13" customFormat="1" ht="11.25">
      <c r="B888" s="165"/>
      <c r="D888" s="156" t="s">
        <v>228</v>
      </c>
      <c r="E888" s="166" t="s">
        <v>19</v>
      </c>
      <c r="F888" s="167" t="s">
        <v>256</v>
      </c>
      <c r="H888" s="168">
        <v>573.55700000000002</v>
      </c>
      <c r="I888" s="169"/>
      <c r="L888" s="165"/>
      <c r="M888" s="170"/>
      <c r="T888" s="171"/>
      <c r="AT888" s="166" t="s">
        <v>228</v>
      </c>
      <c r="AU888" s="166" t="s">
        <v>82</v>
      </c>
      <c r="AV888" s="13" t="s">
        <v>95</v>
      </c>
      <c r="AW888" s="13" t="s">
        <v>35</v>
      </c>
      <c r="AX888" s="13" t="s">
        <v>73</v>
      </c>
      <c r="AY888" s="166" t="s">
        <v>141</v>
      </c>
    </row>
    <row r="889" spans="2:65" s="12" customFormat="1" ht="11.25">
      <c r="B889" s="158"/>
      <c r="D889" s="156" t="s">
        <v>228</v>
      </c>
      <c r="E889" s="159" t="s">
        <v>19</v>
      </c>
      <c r="F889" s="160" t="s">
        <v>2241</v>
      </c>
      <c r="H889" s="161">
        <v>631.4</v>
      </c>
      <c r="I889" s="162"/>
      <c r="L889" s="158"/>
      <c r="M889" s="163"/>
      <c r="T889" s="164"/>
      <c r="AT889" s="159" t="s">
        <v>228</v>
      </c>
      <c r="AU889" s="159" t="s">
        <v>82</v>
      </c>
      <c r="AV889" s="12" t="s">
        <v>82</v>
      </c>
      <c r="AW889" s="12" t="s">
        <v>35</v>
      </c>
      <c r="AX889" s="12" t="s">
        <v>78</v>
      </c>
      <c r="AY889" s="159" t="s">
        <v>141</v>
      </c>
    </row>
    <row r="890" spans="2:65" s="1" customFormat="1" ht="37.9" customHeight="1">
      <c r="B890" s="32"/>
      <c r="C890" s="126" t="s">
        <v>783</v>
      </c>
      <c r="D890" s="126" t="s">
        <v>144</v>
      </c>
      <c r="E890" s="127" t="s">
        <v>2242</v>
      </c>
      <c r="F890" s="128" t="s">
        <v>2243</v>
      </c>
      <c r="G890" s="129" t="s">
        <v>162</v>
      </c>
      <c r="H890" s="130">
        <v>60</v>
      </c>
      <c r="I890" s="131"/>
      <c r="J890" s="132">
        <f>ROUND(I890*H890,2)</f>
        <v>0</v>
      </c>
      <c r="K890" s="133"/>
      <c r="L890" s="32"/>
      <c r="M890" s="134" t="s">
        <v>19</v>
      </c>
      <c r="N890" s="135" t="s">
        <v>45</v>
      </c>
      <c r="P890" s="136">
        <f>O890*H890</f>
        <v>0</v>
      </c>
      <c r="Q890" s="136">
        <v>0</v>
      </c>
      <c r="R890" s="136">
        <f>Q890*H890</f>
        <v>0</v>
      </c>
      <c r="S890" s="136">
        <v>6.8000000000000005E-2</v>
      </c>
      <c r="T890" s="137">
        <f>S890*H890</f>
        <v>4.08</v>
      </c>
      <c r="AR890" s="138" t="s">
        <v>95</v>
      </c>
      <c r="AT890" s="138" t="s">
        <v>144</v>
      </c>
      <c r="AU890" s="138" t="s">
        <v>82</v>
      </c>
      <c r="AY890" s="17" t="s">
        <v>141</v>
      </c>
      <c r="BE890" s="139">
        <f>IF(N890="základní",J890,0)</f>
        <v>0</v>
      </c>
      <c r="BF890" s="139">
        <f>IF(N890="snížená",J890,0)</f>
        <v>0</v>
      </c>
      <c r="BG890" s="139">
        <f>IF(N890="zákl. přenesená",J890,0)</f>
        <v>0</v>
      </c>
      <c r="BH890" s="139">
        <f>IF(N890="sníž. přenesená",J890,0)</f>
        <v>0</v>
      </c>
      <c r="BI890" s="139">
        <f>IF(N890="nulová",J890,0)</f>
        <v>0</v>
      </c>
      <c r="BJ890" s="17" t="s">
        <v>82</v>
      </c>
      <c r="BK890" s="139">
        <f>ROUND(I890*H890,2)</f>
        <v>0</v>
      </c>
      <c r="BL890" s="17" t="s">
        <v>95</v>
      </c>
      <c r="BM890" s="138" t="s">
        <v>2244</v>
      </c>
    </row>
    <row r="891" spans="2:65" s="1" customFormat="1" ht="11.25">
      <c r="B891" s="32"/>
      <c r="D891" s="152" t="s">
        <v>224</v>
      </c>
      <c r="F891" s="153" t="s">
        <v>2245</v>
      </c>
      <c r="I891" s="154"/>
      <c r="L891" s="32"/>
      <c r="M891" s="155"/>
      <c r="T891" s="53"/>
      <c r="AT891" s="17" t="s">
        <v>224</v>
      </c>
      <c r="AU891" s="17" t="s">
        <v>82</v>
      </c>
    </row>
    <row r="892" spans="2:65" s="14" customFormat="1" ht="11.25">
      <c r="B892" s="183"/>
      <c r="D892" s="156" t="s">
        <v>228</v>
      </c>
      <c r="E892" s="184" t="s">
        <v>19</v>
      </c>
      <c r="F892" s="185" t="s">
        <v>1567</v>
      </c>
      <c r="H892" s="184" t="s">
        <v>19</v>
      </c>
      <c r="I892" s="186"/>
      <c r="L892" s="183"/>
      <c r="M892" s="187"/>
      <c r="T892" s="188"/>
      <c r="AT892" s="184" t="s">
        <v>228</v>
      </c>
      <c r="AU892" s="184" t="s">
        <v>82</v>
      </c>
      <c r="AV892" s="14" t="s">
        <v>78</v>
      </c>
      <c r="AW892" s="14" t="s">
        <v>35</v>
      </c>
      <c r="AX892" s="14" t="s">
        <v>73</v>
      </c>
      <c r="AY892" s="184" t="s">
        <v>141</v>
      </c>
    </row>
    <row r="893" spans="2:65" s="12" customFormat="1" ht="11.25">
      <c r="B893" s="158"/>
      <c r="D893" s="156" t="s">
        <v>228</v>
      </c>
      <c r="E893" s="159" t="s">
        <v>19</v>
      </c>
      <c r="F893" s="160" t="s">
        <v>2246</v>
      </c>
      <c r="H893" s="161">
        <v>6</v>
      </c>
      <c r="I893" s="162"/>
      <c r="L893" s="158"/>
      <c r="M893" s="163"/>
      <c r="T893" s="164"/>
      <c r="AT893" s="159" t="s">
        <v>228</v>
      </c>
      <c r="AU893" s="159" t="s">
        <v>82</v>
      </c>
      <c r="AV893" s="12" t="s">
        <v>82</v>
      </c>
      <c r="AW893" s="12" t="s">
        <v>35</v>
      </c>
      <c r="AX893" s="12" t="s">
        <v>73</v>
      </c>
      <c r="AY893" s="159" t="s">
        <v>141</v>
      </c>
    </row>
    <row r="894" spans="2:65" s="12" customFormat="1" ht="11.25">
      <c r="B894" s="158"/>
      <c r="D894" s="156" t="s">
        <v>228</v>
      </c>
      <c r="E894" s="159" t="s">
        <v>19</v>
      </c>
      <c r="F894" s="160" t="s">
        <v>2247</v>
      </c>
      <c r="H894" s="161">
        <v>3.4</v>
      </c>
      <c r="I894" s="162"/>
      <c r="L894" s="158"/>
      <c r="M894" s="163"/>
      <c r="T894" s="164"/>
      <c r="AT894" s="159" t="s">
        <v>228</v>
      </c>
      <c r="AU894" s="159" t="s">
        <v>82</v>
      </c>
      <c r="AV894" s="12" t="s">
        <v>82</v>
      </c>
      <c r="AW894" s="12" t="s">
        <v>35</v>
      </c>
      <c r="AX894" s="12" t="s">
        <v>73</v>
      </c>
      <c r="AY894" s="159" t="s">
        <v>141</v>
      </c>
    </row>
    <row r="895" spans="2:65" s="12" customFormat="1" ht="11.25">
      <c r="B895" s="158"/>
      <c r="D895" s="156" t="s">
        <v>228</v>
      </c>
      <c r="E895" s="159" t="s">
        <v>19</v>
      </c>
      <c r="F895" s="160" t="s">
        <v>2248</v>
      </c>
      <c r="H895" s="161">
        <v>10.214</v>
      </c>
      <c r="I895" s="162"/>
      <c r="L895" s="158"/>
      <c r="M895" s="163"/>
      <c r="T895" s="164"/>
      <c r="AT895" s="159" t="s">
        <v>228</v>
      </c>
      <c r="AU895" s="159" t="s">
        <v>82</v>
      </c>
      <c r="AV895" s="12" t="s">
        <v>82</v>
      </c>
      <c r="AW895" s="12" t="s">
        <v>35</v>
      </c>
      <c r="AX895" s="12" t="s">
        <v>73</v>
      </c>
      <c r="AY895" s="159" t="s">
        <v>141</v>
      </c>
    </row>
    <row r="896" spans="2:65" s="12" customFormat="1" ht="11.25">
      <c r="B896" s="158"/>
      <c r="D896" s="156" t="s">
        <v>228</v>
      </c>
      <c r="E896" s="159" t="s">
        <v>19</v>
      </c>
      <c r="F896" s="160" t="s">
        <v>2249</v>
      </c>
      <c r="H896" s="161">
        <v>3.74</v>
      </c>
      <c r="I896" s="162"/>
      <c r="L896" s="158"/>
      <c r="M896" s="163"/>
      <c r="T896" s="164"/>
      <c r="AT896" s="159" t="s">
        <v>228</v>
      </c>
      <c r="AU896" s="159" t="s">
        <v>82</v>
      </c>
      <c r="AV896" s="12" t="s">
        <v>82</v>
      </c>
      <c r="AW896" s="12" t="s">
        <v>35</v>
      </c>
      <c r="AX896" s="12" t="s">
        <v>73</v>
      </c>
      <c r="AY896" s="159" t="s">
        <v>141</v>
      </c>
    </row>
    <row r="897" spans="2:65" s="12" customFormat="1" ht="11.25">
      <c r="B897" s="158"/>
      <c r="D897" s="156" t="s">
        <v>228</v>
      </c>
      <c r="E897" s="159" t="s">
        <v>19</v>
      </c>
      <c r="F897" s="160" t="s">
        <v>2250</v>
      </c>
      <c r="H897" s="161">
        <v>3.6720000000000002</v>
      </c>
      <c r="I897" s="162"/>
      <c r="L897" s="158"/>
      <c r="M897" s="163"/>
      <c r="T897" s="164"/>
      <c r="AT897" s="159" t="s">
        <v>228</v>
      </c>
      <c r="AU897" s="159" t="s">
        <v>82</v>
      </c>
      <c r="AV897" s="12" t="s">
        <v>82</v>
      </c>
      <c r="AW897" s="12" t="s">
        <v>35</v>
      </c>
      <c r="AX897" s="12" t="s">
        <v>73</v>
      </c>
      <c r="AY897" s="159" t="s">
        <v>141</v>
      </c>
    </row>
    <row r="898" spans="2:65" s="14" customFormat="1" ht="11.25">
      <c r="B898" s="183"/>
      <c r="D898" s="156" t="s">
        <v>228</v>
      </c>
      <c r="E898" s="184" t="s">
        <v>19</v>
      </c>
      <c r="F898" s="185" t="s">
        <v>1572</v>
      </c>
      <c r="H898" s="184" t="s">
        <v>19</v>
      </c>
      <c r="I898" s="186"/>
      <c r="L898" s="183"/>
      <c r="M898" s="187"/>
      <c r="T898" s="188"/>
      <c r="AT898" s="184" t="s">
        <v>228</v>
      </c>
      <c r="AU898" s="184" t="s">
        <v>82</v>
      </c>
      <c r="AV898" s="14" t="s">
        <v>78</v>
      </c>
      <c r="AW898" s="14" t="s">
        <v>35</v>
      </c>
      <c r="AX898" s="14" t="s">
        <v>73</v>
      </c>
      <c r="AY898" s="184" t="s">
        <v>141</v>
      </c>
    </row>
    <row r="899" spans="2:65" s="12" customFormat="1" ht="11.25">
      <c r="B899" s="158"/>
      <c r="D899" s="156" t="s">
        <v>228</v>
      </c>
      <c r="E899" s="159" t="s">
        <v>19</v>
      </c>
      <c r="F899" s="160" t="s">
        <v>2251</v>
      </c>
      <c r="H899" s="161">
        <v>2.72</v>
      </c>
      <c r="I899" s="162"/>
      <c r="L899" s="158"/>
      <c r="M899" s="163"/>
      <c r="T899" s="164"/>
      <c r="AT899" s="159" t="s">
        <v>228</v>
      </c>
      <c r="AU899" s="159" t="s">
        <v>82</v>
      </c>
      <c r="AV899" s="12" t="s">
        <v>82</v>
      </c>
      <c r="AW899" s="12" t="s">
        <v>35</v>
      </c>
      <c r="AX899" s="12" t="s">
        <v>73</v>
      </c>
      <c r="AY899" s="159" t="s">
        <v>141</v>
      </c>
    </row>
    <row r="900" spans="2:65" s="12" customFormat="1" ht="11.25">
      <c r="B900" s="158"/>
      <c r="D900" s="156" t="s">
        <v>228</v>
      </c>
      <c r="E900" s="159" t="s">
        <v>19</v>
      </c>
      <c r="F900" s="160" t="s">
        <v>2252</v>
      </c>
      <c r="H900" s="161">
        <v>3.0329999999999999</v>
      </c>
      <c r="I900" s="162"/>
      <c r="L900" s="158"/>
      <c r="M900" s="163"/>
      <c r="T900" s="164"/>
      <c r="AT900" s="159" t="s">
        <v>228</v>
      </c>
      <c r="AU900" s="159" t="s">
        <v>82</v>
      </c>
      <c r="AV900" s="12" t="s">
        <v>82</v>
      </c>
      <c r="AW900" s="12" t="s">
        <v>35</v>
      </c>
      <c r="AX900" s="12" t="s">
        <v>73</v>
      </c>
      <c r="AY900" s="159" t="s">
        <v>141</v>
      </c>
    </row>
    <row r="901" spans="2:65" s="12" customFormat="1" ht="11.25">
      <c r="B901" s="158"/>
      <c r="D901" s="156" t="s">
        <v>228</v>
      </c>
      <c r="E901" s="159" t="s">
        <v>19</v>
      </c>
      <c r="F901" s="160" t="s">
        <v>2253</v>
      </c>
      <c r="H901" s="161">
        <v>2.04</v>
      </c>
      <c r="I901" s="162"/>
      <c r="L901" s="158"/>
      <c r="M901" s="163"/>
      <c r="T901" s="164"/>
      <c r="AT901" s="159" t="s">
        <v>228</v>
      </c>
      <c r="AU901" s="159" t="s">
        <v>82</v>
      </c>
      <c r="AV901" s="12" t="s">
        <v>82</v>
      </c>
      <c r="AW901" s="12" t="s">
        <v>35</v>
      </c>
      <c r="AX901" s="12" t="s">
        <v>73</v>
      </c>
      <c r="AY901" s="159" t="s">
        <v>141</v>
      </c>
    </row>
    <row r="902" spans="2:65" s="12" customFormat="1" ht="11.25">
      <c r="B902" s="158"/>
      <c r="D902" s="156" t="s">
        <v>228</v>
      </c>
      <c r="E902" s="159" t="s">
        <v>19</v>
      </c>
      <c r="F902" s="160" t="s">
        <v>2254</v>
      </c>
      <c r="H902" s="161">
        <v>3.2639999999999998</v>
      </c>
      <c r="I902" s="162"/>
      <c r="L902" s="158"/>
      <c r="M902" s="163"/>
      <c r="T902" s="164"/>
      <c r="AT902" s="159" t="s">
        <v>228</v>
      </c>
      <c r="AU902" s="159" t="s">
        <v>82</v>
      </c>
      <c r="AV902" s="12" t="s">
        <v>82</v>
      </c>
      <c r="AW902" s="12" t="s">
        <v>35</v>
      </c>
      <c r="AX902" s="12" t="s">
        <v>73</v>
      </c>
      <c r="AY902" s="159" t="s">
        <v>141</v>
      </c>
    </row>
    <row r="903" spans="2:65" s="12" customFormat="1" ht="11.25">
      <c r="B903" s="158"/>
      <c r="D903" s="156" t="s">
        <v>228</v>
      </c>
      <c r="E903" s="159" t="s">
        <v>19</v>
      </c>
      <c r="F903" s="160" t="s">
        <v>2255</v>
      </c>
      <c r="H903" s="161">
        <v>1.6319999999999999</v>
      </c>
      <c r="I903" s="162"/>
      <c r="L903" s="158"/>
      <c r="M903" s="163"/>
      <c r="T903" s="164"/>
      <c r="AT903" s="159" t="s">
        <v>228</v>
      </c>
      <c r="AU903" s="159" t="s">
        <v>82</v>
      </c>
      <c r="AV903" s="12" t="s">
        <v>82</v>
      </c>
      <c r="AW903" s="12" t="s">
        <v>35</v>
      </c>
      <c r="AX903" s="12" t="s">
        <v>73</v>
      </c>
      <c r="AY903" s="159" t="s">
        <v>141</v>
      </c>
    </row>
    <row r="904" spans="2:65" s="12" customFormat="1" ht="11.25">
      <c r="B904" s="158"/>
      <c r="D904" s="156" t="s">
        <v>228</v>
      </c>
      <c r="E904" s="159" t="s">
        <v>19</v>
      </c>
      <c r="F904" s="160" t="s">
        <v>2256</v>
      </c>
      <c r="H904" s="161">
        <v>8.16</v>
      </c>
      <c r="I904" s="162"/>
      <c r="L904" s="158"/>
      <c r="M904" s="163"/>
      <c r="T904" s="164"/>
      <c r="AT904" s="159" t="s">
        <v>228</v>
      </c>
      <c r="AU904" s="159" t="s">
        <v>82</v>
      </c>
      <c r="AV904" s="12" t="s">
        <v>82</v>
      </c>
      <c r="AW904" s="12" t="s">
        <v>35</v>
      </c>
      <c r="AX904" s="12" t="s">
        <v>73</v>
      </c>
      <c r="AY904" s="159" t="s">
        <v>141</v>
      </c>
    </row>
    <row r="905" spans="2:65" s="12" customFormat="1" ht="11.25">
      <c r="B905" s="158"/>
      <c r="D905" s="156" t="s">
        <v>228</v>
      </c>
      <c r="E905" s="159" t="s">
        <v>19</v>
      </c>
      <c r="F905" s="160" t="s">
        <v>2257</v>
      </c>
      <c r="H905" s="161">
        <v>4.923</v>
      </c>
      <c r="I905" s="162"/>
      <c r="L905" s="158"/>
      <c r="M905" s="163"/>
      <c r="T905" s="164"/>
      <c r="AT905" s="159" t="s">
        <v>228</v>
      </c>
      <c r="AU905" s="159" t="s">
        <v>82</v>
      </c>
      <c r="AV905" s="12" t="s">
        <v>82</v>
      </c>
      <c r="AW905" s="12" t="s">
        <v>35</v>
      </c>
      <c r="AX905" s="12" t="s">
        <v>73</v>
      </c>
      <c r="AY905" s="159" t="s">
        <v>141</v>
      </c>
    </row>
    <row r="906" spans="2:65" s="12" customFormat="1" ht="11.25">
      <c r="B906" s="158"/>
      <c r="D906" s="156" t="s">
        <v>228</v>
      </c>
      <c r="E906" s="159" t="s">
        <v>19</v>
      </c>
      <c r="F906" s="160" t="s">
        <v>2258</v>
      </c>
      <c r="H906" s="161">
        <v>3.8079999999999998</v>
      </c>
      <c r="I906" s="162"/>
      <c r="L906" s="158"/>
      <c r="M906" s="163"/>
      <c r="T906" s="164"/>
      <c r="AT906" s="159" t="s">
        <v>228</v>
      </c>
      <c r="AU906" s="159" t="s">
        <v>82</v>
      </c>
      <c r="AV906" s="12" t="s">
        <v>82</v>
      </c>
      <c r="AW906" s="12" t="s">
        <v>35</v>
      </c>
      <c r="AX906" s="12" t="s">
        <v>73</v>
      </c>
      <c r="AY906" s="159" t="s">
        <v>141</v>
      </c>
    </row>
    <row r="907" spans="2:65" s="12" customFormat="1" ht="11.25">
      <c r="B907" s="158"/>
      <c r="D907" s="156" t="s">
        <v>228</v>
      </c>
      <c r="E907" s="159" t="s">
        <v>19</v>
      </c>
      <c r="F907" s="160" t="s">
        <v>2259</v>
      </c>
      <c r="H907" s="161">
        <v>3.1280000000000001</v>
      </c>
      <c r="I907" s="162"/>
      <c r="L907" s="158"/>
      <c r="M907" s="163"/>
      <c r="T907" s="164"/>
      <c r="AT907" s="159" t="s">
        <v>228</v>
      </c>
      <c r="AU907" s="159" t="s">
        <v>82</v>
      </c>
      <c r="AV907" s="12" t="s">
        <v>82</v>
      </c>
      <c r="AW907" s="12" t="s">
        <v>35</v>
      </c>
      <c r="AX907" s="12" t="s">
        <v>73</v>
      </c>
      <c r="AY907" s="159" t="s">
        <v>141</v>
      </c>
    </row>
    <row r="908" spans="2:65" s="13" customFormat="1" ht="11.25">
      <c r="B908" s="165"/>
      <c r="D908" s="156" t="s">
        <v>228</v>
      </c>
      <c r="E908" s="166" t="s">
        <v>19</v>
      </c>
      <c r="F908" s="167" t="s">
        <v>256</v>
      </c>
      <c r="H908" s="168">
        <v>59.734000000000002</v>
      </c>
      <c r="I908" s="169"/>
      <c r="L908" s="165"/>
      <c r="M908" s="170"/>
      <c r="T908" s="171"/>
      <c r="AT908" s="166" t="s">
        <v>228</v>
      </c>
      <c r="AU908" s="166" t="s">
        <v>82</v>
      </c>
      <c r="AV908" s="13" t="s">
        <v>95</v>
      </c>
      <c r="AW908" s="13" t="s">
        <v>35</v>
      </c>
      <c r="AX908" s="13" t="s">
        <v>73</v>
      </c>
      <c r="AY908" s="166" t="s">
        <v>141</v>
      </c>
    </row>
    <row r="909" spans="2:65" s="12" customFormat="1" ht="11.25">
      <c r="B909" s="158"/>
      <c r="D909" s="156" t="s">
        <v>228</v>
      </c>
      <c r="E909" s="159" t="s">
        <v>19</v>
      </c>
      <c r="F909" s="160" t="s">
        <v>627</v>
      </c>
      <c r="H909" s="161">
        <v>60</v>
      </c>
      <c r="I909" s="162"/>
      <c r="L909" s="158"/>
      <c r="M909" s="163"/>
      <c r="T909" s="164"/>
      <c r="AT909" s="159" t="s">
        <v>228</v>
      </c>
      <c r="AU909" s="159" t="s">
        <v>82</v>
      </c>
      <c r="AV909" s="12" t="s">
        <v>82</v>
      </c>
      <c r="AW909" s="12" t="s">
        <v>35</v>
      </c>
      <c r="AX909" s="12" t="s">
        <v>78</v>
      </c>
      <c r="AY909" s="159" t="s">
        <v>141</v>
      </c>
    </row>
    <row r="910" spans="2:65" s="1" customFormat="1" ht="24.2" customHeight="1">
      <c r="B910" s="32"/>
      <c r="C910" s="126" t="s">
        <v>2260</v>
      </c>
      <c r="D910" s="126" t="s">
        <v>144</v>
      </c>
      <c r="E910" s="127" t="s">
        <v>2261</v>
      </c>
      <c r="F910" s="128" t="s">
        <v>2262</v>
      </c>
      <c r="G910" s="129" t="s">
        <v>162</v>
      </c>
      <c r="H910" s="130">
        <v>154</v>
      </c>
      <c r="I910" s="131"/>
      <c r="J910" s="132">
        <f>ROUND(I910*H910,2)</f>
        <v>0</v>
      </c>
      <c r="K910" s="133"/>
      <c r="L910" s="32"/>
      <c r="M910" s="134" t="s">
        <v>19</v>
      </c>
      <c r="N910" s="135" t="s">
        <v>45</v>
      </c>
      <c r="P910" s="136">
        <f>O910*H910</f>
        <v>0</v>
      </c>
      <c r="Q910" s="136">
        <v>0</v>
      </c>
      <c r="R910" s="136">
        <f>Q910*H910</f>
        <v>0</v>
      </c>
      <c r="S910" s="136">
        <v>0</v>
      </c>
      <c r="T910" s="137">
        <f>S910*H910</f>
        <v>0</v>
      </c>
      <c r="AR910" s="138" t="s">
        <v>95</v>
      </c>
      <c r="AT910" s="138" t="s">
        <v>144</v>
      </c>
      <c r="AU910" s="138" t="s">
        <v>82</v>
      </c>
      <c r="AY910" s="17" t="s">
        <v>141</v>
      </c>
      <c r="BE910" s="139">
        <f>IF(N910="základní",J910,0)</f>
        <v>0</v>
      </c>
      <c r="BF910" s="139">
        <f>IF(N910="snížená",J910,0)</f>
        <v>0</v>
      </c>
      <c r="BG910" s="139">
        <f>IF(N910="zákl. přenesená",J910,0)</f>
        <v>0</v>
      </c>
      <c r="BH910" s="139">
        <f>IF(N910="sníž. přenesená",J910,0)</f>
        <v>0</v>
      </c>
      <c r="BI910" s="139">
        <f>IF(N910="nulová",J910,0)</f>
        <v>0</v>
      </c>
      <c r="BJ910" s="17" t="s">
        <v>82</v>
      </c>
      <c r="BK910" s="139">
        <f>ROUND(I910*H910,2)</f>
        <v>0</v>
      </c>
      <c r="BL910" s="17" t="s">
        <v>95</v>
      </c>
      <c r="BM910" s="138" t="s">
        <v>2263</v>
      </c>
    </row>
    <row r="911" spans="2:65" s="1" customFormat="1" ht="11.25">
      <c r="B911" s="32"/>
      <c r="D911" s="152" t="s">
        <v>224</v>
      </c>
      <c r="F911" s="153" t="s">
        <v>2264</v>
      </c>
      <c r="I911" s="154"/>
      <c r="L911" s="32"/>
      <c r="M911" s="155"/>
      <c r="T911" s="53"/>
      <c r="AT911" s="17" t="s">
        <v>224</v>
      </c>
      <c r="AU911" s="17" t="s">
        <v>82</v>
      </c>
    </row>
    <row r="912" spans="2:65" s="14" customFormat="1" ht="11.25">
      <c r="B912" s="183"/>
      <c r="D912" s="156" t="s">
        <v>228</v>
      </c>
      <c r="E912" s="184" t="s">
        <v>19</v>
      </c>
      <c r="F912" s="185" t="s">
        <v>2265</v>
      </c>
      <c r="H912" s="184" t="s">
        <v>19</v>
      </c>
      <c r="I912" s="186"/>
      <c r="L912" s="183"/>
      <c r="M912" s="187"/>
      <c r="T912" s="188"/>
      <c r="AT912" s="184" t="s">
        <v>228</v>
      </c>
      <c r="AU912" s="184" t="s">
        <v>82</v>
      </c>
      <c r="AV912" s="14" t="s">
        <v>78</v>
      </c>
      <c r="AW912" s="14" t="s">
        <v>35</v>
      </c>
      <c r="AX912" s="14" t="s">
        <v>73</v>
      </c>
      <c r="AY912" s="184" t="s">
        <v>141</v>
      </c>
    </row>
    <row r="913" spans="2:65" s="12" customFormat="1" ht="11.25">
      <c r="B913" s="158"/>
      <c r="D913" s="156" t="s">
        <v>228</v>
      </c>
      <c r="E913" s="159" t="s">
        <v>19</v>
      </c>
      <c r="F913" s="160" t="s">
        <v>2266</v>
      </c>
      <c r="H913" s="161">
        <v>153.62</v>
      </c>
      <c r="I913" s="162"/>
      <c r="L913" s="158"/>
      <c r="M913" s="163"/>
      <c r="T913" s="164"/>
      <c r="AT913" s="159" t="s">
        <v>228</v>
      </c>
      <c r="AU913" s="159" t="s">
        <v>82</v>
      </c>
      <c r="AV913" s="12" t="s">
        <v>82</v>
      </c>
      <c r="AW913" s="12" t="s">
        <v>35</v>
      </c>
      <c r="AX913" s="12" t="s">
        <v>73</v>
      </c>
      <c r="AY913" s="159" t="s">
        <v>141</v>
      </c>
    </row>
    <row r="914" spans="2:65" s="12" customFormat="1" ht="11.25">
      <c r="B914" s="158"/>
      <c r="D914" s="156" t="s">
        <v>228</v>
      </c>
      <c r="E914" s="159" t="s">
        <v>19</v>
      </c>
      <c r="F914" s="160" t="s">
        <v>1152</v>
      </c>
      <c r="H914" s="161">
        <v>154</v>
      </c>
      <c r="I914" s="162"/>
      <c r="L914" s="158"/>
      <c r="M914" s="163"/>
      <c r="T914" s="164"/>
      <c r="AT914" s="159" t="s">
        <v>228</v>
      </c>
      <c r="AU914" s="159" t="s">
        <v>82</v>
      </c>
      <c r="AV914" s="12" t="s">
        <v>82</v>
      </c>
      <c r="AW914" s="12" t="s">
        <v>35</v>
      </c>
      <c r="AX914" s="12" t="s">
        <v>78</v>
      </c>
      <c r="AY914" s="159" t="s">
        <v>141</v>
      </c>
    </row>
    <row r="915" spans="2:65" s="10" customFormat="1" ht="22.9" customHeight="1">
      <c r="B915" s="116"/>
      <c r="D915" s="117" t="s">
        <v>72</v>
      </c>
      <c r="E915" s="150" t="s">
        <v>2267</v>
      </c>
      <c r="F915" s="150" t="s">
        <v>2268</v>
      </c>
      <c r="I915" s="119"/>
      <c r="J915" s="151">
        <f>BK915</f>
        <v>0</v>
      </c>
      <c r="L915" s="116"/>
      <c r="M915" s="121"/>
      <c r="P915" s="122">
        <f>SUM(P916:P966)</f>
        <v>0</v>
      </c>
      <c r="R915" s="122">
        <f>SUM(R916:R966)</f>
        <v>0</v>
      </c>
      <c r="T915" s="123">
        <f>SUM(T916:T966)</f>
        <v>0</v>
      </c>
      <c r="AR915" s="117" t="s">
        <v>78</v>
      </c>
      <c r="AT915" s="124" t="s">
        <v>72</v>
      </c>
      <c r="AU915" s="124" t="s">
        <v>78</v>
      </c>
      <c r="AY915" s="117" t="s">
        <v>141</v>
      </c>
      <c r="BK915" s="125">
        <f>SUM(BK916:BK966)</f>
        <v>0</v>
      </c>
    </row>
    <row r="916" spans="2:65" s="1" customFormat="1" ht="16.5" customHeight="1">
      <c r="B916" s="32"/>
      <c r="C916" s="126" t="s">
        <v>1070</v>
      </c>
      <c r="D916" s="126" t="s">
        <v>144</v>
      </c>
      <c r="E916" s="127" t="s">
        <v>2269</v>
      </c>
      <c r="F916" s="128" t="s">
        <v>2270</v>
      </c>
      <c r="G916" s="129" t="s">
        <v>261</v>
      </c>
      <c r="H916" s="130">
        <v>288.91399999999999</v>
      </c>
      <c r="I916" s="131"/>
      <c r="J916" s="132">
        <f>ROUND(I916*H916,2)</f>
        <v>0</v>
      </c>
      <c r="K916" s="133"/>
      <c r="L916" s="32"/>
      <c r="M916" s="134" t="s">
        <v>19</v>
      </c>
      <c r="N916" s="135" t="s">
        <v>45</v>
      </c>
      <c r="P916" s="136">
        <f>O916*H916</f>
        <v>0</v>
      </c>
      <c r="Q916" s="136">
        <v>0</v>
      </c>
      <c r="R916" s="136">
        <f>Q916*H916</f>
        <v>0</v>
      </c>
      <c r="S916" s="136">
        <v>0</v>
      </c>
      <c r="T916" s="137">
        <f>S916*H916</f>
        <v>0</v>
      </c>
      <c r="AR916" s="138" t="s">
        <v>95</v>
      </c>
      <c r="AT916" s="138" t="s">
        <v>144</v>
      </c>
      <c r="AU916" s="138" t="s">
        <v>82</v>
      </c>
      <c r="AY916" s="17" t="s">
        <v>141</v>
      </c>
      <c r="BE916" s="139">
        <f>IF(N916="základní",J916,0)</f>
        <v>0</v>
      </c>
      <c r="BF916" s="139">
        <f>IF(N916="snížená",J916,0)</f>
        <v>0</v>
      </c>
      <c r="BG916" s="139">
        <f>IF(N916="zákl. přenesená",J916,0)</f>
        <v>0</v>
      </c>
      <c r="BH916" s="139">
        <f>IF(N916="sníž. přenesená",J916,0)</f>
        <v>0</v>
      </c>
      <c r="BI916" s="139">
        <f>IF(N916="nulová",J916,0)</f>
        <v>0</v>
      </c>
      <c r="BJ916" s="17" t="s">
        <v>82</v>
      </c>
      <c r="BK916" s="139">
        <f>ROUND(I916*H916,2)</f>
        <v>0</v>
      </c>
      <c r="BL916" s="17" t="s">
        <v>95</v>
      </c>
      <c r="BM916" s="138" t="s">
        <v>2271</v>
      </c>
    </row>
    <row r="917" spans="2:65" s="1" customFormat="1" ht="11.25">
      <c r="B917" s="32"/>
      <c r="D917" s="152" t="s">
        <v>224</v>
      </c>
      <c r="F917" s="153" t="s">
        <v>2272</v>
      </c>
      <c r="I917" s="154"/>
      <c r="L917" s="32"/>
      <c r="M917" s="155"/>
      <c r="T917" s="53"/>
      <c r="AT917" s="17" t="s">
        <v>224</v>
      </c>
      <c r="AU917" s="17" t="s">
        <v>82</v>
      </c>
    </row>
    <row r="918" spans="2:65" s="1" customFormat="1" ht="37.9" customHeight="1">
      <c r="B918" s="32"/>
      <c r="C918" s="126" t="s">
        <v>2273</v>
      </c>
      <c r="D918" s="126" t="s">
        <v>144</v>
      </c>
      <c r="E918" s="127" t="s">
        <v>2274</v>
      </c>
      <c r="F918" s="128" t="s">
        <v>2275</v>
      </c>
      <c r="G918" s="129" t="s">
        <v>261</v>
      </c>
      <c r="H918" s="130">
        <v>288.91399999999999</v>
      </c>
      <c r="I918" s="131"/>
      <c r="J918" s="132">
        <f>ROUND(I918*H918,2)</f>
        <v>0</v>
      </c>
      <c r="K918" s="133"/>
      <c r="L918" s="32"/>
      <c r="M918" s="134" t="s">
        <v>19</v>
      </c>
      <c r="N918" s="135" t="s">
        <v>45</v>
      </c>
      <c r="P918" s="136">
        <f>O918*H918</f>
        <v>0</v>
      </c>
      <c r="Q918" s="136">
        <v>0</v>
      </c>
      <c r="R918" s="136">
        <f>Q918*H918</f>
        <v>0</v>
      </c>
      <c r="S918" s="136">
        <v>0</v>
      </c>
      <c r="T918" s="137">
        <f>S918*H918</f>
        <v>0</v>
      </c>
      <c r="AR918" s="138" t="s">
        <v>95</v>
      </c>
      <c r="AT918" s="138" t="s">
        <v>144</v>
      </c>
      <c r="AU918" s="138" t="s">
        <v>82</v>
      </c>
      <c r="AY918" s="17" t="s">
        <v>141</v>
      </c>
      <c r="BE918" s="139">
        <f>IF(N918="základní",J918,0)</f>
        <v>0</v>
      </c>
      <c r="BF918" s="139">
        <f>IF(N918="snížená",J918,0)</f>
        <v>0</v>
      </c>
      <c r="BG918" s="139">
        <f>IF(N918="zákl. přenesená",J918,0)</f>
        <v>0</v>
      </c>
      <c r="BH918" s="139">
        <f>IF(N918="sníž. přenesená",J918,0)</f>
        <v>0</v>
      </c>
      <c r="BI918" s="139">
        <f>IF(N918="nulová",J918,0)</f>
        <v>0</v>
      </c>
      <c r="BJ918" s="17" t="s">
        <v>82</v>
      </c>
      <c r="BK918" s="139">
        <f>ROUND(I918*H918,2)</f>
        <v>0</v>
      </c>
      <c r="BL918" s="17" t="s">
        <v>95</v>
      </c>
      <c r="BM918" s="138" t="s">
        <v>2276</v>
      </c>
    </row>
    <row r="919" spans="2:65" s="1" customFormat="1" ht="11.25">
      <c r="B919" s="32"/>
      <c r="D919" s="152" t="s">
        <v>224</v>
      </c>
      <c r="F919" s="153" t="s">
        <v>2277</v>
      </c>
      <c r="I919" s="154"/>
      <c r="L919" s="32"/>
      <c r="M919" s="155"/>
      <c r="T919" s="53"/>
      <c r="AT919" s="17" t="s">
        <v>224</v>
      </c>
      <c r="AU919" s="17" t="s">
        <v>82</v>
      </c>
    </row>
    <row r="920" spans="2:65" s="1" customFormat="1" ht="24.2" customHeight="1">
      <c r="B920" s="32"/>
      <c r="C920" s="126" t="s">
        <v>1073</v>
      </c>
      <c r="D920" s="126" t="s">
        <v>144</v>
      </c>
      <c r="E920" s="127" t="s">
        <v>2278</v>
      </c>
      <c r="F920" s="128" t="s">
        <v>2279</v>
      </c>
      <c r="G920" s="129" t="s">
        <v>171</v>
      </c>
      <c r="H920" s="130">
        <v>6</v>
      </c>
      <c r="I920" s="131"/>
      <c r="J920" s="132">
        <f>ROUND(I920*H920,2)</f>
        <v>0</v>
      </c>
      <c r="K920" s="133"/>
      <c r="L920" s="32"/>
      <c r="M920" s="134" t="s">
        <v>19</v>
      </c>
      <c r="N920" s="135" t="s">
        <v>45</v>
      </c>
      <c r="P920" s="136">
        <f>O920*H920</f>
        <v>0</v>
      </c>
      <c r="Q920" s="136">
        <v>0</v>
      </c>
      <c r="R920" s="136">
        <f>Q920*H920</f>
        <v>0</v>
      </c>
      <c r="S920" s="136">
        <v>0</v>
      </c>
      <c r="T920" s="137">
        <f>S920*H920</f>
        <v>0</v>
      </c>
      <c r="AR920" s="138" t="s">
        <v>95</v>
      </c>
      <c r="AT920" s="138" t="s">
        <v>144</v>
      </c>
      <c r="AU920" s="138" t="s">
        <v>82</v>
      </c>
      <c r="AY920" s="17" t="s">
        <v>141</v>
      </c>
      <c r="BE920" s="139">
        <f>IF(N920="základní",J920,0)</f>
        <v>0</v>
      </c>
      <c r="BF920" s="139">
        <f>IF(N920="snížená",J920,0)</f>
        <v>0</v>
      </c>
      <c r="BG920" s="139">
        <f>IF(N920="zákl. přenesená",J920,0)</f>
        <v>0</v>
      </c>
      <c r="BH920" s="139">
        <f>IF(N920="sníž. přenesená",J920,0)</f>
        <v>0</v>
      </c>
      <c r="BI920" s="139">
        <f>IF(N920="nulová",J920,0)</f>
        <v>0</v>
      </c>
      <c r="BJ920" s="17" t="s">
        <v>82</v>
      </c>
      <c r="BK920" s="139">
        <f>ROUND(I920*H920,2)</f>
        <v>0</v>
      </c>
      <c r="BL920" s="17" t="s">
        <v>95</v>
      </c>
      <c r="BM920" s="138" t="s">
        <v>2280</v>
      </c>
    </row>
    <row r="921" spans="2:65" s="1" customFormat="1" ht="11.25">
      <c r="B921" s="32"/>
      <c r="D921" s="152" t="s">
        <v>224</v>
      </c>
      <c r="F921" s="153" t="s">
        <v>2281</v>
      </c>
      <c r="I921" s="154"/>
      <c r="L921" s="32"/>
      <c r="M921" s="155"/>
      <c r="T921" s="53"/>
      <c r="AT921" s="17" t="s">
        <v>224</v>
      </c>
      <c r="AU921" s="17" t="s">
        <v>82</v>
      </c>
    </row>
    <row r="922" spans="2:65" s="1" customFormat="1" ht="24.2" customHeight="1">
      <c r="B922" s="32"/>
      <c r="C922" s="126" t="s">
        <v>2282</v>
      </c>
      <c r="D922" s="126" t="s">
        <v>144</v>
      </c>
      <c r="E922" s="127" t="s">
        <v>2283</v>
      </c>
      <c r="F922" s="128" t="s">
        <v>2284</v>
      </c>
      <c r="G922" s="129" t="s">
        <v>171</v>
      </c>
      <c r="H922" s="130">
        <v>180</v>
      </c>
      <c r="I922" s="131"/>
      <c r="J922" s="132">
        <f>ROUND(I922*H922,2)</f>
        <v>0</v>
      </c>
      <c r="K922" s="133"/>
      <c r="L922" s="32"/>
      <c r="M922" s="134" t="s">
        <v>19</v>
      </c>
      <c r="N922" s="135" t="s">
        <v>45</v>
      </c>
      <c r="P922" s="136">
        <f>O922*H922</f>
        <v>0</v>
      </c>
      <c r="Q922" s="136">
        <v>0</v>
      </c>
      <c r="R922" s="136">
        <f>Q922*H922</f>
        <v>0</v>
      </c>
      <c r="S922" s="136">
        <v>0</v>
      </c>
      <c r="T922" s="137">
        <f>S922*H922</f>
        <v>0</v>
      </c>
      <c r="AR922" s="138" t="s">
        <v>95</v>
      </c>
      <c r="AT922" s="138" t="s">
        <v>144</v>
      </c>
      <c r="AU922" s="138" t="s">
        <v>82</v>
      </c>
      <c r="AY922" s="17" t="s">
        <v>141</v>
      </c>
      <c r="BE922" s="139">
        <f>IF(N922="základní",J922,0)</f>
        <v>0</v>
      </c>
      <c r="BF922" s="139">
        <f>IF(N922="snížená",J922,0)</f>
        <v>0</v>
      </c>
      <c r="BG922" s="139">
        <f>IF(N922="zákl. přenesená",J922,0)</f>
        <v>0</v>
      </c>
      <c r="BH922" s="139">
        <f>IF(N922="sníž. přenesená",J922,0)</f>
        <v>0</v>
      </c>
      <c r="BI922" s="139">
        <f>IF(N922="nulová",J922,0)</f>
        <v>0</v>
      </c>
      <c r="BJ922" s="17" t="s">
        <v>82</v>
      </c>
      <c r="BK922" s="139">
        <f>ROUND(I922*H922,2)</f>
        <v>0</v>
      </c>
      <c r="BL922" s="17" t="s">
        <v>95</v>
      </c>
      <c r="BM922" s="138" t="s">
        <v>2285</v>
      </c>
    </row>
    <row r="923" spans="2:65" s="1" customFormat="1" ht="11.25">
      <c r="B923" s="32"/>
      <c r="D923" s="152" t="s">
        <v>224</v>
      </c>
      <c r="F923" s="153" t="s">
        <v>2286</v>
      </c>
      <c r="I923" s="154"/>
      <c r="L923" s="32"/>
      <c r="M923" s="155"/>
      <c r="T923" s="53"/>
      <c r="AT923" s="17" t="s">
        <v>224</v>
      </c>
      <c r="AU923" s="17" t="s">
        <v>82</v>
      </c>
    </row>
    <row r="924" spans="2:65" s="12" customFormat="1" ht="11.25">
      <c r="B924" s="158"/>
      <c r="D924" s="156" t="s">
        <v>228</v>
      </c>
      <c r="E924" s="159" t="s">
        <v>19</v>
      </c>
      <c r="F924" s="160" t="s">
        <v>2287</v>
      </c>
      <c r="H924" s="161">
        <v>180</v>
      </c>
      <c r="I924" s="162"/>
      <c r="L924" s="158"/>
      <c r="M924" s="163"/>
      <c r="T924" s="164"/>
      <c r="AT924" s="159" t="s">
        <v>228</v>
      </c>
      <c r="AU924" s="159" t="s">
        <v>82</v>
      </c>
      <c r="AV924" s="12" t="s">
        <v>82</v>
      </c>
      <c r="AW924" s="12" t="s">
        <v>35</v>
      </c>
      <c r="AX924" s="12" t="s">
        <v>78</v>
      </c>
      <c r="AY924" s="159" t="s">
        <v>141</v>
      </c>
    </row>
    <row r="925" spans="2:65" s="1" customFormat="1" ht="33" customHeight="1">
      <c r="B925" s="32"/>
      <c r="C925" s="126" t="s">
        <v>1078</v>
      </c>
      <c r="D925" s="126" t="s">
        <v>144</v>
      </c>
      <c r="E925" s="127" t="s">
        <v>2288</v>
      </c>
      <c r="F925" s="128" t="s">
        <v>2289</v>
      </c>
      <c r="G925" s="129" t="s">
        <v>261</v>
      </c>
      <c r="H925" s="130">
        <v>275</v>
      </c>
      <c r="I925" s="131"/>
      <c r="J925" s="132">
        <f>ROUND(I925*H925,2)</f>
        <v>0</v>
      </c>
      <c r="K925" s="133"/>
      <c r="L925" s="32"/>
      <c r="M925" s="134" t="s">
        <v>19</v>
      </c>
      <c r="N925" s="135" t="s">
        <v>45</v>
      </c>
      <c r="P925" s="136">
        <f>O925*H925</f>
        <v>0</v>
      </c>
      <c r="Q925" s="136">
        <v>0</v>
      </c>
      <c r="R925" s="136">
        <f>Q925*H925</f>
        <v>0</v>
      </c>
      <c r="S925" s="136">
        <v>0</v>
      </c>
      <c r="T925" s="137">
        <f>S925*H925</f>
        <v>0</v>
      </c>
      <c r="AR925" s="138" t="s">
        <v>95</v>
      </c>
      <c r="AT925" s="138" t="s">
        <v>144</v>
      </c>
      <c r="AU925" s="138" t="s">
        <v>82</v>
      </c>
      <c r="AY925" s="17" t="s">
        <v>141</v>
      </c>
      <c r="BE925" s="139">
        <f>IF(N925="základní",J925,0)</f>
        <v>0</v>
      </c>
      <c r="BF925" s="139">
        <f>IF(N925="snížená",J925,0)</f>
        <v>0</v>
      </c>
      <c r="BG925" s="139">
        <f>IF(N925="zákl. přenesená",J925,0)</f>
        <v>0</v>
      </c>
      <c r="BH925" s="139">
        <f>IF(N925="sníž. přenesená",J925,0)</f>
        <v>0</v>
      </c>
      <c r="BI925" s="139">
        <f>IF(N925="nulová",J925,0)</f>
        <v>0</v>
      </c>
      <c r="BJ925" s="17" t="s">
        <v>82</v>
      </c>
      <c r="BK925" s="139">
        <f>ROUND(I925*H925,2)</f>
        <v>0</v>
      </c>
      <c r="BL925" s="17" t="s">
        <v>95</v>
      </c>
      <c r="BM925" s="138" t="s">
        <v>2290</v>
      </c>
    </row>
    <row r="926" spans="2:65" s="1" customFormat="1" ht="11.25">
      <c r="B926" s="32"/>
      <c r="D926" s="152" t="s">
        <v>224</v>
      </c>
      <c r="F926" s="153" t="s">
        <v>2291</v>
      </c>
      <c r="I926" s="154"/>
      <c r="L926" s="32"/>
      <c r="M926" s="155"/>
      <c r="T926" s="53"/>
      <c r="AT926" s="17" t="s">
        <v>224</v>
      </c>
      <c r="AU926" s="17" t="s">
        <v>82</v>
      </c>
    </row>
    <row r="927" spans="2:65" s="1" customFormat="1" ht="24.2" customHeight="1">
      <c r="B927" s="32"/>
      <c r="C927" s="126" t="s">
        <v>2292</v>
      </c>
      <c r="D927" s="126" t="s">
        <v>144</v>
      </c>
      <c r="E927" s="127" t="s">
        <v>2293</v>
      </c>
      <c r="F927" s="128" t="s">
        <v>2294</v>
      </c>
      <c r="G927" s="129" t="s">
        <v>261</v>
      </c>
      <c r="H927" s="130">
        <v>3025</v>
      </c>
      <c r="I927" s="131"/>
      <c r="J927" s="132">
        <f>ROUND(I927*H927,2)</f>
        <v>0</v>
      </c>
      <c r="K927" s="133"/>
      <c r="L927" s="32"/>
      <c r="M927" s="134" t="s">
        <v>19</v>
      </c>
      <c r="N927" s="135" t="s">
        <v>45</v>
      </c>
      <c r="P927" s="136">
        <f>O927*H927</f>
        <v>0</v>
      </c>
      <c r="Q927" s="136">
        <v>0</v>
      </c>
      <c r="R927" s="136">
        <f>Q927*H927</f>
        <v>0</v>
      </c>
      <c r="S927" s="136">
        <v>0</v>
      </c>
      <c r="T927" s="137">
        <f>S927*H927</f>
        <v>0</v>
      </c>
      <c r="AR927" s="138" t="s">
        <v>95</v>
      </c>
      <c r="AT927" s="138" t="s">
        <v>144</v>
      </c>
      <c r="AU927" s="138" t="s">
        <v>82</v>
      </c>
      <c r="AY927" s="17" t="s">
        <v>141</v>
      </c>
      <c r="BE927" s="139">
        <f>IF(N927="základní",J927,0)</f>
        <v>0</v>
      </c>
      <c r="BF927" s="139">
        <f>IF(N927="snížená",J927,0)</f>
        <v>0</v>
      </c>
      <c r="BG927" s="139">
        <f>IF(N927="zákl. přenesená",J927,0)</f>
        <v>0</v>
      </c>
      <c r="BH927" s="139">
        <f>IF(N927="sníž. přenesená",J927,0)</f>
        <v>0</v>
      </c>
      <c r="BI927" s="139">
        <f>IF(N927="nulová",J927,0)</f>
        <v>0</v>
      </c>
      <c r="BJ927" s="17" t="s">
        <v>82</v>
      </c>
      <c r="BK927" s="139">
        <f>ROUND(I927*H927,2)</f>
        <v>0</v>
      </c>
      <c r="BL927" s="17" t="s">
        <v>95</v>
      </c>
      <c r="BM927" s="138" t="s">
        <v>2295</v>
      </c>
    </row>
    <row r="928" spans="2:65" s="1" customFormat="1" ht="11.25">
      <c r="B928" s="32"/>
      <c r="D928" s="152" t="s">
        <v>224</v>
      </c>
      <c r="F928" s="153" t="s">
        <v>2296</v>
      </c>
      <c r="I928" s="154"/>
      <c r="L928" s="32"/>
      <c r="M928" s="155"/>
      <c r="T928" s="53"/>
      <c r="AT928" s="17" t="s">
        <v>224</v>
      </c>
      <c r="AU928" s="17" t="s">
        <v>82</v>
      </c>
    </row>
    <row r="929" spans="2:65" s="14" customFormat="1" ht="11.25">
      <c r="B929" s="183"/>
      <c r="D929" s="156" t="s">
        <v>228</v>
      </c>
      <c r="E929" s="184" t="s">
        <v>19</v>
      </c>
      <c r="F929" s="185" t="s">
        <v>1495</v>
      </c>
      <c r="H929" s="184" t="s">
        <v>19</v>
      </c>
      <c r="I929" s="186"/>
      <c r="L929" s="183"/>
      <c r="M929" s="187"/>
      <c r="T929" s="188"/>
      <c r="AT929" s="184" t="s">
        <v>228</v>
      </c>
      <c r="AU929" s="184" t="s">
        <v>82</v>
      </c>
      <c r="AV929" s="14" t="s">
        <v>78</v>
      </c>
      <c r="AW929" s="14" t="s">
        <v>35</v>
      </c>
      <c r="AX929" s="14" t="s">
        <v>73</v>
      </c>
      <c r="AY929" s="184" t="s">
        <v>141</v>
      </c>
    </row>
    <row r="930" spans="2:65" s="12" customFormat="1" ht="11.25">
      <c r="B930" s="158"/>
      <c r="D930" s="156" t="s">
        <v>228</v>
      </c>
      <c r="E930" s="159" t="s">
        <v>19</v>
      </c>
      <c r="F930" s="160" t="s">
        <v>2297</v>
      </c>
      <c r="H930" s="161">
        <v>3025</v>
      </c>
      <c r="I930" s="162"/>
      <c r="L930" s="158"/>
      <c r="M930" s="163"/>
      <c r="T930" s="164"/>
      <c r="AT930" s="159" t="s">
        <v>228</v>
      </c>
      <c r="AU930" s="159" t="s">
        <v>82</v>
      </c>
      <c r="AV930" s="12" t="s">
        <v>82</v>
      </c>
      <c r="AW930" s="12" t="s">
        <v>35</v>
      </c>
      <c r="AX930" s="12" t="s">
        <v>78</v>
      </c>
      <c r="AY930" s="159" t="s">
        <v>141</v>
      </c>
    </row>
    <row r="931" spans="2:65" s="1" customFormat="1" ht="44.25" customHeight="1">
      <c r="B931" s="32"/>
      <c r="C931" s="126" t="s">
        <v>1081</v>
      </c>
      <c r="D931" s="126" t="s">
        <v>144</v>
      </c>
      <c r="E931" s="127" t="s">
        <v>2298</v>
      </c>
      <c r="F931" s="128" t="s">
        <v>2299</v>
      </c>
      <c r="G931" s="129" t="s">
        <v>261</v>
      </c>
      <c r="H931" s="130">
        <v>53.24</v>
      </c>
      <c r="I931" s="131"/>
      <c r="J931" s="132">
        <f>ROUND(I931*H931,2)</f>
        <v>0</v>
      </c>
      <c r="K931" s="133"/>
      <c r="L931" s="32"/>
      <c r="M931" s="134" t="s">
        <v>19</v>
      </c>
      <c r="N931" s="135" t="s">
        <v>45</v>
      </c>
      <c r="P931" s="136">
        <f>O931*H931</f>
        <v>0</v>
      </c>
      <c r="Q931" s="136">
        <v>0</v>
      </c>
      <c r="R931" s="136">
        <f>Q931*H931</f>
        <v>0</v>
      </c>
      <c r="S931" s="136">
        <v>0</v>
      </c>
      <c r="T931" s="137">
        <f>S931*H931</f>
        <v>0</v>
      </c>
      <c r="AR931" s="138" t="s">
        <v>95</v>
      </c>
      <c r="AT931" s="138" t="s">
        <v>144</v>
      </c>
      <c r="AU931" s="138" t="s">
        <v>82</v>
      </c>
      <c r="AY931" s="17" t="s">
        <v>141</v>
      </c>
      <c r="BE931" s="139">
        <f>IF(N931="základní",J931,0)</f>
        <v>0</v>
      </c>
      <c r="BF931" s="139">
        <f>IF(N931="snížená",J931,0)</f>
        <v>0</v>
      </c>
      <c r="BG931" s="139">
        <f>IF(N931="zákl. přenesená",J931,0)</f>
        <v>0</v>
      </c>
      <c r="BH931" s="139">
        <f>IF(N931="sníž. přenesená",J931,0)</f>
        <v>0</v>
      </c>
      <c r="BI931" s="139">
        <f>IF(N931="nulová",J931,0)</f>
        <v>0</v>
      </c>
      <c r="BJ931" s="17" t="s">
        <v>82</v>
      </c>
      <c r="BK931" s="139">
        <f>ROUND(I931*H931,2)</f>
        <v>0</v>
      </c>
      <c r="BL931" s="17" t="s">
        <v>95</v>
      </c>
      <c r="BM931" s="138" t="s">
        <v>2300</v>
      </c>
    </row>
    <row r="932" spans="2:65" s="1" customFormat="1" ht="11.25">
      <c r="B932" s="32"/>
      <c r="D932" s="152" t="s">
        <v>224</v>
      </c>
      <c r="F932" s="153" t="s">
        <v>2301</v>
      </c>
      <c r="I932" s="154"/>
      <c r="L932" s="32"/>
      <c r="M932" s="155"/>
      <c r="T932" s="53"/>
      <c r="AT932" s="17" t="s">
        <v>224</v>
      </c>
      <c r="AU932" s="17" t="s">
        <v>82</v>
      </c>
    </row>
    <row r="933" spans="2:65" s="12" customFormat="1" ht="11.25">
      <c r="B933" s="158"/>
      <c r="D933" s="156" t="s">
        <v>228</v>
      </c>
      <c r="E933" s="159" t="s">
        <v>19</v>
      </c>
      <c r="F933" s="160" t="s">
        <v>2302</v>
      </c>
      <c r="H933" s="161">
        <v>53.24</v>
      </c>
      <c r="I933" s="162"/>
      <c r="L933" s="158"/>
      <c r="M933" s="163"/>
      <c r="T933" s="164"/>
      <c r="AT933" s="159" t="s">
        <v>228</v>
      </c>
      <c r="AU933" s="159" t="s">
        <v>82</v>
      </c>
      <c r="AV933" s="12" t="s">
        <v>82</v>
      </c>
      <c r="AW933" s="12" t="s">
        <v>35</v>
      </c>
      <c r="AX933" s="12" t="s">
        <v>78</v>
      </c>
      <c r="AY933" s="159" t="s">
        <v>141</v>
      </c>
    </row>
    <row r="934" spans="2:65" s="1" customFormat="1" ht="37.9" customHeight="1">
      <c r="B934" s="32"/>
      <c r="C934" s="126" t="s">
        <v>2303</v>
      </c>
      <c r="D934" s="126" t="s">
        <v>144</v>
      </c>
      <c r="E934" s="127" t="s">
        <v>2304</v>
      </c>
      <c r="F934" s="128" t="s">
        <v>2305</v>
      </c>
      <c r="G934" s="129" t="s">
        <v>261</v>
      </c>
      <c r="H934" s="130">
        <v>85.4</v>
      </c>
      <c r="I934" s="131"/>
      <c r="J934" s="132">
        <f>ROUND(I934*H934,2)</f>
        <v>0</v>
      </c>
      <c r="K934" s="133"/>
      <c r="L934" s="32"/>
      <c r="M934" s="134" t="s">
        <v>19</v>
      </c>
      <c r="N934" s="135" t="s">
        <v>45</v>
      </c>
      <c r="P934" s="136">
        <f>O934*H934</f>
        <v>0</v>
      </c>
      <c r="Q934" s="136">
        <v>0</v>
      </c>
      <c r="R934" s="136">
        <f>Q934*H934</f>
        <v>0</v>
      </c>
      <c r="S934" s="136">
        <v>0</v>
      </c>
      <c r="T934" s="137">
        <f>S934*H934</f>
        <v>0</v>
      </c>
      <c r="AR934" s="138" t="s">
        <v>95</v>
      </c>
      <c r="AT934" s="138" t="s">
        <v>144</v>
      </c>
      <c r="AU934" s="138" t="s">
        <v>82</v>
      </c>
      <c r="AY934" s="17" t="s">
        <v>141</v>
      </c>
      <c r="BE934" s="139">
        <f>IF(N934="základní",J934,0)</f>
        <v>0</v>
      </c>
      <c r="BF934" s="139">
        <f>IF(N934="snížená",J934,0)</f>
        <v>0</v>
      </c>
      <c r="BG934" s="139">
        <f>IF(N934="zákl. přenesená",J934,0)</f>
        <v>0</v>
      </c>
      <c r="BH934" s="139">
        <f>IF(N934="sníž. přenesená",J934,0)</f>
        <v>0</v>
      </c>
      <c r="BI934" s="139">
        <f>IF(N934="nulová",J934,0)</f>
        <v>0</v>
      </c>
      <c r="BJ934" s="17" t="s">
        <v>82</v>
      </c>
      <c r="BK934" s="139">
        <f>ROUND(I934*H934,2)</f>
        <v>0</v>
      </c>
      <c r="BL934" s="17" t="s">
        <v>95</v>
      </c>
      <c r="BM934" s="138" t="s">
        <v>2306</v>
      </c>
    </row>
    <row r="935" spans="2:65" s="1" customFormat="1" ht="11.25">
      <c r="B935" s="32"/>
      <c r="D935" s="152" t="s">
        <v>224</v>
      </c>
      <c r="F935" s="153" t="s">
        <v>2307</v>
      </c>
      <c r="I935" s="154"/>
      <c r="L935" s="32"/>
      <c r="M935" s="155"/>
      <c r="T935" s="53"/>
      <c r="AT935" s="17" t="s">
        <v>224</v>
      </c>
      <c r="AU935" s="17" t="s">
        <v>82</v>
      </c>
    </row>
    <row r="936" spans="2:65" s="12" customFormat="1" ht="22.5">
      <c r="B936" s="158"/>
      <c r="D936" s="156" t="s">
        <v>228</v>
      </c>
      <c r="E936" s="159" t="s">
        <v>19</v>
      </c>
      <c r="F936" s="160" t="s">
        <v>2308</v>
      </c>
      <c r="H936" s="161">
        <v>85.325999999999993</v>
      </c>
      <c r="I936" s="162"/>
      <c r="L936" s="158"/>
      <c r="M936" s="163"/>
      <c r="T936" s="164"/>
      <c r="AT936" s="159" t="s">
        <v>228</v>
      </c>
      <c r="AU936" s="159" t="s">
        <v>82</v>
      </c>
      <c r="AV936" s="12" t="s">
        <v>82</v>
      </c>
      <c r="AW936" s="12" t="s">
        <v>35</v>
      </c>
      <c r="AX936" s="12" t="s">
        <v>73</v>
      </c>
      <c r="AY936" s="159" t="s">
        <v>141</v>
      </c>
    </row>
    <row r="937" spans="2:65" s="12" customFormat="1" ht="11.25">
      <c r="B937" s="158"/>
      <c r="D937" s="156" t="s">
        <v>228</v>
      </c>
      <c r="E937" s="159" t="s">
        <v>19</v>
      </c>
      <c r="F937" s="160" t="s">
        <v>2309</v>
      </c>
      <c r="H937" s="161">
        <v>85.4</v>
      </c>
      <c r="I937" s="162"/>
      <c r="L937" s="158"/>
      <c r="M937" s="163"/>
      <c r="T937" s="164"/>
      <c r="AT937" s="159" t="s">
        <v>228</v>
      </c>
      <c r="AU937" s="159" t="s">
        <v>82</v>
      </c>
      <c r="AV937" s="12" t="s">
        <v>82</v>
      </c>
      <c r="AW937" s="12" t="s">
        <v>35</v>
      </c>
      <c r="AX937" s="12" t="s">
        <v>78</v>
      </c>
      <c r="AY937" s="159" t="s">
        <v>141</v>
      </c>
    </row>
    <row r="938" spans="2:65" s="1" customFormat="1" ht="44.25" customHeight="1">
      <c r="B938" s="32"/>
      <c r="C938" s="126" t="s">
        <v>1084</v>
      </c>
      <c r="D938" s="126" t="s">
        <v>144</v>
      </c>
      <c r="E938" s="127" t="s">
        <v>2310</v>
      </c>
      <c r="F938" s="128" t="s">
        <v>2311</v>
      </c>
      <c r="G938" s="129" t="s">
        <v>261</v>
      </c>
      <c r="H938" s="130">
        <v>8.3800000000000008</v>
      </c>
      <c r="I938" s="131"/>
      <c r="J938" s="132">
        <f>ROUND(I938*H938,2)</f>
        <v>0</v>
      </c>
      <c r="K938" s="133"/>
      <c r="L938" s="32"/>
      <c r="M938" s="134" t="s">
        <v>19</v>
      </c>
      <c r="N938" s="135" t="s">
        <v>45</v>
      </c>
      <c r="P938" s="136">
        <f>O938*H938</f>
        <v>0</v>
      </c>
      <c r="Q938" s="136">
        <v>0</v>
      </c>
      <c r="R938" s="136">
        <f>Q938*H938</f>
        <v>0</v>
      </c>
      <c r="S938" s="136">
        <v>0</v>
      </c>
      <c r="T938" s="137">
        <f>S938*H938</f>
        <v>0</v>
      </c>
      <c r="AR938" s="138" t="s">
        <v>95</v>
      </c>
      <c r="AT938" s="138" t="s">
        <v>144</v>
      </c>
      <c r="AU938" s="138" t="s">
        <v>82</v>
      </c>
      <c r="AY938" s="17" t="s">
        <v>141</v>
      </c>
      <c r="BE938" s="139">
        <f>IF(N938="základní",J938,0)</f>
        <v>0</v>
      </c>
      <c r="BF938" s="139">
        <f>IF(N938="snížená",J938,0)</f>
        <v>0</v>
      </c>
      <c r="BG938" s="139">
        <f>IF(N938="zákl. přenesená",J938,0)</f>
        <v>0</v>
      </c>
      <c r="BH938" s="139">
        <f>IF(N938="sníž. přenesená",J938,0)</f>
        <v>0</v>
      </c>
      <c r="BI938" s="139">
        <f>IF(N938="nulová",J938,0)</f>
        <v>0</v>
      </c>
      <c r="BJ938" s="17" t="s">
        <v>82</v>
      </c>
      <c r="BK938" s="139">
        <f>ROUND(I938*H938,2)</f>
        <v>0</v>
      </c>
      <c r="BL938" s="17" t="s">
        <v>95</v>
      </c>
      <c r="BM938" s="138" t="s">
        <v>2312</v>
      </c>
    </row>
    <row r="939" spans="2:65" s="1" customFormat="1" ht="11.25">
      <c r="B939" s="32"/>
      <c r="D939" s="152" t="s">
        <v>224</v>
      </c>
      <c r="F939" s="153" t="s">
        <v>2313</v>
      </c>
      <c r="I939" s="154"/>
      <c r="L939" s="32"/>
      <c r="M939" s="155"/>
      <c r="T939" s="53"/>
      <c r="AT939" s="17" t="s">
        <v>224</v>
      </c>
      <c r="AU939" s="17" t="s">
        <v>82</v>
      </c>
    </row>
    <row r="940" spans="2:65" s="12" customFormat="1" ht="11.25">
      <c r="B940" s="158"/>
      <c r="D940" s="156" t="s">
        <v>228</v>
      </c>
      <c r="E940" s="159" t="s">
        <v>19</v>
      </c>
      <c r="F940" s="160" t="s">
        <v>2314</v>
      </c>
      <c r="H940" s="161">
        <v>8.3800000000000008</v>
      </c>
      <c r="I940" s="162"/>
      <c r="L940" s="158"/>
      <c r="M940" s="163"/>
      <c r="T940" s="164"/>
      <c r="AT940" s="159" t="s">
        <v>228</v>
      </c>
      <c r="AU940" s="159" t="s">
        <v>82</v>
      </c>
      <c r="AV940" s="12" t="s">
        <v>82</v>
      </c>
      <c r="AW940" s="12" t="s">
        <v>35</v>
      </c>
      <c r="AX940" s="12" t="s">
        <v>78</v>
      </c>
      <c r="AY940" s="159" t="s">
        <v>141</v>
      </c>
    </row>
    <row r="941" spans="2:65" s="1" customFormat="1" ht="44.25" customHeight="1">
      <c r="B941" s="32"/>
      <c r="C941" s="126" t="s">
        <v>2315</v>
      </c>
      <c r="D941" s="126" t="s">
        <v>144</v>
      </c>
      <c r="E941" s="127" t="s">
        <v>2316</v>
      </c>
      <c r="F941" s="128" t="s">
        <v>2317</v>
      </c>
      <c r="G941" s="129" t="s">
        <v>261</v>
      </c>
      <c r="H941" s="130">
        <v>107.8</v>
      </c>
      <c r="I941" s="131"/>
      <c r="J941" s="132">
        <f>ROUND(I941*H941,2)</f>
        <v>0</v>
      </c>
      <c r="K941" s="133"/>
      <c r="L941" s="32"/>
      <c r="M941" s="134" t="s">
        <v>19</v>
      </c>
      <c r="N941" s="135" t="s">
        <v>45</v>
      </c>
      <c r="P941" s="136">
        <f>O941*H941</f>
        <v>0</v>
      </c>
      <c r="Q941" s="136">
        <v>0</v>
      </c>
      <c r="R941" s="136">
        <f>Q941*H941</f>
        <v>0</v>
      </c>
      <c r="S941" s="136">
        <v>0</v>
      </c>
      <c r="T941" s="137">
        <f>S941*H941</f>
        <v>0</v>
      </c>
      <c r="AR941" s="138" t="s">
        <v>95</v>
      </c>
      <c r="AT941" s="138" t="s">
        <v>144</v>
      </c>
      <c r="AU941" s="138" t="s">
        <v>82</v>
      </c>
      <c r="AY941" s="17" t="s">
        <v>141</v>
      </c>
      <c r="BE941" s="139">
        <f>IF(N941="základní",J941,0)</f>
        <v>0</v>
      </c>
      <c r="BF941" s="139">
        <f>IF(N941="snížená",J941,0)</f>
        <v>0</v>
      </c>
      <c r="BG941" s="139">
        <f>IF(N941="zákl. přenesená",J941,0)</f>
        <v>0</v>
      </c>
      <c r="BH941" s="139">
        <f>IF(N941="sníž. přenesená",J941,0)</f>
        <v>0</v>
      </c>
      <c r="BI941" s="139">
        <f>IF(N941="nulová",J941,0)</f>
        <v>0</v>
      </c>
      <c r="BJ941" s="17" t="s">
        <v>82</v>
      </c>
      <c r="BK941" s="139">
        <f>ROUND(I941*H941,2)</f>
        <v>0</v>
      </c>
      <c r="BL941" s="17" t="s">
        <v>95</v>
      </c>
      <c r="BM941" s="138" t="s">
        <v>2318</v>
      </c>
    </row>
    <row r="942" spans="2:65" s="1" customFormat="1" ht="11.25">
      <c r="B942" s="32"/>
      <c r="D942" s="152" t="s">
        <v>224</v>
      </c>
      <c r="F942" s="153" t="s">
        <v>2319</v>
      </c>
      <c r="I942" s="154"/>
      <c r="L942" s="32"/>
      <c r="M942" s="155"/>
      <c r="T942" s="53"/>
      <c r="AT942" s="17" t="s">
        <v>224</v>
      </c>
      <c r="AU942" s="17" t="s">
        <v>82</v>
      </c>
    </row>
    <row r="943" spans="2:65" s="12" customFormat="1" ht="11.25">
      <c r="B943" s="158"/>
      <c r="D943" s="156" t="s">
        <v>228</v>
      </c>
      <c r="E943" s="159" t="s">
        <v>19</v>
      </c>
      <c r="F943" s="160" t="s">
        <v>2320</v>
      </c>
      <c r="H943" s="161">
        <v>4.9000000000000004</v>
      </c>
      <c r="I943" s="162"/>
      <c r="L943" s="158"/>
      <c r="M943" s="163"/>
      <c r="T943" s="164"/>
      <c r="AT943" s="159" t="s">
        <v>228</v>
      </c>
      <c r="AU943" s="159" t="s">
        <v>82</v>
      </c>
      <c r="AV943" s="12" t="s">
        <v>82</v>
      </c>
      <c r="AW943" s="12" t="s">
        <v>35</v>
      </c>
      <c r="AX943" s="12" t="s">
        <v>73</v>
      </c>
      <c r="AY943" s="159" t="s">
        <v>141</v>
      </c>
    </row>
    <row r="944" spans="2:65" s="12" customFormat="1" ht="11.25">
      <c r="B944" s="158"/>
      <c r="D944" s="156" t="s">
        <v>228</v>
      </c>
      <c r="E944" s="159" t="s">
        <v>19</v>
      </c>
      <c r="F944" s="160" t="s">
        <v>2321</v>
      </c>
      <c r="H944" s="161">
        <v>36.694000000000003</v>
      </c>
      <c r="I944" s="162"/>
      <c r="L944" s="158"/>
      <c r="M944" s="163"/>
      <c r="T944" s="164"/>
      <c r="AT944" s="159" t="s">
        <v>228</v>
      </c>
      <c r="AU944" s="159" t="s">
        <v>82</v>
      </c>
      <c r="AV944" s="12" t="s">
        <v>82</v>
      </c>
      <c r="AW944" s="12" t="s">
        <v>35</v>
      </c>
      <c r="AX944" s="12" t="s">
        <v>73</v>
      </c>
      <c r="AY944" s="159" t="s">
        <v>141</v>
      </c>
    </row>
    <row r="945" spans="2:65" s="12" customFormat="1" ht="11.25">
      <c r="B945" s="158"/>
      <c r="D945" s="156" t="s">
        <v>228</v>
      </c>
      <c r="E945" s="159" t="s">
        <v>19</v>
      </c>
      <c r="F945" s="160" t="s">
        <v>2322</v>
      </c>
      <c r="H945" s="161">
        <v>65.8</v>
      </c>
      <c r="I945" s="162"/>
      <c r="L945" s="158"/>
      <c r="M945" s="163"/>
      <c r="T945" s="164"/>
      <c r="AT945" s="159" t="s">
        <v>228</v>
      </c>
      <c r="AU945" s="159" t="s">
        <v>82</v>
      </c>
      <c r="AV945" s="12" t="s">
        <v>82</v>
      </c>
      <c r="AW945" s="12" t="s">
        <v>35</v>
      </c>
      <c r="AX945" s="12" t="s">
        <v>73</v>
      </c>
      <c r="AY945" s="159" t="s">
        <v>141</v>
      </c>
    </row>
    <row r="946" spans="2:65" s="12" customFormat="1" ht="11.25">
      <c r="B946" s="158"/>
      <c r="D946" s="156" t="s">
        <v>228</v>
      </c>
      <c r="E946" s="159" t="s">
        <v>19</v>
      </c>
      <c r="F946" s="160" t="s">
        <v>2323</v>
      </c>
      <c r="H946" s="161">
        <v>0.44</v>
      </c>
      <c r="I946" s="162"/>
      <c r="L946" s="158"/>
      <c r="M946" s="163"/>
      <c r="T946" s="164"/>
      <c r="AT946" s="159" t="s">
        <v>228</v>
      </c>
      <c r="AU946" s="159" t="s">
        <v>82</v>
      </c>
      <c r="AV946" s="12" t="s">
        <v>82</v>
      </c>
      <c r="AW946" s="12" t="s">
        <v>35</v>
      </c>
      <c r="AX946" s="12" t="s">
        <v>73</v>
      </c>
      <c r="AY946" s="159" t="s">
        <v>141</v>
      </c>
    </row>
    <row r="947" spans="2:65" s="13" customFormat="1" ht="11.25">
      <c r="B947" s="165"/>
      <c r="D947" s="156" t="s">
        <v>228</v>
      </c>
      <c r="E947" s="166" t="s">
        <v>19</v>
      </c>
      <c r="F947" s="167" t="s">
        <v>256</v>
      </c>
      <c r="H947" s="168">
        <v>107.834</v>
      </c>
      <c r="I947" s="169"/>
      <c r="L947" s="165"/>
      <c r="M947" s="170"/>
      <c r="T947" s="171"/>
      <c r="AT947" s="166" t="s">
        <v>228</v>
      </c>
      <c r="AU947" s="166" t="s">
        <v>82</v>
      </c>
      <c r="AV947" s="13" t="s">
        <v>95</v>
      </c>
      <c r="AW947" s="13" t="s">
        <v>35</v>
      </c>
      <c r="AX947" s="13" t="s">
        <v>73</v>
      </c>
      <c r="AY947" s="166" t="s">
        <v>141</v>
      </c>
    </row>
    <row r="948" spans="2:65" s="12" customFormat="1" ht="11.25">
      <c r="B948" s="158"/>
      <c r="D948" s="156" t="s">
        <v>228</v>
      </c>
      <c r="E948" s="159" t="s">
        <v>19</v>
      </c>
      <c r="F948" s="160" t="s">
        <v>2324</v>
      </c>
      <c r="H948" s="161">
        <v>107.8</v>
      </c>
      <c r="I948" s="162"/>
      <c r="L948" s="158"/>
      <c r="M948" s="163"/>
      <c r="T948" s="164"/>
      <c r="AT948" s="159" t="s">
        <v>228</v>
      </c>
      <c r="AU948" s="159" t="s">
        <v>82</v>
      </c>
      <c r="AV948" s="12" t="s">
        <v>82</v>
      </c>
      <c r="AW948" s="12" t="s">
        <v>35</v>
      </c>
      <c r="AX948" s="12" t="s">
        <v>78</v>
      </c>
      <c r="AY948" s="159" t="s">
        <v>141</v>
      </c>
    </row>
    <row r="949" spans="2:65" s="1" customFormat="1" ht="37.9" customHeight="1">
      <c r="B949" s="32"/>
      <c r="C949" s="126" t="s">
        <v>1087</v>
      </c>
      <c r="D949" s="126" t="s">
        <v>144</v>
      </c>
      <c r="E949" s="127" t="s">
        <v>2325</v>
      </c>
      <c r="F949" s="128" t="s">
        <v>2326</v>
      </c>
      <c r="G949" s="129" t="s">
        <v>261</v>
      </c>
      <c r="H949" s="130">
        <v>7.7</v>
      </c>
      <c r="I949" s="131"/>
      <c r="J949" s="132">
        <f>ROUND(I949*H949,2)</f>
        <v>0</v>
      </c>
      <c r="K949" s="133"/>
      <c r="L949" s="32"/>
      <c r="M949" s="134" t="s">
        <v>19</v>
      </c>
      <c r="N949" s="135" t="s">
        <v>45</v>
      </c>
      <c r="P949" s="136">
        <f>O949*H949</f>
        <v>0</v>
      </c>
      <c r="Q949" s="136">
        <v>0</v>
      </c>
      <c r="R949" s="136">
        <f>Q949*H949</f>
        <v>0</v>
      </c>
      <c r="S949" s="136">
        <v>0</v>
      </c>
      <c r="T949" s="137">
        <f>S949*H949</f>
        <v>0</v>
      </c>
      <c r="AR949" s="138" t="s">
        <v>95</v>
      </c>
      <c r="AT949" s="138" t="s">
        <v>144</v>
      </c>
      <c r="AU949" s="138" t="s">
        <v>82</v>
      </c>
      <c r="AY949" s="17" t="s">
        <v>141</v>
      </c>
      <c r="BE949" s="139">
        <f>IF(N949="základní",J949,0)</f>
        <v>0</v>
      </c>
      <c r="BF949" s="139">
        <f>IF(N949="snížená",J949,0)</f>
        <v>0</v>
      </c>
      <c r="BG949" s="139">
        <f>IF(N949="zákl. přenesená",J949,0)</f>
        <v>0</v>
      </c>
      <c r="BH949" s="139">
        <f>IF(N949="sníž. přenesená",J949,0)</f>
        <v>0</v>
      </c>
      <c r="BI949" s="139">
        <f>IF(N949="nulová",J949,0)</f>
        <v>0</v>
      </c>
      <c r="BJ949" s="17" t="s">
        <v>82</v>
      </c>
      <c r="BK949" s="139">
        <f>ROUND(I949*H949,2)</f>
        <v>0</v>
      </c>
      <c r="BL949" s="17" t="s">
        <v>95</v>
      </c>
      <c r="BM949" s="138" t="s">
        <v>2327</v>
      </c>
    </row>
    <row r="950" spans="2:65" s="1" customFormat="1" ht="11.25">
      <c r="B950" s="32"/>
      <c r="D950" s="152" t="s">
        <v>224</v>
      </c>
      <c r="F950" s="153" t="s">
        <v>2328</v>
      </c>
      <c r="I950" s="154"/>
      <c r="L950" s="32"/>
      <c r="M950" s="155"/>
      <c r="T950" s="53"/>
      <c r="AT950" s="17" t="s">
        <v>224</v>
      </c>
      <c r="AU950" s="17" t="s">
        <v>82</v>
      </c>
    </row>
    <row r="951" spans="2:65" s="14" customFormat="1" ht="11.25">
      <c r="B951" s="183"/>
      <c r="D951" s="156" t="s">
        <v>228</v>
      </c>
      <c r="E951" s="184" t="s">
        <v>19</v>
      </c>
      <c r="F951" s="185" t="s">
        <v>2329</v>
      </c>
      <c r="H951" s="184" t="s">
        <v>19</v>
      </c>
      <c r="I951" s="186"/>
      <c r="L951" s="183"/>
      <c r="M951" s="187"/>
      <c r="T951" s="188"/>
      <c r="AT951" s="184" t="s">
        <v>228</v>
      </c>
      <c r="AU951" s="184" t="s">
        <v>82</v>
      </c>
      <c r="AV951" s="14" t="s">
        <v>78</v>
      </c>
      <c r="AW951" s="14" t="s">
        <v>35</v>
      </c>
      <c r="AX951" s="14" t="s">
        <v>73</v>
      </c>
      <c r="AY951" s="184" t="s">
        <v>141</v>
      </c>
    </row>
    <row r="952" spans="2:65" s="12" customFormat="1" ht="11.25">
      <c r="B952" s="158"/>
      <c r="D952" s="156" t="s">
        <v>228</v>
      </c>
      <c r="E952" s="159" t="s">
        <v>19</v>
      </c>
      <c r="F952" s="160" t="s">
        <v>2330</v>
      </c>
      <c r="H952" s="161">
        <v>7.6970000000000001</v>
      </c>
      <c r="I952" s="162"/>
      <c r="L952" s="158"/>
      <c r="M952" s="163"/>
      <c r="T952" s="164"/>
      <c r="AT952" s="159" t="s">
        <v>228</v>
      </c>
      <c r="AU952" s="159" t="s">
        <v>82</v>
      </c>
      <c r="AV952" s="12" t="s">
        <v>82</v>
      </c>
      <c r="AW952" s="12" t="s">
        <v>35</v>
      </c>
      <c r="AX952" s="12" t="s">
        <v>73</v>
      </c>
      <c r="AY952" s="159" t="s">
        <v>141</v>
      </c>
    </row>
    <row r="953" spans="2:65" s="12" customFormat="1" ht="11.25">
      <c r="B953" s="158"/>
      <c r="D953" s="156" t="s">
        <v>228</v>
      </c>
      <c r="E953" s="159" t="s">
        <v>19</v>
      </c>
      <c r="F953" s="160" t="s">
        <v>2331</v>
      </c>
      <c r="H953" s="161">
        <v>7.7</v>
      </c>
      <c r="I953" s="162"/>
      <c r="L953" s="158"/>
      <c r="M953" s="163"/>
      <c r="T953" s="164"/>
      <c r="AT953" s="159" t="s">
        <v>228</v>
      </c>
      <c r="AU953" s="159" t="s">
        <v>82</v>
      </c>
      <c r="AV953" s="12" t="s">
        <v>82</v>
      </c>
      <c r="AW953" s="12" t="s">
        <v>35</v>
      </c>
      <c r="AX953" s="12" t="s">
        <v>78</v>
      </c>
      <c r="AY953" s="159" t="s">
        <v>141</v>
      </c>
    </row>
    <row r="954" spans="2:65" s="1" customFormat="1" ht="44.25" customHeight="1">
      <c r="B954" s="32"/>
      <c r="C954" s="126" t="s">
        <v>2332</v>
      </c>
      <c r="D954" s="126" t="s">
        <v>144</v>
      </c>
      <c r="E954" s="127" t="s">
        <v>2333</v>
      </c>
      <c r="F954" s="128" t="s">
        <v>2334</v>
      </c>
      <c r="G954" s="129" t="s">
        <v>261</v>
      </c>
      <c r="H954" s="130">
        <v>2.64</v>
      </c>
      <c r="I954" s="131"/>
      <c r="J954" s="132">
        <f>ROUND(I954*H954,2)</f>
        <v>0</v>
      </c>
      <c r="K954" s="133"/>
      <c r="L954" s="32"/>
      <c r="M954" s="134" t="s">
        <v>19</v>
      </c>
      <c r="N954" s="135" t="s">
        <v>45</v>
      </c>
      <c r="P954" s="136">
        <f>O954*H954</f>
        <v>0</v>
      </c>
      <c r="Q954" s="136">
        <v>0</v>
      </c>
      <c r="R954" s="136">
        <f>Q954*H954</f>
        <v>0</v>
      </c>
      <c r="S954" s="136">
        <v>0</v>
      </c>
      <c r="T954" s="137">
        <f>S954*H954</f>
        <v>0</v>
      </c>
      <c r="AR954" s="138" t="s">
        <v>95</v>
      </c>
      <c r="AT954" s="138" t="s">
        <v>144</v>
      </c>
      <c r="AU954" s="138" t="s">
        <v>82</v>
      </c>
      <c r="AY954" s="17" t="s">
        <v>141</v>
      </c>
      <c r="BE954" s="139">
        <f>IF(N954="základní",J954,0)</f>
        <v>0</v>
      </c>
      <c r="BF954" s="139">
        <f>IF(N954="snížená",J954,0)</f>
        <v>0</v>
      </c>
      <c r="BG954" s="139">
        <f>IF(N954="zákl. přenesená",J954,0)</f>
        <v>0</v>
      </c>
      <c r="BH954" s="139">
        <f>IF(N954="sníž. přenesená",J954,0)</f>
        <v>0</v>
      </c>
      <c r="BI954" s="139">
        <f>IF(N954="nulová",J954,0)</f>
        <v>0</v>
      </c>
      <c r="BJ954" s="17" t="s">
        <v>82</v>
      </c>
      <c r="BK954" s="139">
        <f>ROUND(I954*H954,2)</f>
        <v>0</v>
      </c>
      <c r="BL954" s="17" t="s">
        <v>95</v>
      </c>
      <c r="BM954" s="138" t="s">
        <v>2335</v>
      </c>
    </row>
    <row r="955" spans="2:65" s="1" customFormat="1" ht="11.25">
      <c r="B955" s="32"/>
      <c r="D955" s="152" t="s">
        <v>224</v>
      </c>
      <c r="F955" s="153" t="s">
        <v>2336</v>
      </c>
      <c r="I955" s="154"/>
      <c r="L955" s="32"/>
      <c r="M955" s="155"/>
      <c r="T955" s="53"/>
      <c r="AT955" s="17" t="s">
        <v>224</v>
      </c>
      <c r="AU955" s="17" t="s">
        <v>82</v>
      </c>
    </row>
    <row r="956" spans="2:65" s="12" customFormat="1" ht="11.25">
      <c r="B956" s="158"/>
      <c r="D956" s="156" t="s">
        <v>228</v>
      </c>
      <c r="E956" s="159" t="s">
        <v>19</v>
      </c>
      <c r="F956" s="160" t="s">
        <v>2337</v>
      </c>
      <c r="H956" s="161">
        <v>2.64</v>
      </c>
      <c r="I956" s="162"/>
      <c r="L956" s="158"/>
      <c r="M956" s="163"/>
      <c r="T956" s="164"/>
      <c r="AT956" s="159" t="s">
        <v>228</v>
      </c>
      <c r="AU956" s="159" t="s">
        <v>82</v>
      </c>
      <c r="AV956" s="12" t="s">
        <v>82</v>
      </c>
      <c r="AW956" s="12" t="s">
        <v>35</v>
      </c>
      <c r="AX956" s="12" t="s">
        <v>78</v>
      </c>
      <c r="AY956" s="159" t="s">
        <v>141</v>
      </c>
    </row>
    <row r="957" spans="2:65" s="1" customFormat="1" ht="44.25" customHeight="1">
      <c r="B957" s="32"/>
      <c r="C957" s="126" t="s">
        <v>1090</v>
      </c>
      <c r="D957" s="126" t="s">
        <v>144</v>
      </c>
      <c r="E957" s="127" t="s">
        <v>2338</v>
      </c>
      <c r="F957" s="128" t="s">
        <v>2339</v>
      </c>
      <c r="G957" s="129" t="s">
        <v>261</v>
      </c>
      <c r="H957" s="130">
        <v>0.73299999999999998</v>
      </c>
      <c r="I957" s="131"/>
      <c r="J957" s="132">
        <f>ROUND(I957*H957,2)</f>
        <v>0</v>
      </c>
      <c r="K957" s="133"/>
      <c r="L957" s="32"/>
      <c r="M957" s="134" t="s">
        <v>19</v>
      </c>
      <c r="N957" s="135" t="s">
        <v>45</v>
      </c>
      <c r="P957" s="136">
        <f>O957*H957</f>
        <v>0</v>
      </c>
      <c r="Q957" s="136">
        <v>0</v>
      </c>
      <c r="R957" s="136">
        <f>Q957*H957</f>
        <v>0</v>
      </c>
      <c r="S957" s="136">
        <v>0</v>
      </c>
      <c r="T957" s="137">
        <f>S957*H957</f>
        <v>0</v>
      </c>
      <c r="AR957" s="138" t="s">
        <v>95</v>
      </c>
      <c r="AT957" s="138" t="s">
        <v>144</v>
      </c>
      <c r="AU957" s="138" t="s">
        <v>82</v>
      </c>
      <c r="AY957" s="17" t="s">
        <v>141</v>
      </c>
      <c r="BE957" s="139">
        <f>IF(N957="základní",J957,0)</f>
        <v>0</v>
      </c>
      <c r="BF957" s="139">
        <f>IF(N957="snížená",J957,0)</f>
        <v>0</v>
      </c>
      <c r="BG957" s="139">
        <f>IF(N957="zákl. přenesená",J957,0)</f>
        <v>0</v>
      </c>
      <c r="BH957" s="139">
        <f>IF(N957="sníž. přenesená",J957,0)</f>
        <v>0</v>
      </c>
      <c r="BI957" s="139">
        <f>IF(N957="nulová",J957,0)</f>
        <v>0</v>
      </c>
      <c r="BJ957" s="17" t="s">
        <v>82</v>
      </c>
      <c r="BK957" s="139">
        <f>ROUND(I957*H957,2)</f>
        <v>0</v>
      </c>
      <c r="BL957" s="17" t="s">
        <v>95</v>
      </c>
      <c r="BM957" s="138" t="s">
        <v>2340</v>
      </c>
    </row>
    <row r="958" spans="2:65" s="1" customFormat="1" ht="11.25">
      <c r="B958" s="32"/>
      <c r="D958" s="152" t="s">
        <v>224</v>
      </c>
      <c r="F958" s="153" t="s">
        <v>2341</v>
      </c>
      <c r="I958" s="154"/>
      <c r="L958" s="32"/>
      <c r="M958" s="155"/>
      <c r="T958" s="53"/>
      <c r="AT958" s="17" t="s">
        <v>224</v>
      </c>
      <c r="AU958" s="17" t="s">
        <v>82</v>
      </c>
    </row>
    <row r="959" spans="2:65" s="12" customFormat="1" ht="11.25">
      <c r="B959" s="158"/>
      <c r="D959" s="156" t="s">
        <v>228</v>
      </c>
      <c r="E959" s="159" t="s">
        <v>19</v>
      </c>
      <c r="F959" s="160" t="s">
        <v>2342</v>
      </c>
      <c r="H959" s="161">
        <v>0.45500000000000002</v>
      </c>
      <c r="I959" s="162"/>
      <c r="L959" s="158"/>
      <c r="M959" s="163"/>
      <c r="T959" s="164"/>
      <c r="AT959" s="159" t="s">
        <v>228</v>
      </c>
      <c r="AU959" s="159" t="s">
        <v>82</v>
      </c>
      <c r="AV959" s="12" t="s">
        <v>82</v>
      </c>
      <c r="AW959" s="12" t="s">
        <v>35</v>
      </c>
      <c r="AX959" s="12" t="s">
        <v>73</v>
      </c>
      <c r="AY959" s="159" t="s">
        <v>141</v>
      </c>
    </row>
    <row r="960" spans="2:65" s="12" customFormat="1" ht="11.25">
      <c r="B960" s="158"/>
      <c r="D960" s="156" t="s">
        <v>228</v>
      </c>
      <c r="E960" s="159" t="s">
        <v>19</v>
      </c>
      <c r="F960" s="160" t="s">
        <v>2343</v>
      </c>
      <c r="H960" s="161">
        <v>0.27800000000000002</v>
      </c>
      <c r="I960" s="162"/>
      <c r="L960" s="158"/>
      <c r="M960" s="163"/>
      <c r="T960" s="164"/>
      <c r="AT960" s="159" t="s">
        <v>228</v>
      </c>
      <c r="AU960" s="159" t="s">
        <v>82</v>
      </c>
      <c r="AV960" s="12" t="s">
        <v>82</v>
      </c>
      <c r="AW960" s="12" t="s">
        <v>35</v>
      </c>
      <c r="AX960" s="12" t="s">
        <v>73</v>
      </c>
      <c r="AY960" s="159" t="s">
        <v>141</v>
      </c>
    </row>
    <row r="961" spans="2:65" s="13" customFormat="1" ht="11.25">
      <c r="B961" s="165"/>
      <c r="D961" s="156" t="s">
        <v>228</v>
      </c>
      <c r="E961" s="166" t="s">
        <v>19</v>
      </c>
      <c r="F961" s="167" t="s">
        <v>256</v>
      </c>
      <c r="H961" s="168">
        <v>0.7330000000000001</v>
      </c>
      <c r="I961" s="169"/>
      <c r="L961" s="165"/>
      <c r="M961" s="170"/>
      <c r="T961" s="171"/>
      <c r="AT961" s="166" t="s">
        <v>228</v>
      </c>
      <c r="AU961" s="166" t="s">
        <v>82</v>
      </c>
      <c r="AV961" s="13" t="s">
        <v>95</v>
      </c>
      <c r="AW961" s="13" t="s">
        <v>35</v>
      </c>
      <c r="AX961" s="13" t="s">
        <v>78</v>
      </c>
      <c r="AY961" s="166" t="s">
        <v>141</v>
      </c>
    </row>
    <row r="962" spans="2:65" s="1" customFormat="1" ht="44.25" customHeight="1">
      <c r="B962" s="32"/>
      <c r="C962" s="126" t="s">
        <v>2344</v>
      </c>
      <c r="D962" s="126" t="s">
        <v>144</v>
      </c>
      <c r="E962" s="127" t="s">
        <v>2345</v>
      </c>
      <c r="F962" s="128" t="s">
        <v>2346</v>
      </c>
      <c r="G962" s="129" t="s">
        <v>261</v>
      </c>
      <c r="H962" s="130">
        <v>8.6999999999999993</v>
      </c>
      <c r="I962" s="131"/>
      <c r="J962" s="132">
        <f>ROUND(I962*H962,2)</f>
        <v>0</v>
      </c>
      <c r="K962" s="133"/>
      <c r="L962" s="32"/>
      <c r="M962" s="134" t="s">
        <v>19</v>
      </c>
      <c r="N962" s="135" t="s">
        <v>45</v>
      </c>
      <c r="P962" s="136">
        <f>O962*H962</f>
        <v>0</v>
      </c>
      <c r="Q962" s="136">
        <v>0</v>
      </c>
      <c r="R962" s="136">
        <f>Q962*H962</f>
        <v>0</v>
      </c>
      <c r="S962" s="136">
        <v>0</v>
      </c>
      <c r="T962" s="137">
        <f>S962*H962</f>
        <v>0</v>
      </c>
      <c r="AR962" s="138" t="s">
        <v>95</v>
      </c>
      <c r="AT962" s="138" t="s">
        <v>144</v>
      </c>
      <c r="AU962" s="138" t="s">
        <v>82</v>
      </c>
      <c r="AY962" s="17" t="s">
        <v>141</v>
      </c>
      <c r="BE962" s="139">
        <f>IF(N962="základní",J962,0)</f>
        <v>0</v>
      </c>
      <c r="BF962" s="139">
        <f>IF(N962="snížená",J962,0)</f>
        <v>0</v>
      </c>
      <c r="BG962" s="139">
        <f>IF(N962="zákl. přenesená",J962,0)</f>
        <v>0</v>
      </c>
      <c r="BH962" s="139">
        <f>IF(N962="sníž. přenesená",J962,0)</f>
        <v>0</v>
      </c>
      <c r="BI962" s="139">
        <f>IF(N962="nulová",J962,0)</f>
        <v>0</v>
      </c>
      <c r="BJ962" s="17" t="s">
        <v>82</v>
      </c>
      <c r="BK962" s="139">
        <f>ROUND(I962*H962,2)</f>
        <v>0</v>
      </c>
      <c r="BL962" s="17" t="s">
        <v>95</v>
      </c>
      <c r="BM962" s="138" t="s">
        <v>2347</v>
      </c>
    </row>
    <row r="963" spans="2:65" s="1" customFormat="1" ht="11.25">
      <c r="B963" s="32"/>
      <c r="D963" s="152" t="s">
        <v>224</v>
      </c>
      <c r="F963" s="153" t="s">
        <v>2348</v>
      </c>
      <c r="I963" s="154"/>
      <c r="L963" s="32"/>
      <c r="M963" s="155"/>
      <c r="T963" s="53"/>
      <c r="AT963" s="17" t="s">
        <v>224</v>
      </c>
      <c r="AU963" s="17" t="s">
        <v>82</v>
      </c>
    </row>
    <row r="964" spans="2:65" s="12" customFormat="1" ht="11.25">
      <c r="B964" s="158"/>
      <c r="D964" s="156" t="s">
        <v>228</v>
      </c>
      <c r="E964" s="159" t="s">
        <v>19</v>
      </c>
      <c r="F964" s="160" t="s">
        <v>2349</v>
      </c>
      <c r="H964" s="161">
        <v>8.6850000000000005</v>
      </c>
      <c r="I964" s="162"/>
      <c r="L964" s="158"/>
      <c r="M964" s="163"/>
      <c r="T964" s="164"/>
      <c r="AT964" s="159" t="s">
        <v>228</v>
      </c>
      <c r="AU964" s="159" t="s">
        <v>82</v>
      </c>
      <c r="AV964" s="12" t="s">
        <v>82</v>
      </c>
      <c r="AW964" s="12" t="s">
        <v>35</v>
      </c>
      <c r="AX964" s="12" t="s">
        <v>73</v>
      </c>
      <c r="AY964" s="159" t="s">
        <v>141</v>
      </c>
    </row>
    <row r="965" spans="2:65" s="12" customFormat="1" ht="11.25">
      <c r="B965" s="158"/>
      <c r="D965" s="156" t="s">
        <v>228</v>
      </c>
      <c r="E965" s="159" t="s">
        <v>19</v>
      </c>
      <c r="F965" s="160" t="s">
        <v>2350</v>
      </c>
      <c r="H965" s="161">
        <v>8.6999999999999993</v>
      </c>
      <c r="I965" s="162"/>
      <c r="L965" s="158"/>
      <c r="M965" s="163"/>
      <c r="T965" s="164"/>
      <c r="AT965" s="159" t="s">
        <v>228</v>
      </c>
      <c r="AU965" s="159" t="s">
        <v>82</v>
      </c>
      <c r="AV965" s="12" t="s">
        <v>82</v>
      </c>
      <c r="AW965" s="12" t="s">
        <v>35</v>
      </c>
      <c r="AX965" s="12" t="s">
        <v>78</v>
      </c>
      <c r="AY965" s="159" t="s">
        <v>141</v>
      </c>
    </row>
    <row r="966" spans="2:65" s="1" customFormat="1" ht="24.2" customHeight="1">
      <c r="B966" s="32"/>
      <c r="C966" s="126" t="s">
        <v>1093</v>
      </c>
      <c r="D966" s="126" t="s">
        <v>144</v>
      </c>
      <c r="E966" s="127" t="s">
        <v>2351</v>
      </c>
      <c r="F966" s="128" t="s">
        <v>2352</v>
      </c>
      <c r="G966" s="129" t="s">
        <v>261</v>
      </c>
      <c r="H966" s="130">
        <v>0.4</v>
      </c>
      <c r="I966" s="131"/>
      <c r="J966" s="132">
        <f>ROUND(I966*H966,2)</f>
        <v>0</v>
      </c>
      <c r="K966" s="133"/>
      <c r="L966" s="32"/>
      <c r="M966" s="134" t="s">
        <v>19</v>
      </c>
      <c r="N966" s="135" t="s">
        <v>45</v>
      </c>
      <c r="P966" s="136">
        <f>O966*H966</f>
        <v>0</v>
      </c>
      <c r="Q966" s="136">
        <v>0</v>
      </c>
      <c r="R966" s="136">
        <f>Q966*H966</f>
        <v>0</v>
      </c>
      <c r="S966" s="136">
        <v>0</v>
      </c>
      <c r="T966" s="137">
        <f>S966*H966</f>
        <v>0</v>
      </c>
      <c r="AR966" s="138" t="s">
        <v>2353</v>
      </c>
      <c r="AT966" s="138" t="s">
        <v>144</v>
      </c>
      <c r="AU966" s="138" t="s">
        <v>82</v>
      </c>
      <c r="AY966" s="17" t="s">
        <v>141</v>
      </c>
      <c r="BE966" s="139">
        <f>IF(N966="základní",J966,0)</f>
        <v>0</v>
      </c>
      <c r="BF966" s="139">
        <f>IF(N966="snížená",J966,0)</f>
        <v>0</v>
      </c>
      <c r="BG966" s="139">
        <f>IF(N966="zákl. přenesená",J966,0)</f>
        <v>0</v>
      </c>
      <c r="BH966" s="139">
        <f>IF(N966="sníž. přenesená",J966,0)</f>
        <v>0</v>
      </c>
      <c r="BI966" s="139">
        <f>IF(N966="nulová",J966,0)</f>
        <v>0</v>
      </c>
      <c r="BJ966" s="17" t="s">
        <v>82</v>
      </c>
      <c r="BK966" s="139">
        <f>ROUND(I966*H966,2)</f>
        <v>0</v>
      </c>
      <c r="BL966" s="17" t="s">
        <v>2353</v>
      </c>
      <c r="BM966" s="138" t="s">
        <v>2354</v>
      </c>
    </row>
    <row r="967" spans="2:65" s="10" customFormat="1" ht="22.9" customHeight="1">
      <c r="B967" s="116"/>
      <c r="D967" s="117" t="s">
        <v>72</v>
      </c>
      <c r="E967" s="150" t="s">
        <v>379</v>
      </c>
      <c r="F967" s="150" t="s">
        <v>204</v>
      </c>
      <c r="I967" s="119"/>
      <c r="J967" s="151">
        <f>BK967</f>
        <v>0</v>
      </c>
      <c r="L967" s="116"/>
      <c r="M967" s="121"/>
      <c r="P967" s="122">
        <f>SUM(P968:P969)</f>
        <v>0</v>
      </c>
      <c r="R967" s="122">
        <f>SUM(R968:R969)</f>
        <v>0</v>
      </c>
      <c r="T967" s="123">
        <f>SUM(T968:T969)</f>
        <v>0</v>
      </c>
      <c r="AR967" s="117" t="s">
        <v>78</v>
      </c>
      <c r="AT967" s="124" t="s">
        <v>72</v>
      </c>
      <c r="AU967" s="124" t="s">
        <v>78</v>
      </c>
      <c r="AY967" s="117" t="s">
        <v>141</v>
      </c>
      <c r="BK967" s="125">
        <f>SUM(BK968:BK969)</f>
        <v>0</v>
      </c>
    </row>
    <row r="968" spans="2:65" s="1" customFormat="1" ht="62.65" customHeight="1">
      <c r="B968" s="32"/>
      <c r="C968" s="126" t="s">
        <v>2355</v>
      </c>
      <c r="D968" s="126" t="s">
        <v>144</v>
      </c>
      <c r="E968" s="127" t="s">
        <v>2356</v>
      </c>
      <c r="F968" s="128" t="s">
        <v>2357</v>
      </c>
      <c r="G968" s="129" t="s">
        <v>261</v>
      </c>
      <c r="H968" s="130">
        <v>220.726</v>
      </c>
      <c r="I968" s="131"/>
      <c r="J968" s="132">
        <f>ROUND(I968*H968,2)</f>
        <v>0</v>
      </c>
      <c r="K968" s="133"/>
      <c r="L968" s="32"/>
      <c r="M968" s="134" t="s">
        <v>19</v>
      </c>
      <c r="N968" s="135" t="s">
        <v>45</v>
      </c>
      <c r="P968" s="136">
        <f>O968*H968</f>
        <v>0</v>
      </c>
      <c r="Q968" s="136">
        <v>0</v>
      </c>
      <c r="R968" s="136">
        <f>Q968*H968</f>
        <v>0</v>
      </c>
      <c r="S968" s="136">
        <v>0</v>
      </c>
      <c r="T968" s="137">
        <f>S968*H968</f>
        <v>0</v>
      </c>
      <c r="AR968" s="138" t="s">
        <v>95</v>
      </c>
      <c r="AT968" s="138" t="s">
        <v>144</v>
      </c>
      <c r="AU968" s="138" t="s">
        <v>82</v>
      </c>
      <c r="AY968" s="17" t="s">
        <v>141</v>
      </c>
      <c r="BE968" s="139">
        <f>IF(N968="základní",J968,0)</f>
        <v>0</v>
      </c>
      <c r="BF968" s="139">
        <f>IF(N968="snížená",J968,0)</f>
        <v>0</v>
      </c>
      <c r="BG968" s="139">
        <f>IF(N968="zákl. přenesená",J968,0)</f>
        <v>0</v>
      </c>
      <c r="BH968" s="139">
        <f>IF(N968="sníž. přenesená",J968,0)</f>
        <v>0</v>
      </c>
      <c r="BI968" s="139">
        <f>IF(N968="nulová",J968,0)</f>
        <v>0</v>
      </c>
      <c r="BJ968" s="17" t="s">
        <v>82</v>
      </c>
      <c r="BK968" s="139">
        <f>ROUND(I968*H968,2)</f>
        <v>0</v>
      </c>
      <c r="BL968" s="17" t="s">
        <v>95</v>
      </c>
      <c r="BM968" s="138" t="s">
        <v>2358</v>
      </c>
    </row>
    <row r="969" spans="2:65" s="1" customFormat="1" ht="11.25">
      <c r="B969" s="32"/>
      <c r="D969" s="152" t="s">
        <v>224</v>
      </c>
      <c r="F969" s="153" t="s">
        <v>2359</v>
      </c>
      <c r="I969" s="154"/>
      <c r="L969" s="32"/>
      <c r="M969" s="155"/>
      <c r="T969" s="53"/>
      <c r="AT969" s="17" t="s">
        <v>224</v>
      </c>
      <c r="AU969" s="17" t="s">
        <v>82</v>
      </c>
    </row>
    <row r="970" spans="2:65" s="10" customFormat="1" ht="25.9" customHeight="1">
      <c r="B970" s="116"/>
      <c r="D970" s="117" t="s">
        <v>72</v>
      </c>
      <c r="E970" s="118" t="s">
        <v>384</v>
      </c>
      <c r="F970" s="118" t="s">
        <v>385</v>
      </c>
      <c r="I970" s="119"/>
      <c r="J970" s="120">
        <f>BK970</f>
        <v>0</v>
      </c>
      <c r="L970" s="116"/>
      <c r="M970" s="121"/>
      <c r="P970" s="122">
        <f>P971+P1018+P1075+P1088+P1258+P1375+P1400+P1464+P1578+P1593+P1657+P1691+P1757+P1840+P1862</f>
        <v>0</v>
      </c>
      <c r="R970" s="122">
        <f>R971+R1018+R1075+R1088+R1258+R1375+R1400+R1464+R1578+R1593+R1657+R1691+R1757+R1840+R1862</f>
        <v>51.302642479999996</v>
      </c>
      <c r="T970" s="123">
        <f>T971+T1018+T1075+T1088+T1258+T1375+T1400+T1464+T1578+T1593+T1657+T1691+T1757+T1840+T1862</f>
        <v>34.725827029999998</v>
      </c>
      <c r="AR970" s="117" t="s">
        <v>82</v>
      </c>
      <c r="AT970" s="124" t="s">
        <v>72</v>
      </c>
      <c r="AU970" s="124" t="s">
        <v>73</v>
      </c>
      <c r="AY970" s="117" t="s">
        <v>141</v>
      </c>
      <c r="BK970" s="125">
        <f>BK971+BK1018+BK1075+BK1088+BK1258+BK1375+BK1400+BK1464+BK1578+BK1593+BK1657+BK1691+BK1757+BK1840+BK1862</f>
        <v>0</v>
      </c>
    </row>
    <row r="971" spans="2:65" s="10" customFormat="1" ht="22.9" customHeight="1">
      <c r="B971" s="116"/>
      <c r="D971" s="117" t="s">
        <v>72</v>
      </c>
      <c r="E971" s="150" t="s">
        <v>386</v>
      </c>
      <c r="F971" s="150" t="s">
        <v>387</v>
      </c>
      <c r="I971" s="119"/>
      <c r="J971" s="151">
        <f>BK971</f>
        <v>0</v>
      </c>
      <c r="L971" s="116"/>
      <c r="M971" s="121"/>
      <c r="P971" s="122">
        <f>SUM(P972:P1017)</f>
        <v>0</v>
      </c>
      <c r="R971" s="122">
        <f>SUM(R972:R1017)</f>
        <v>3.3450000000000001E-2</v>
      </c>
      <c r="T971" s="123">
        <f>SUM(T972:T1017)</f>
        <v>0.43999999999999995</v>
      </c>
      <c r="AR971" s="117" t="s">
        <v>82</v>
      </c>
      <c r="AT971" s="124" t="s">
        <v>72</v>
      </c>
      <c r="AU971" s="124" t="s">
        <v>78</v>
      </c>
      <c r="AY971" s="117" t="s">
        <v>141</v>
      </c>
      <c r="BK971" s="125">
        <f>SUM(BK972:BK1017)</f>
        <v>0</v>
      </c>
    </row>
    <row r="972" spans="2:65" s="1" customFormat="1" ht="37.9" customHeight="1">
      <c r="B972" s="32"/>
      <c r="C972" s="126" t="s">
        <v>1096</v>
      </c>
      <c r="D972" s="126" t="s">
        <v>144</v>
      </c>
      <c r="E972" s="127" t="s">
        <v>2360</v>
      </c>
      <c r="F972" s="128" t="s">
        <v>2361</v>
      </c>
      <c r="G972" s="129" t="s">
        <v>162</v>
      </c>
      <c r="H972" s="130">
        <v>80</v>
      </c>
      <c r="I972" s="131"/>
      <c r="J972" s="132">
        <f>ROUND(I972*H972,2)</f>
        <v>0</v>
      </c>
      <c r="K972" s="133"/>
      <c r="L972" s="32"/>
      <c r="M972" s="134" t="s">
        <v>19</v>
      </c>
      <c r="N972" s="135" t="s">
        <v>45</v>
      </c>
      <c r="P972" s="136">
        <f>O972*H972</f>
        <v>0</v>
      </c>
      <c r="Q972" s="136">
        <v>0</v>
      </c>
      <c r="R972" s="136">
        <f>Q972*H972</f>
        <v>0</v>
      </c>
      <c r="S972" s="136">
        <v>5.4999999999999997E-3</v>
      </c>
      <c r="T972" s="137">
        <f>S972*H972</f>
        <v>0.43999999999999995</v>
      </c>
      <c r="AR972" s="138" t="s">
        <v>172</v>
      </c>
      <c r="AT972" s="138" t="s">
        <v>144</v>
      </c>
      <c r="AU972" s="138" t="s">
        <v>82</v>
      </c>
      <c r="AY972" s="17" t="s">
        <v>141</v>
      </c>
      <c r="BE972" s="139">
        <f>IF(N972="základní",J972,0)</f>
        <v>0</v>
      </c>
      <c r="BF972" s="139">
        <f>IF(N972="snížená",J972,0)</f>
        <v>0</v>
      </c>
      <c r="BG972" s="139">
        <f>IF(N972="zákl. přenesená",J972,0)</f>
        <v>0</v>
      </c>
      <c r="BH972" s="139">
        <f>IF(N972="sníž. přenesená",J972,0)</f>
        <v>0</v>
      </c>
      <c r="BI972" s="139">
        <f>IF(N972="nulová",J972,0)</f>
        <v>0</v>
      </c>
      <c r="BJ972" s="17" t="s">
        <v>82</v>
      </c>
      <c r="BK972" s="139">
        <f>ROUND(I972*H972,2)</f>
        <v>0</v>
      </c>
      <c r="BL972" s="17" t="s">
        <v>172</v>
      </c>
      <c r="BM972" s="138" t="s">
        <v>2362</v>
      </c>
    </row>
    <row r="973" spans="2:65" s="1" customFormat="1" ht="11.25">
      <c r="B973" s="32"/>
      <c r="D973" s="152" t="s">
        <v>224</v>
      </c>
      <c r="F973" s="153" t="s">
        <v>2363</v>
      </c>
      <c r="I973" s="154"/>
      <c r="L973" s="32"/>
      <c r="M973" s="155"/>
      <c r="T973" s="53"/>
      <c r="AT973" s="17" t="s">
        <v>224</v>
      </c>
      <c r="AU973" s="17" t="s">
        <v>82</v>
      </c>
    </row>
    <row r="974" spans="2:65" s="14" customFormat="1" ht="11.25">
      <c r="B974" s="183"/>
      <c r="D974" s="156" t="s">
        <v>228</v>
      </c>
      <c r="E974" s="184" t="s">
        <v>19</v>
      </c>
      <c r="F974" s="185" t="s">
        <v>1567</v>
      </c>
      <c r="H974" s="184" t="s">
        <v>19</v>
      </c>
      <c r="I974" s="186"/>
      <c r="L974" s="183"/>
      <c r="M974" s="187"/>
      <c r="T974" s="188"/>
      <c r="AT974" s="184" t="s">
        <v>228</v>
      </c>
      <c r="AU974" s="184" t="s">
        <v>82</v>
      </c>
      <c r="AV974" s="14" t="s">
        <v>78</v>
      </c>
      <c r="AW974" s="14" t="s">
        <v>35</v>
      </c>
      <c r="AX974" s="14" t="s">
        <v>73</v>
      </c>
      <c r="AY974" s="184" t="s">
        <v>141</v>
      </c>
    </row>
    <row r="975" spans="2:65" s="12" customFormat="1" ht="11.25">
      <c r="B975" s="158"/>
      <c r="D975" s="156" t="s">
        <v>228</v>
      </c>
      <c r="E975" s="159" t="s">
        <v>19</v>
      </c>
      <c r="F975" s="160" t="s">
        <v>2054</v>
      </c>
      <c r="H975" s="161">
        <v>18.77</v>
      </c>
      <c r="I975" s="162"/>
      <c r="L975" s="158"/>
      <c r="M975" s="163"/>
      <c r="T975" s="164"/>
      <c r="AT975" s="159" t="s">
        <v>228</v>
      </c>
      <c r="AU975" s="159" t="s">
        <v>82</v>
      </c>
      <c r="AV975" s="12" t="s">
        <v>82</v>
      </c>
      <c r="AW975" s="12" t="s">
        <v>35</v>
      </c>
      <c r="AX975" s="12" t="s">
        <v>73</v>
      </c>
      <c r="AY975" s="159" t="s">
        <v>141</v>
      </c>
    </row>
    <row r="976" spans="2:65" s="12" customFormat="1" ht="11.25">
      <c r="B976" s="158"/>
      <c r="D976" s="156" t="s">
        <v>228</v>
      </c>
      <c r="E976" s="159" t="s">
        <v>19</v>
      </c>
      <c r="F976" s="160" t="s">
        <v>2055</v>
      </c>
      <c r="H976" s="161">
        <v>15.74</v>
      </c>
      <c r="I976" s="162"/>
      <c r="L976" s="158"/>
      <c r="M976" s="163"/>
      <c r="T976" s="164"/>
      <c r="AT976" s="159" t="s">
        <v>228</v>
      </c>
      <c r="AU976" s="159" t="s">
        <v>82</v>
      </c>
      <c r="AV976" s="12" t="s">
        <v>82</v>
      </c>
      <c r="AW976" s="12" t="s">
        <v>35</v>
      </c>
      <c r="AX976" s="12" t="s">
        <v>73</v>
      </c>
      <c r="AY976" s="159" t="s">
        <v>141</v>
      </c>
    </row>
    <row r="977" spans="2:65" s="12" customFormat="1" ht="11.25">
      <c r="B977" s="158"/>
      <c r="D977" s="156" t="s">
        <v>228</v>
      </c>
      <c r="E977" s="159" t="s">
        <v>19</v>
      </c>
      <c r="F977" s="160" t="s">
        <v>2056</v>
      </c>
      <c r="H977" s="161">
        <v>22.6</v>
      </c>
      <c r="I977" s="162"/>
      <c r="L977" s="158"/>
      <c r="M977" s="163"/>
      <c r="T977" s="164"/>
      <c r="AT977" s="159" t="s">
        <v>228</v>
      </c>
      <c r="AU977" s="159" t="s">
        <v>82</v>
      </c>
      <c r="AV977" s="12" t="s">
        <v>82</v>
      </c>
      <c r="AW977" s="12" t="s">
        <v>35</v>
      </c>
      <c r="AX977" s="12" t="s">
        <v>73</v>
      </c>
      <c r="AY977" s="159" t="s">
        <v>141</v>
      </c>
    </row>
    <row r="978" spans="2:65" s="12" customFormat="1" ht="11.25">
      <c r="B978" s="158"/>
      <c r="D978" s="156" t="s">
        <v>228</v>
      </c>
      <c r="E978" s="159" t="s">
        <v>19</v>
      </c>
      <c r="F978" s="160" t="s">
        <v>2057</v>
      </c>
      <c r="H978" s="161">
        <v>8.4</v>
      </c>
      <c r="I978" s="162"/>
      <c r="L978" s="158"/>
      <c r="M978" s="163"/>
      <c r="T978" s="164"/>
      <c r="AT978" s="159" t="s">
        <v>228</v>
      </c>
      <c r="AU978" s="159" t="s">
        <v>82</v>
      </c>
      <c r="AV978" s="12" t="s">
        <v>82</v>
      </c>
      <c r="AW978" s="12" t="s">
        <v>35</v>
      </c>
      <c r="AX978" s="12" t="s">
        <v>73</v>
      </c>
      <c r="AY978" s="159" t="s">
        <v>141</v>
      </c>
    </row>
    <row r="979" spans="2:65" s="12" customFormat="1" ht="11.25">
      <c r="B979" s="158"/>
      <c r="D979" s="156" t="s">
        <v>228</v>
      </c>
      <c r="E979" s="159" t="s">
        <v>19</v>
      </c>
      <c r="F979" s="160" t="s">
        <v>2058</v>
      </c>
      <c r="H979" s="161">
        <v>8.4</v>
      </c>
      <c r="I979" s="162"/>
      <c r="L979" s="158"/>
      <c r="M979" s="163"/>
      <c r="T979" s="164"/>
      <c r="AT979" s="159" t="s">
        <v>228</v>
      </c>
      <c r="AU979" s="159" t="s">
        <v>82</v>
      </c>
      <c r="AV979" s="12" t="s">
        <v>82</v>
      </c>
      <c r="AW979" s="12" t="s">
        <v>35</v>
      </c>
      <c r="AX979" s="12" t="s">
        <v>73</v>
      </c>
      <c r="AY979" s="159" t="s">
        <v>141</v>
      </c>
    </row>
    <row r="980" spans="2:65" s="12" customFormat="1" ht="11.25">
      <c r="B980" s="158"/>
      <c r="D980" s="156" t="s">
        <v>228</v>
      </c>
      <c r="E980" s="159" t="s">
        <v>19</v>
      </c>
      <c r="F980" s="160" t="s">
        <v>2059</v>
      </c>
      <c r="H980" s="161">
        <v>2.1</v>
      </c>
      <c r="I980" s="162"/>
      <c r="L980" s="158"/>
      <c r="M980" s="163"/>
      <c r="T980" s="164"/>
      <c r="AT980" s="159" t="s">
        <v>228</v>
      </c>
      <c r="AU980" s="159" t="s">
        <v>82</v>
      </c>
      <c r="AV980" s="12" t="s">
        <v>82</v>
      </c>
      <c r="AW980" s="12" t="s">
        <v>35</v>
      </c>
      <c r="AX980" s="12" t="s">
        <v>73</v>
      </c>
      <c r="AY980" s="159" t="s">
        <v>141</v>
      </c>
    </row>
    <row r="981" spans="2:65" s="12" customFormat="1" ht="11.25">
      <c r="B981" s="158"/>
      <c r="D981" s="156" t="s">
        <v>228</v>
      </c>
      <c r="E981" s="159" t="s">
        <v>19</v>
      </c>
      <c r="F981" s="160" t="s">
        <v>2060</v>
      </c>
      <c r="H981" s="161">
        <v>3.73</v>
      </c>
      <c r="I981" s="162"/>
      <c r="L981" s="158"/>
      <c r="M981" s="163"/>
      <c r="T981" s="164"/>
      <c r="AT981" s="159" t="s">
        <v>228</v>
      </c>
      <c r="AU981" s="159" t="s">
        <v>82</v>
      </c>
      <c r="AV981" s="12" t="s">
        <v>82</v>
      </c>
      <c r="AW981" s="12" t="s">
        <v>35</v>
      </c>
      <c r="AX981" s="12" t="s">
        <v>73</v>
      </c>
      <c r="AY981" s="159" t="s">
        <v>141</v>
      </c>
    </row>
    <row r="982" spans="2:65" s="13" customFormat="1" ht="11.25">
      <c r="B982" s="165"/>
      <c r="D982" s="156" t="s">
        <v>228</v>
      </c>
      <c r="E982" s="166" t="s">
        <v>19</v>
      </c>
      <c r="F982" s="167" t="s">
        <v>256</v>
      </c>
      <c r="H982" s="168">
        <v>79.740000000000009</v>
      </c>
      <c r="I982" s="169"/>
      <c r="L982" s="165"/>
      <c r="M982" s="170"/>
      <c r="T982" s="171"/>
      <c r="AT982" s="166" t="s">
        <v>228</v>
      </c>
      <c r="AU982" s="166" t="s">
        <v>82</v>
      </c>
      <c r="AV982" s="13" t="s">
        <v>95</v>
      </c>
      <c r="AW982" s="13" t="s">
        <v>35</v>
      </c>
      <c r="AX982" s="13" t="s">
        <v>73</v>
      </c>
      <c r="AY982" s="166" t="s">
        <v>141</v>
      </c>
    </row>
    <row r="983" spans="2:65" s="12" customFormat="1" ht="11.25">
      <c r="B983" s="158"/>
      <c r="D983" s="156" t="s">
        <v>228</v>
      </c>
      <c r="E983" s="159" t="s">
        <v>19</v>
      </c>
      <c r="F983" s="160" t="s">
        <v>707</v>
      </c>
      <c r="H983" s="161">
        <v>80</v>
      </c>
      <c r="I983" s="162"/>
      <c r="L983" s="158"/>
      <c r="M983" s="163"/>
      <c r="T983" s="164"/>
      <c r="AT983" s="159" t="s">
        <v>228</v>
      </c>
      <c r="AU983" s="159" t="s">
        <v>82</v>
      </c>
      <c r="AV983" s="12" t="s">
        <v>82</v>
      </c>
      <c r="AW983" s="12" t="s">
        <v>35</v>
      </c>
      <c r="AX983" s="12" t="s">
        <v>78</v>
      </c>
      <c r="AY983" s="159" t="s">
        <v>141</v>
      </c>
    </row>
    <row r="984" spans="2:65" s="1" customFormat="1" ht="37.9" customHeight="1">
      <c r="B984" s="32"/>
      <c r="C984" s="126" t="s">
        <v>1719</v>
      </c>
      <c r="D984" s="126" t="s">
        <v>144</v>
      </c>
      <c r="E984" s="127" t="s">
        <v>2364</v>
      </c>
      <c r="F984" s="128" t="s">
        <v>2365</v>
      </c>
      <c r="G984" s="129" t="s">
        <v>162</v>
      </c>
      <c r="H984" s="130">
        <v>119</v>
      </c>
      <c r="I984" s="131"/>
      <c r="J984" s="132">
        <f>ROUND(I984*H984,2)</f>
        <v>0</v>
      </c>
      <c r="K984" s="133"/>
      <c r="L984" s="32"/>
      <c r="M984" s="134" t="s">
        <v>19</v>
      </c>
      <c r="N984" s="135" t="s">
        <v>45</v>
      </c>
      <c r="P984" s="136">
        <f>O984*H984</f>
        <v>0</v>
      </c>
      <c r="Q984" s="136">
        <v>3.0000000000000001E-5</v>
      </c>
      <c r="R984" s="136">
        <f>Q984*H984</f>
        <v>3.5700000000000003E-3</v>
      </c>
      <c r="S984" s="136">
        <v>0</v>
      </c>
      <c r="T984" s="137">
        <f>S984*H984</f>
        <v>0</v>
      </c>
      <c r="AR984" s="138" t="s">
        <v>172</v>
      </c>
      <c r="AT984" s="138" t="s">
        <v>144</v>
      </c>
      <c r="AU984" s="138" t="s">
        <v>82</v>
      </c>
      <c r="AY984" s="17" t="s">
        <v>141</v>
      </c>
      <c r="BE984" s="139">
        <f>IF(N984="základní",J984,0)</f>
        <v>0</v>
      </c>
      <c r="BF984" s="139">
        <f>IF(N984="snížená",J984,0)</f>
        <v>0</v>
      </c>
      <c r="BG984" s="139">
        <f>IF(N984="zákl. přenesená",J984,0)</f>
        <v>0</v>
      </c>
      <c r="BH984" s="139">
        <f>IF(N984="sníž. přenesená",J984,0)</f>
        <v>0</v>
      </c>
      <c r="BI984" s="139">
        <f>IF(N984="nulová",J984,0)</f>
        <v>0</v>
      </c>
      <c r="BJ984" s="17" t="s">
        <v>82</v>
      </c>
      <c r="BK984" s="139">
        <f>ROUND(I984*H984,2)</f>
        <v>0</v>
      </c>
      <c r="BL984" s="17" t="s">
        <v>172</v>
      </c>
      <c r="BM984" s="138" t="s">
        <v>2366</v>
      </c>
    </row>
    <row r="985" spans="2:65" s="1" customFormat="1" ht="11.25">
      <c r="B985" s="32"/>
      <c r="D985" s="152" t="s">
        <v>224</v>
      </c>
      <c r="F985" s="153" t="s">
        <v>2367</v>
      </c>
      <c r="I985" s="154"/>
      <c r="L985" s="32"/>
      <c r="M985" s="155"/>
      <c r="T985" s="53"/>
      <c r="AT985" s="17" t="s">
        <v>224</v>
      </c>
      <c r="AU985" s="17" t="s">
        <v>82</v>
      </c>
    </row>
    <row r="986" spans="2:65" s="12" customFormat="1" ht="11.25">
      <c r="B986" s="158"/>
      <c r="D986" s="156" t="s">
        <v>228</v>
      </c>
      <c r="E986" s="159" t="s">
        <v>19</v>
      </c>
      <c r="F986" s="160" t="s">
        <v>1513</v>
      </c>
      <c r="H986" s="161">
        <v>18.77</v>
      </c>
      <c r="I986" s="162"/>
      <c r="L986" s="158"/>
      <c r="M986" s="163"/>
      <c r="T986" s="164"/>
      <c r="AT986" s="159" t="s">
        <v>228</v>
      </c>
      <c r="AU986" s="159" t="s">
        <v>82</v>
      </c>
      <c r="AV986" s="12" t="s">
        <v>82</v>
      </c>
      <c r="AW986" s="12" t="s">
        <v>35</v>
      </c>
      <c r="AX986" s="12" t="s">
        <v>73</v>
      </c>
      <c r="AY986" s="159" t="s">
        <v>141</v>
      </c>
    </row>
    <row r="987" spans="2:65" s="12" customFormat="1" ht="11.25">
      <c r="B987" s="158"/>
      <c r="D987" s="156" t="s">
        <v>228</v>
      </c>
      <c r="E987" s="159" t="s">
        <v>19</v>
      </c>
      <c r="F987" s="160" t="s">
        <v>1514</v>
      </c>
      <c r="H987" s="161">
        <v>8.42</v>
      </c>
      <c r="I987" s="162"/>
      <c r="L987" s="158"/>
      <c r="M987" s="163"/>
      <c r="T987" s="164"/>
      <c r="AT987" s="159" t="s">
        <v>228</v>
      </c>
      <c r="AU987" s="159" t="s">
        <v>82</v>
      </c>
      <c r="AV987" s="12" t="s">
        <v>82</v>
      </c>
      <c r="AW987" s="12" t="s">
        <v>35</v>
      </c>
      <c r="AX987" s="12" t="s">
        <v>73</v>
      </c>
      <c r="AY987" s="159" t="s">
        <v>141</v>
      </c>
    </row>
    <row r="988" spans="2:65" s="12" customFormat="1" ht="11.25">
      <c r="B988" s="158"/>
      <c r="D988" s="156" t="s">
        <v>228</v>
      </c>
      <c r="E988" s="159" t="s">
        <v>19</v>
      </c>
      <c r="F988" s="160" t="s">
        <v>1516</v>
      </c>
      <c r="H988" s="161">
        <v>20.408000000000001</v>
      </c>
      <c r="I988" s="162"/>
      <c r="L988" s="158"/>
      <c r="M988" s="163"/>
      <c r="T988" s="164"/>
      <c r="AT988" s="159" t="s">
        <v>228</v>
      </c>
      <c r="AU988" s="159" t="s">
        <v>82</v>
      </c>
      <c r="AV988" s="12" t="s">
        <v>82</v>
      </c>
      <c r="AW988" s="12" t="s">
        <v>35</v>
      </c>
      <c r="AX988" s="12" t="s">
        <v>73</v>
      </c>
      <c r="AY988" s="159" t="s">
        <v>141</v>
      </c>
    </row>
    <row r="989" spans="2:65" s="12" customFormat="1" ht="11.25">
      <c r="B989" s="158"/>
      <c r="D989" s="156" t="s">
        <v>228</v>
      </c>
      <c r="E989" s="159" t="s">
        <v>19</v>
      </c>
      <c r="F989" s="160" t="s">
        <v>1517</v>
      </c>
      <c r="H989" s="161">
        <v>14.808999999999999</v>
      </c>
      <c r="I989" s="162"/>
      <c r="L989" s="158"/>
      <c r="M989" s="163"/>
      <c r="T989" s="164"/>
      <c r="AT989" s="159" t="s">
        <v>228</v>
      </c>
      <c r="AU989" s="159" t="s">
        <v>82</v>
      </c>
      <c r="AV989" s="12" t="s">
        <v>82</v>
      </c>
      <c r="AW989" s="12" t="s">
        <v>35</v>
      </c>
      <c r="AX989" s="12" t="s">
        <v>73</v>
      </c>
      <c r="AY989" s="159" t="s">
        <v>141</v>
      </c>
    </row>
    <row r="990" spans="2:65" s="12" customFormat="1" ht="11.25">
      <c r="B990" s="158"/>
      <c r="D990" s="156" t="s">
        <v>228</v>
      </c>
      <c r="E990" s="159" t="s">
        <v>19</v>
      </c>
      <c r="F990" s="160" t="s">
        <v>1518</v>
      </c>
      <c r="H990" s="161">
        <v>6.9740000000000002</v>
      </c>
      <c r="I990" s="162"/>
      <c r="L990" s="158"/>
      <c r="M990" s="163"/>
      <c r="T990" s="164"/>
      <c r="AT990" s="159" t="s">
        <v>228</v>
      </c>
      <c r="AU990" s="159" t="s">
        <v>82</v>
      </c>
      <c r="AV990" s="12" t="s">
        <v>82</v>
      </c>
      <c r="AW990" s="12" t="s">
        <v>35</v>
      </c>
      <c r="AX990" s="12" t="s">
        <v>73</v>
      </c>
      <c r="AY990" s="159" t="s">
        <v>141</v>
      </c>
    </row>
    <row r="991" spans="2:65" s="12" customFormat="1" ht="11.25">
      <c r="B991" s="158"/>
      <c r="D991" s="156" t="s">
        <v>228</v>
      </c>
      <c r="E991" s="159" t="s">
        <v>19</v>
      </c>
      <c r="F991" s="160" t="s">
        <v>1519</v>
      </c>
      <c r="H991" s="161">
        <v>2.1</v>
      </c>
      <c r="I991" s="162"/>
      <c r="L991" s="158"/>
      <c r="M991" s="163"/>
      <c r="T991" s="164"/>
      <c r="AT991" s="159" t="s">
        <v>228</v>
      </c>
      <c r="AU991" s="159" t="s">
        <v>82</v>
      </c>
      <c r="AV991" s="12" t="s">
        <v>82</v>
      </c>
      <c r="AW991" s="12" t="s">
        <v>35</v>
      </c>
      <c r="AX991" s="12" t="s">
        <v>73</v>
      </c>
      <c r="AY991" s="159" t="s">
        <v>141</v>
      </c>
    </row>
    <row r="992" spans="2:65" s="12" customFormat="1" ht="11.25">
      <c r="B992" s="158"/>
      <c r="D992" s="156" t="s">
        <v>228</v>
      </c>
      <c r="E992" s="159" t="s">
        <v>19</v>
      </c>
      <c r="F992" s="160" t="s">
        <v>1520</v>
      </c>
      <c r="H992" s="161">
        <v>3.73</v>
      </c>
      <c r="I992" s="162"/>
      <c r="L992" s="158"/>
      <c r="M992" s="163"/>
      <c r="T992" s="164"/>
      <c r="AT992" s="159" t="s">
        <v>228</v>
      </c>
      <c r="AU992" s="159" t="s">
        <v>82</v>
      </c>
      <c r="AV992" s="12" t="s">
        <v>82</v>
      </c>
      <c r="AW992" s="12" t="s">
        <v>35</v>
      </c>
      <c r="AX992" s="12" t="s">
        <v>73</v>
      </c>
      <c r="AY992" s="159" t="s">
        <v>141</v>
      </c>
    </row>
    <row r="993" spans="2:65" s="12" customFormat="1" ht="11.25">
      <c r="B993" s="158"/>
      <c r="D993" s="156" t="s">
        <v>228</v>
      </c>
      <c r="E993" s="159" t="s">
        <v>19</v>
      </c>
      <c r="F993" s="160" t="s">
        <v>1521</v>
      </c>
      <c r="H993" s="161">
        <v>8.8699999999999992</v>
      </c>
      <c r="I993" s="162"/>
      <c r="L993" s="158"/>
      <c r="M993" s="163"/>
      <c r="T993" s="164"/>
      <c r="AT993" s="159" t="s">
        <v>228</v>
      </c>
      <c r="AU993" s="159" t="s">
        <v>82</v>
      </c>
      <c r="AV993" s="12" t="s">
        <v>82</v>
      </c>
      <c r="AW993" s="12" t="s">
        <v>35</v>
      </c>
      <c r="AX993" s="12" t="s">
        <v>73</v>
      </c>
      <c r="AY993" s="159" t="s">
        <v>141</v>
      </c>
    </row>
    <row r="994" spans="2:65" s="12" customFormat="1" ht="11.25">
      <c r="B994" s="158"/>
      <c r="D994" s="156" t="s">
        <v>228</v>
      </c>
      <c r="E994" s="159" t="s">
        <v>19</v>
      </c>
      <c r="F994" s="160" t="s">
        <v>1522</v>
      </c>
      <c r="H994" s="161">
        <v>14.637</v>
      </c>
      <c r="I994" s="162"/>
      <c r="L994" s="158"/>
      <c r="M994" s="163"/>
      <c r="T994" s="164"/>
      <c r="AT994" s="159" t="s">
        <v>228</v>
      </c>
      <c r="AU994" s="159" t="s">
        <v>82</v>
      </c>
      <c r="AV994" s="12" t="s">
        <v>82</v>
      </c>
      <c r="AW994" s="12" t="s">
        <v>35</v>
      </c>
      <c r="AX994" s="12" t="s">
        <v>73</v>
      </c>
      <c r="AY994" s="159" t="s">
        <v>141</v>
      </c>
    </row>
    <row r="995" spans="2:65" s="12" customFormat="1" ht="11.25">
      <c r="B995" s="158"/>
      <c r="D995" s="156" t="s">
        <v>228</v>
      </c>
      <c r="E995" s="159" t="s">
        <v>19</v>
      </c>
      <c r="F995" s="160" t="s">
        <v>1523</v>
      </c>
      <c r="H995" s="161">
        <v>20.170999999999999</v>
      </c>
      <c r="I995" s="162"/>
      <c r="L995" s="158"/>
      <c r="M995" s="163"/>
      <c r="T995" s="164"/>
      <c r="AT995" s="159" t="s">
        <v>228</v>
      </c>
      <c r="AU995" s="159" t="s">
        <v>82</v>
      </c>
      <c r="AV995" s="12" t="s">
        <v>82</v>
      </c>
      <c r="AW995" s="12" t="s">
        <v>35</v>
      </c>
      <c r="AX995" s="12" t="s">
        <v>73</v>
      </c>
      <c r="AY995" s="159" t="s">
        <v>141</v>
      </c>
    </row>
    <row r="996" spans="2:65" s="13" customFormat="1" ht="11.25">
      <c r="B996" s="165"/>
      <c r="D996" s="156" t="s">
        <v>228</v>
      </c>
      <c r="E996" s="166" t="s">
        <v>19</v>
      </c>
      <c r="F996" s="167" t="s">
        <v>256</v>
      </c>
      <c r="H996" s="168">
        <v>118.88900000000001</v>
      </c>
      <c r="I996" s="169"/>
      <c r="L996" s="165"/>
      <c r="M996" s="170"/>
      <c r="T996" s="171"/>
      <c r="AT996" s="166" t="s">
        <v>228</v>
      </c>
      <c r="AU996" s="166" t="s">
        <v>82</v>
      </c>
      <c r="AV996" s="13" t="s">
        <v>95</v>
      </c>
      <c r="AW996" s="13" t="s">
        <v>35</v>
      </c>
      <c r="AX996" s="13" t="s">
        <v>73</v>
      </c>
      <c r="AY996" s="166" t="s">
        <v>141</v>
      </c>
    </row>
    <row r="997" spans="2:65" s="12" customFormat="1" ht="11.25">
      <c r="B997" s="158"/>
      <c r="D997" s="156" t="s">
        <v>228</v>
      </c>
      <c r="E997" s="159" t="s">
        <v>19</v>
      </c>
      <c r="F997" s="160" t="s">
        <v>2368</v>
      </c>
      <c r="H997" s="161">
        <v>119</v>
      </c>
      <c r="I997" s="162"/>
      <c r="L997" s="158"/>
      <c r="M997" s="163"/>
      <c r="T997" s="164"/>
      <c r="AT997" s="159" t="s">
        <v>228</v>
      </c>
      <c r="AU997" s="159" t="s">
        <v>82</v>
      </c>
      <c r="AV997" s="12" t="s">
        <v>82</v>
      </c>
      <c r="AW997" s="12" t="s">
        <v>35</v>
      </c>
      <c r="AX997" s="12" t="s">
        <v>78</v>
      </c>
      <c r="AY997" s="159" t="s">
        <v>141</v>
      </c>
    </row>
    <row r="998" spans="2:65" s="1" customFormat="1" ht="37.9" customHeight="1">
      <c r="B998" s="32"/>
      <c r="C998" s="126" t="s">
        <v>1099</v>
      </c>
      <c r="D998" s="126" t="s">
        <v>144</v>
      </c>
      <c r="E998" s="127" t="s">
        <v>2369</v>
      </c>
      <c r="F998" s="128" t="s">
        <v>2370</v>
      </c>
      <c r="G998" s="129" t="s">
        <v>162</v>
      </c>
      <c r="H998" s="130">
        <v>36</v>
      </c>
      <c r="I998" s="131"/>
      <c r="J998" s="132">
        <f>ROUND(I998*H998,2)</f>
        <v>0</v>
      </c>
      <c r="K998" s="133"/>
      <c r="L998" s="32"/>
      <c r="M998" s="134" t="s">
        <v>19</v>
      </c>
      <c r="N998" s="135" t="s">
        <v>45</v>
      </c>
      <c r="P998" s="136">
        <f>O998*H998</f>
        <v>0</v>
      </c>
      <c r="Q998" s="136">
        <v>3.0000000000000001E-5</v>
      </c>
      <c r="R998" s="136">
        <f>Q998*H998</f>
        <v>1.08E-3</v>
      </c>
      <c r="S998" s="136">
        <v>0</v>
      </c>
      <c r="T998" s="137">
        <f>S998*H998</f>
        <v>0</v>
      </c>
      <c r="AR998" s="138" t="s">
        <v>172</v>
      </c>
      <c r="AT998" s="138" t="s">
        <v>144</v>
      </c>
      <c r="AU998" s="138" t="s">
        <v>82</v>
      </c>
      <c r="AY998" s="17" t="s">
        <v>141</v>
      </c>
      <c r="BE998" s="139">
        <f>IF(N998="základní",J998,0)</f>
        <v>0</v>
      </c>
      <c r="BF998" s="139">
        <f>IF(N998="snížená",J998,0)</f>
        <v>0</v>
      </c>
      <c r="BG998" s="139">
        <f>IF(N998="zákl. přenesená",J998,0)</f>
        <v>0</v>
      </c>
      <c r="BH998" s="139">
        <f>IF(N998="sníž. přenesená",J998,0)</f>
        <v>0</v>
      </c>
      <c r="BI998" s="139">
        <f>IF(N998="nulová",J998,0)</f>
        <v>0</v>
      </c>
      <c r="BJ998" s="17" t="s">
        <v>82</v>
      </c>
      <c r="BK998" s="139">
        <f>ROUND(I998*H998,2)</f>
        <v>0</v>
      </c>
      <c r="BL998" s="17" t="s">
        <v>172</v>
      </c>
      <c r="BM998" s="138" t="s">
        <v>2371</v>
      </c>
    </row>
    <row r="999" spans="2:65" s="1" customFormat="1" ht="11.25">
      <c r="B999" s="32"/>
      <c r="D999" s="152" t="s">
        <v>224</v>
      </c>
      <c r="F999" s="153" t="s">
        <v>2372</v>
      </c>
      <c r="I999" s="154"/>
      <c r="L999" s="32"/>
      <c r="M999" s="155"/>
      <c r="T999" s="53"/>
      <c r="AT999" s="17" t="s">
        <v>224</v>
      </c>
      <c r="AU999" s="17" t="s">
        <v>82</v>
      </c>
    </row>
    <row r="1000" spans="2:65" s="12" customFormat="1" ht="11.25">
      <c r="B1000" s="158"/>
      <c r="D1000" s="156" t="s">
        <v>228</v>
      </c>
      <c r="E1000" s="159" t="s">
        <v>19</v>
      </c>
      <c r="F1000" s="160" t="s">
        <v>2373</v>
      </c>
      <c r="H1000" s="161">
        <v>4.3159999999999998</v>
      </c>
      <c r="I1000" s="162"/>
      <c r="L1000" s="158"/>
      <c r="M1000" s="163"/>
      <c r="T1000" s="164"/>
      <c r="AT1000" s="159" t="s">
        <v>228</v>
      </c>
      <c r="AU1000" s="159" t="s">
        <v>82</v>
      </c>
      <c r="AV1000" s="12" t="s">
        <v>82</v>
      </c>
      <c r="AW1000" s="12" t="s">
        <v>35</v>
      </c>
      <c r="AX1000" s="12" t="s">
        <v>73</v>
      </c>
      <c r="AY1000" s="159" t="s">
        <v>141</v>
      </c>
    </row>
    <row r="1001" spans="2:65" s="12" customFormat="1" ht="11.25">
      <c r="B1001" s="158"/>
      <c r="D1001" s="156" t="s">
        <v>228</v>
      </c>
      <c r="E1001" s="159" t="s">
        <v>19</v>
      </c>
      <c r="F1001" s="160" t="s">
        <v>2374</v>
      </c>
      <c r="H1001" s="161">
        <v>2.9</v>
      </c>
      <c r="I1001" s="162"/>
      <c r="L1001" s="158"/>
      <c r="M1001" s="163"/>
      <c r="T1001" s="164"/>
      <c r="AT1001" s="159" t="s">
        <v>228</v>
      </c>
      <c r="AU1001" s="159" t="s">
        <v>82</v>
      </c>
      <c r="AV1001" s="12" t="s">
        <v>82</v>
      </c>
      <c r="AW1001" s="12" t="s">
        <v>35</v>
      </c>
      <c r="AX1001" s="12" t="s">
        <v>73</v>
      </c>
      <c r="AY1001" s="159" t="s">
        <v>141</v>
      </c>
    </row>
    <row r="1002" spans="2:65" s="12" customFormat="1" ht="11.25">
      <c r="B1002" s="158"/>
      <c r="D1002" s="156" t="s">
        <v>228</v>
      </c>
      <c r="E1002" s="159" t="s">
        <v>19</v>
      </c>
      <c r="F1002" s="160" t="s">
        <v>2375</v>
      </c>
      <c r="H1002" s="161">
        <v>1.1759999999999999</v>
      </c>
      <c r="I1002" s="162"/>
      <c r="L1002" s="158"/>
      <c r="M1002" s="163"/>
      <c r="T1002" s="164"/>
      <c r="AT1002" s="159" t="s">
        <v>228</v>
      </c>
      <c r="AU1002" s="159" t="s">
        <v>82</v>
      </c>
      <c r="AV1002" s="12" t="s">
        <v>82</v>
      </c>
      <c r="AW1002" s="12" t="s">
        <v>35</v>
      </c>
      <c r="AX1002" s="12" t="s">
        <v>73</v>
      </c>
      <c r="AY1002" s="159" t="s">
        <v>141</v>
      </c>
    </row>
    <row r="1003" spans="2:65" s="12" customFormat="1" ht="11.25">
      <c r="B1003" s="158"/>
      <c r="D1003" s="156" t="s">
        <v>228</v>
      </c>
      <c r="E1003" s="159" t="s">
        <v>19</v>
      </c>
      <c r="F1003" s="160" t="s">
        <v>2376</v>
      </c>
      <c r="H1003" s="161">
        <v>6.5869999999999997</v>
      </c>
      <c r="I1003" s="162"/>
      <c r="L1003" s="158"/>
      <c r="M1003" s="163"/>
      <c r="T1003" s="164"/>
      <c r="AT1003" s="159" t="s">
        <v>228</v>
      </c>
      <c r="AU1003" s="159" t="s">
        <v>82</v>
      </c>
      <c r="AV1003" s="12" t="s">
        <v>82</v>
      </c>
      <c r="AW1003" s="12" t="s">
        <v>35</v>
      </c>
      <c r="AX1003" s="12" t="s">
        <v>73</v>
      </c>
      <c r="AY1003" s="159" t="s">
        <v>141</v>
      </c>
    </row>
    <row r="1004" spans="2:65" s="12" customFormat="1" ht="11.25">
      <c r="B1004" s="158"/>
      <c r="D1004" s="156" t="s">
        <v>228</v>
      </c>
      <c r="E1004" s="159" t="s">
        <v>19</v>
      </c>
      <c r="F1004" s="160" t="s">
        <v>2377</v>
      </c>
      <c r="H1004" s="161">
        <v>5.9359999999999999</v>
      </c>
      <c r="I1004" s="162"/>
      <c r="L1004" s="158"/>
      <c r="M1004" s="163"/>
      <c r="T1004" s="164"/>
      <c r="AT1004" s="159" t="s">
        <v>228</v>
      </c>
      <c r="AU1004" s="159" t="s">
        <v>82</v>
      </c>
      <c r="AV1004" s="12" t="s">
        <v>82</v>
      </c>
      <c r="AW1004" s="12" t="s">
        <v>35</v>
      </c>
      <c r="AX1004" s="12" t="s">
        <v>73</v>
      </c>
      <c r="AY1004" s="159" t="s">
        <v>141</v>
      </c>
    </row>
    <row r="1005" spans="2:65" s="12" customFormat="1" ht="11.25">
      <c r="B1005" s="158"/>
      <c r="D1005" s="156" t="s">
        <v>228</v>
      </c>
      <c r="E1005" s="159" t="s">
        <v>19</v>
      </c>
      <c r="F1005" s="160" t="s">
        <v>2378</v>
      </c>
      <c r="H1005" s="161">
        <v>2.2519999999999998</v>
      </c>
      <c r="I1005" s="162"/>
      <c r="L1005" s="158"/>
      <c r="M1005" s="163"/>
      <c r="T1005" s="164"/>
      <c r="AT1005" s="159" t="s">
        <v>228</v>
      </c>
      <c r="AU1005" s="159" t="s">
        <v>82</v>
      </c>
      <c r="AV1005" s="12" t="s">
        <v>82</v>
      </c>
      <c r="AW1005" s="12" t="s">
        <v>35</v>
      </c>
      <c r="AX1005" s="12" t="s">
        <v>73</v>
      </c>
      <c r="AY1005" s="159" t="s">
        <v>141</v>
      </c>
    </row>
    <row r="1006" spans="2:65" s="12" customFormat="1" ht="11.25">
      <c r="B1006" s="158"/>
      <c r="D1006" s="156" t="s">
        <v>228</v>
      </c>
      <c r="E1006" s="159" t="s">
        <v>19</v>
      </c>
      <c r="F1006" s="160" t="s">
        <v>2379</v>
      </c>
      <c r="H1006" s="161">
        <v>1.264</v>
      </c>
      <c r="I1006" s="162"/>
      <c r="L1006" s="158"/>
      <c r="M1006" s="163"/>
      <c r="T1006" s="164"/>
      <c r="AT1006" s="159" t="s">
        <v>228</v>
      </c>
      <c r="AU1006" s="159" t="s">
        <v>82</v>
      </c>
      <c r="AV1006" s="12" t="s">
        <v>82</v>
      </c>
      <c r="AW1006" s="12" t="s">
        <v>35</v>
      </c>
      <c r="AX1006" s="12" t="s">
        <v>73</v>
      </c>
      <c r="AY1006" s="159" t="s">
        <v>141</v>
      </c>
    </row>
    <row r="1007" spans="2:65" s="12" customFormat="1" ht="11.25">
      <c r="B1007" s="158"/>
      <c r="D1007" s="156" t="s">
        <v>228</v>
      </c>
      <c r="E1007" s="159" t="s">
        <v>19</v>
      </c>
      <c r="F1007" s="160" t="s">
        <v>2380</v>
      </c>
      <c r="H1007" s="161">
        <v>1.728</v>
      </c>
      <c r="I1007" s="162"/>
      <c r="L1007" s="158"/>
      <c r="M1007" s="163"/>
      <c r="T1007" s="164"/>
      <c r="AT1007" s="159" t="s">
        <v>228</v>
      </c>
      <c r="AU1007" s="159" t="s">
        <v>82</v>
      </c>
      <c r="AV1007" s="12" t="s">
        <v>82</v>
      </c>
      <c r="AW1007" s="12" t="s">
        <v>35</v>
      </c>
      <c r="AX1007" s="12" t="s">
        <v>73</v>
      </c>
      <c r="AY1007" s="159" t="s">
        <v>141</v>
      </c>
    </row>
    <row r="1008" spans="2:65" s="12" customFormat="1" ht="11.25">
      <c r="B1008" s="158"/>
      <c r="D1008" s="156" t="s">
        <v>228</v>
      </c>
      <c r="E1008" s="159" t="s">
        <v>19</v>
      </c>
      <c r="F1008" s="160" t="s">
        <v>2381</v>
      </c>
      <c r="H1008" s="161">
        <v>2.42</v>
      </c>
      <c r="I1008" s="162"/>
      <c r="L1008" s="158"/>
      <c r="M1008" s="163"/>
      <c r="T1008" s="164"/>
      <c r="AT1008" s="159" t="s">
        <v>228</v>
      </c>
      <c r="AU1008" s="159" t="s">
        <v>82</v>
      </c>
      <c r="AV1008" s="12" t="s">
        <v>82</v>
      </c>
      <c r="AW1008" s="12" t="s">
        <v>35</v>
      </c>
      <c r="AX1008" s="12" t="s">
        <v>73</v>
      </c>
      <c r="AY1008" s="159" t="s">
        <v>141</v>
      </c>
    </row>
    <row r="1009" spans="2:65" s="12" customFormat="1" ht="11.25">
      <c r="B1009" s="158"/>
      <c r="D1009" s="156" t="s">
        <v>228</v>
      </c>
      <c r="E1009" s="159" t="s">
        <v>19</v>
      </c>
      <c r="F1009" s="160" t="s">
        <v>2382</v>
      </c>
      <c r="H1009" s="161">
        <v>3.3639999999999999</v>
      </c>
      <c r="I1009" s="162"/>
      <c r="L1009" s="158"/>
      <c r="M1009" s="163"/>
      <c r="T1009" s="164"/>
      <c r="AT1009" s="159" t="s">
        <v>228</v>
      </c>
      <c r="AU1009" s="159" t="s">
        <v>82</v>
      </c>
      <c r="AV1009" s="12" t="s">
        <v>82</v>
      </c>
      <c r="AW1009" s="12" t="s">
        <v>35</v>
      </c>
      <c r="AX1009" s="12" t="s">
        <v>73</v>
      </c>
      <c r="AY1009" s="159" t="s">
        <v>141</v>
      </c>
    </row>
    <row r="1010" spans="2:65" s="12" customFormat="1" ht="11.25">
      <c r="B1010" s="158"/>
      <c r="D1010" s="156" t="s">
        <v>228</v>
      </c>
      <c r="E1010" s="159" t="s">
        <v>19</v>
      </c>
      <c r="F1010" s="160" t="s">
        <v>2383</v>
      </c>
      <c r="H1010" s="161">
        <v>3.7360000000000002</v>
      </c>
      <c r="I1010" s="162"/>
      <c r="L1010" s="158"/>
      <c r="M1010" s="163"/>
      <c r="T1010" s="164"/>
      <c r="AT1010" s="159" t="s">
        <v>228</v>
      </c>
      <c r="AU1010" s="159" t="s">
        <v>82</v>
      </c>
      <c r="AV1010" s="12" t="s">
        <v>82</v>
      </c>
      <c r="AW1010" s="12" t="s">
        <v>35</v>
      </c>
      <c r="AX1010" s="12" t="s">
        <v>73</v>
      </c>
      <c r="AY1010" s="159" t="s">
        <v>141</v>
      </c>
    </row>
    <row r="1011" spans="2:65" s="13" customFormat="1" ht="11.25">
      <c r="B1011" s="165"/>
      <c r="D1011" s="156" t="s">
        <v>228</v>
      </c>
      <c r="E1011" s="166" t="s">
        <v>19</v>
      </c>
      <c r="F1011" s="167" t="s">
        <v>256</v>
      </c>
      <c r="H1011" s="168">
        <v>35.679000000000002</v>
      </c>
      <c r="I1011" s="169"/>
      <c r="L1011" s="165"/>
      <c r="M1011" s="170"/>
      <c r="T1011" s="171"/>
      <c r="AT1011" s="166" t="s">
        <v>228</v>
      </c>
      <c r="AU1011" s="166" t="s">
        <v>82</v>
      </c>
      <c r="AV1011" s="13" t="s">
        <v>95</v>
      </c>
      <c r="AW1011" s="13" t="s">
        <v>35</v>
      </c>
      <c r="AX1011" s="13" t="s">
        <v>73</v>
      </c>
      <c r="AY1011" s="166" t="s">
        <v>141</v>
      </c>
    </row>
    <row r="1012" spans="2:65" s="12" customFormat="1" ht="11.25">
      <c r="B1012" s="158"/>
      <c r="D1012" s="156" t="s">
        <v>228</v>
      </c>
      <c r="E1012" s="159" t="s">
        <v>19</v>
      </c>
      <c r="F1012" s="160" t="s">
        <v>405</v>
      </c>
      <c r="H1012" s="161">
        <v>36</v>
      </c>
      <c r="I1012" s="162"/>
      <c r="L1012" s="158"/>
      <c r="M1012" s="163"/>
      <c r="T1012" s="164"/>
      <c r="AT1012" s="159" t="s">
        <v>228</v>
      </c>
      <c r="AU1012" s="159" t="s">
        <v>82</v>
      </c>
      <c r="AV1012" s="12" t="s">
        <v>82</v>
      </c>
      <c r="AW1012" s="12" t="s">
        <v>35</v>
      </c>
      <c r="AX1012" s="12" t="s">
        <v>78</v>
      </c>
      <c r="AY1012" s="159" t="s">
        <v>141</v>
      </c>
    </row>
    <row r="1013" spans="2:65" s="1" customFormat="1" ht="24.2" customHeight="1">
      <c r="B1013" s="32"/>
      <c r="C1013" s="172" t="s">
        <v>2368</v>
      </c>
      <c r="D1013" s="172" t="s">
        <v>258</v>
      </c>
      <c r="E1013" s="173" t="s">
        <v>2384</v>
      </c>
      <c r="F1013" s="174" t="s">
        <v>2385</v>
      </c>
      <c r="G1013" s="175" t="s">
        <v>275</v>
      </c>
      <c r="H1013" s="176">
        <v>28.8</v>
      </c>
      <c r="I1013" s="177"/>
      <c r="J1013" s="178">
        <f>ROUND(I1013*H1013,2)</f>
        <v>0</v>
      </c>
      <c r="K1013" s="179"/>
      <c r="L1013" s="180"/>
      <c r="M1013" s="181" t="s">
        <v>19</v>
      </c>
      <c r="N1013" s="182" t="s">
        <v>45</v>
      </c>
      <c r="P1013" s="136">
        <f>O1013*H1013</f>
        <v>0</v>
      </c>
      <c r="Q1013" s="136">
        <v>1E-3</v>
      </c>
      <c r="R1013" s="136">
        <f>Q1013*H1013</f>
        <v>2.8800000000000003E-2</v>
      </c>
      <c r="S1013" s="136">
        <v>0</v>
      </c>
      <c r="T1013" s="137">
        <f>S1013*H1013</f>
        <v>0</v>
      </c>
      <c r="AR1013" s="138" t="s">
        <v>201</v>
      </c>
      <c r="AT1013" s="138" t="s">
        <v>258</v>
      </c>
      <c r="AU1013" s="138" t="s">
        <v>82</v>
      </c>
      <c r="AY1013" s="17" t="s">
        <v>141</v>
      </c>
      <c r="BE1013" s="139">
        <f>IF(N1013="základní",J1013,0)</f>
        <v>0</v>
      </c>
      <c r="BF1013" s="139">
        <f>IF(N1013="snížená",J1013,0)</f>
        <v>0</v>
      </c>
      <c r="BG1013" s="139">
        <f>IF(N1013="zákl. přenesená",J1013,0)</f>
        <v>0</v>
      </c>
      <c r="BH1013" s="139">
        <f>IF(N1013="sníž. přenesená",J1013,0)</f>
        <v>0</v>
      </c>
      <c r="BI1013" s="139">
        <f>IF(N1013="nulová",J1013,0)</f>
        <v>0</v>
      </c>
      <c r="BJ1013" s="17" t="s">
        <v>82</v>
      </c>
      <c r="BK1013" s="139">
        <f>ROUND(I1013*H1013,2)</f>
        <v>0</v>
      </c>
      <c r="BL1013" s="17" t="s">
        <v>172</v>
      </c>
      <c r="BM1013" s="138" t="s">
        <v>2386</v>
      </c>
    </row>
    <row r="1014" spans="2:65" s="14" customFormat="1" ht="11.25">
      <c r="B1014" s="183"/>
      <c r="D1014" s="156" t="s">
        <v>228</v>
      </c>
      <c r="E1014" s="184" t="s">
        <v>19</v>
      </c>
      <c r="F1014" s="185" t="s">
        <v>2387</v>
      </c>
      <c r="H1014" s="184" t="s">
        <v>19</v>
      </c>
      <c r="I1014" s="186"/>
      <c r="L1014" s="183"/>
      <c r="M1014" s="187"/>
      <c r="T1014" s="188"/>
      <c r="AT1014" s="184" t="s">
        <v>228</v>
      </c>
      <c r="AU1014" s="184" t="s">
        <v>82</v>
      </c>
      <c r="AV1014" s="14" t="s">
        <v>78</v>
      </c>
      <c r="AW1014" s="14" t="s">
        <v>35</v>
      </c>
      <c r="AX1014" s="14" t="s">
        <v>73</v>
      </c>
      <c r="AY1014" s="184" t="s">
        <v>141</v>
      </c>
    </row>
    <row r="1015" spans="2:65" s="12" customFormat="1" ht="11.25">
      <c r="B1015" s="158"/>
      <c r="D1015" s="156" t="s">
        <v>228</v>
      </c>
      <c r="E1015" s="159" t="s">
        <v>19</v>
      </c>
      <c r="F1015" s="160" t="s">
        <v>2388</v>
      </c>
      <c r="H1015" s="161">
        <v>28.8</v>
      </c>
      <c r="I1015" s="162"/>
      <c r="L1015" s="158"/>
      <c r="M1015" s="163"/>
      <c r="T1015" s="164"/>
      <c r="AT1015" s="159" t="s">
        <v>228</v>
      </c>
      <c r="AU1015" s="159" t="s">
        <v>82</v>
      </c>
      <c r="AV1015" s="12" t="s">
        <v>82</v>
      </c>
      <c r="AW1015" s="12" t="s">
        <v>35</v>
      </c>
      <c r="AX1015" s="12" t="s">
        <v>78</v>
      </c>
      <c r="AY1015" s="159" t="s">
        <v>141</v>
      </c>
    </row>
    <row r="1016" spans="2:65" s="1" customFormat="1" ht="49.15" customHeight="1">
      <c r="B1016" s="32"/>
      <c r="C1016" s="126" t="s">
        <v>1102</v>
      </c>
      <c r="D1016" s="126" t="s">
        <v>144</v>
      </c>
      <c r="E1016" s="127" t="s">
        <v>2389</v>
      </c>
      <c r="F1016" s="128" t="s">
        <v>2390</v>
      </c>
      <c r="G1016" s="129" t="s">
        <v>261</v>
      </c>
      <c r="H1016" s="130">
        <v>3.3000000000000002E-2</v>
      </c>
      <c r="I1016" s="131"/>
      <c r="J1016" s="132">
        <f>ROUND(I1016*H1016,2)</f>
        <v>0</v>
      </c>
      <c r="K1016" s="133"/>
      <c r="L1016" s="32"/>
      <c r="M1016" s="134" t="s">
        <v>19</v>
      </c>
      <c r="N1016" s="135" t="s">
        <v>45</v>
      </c>
      <c r="P1016" s="136">
        <f>O1016*H1016</f>
        <v>0</v>
      </c>
      <c r="Q1016" s="136">
        <v>0</v>
      </c>
      <c r="R1016" s="136">
        <f>Q1016*H1016</f>
        <v>0</v>
      </c>
      <c r="S1016" s="136">
        <v>0</v>
      </c>
      <c r="T1016" s="137">
        <f>S1016*H1016</f>
        <v>0</v>
      </c>
      <c r="AR1016" s="138" t="s">
        <v>172</v>
      </c>
      <c r="AT1016" s="138" t="s">
        <v>144</v>
      </c>
      <c r="AU1016" s="138" t="s">
        <v>82</v>
      </c>
      <c r="AY1016" s="17" t="s">
        <v>141</v>
      </c>
      <c r="BE1016" s="139">
        <f>IF(N1016="základní",J1016,0)</f>
        <v>0</v>
      </c>
      <c r="BF1016" s="139">
        <f>IF(N1016="snížená",J1016,0)</f>
        <v>0</v>
      </c>
      <c r="BG1016" s="139">
        <f>IF(N1016="zákl. přenesená",J1016,0)</f>
        <v>0</v>
      </c>
      <c r="BH1016" s="139">
        <f>IF(N1016="sníž. přenesená",J1016,0)</f>
        <v>0</v>
      </c>
      <c r="BI1016" s="139">
        <f>IF(N1016="nulová",J1016,0)</f>
        <v>0</v>
      </c>
      <c r="BJ1016" s="17" t="s">
        <v>82</v>
      </c>
      <c r="BK1016" s="139">
        <f>ROUND(I1016*H1016,2)</f>
        <v>0</v>
      </c>
      <c r="BL1016" s="17" t="s">
        <v>172</v>
      </c>
      <c r="BM1016" s="138" t="s">
        <v>2391</v>
      </c>
    </row>
    <row r="1017" spans="2:65" s="1" customFormat="1" ht="11.25">
      <c r="B1017" s="32"/>
      <c r="D1017" s="152" t="s">
        <v>224</v>
      </c>
      <c r="F1017" s="153" t="s">
        <v>2392</v>
      </c>
      <c r="I1017" s="154"/>
      <c r="L1017" s="32"/>
      <c r="M1017" s="155"/>
      <c r="T1017" s="53"/>
      <c r="AT1017" s="17" t="s">
        <v>224</v>
      </c>
      <c r="AU1017" s="17" t="s">
        <v>82</v>
      </c>
    </row>
    <row r="1018" spans="2:65" s="10" customFormat="1" ht="22.9" customHeight="1">
      <c r="B1018" s="116"/>
      <c r="D1018" s="117" t="s">
        <v>72</v>
      </c>
      <c r="E1018" s="150" t="s">
        <v>958</v>
      </c>
      <c r="F1018" s="150" t="s">
        <v>2393</v>
      </c>
      <c r="I1018" s="119"/>
      <c r="J1018" s="151">
        <f>BK1018</f>
        <v>0</v>
      </c>
      <c r="L1018" s="116"/>
      <c r="M1018" s="121"/>
      <c r="P1018" s="122">
        <f>SUM(P1019:P1074)</f>
        <v>0</v>
      </c>
      <c r="R1018" s="122">
        <f>SUM(R1019:R1074)</f>
        <v>3.0779940000000003</v>
      </c>
      <c r="T1018" s="123">
        <f>SUM(T1019:T1074)</f>
        <v>8.64</v>
      </c>
      <c r="AR1018" s="117" t="s">
        <v>82</v>
      </c>
      <c r="AT1018" s="124" t="s">
        <v>72</v>
      </c>
      <c r="AU1018" s="124" t="s">
        <v>78</v>
      </c>
      <c r="AY1018" s="117" t="s">
        <v>141</v>
      </c>
      <c r="BK1018" s="125">
        <f>SUM(BK1019:BK1074)</f>
        <v>0</v>
      </c>
    </row>
    <row r="1019" spans="2:65" s="1" customFormat="1" ht="55.5" customHeight="1">
      <c r="B1019" s="32"/>
      <c r="C1019" s="126" t="s">
        <v>2394</v>
      </c>
      <c r="D1019" s="126" t="s">
        <v>144</v>
      </c>
      <c r="E1019" s="127" t="s">
        <v>2395</v>
      </c>
      <c r="F1019" s="128" t="s">
        <v>2396</v>
      </c>
      <c r="G1019" s="129" t="s">
        <v>162</v>
      </c>
      <c r="H1019" s="130">
        <v>192</v>
      </c>
      <c r="I1019" s="131"/>
      <c r="J1019" s="132">
        <f>ROUND(I1019*H1019,2)</f>
        <v>0</v>
      </c>
      <c r="K1019" s="133"/>
      <c r="L1019" s="32"/>
      <c r="M1019" s="134" t="s">
        <v>19</v>
      </c>
      <c r="N1019" s="135" t="s">
        <v>45</v>
      </c>
      <c r="P1019" s="136">
        <f>O1019*H1019</f>
        <v>0</v>
      </c>
      <c r="Q1019" s="136">
        <v>0</v>
      </c>
      <c r="R1019" s="136">
        <f>Q1019*H1019</f>
        <v>0</v>
      </c>
      <c r="S1019" s="136">
        <v>4.4999999999999998E-2</v>
      </c>
      <c r="T1019" s="137">
        <f>S1019*H1019</f>
        <v>8.64</v>
      </c>
      <c r="AR1019" s="138" t="s">
        <v>172</v>
      </c>
      <c r="AT1019" s="138" t="s">
        <v>144</v>
      </c>
      <c r="AU1019" s="138" t="s">
        <v>82</v>
      </c>
      <c r="AY1019" s="17" t="s">
        <v>141</v>
      </c>
      <c r="BE1019" s="139">
        <f>IF(N1019="základní",J1019,0)</f>
        <v>0</v>
      </c>
      <c r="BF1019" s="139">
        <f>IF(N1019="snížená",J1019,0)</f>
        <v>0</v>
      </c>
      <c r="BG1019" s="139">
        <f>IF(N1019="zákl. přenesená",J1019,0)</f>
        <v>0</v>
      </c>
      <c r="BH1019" s="139">
        <f>IF(N1019="sníž. přenesená",J1019,0)</f>
        <v>0</v>
      </c>
      <c r="BI1019" s="139">
        <f>IF(N1019="nulová",J1019,0)</f>
        <v>0</v>
      </c>
      <c r="BJ1019" s="17" t="s">
        <v>82</v>
      </c>
      <c r="BK1019" s="139">
        <f>ROUND(I1019*H1019,2)</f>
        <v>0</v>
      </c>
      <c r="BL1019" s="17" t="s">
        <v>172</v>
      </c>
      <c r="BM1019" s="138" t="s">
        <v>2397</v>
      </c>
    </row>
    <row r="1020" spans="2:65" s="1" customFormat="1" ht="11.25">
      <c r="B1020" s="32"/>
      <c r="D1020" s="152" t="s">
        <v>224</v>
      </c>
      <c r="F1020" s="153" t="s">
        <v>2398</v>
      </c>
      <c r="I1020" s="154"/>
      <c r="L1020" s="32"/>
      <c r="M1020" s="155"/>
      <c r="T1020" s="53"/>
      <c r="AT1020" s="17" t="s">
        <v>224</v>
      </c>
      <c r="AU1020" s="17" t="s">
        <v>82</v>
      </c>
    </row>
    <row r="1021" spans="2:65" s="14" customFormat="1" ht="11.25">
      <c r="B1021" s="183"/>
      <c r="D1021" s="156" t="s">
        <v>228</v>
      </c>
      <c r="E1021" s="184" t="s">
        <v>19</v>
      </c>
      <c r="F1021" s="185" t="s">
        <v>2045</v>
      </c>
      <c r="H1021" s="184" t="s">
        <v>19</v>
      </c>
      <c r="I1021" s="186"/>
      <c r="L1021" s="183"/>
      <c r="M1021" s="187"/>
      <c r="T1021" s="188"/>
      <c r="AT1021" s="184" t="s">
        <v>228</v>
      </c>
      <c r="AU1021" s="184" t="s">
        <v>82</v>
      </c>
      <c r="AV1021" s="14" t="s">
        <v>78</v>
      </c>
      <c r="AW1021" s="14" t="s">
        <v>35</v>
      </c>
      <c r="AX1021" s="14" t="s">
        <v>73</v>
      </c>
      <c r="AY1021" s="184" t="s">
        <v>141</v>
      </c>
    </row>
    <row r="1022" spans="2:65" s="12" customFormat="1" ht="11.25">
      <c r="B1022" s="158"/>
      <c r="D1022" s="156" t="s">
        <v>228</v>
      </c>
      <c r="E1022" s="159" t="s">
        <v>19</v>
      </c>
      <c r="F1022" s="160" t="s">
        <v>2046</v>
      </c>
      <c r="H1022" s="161">
        <v>217.98</v>
      </c>
      <c r="I1022" s="162"/>
      <c r="L1022" s="158"/>
      <c r="M1022" s="163"/>
      <c r="T1022" s="164"/>
      <c r="AT1022" s="159" t="s">
        <v>228</v>
      </c>
      <c r="AU1022" s="159" t="s">
        <v>82</v>
      </c>
      <c r="AV1022" s="12" t="s">
        <v>82</v>
      </c>
      <c r="AW1022" s="12" t="s">
        <v>35</v>
      </c>
      <c r="AX1022" s="12" t="s">
        <v>73</v>
      </c>
      <c r="AY1022" s="159" t="s">
        <v>141</v>
      </c>
    </row>
    <row r="1023" spans="2:65" s="12" customFormat="1" ht="11.25">
      <c r="B1023" s="158"/>
      <c r="D1023" s="156" t="s">
        <v>228</v>
      </c>
      <c r="E1023" s="159" t="s">
        <v>19</v>
      </c>
      <c r="F1023" s="160" t="s">
        <v>2047</v>
      </c>
      <c r="H1023" s="161">
        <v>-16.111999999999998</v>
      </c>
      <c r="I1023" s="162"/>
      <c r="L1023" s="158"/>
      <c r="M1023" s="163"/>
      <c r="T1023" s="164"/>
      <c r="AT1023" s="159" t="s">
        <v>228</v>
      </c>
      <c r="AU1023" s="159" t="s">
        <v>82</v>
      </c>
      <c r="AV1023" s="12" t="s">
        <v>82</v>
      </c>
      <c r="AW1023" s="12" t="s">
        <v>35</v>
      </c>
      <c r="AX1023" s="12" t="s">
        <v>73</v>
      </c>
      <c r="AY1023" s="159" t="s">
        <v>141</v>
      </c>
    </row>
    <row r="1024" spans="2:65" s="12" customFormat="1" ht="11.25">
      <c r="B1024" s="158"/>
      <c r="D1024" s="156" t="s">
        <v>228</v>
      </c>
      <c r="E1024" s="159" t="s">
        <v>19</v>
      </c>
      <c r="F1024" s="160" t="s">
        <v>2048</v>
      </c>
      <c r="H1024" s="161">
        <v>-1.78</v>
      </c>
      <c r="I1024" s="162"/>
      <c r="L1024" s="158"/>
      <c r="M1024" s="163"/>
      <c r="T1024" s="164"/>
      <c r="AT1024" s="159" t="s">
        <v>228</v>
      </c>
      <c r="AU1024" s="159" t="s">
        <v>82</v>
      </c>
      <c r="AV1024" s="12" t="s">
        <v>82</v>
      </c>
      <c r="AW1024" s="12" t="s">
        <v>35</v>
      </c>
      <c r="AX1024" s="12" t="s">
        <v>73</v>
      </c>
      <c r="AY1024" s="159" t="s">
        <v>141</v>
      </c>
    </row>
    <row r="1025" spans="2:65" s="12" customFormat="1" ht="11.25">
      <c r="B1025" s="158"/>
      <c r="D1025" s="156" t="s">
        <v>228</v>
      </c>
      <c r="E1025" s="159" t="s">
        <v>19</v>
      </c>
      <c r="F1025" s="160" t="s">
        <v>2399</v>
      </c>
      <c r="H1025" s="161">
        <v>-8.1920000000000002</v>
      </c>
      <c r="I1025" s="162"/>
      <c r="L1025" s="158"/>
      <c r="M1025" s="163"/>
      <c r="T1025" s="164"/>
      <c r="AT1025" s="159" t="s">
        <v>228</v>
      </c>
      <c r="AU1025" s="159" t="s">
        <v>82</v>
      </c>
      <c r="AV1025" s="12" t="s">
        <v>82</v>
      </c>
      <c r="AW1025" s="12" t="s">
        <v>35</v>
      </c>
      <c r="AX1025" s="12" t="s">
        <v>73</v>
      </c>
      <c r="AY1025" s="159" t="s">
        <v>141</v>
      </c>
    </row>
    <row r="1026" spans="2:65" s="13" customFormat="1" ht="11.25">
      <c r="B1026" s="165"/>
      <c r="D1026" s="156" t="s">
        <v>228</v>
      </c>
      <c r="E1026" s="166" t="s">
        <v>19</v>
      </c>
      <c r="F1026" s="167" t="s">
        <v>256</v>
      </c>
      <c r="H1026" s="168">
        <v>191.89599999999999</v>
      </c>
      <c r="I1026" s="169"/>
      <c r="L1026" s="165"/>
      <c r="M1026" s="170"/>
      <c r="T1026" s="171"/>
      <c r="AT1026" s="166" t="s">
        <v>228</v>
      </c>
      <c r="AU1026" s="166" t="s">
        <v>82</v>
      </c>
      <c r="AV1026" s="13" t="s">
        <v>95</v>
      </c>
      <c r="AW1026" s="13" t="s">
        <v>35</v>
      </c>
      <c r="AX1026" s="13" t="s">
        <v>73</v>
      </c>
      <c r="AY1026" s="166" t="s">
        <v>141</v>
      </c>
    </row>
    <row r="1027" spans="2:65" s="12" customFormat="1" ht="11.25">
      <c r="B1027" s="158"/>
      <c r="D1027" s="156" t="s">
        <v>228</v>
      </c>
      <c r="E1027" s="159" t="s">
        <v>19</v>
      </c>
      <c r="F1027" s="160" t="s">
        <v>2400</v>
      </c>
      <c r="H1027" s="161">
        <v>192</v>
      </c>
      <c r="I1027" s="162"/>
      <c r="L1027" s="158"/>
      <c r="M1027" s="163"/>
      <c r="T1027" s="164"/>
      <c r="AT1027" s="159" t="s">
        <v>228</v>
      </c>
      <c r="AU1027" s="159" t="s">
        <v>82</v>
      </c>
      <c r="AV1027" s="12" t="s">
        <v>82</v>
      </c>
      <c r="AW1027" s="12" t="s">
        <v>35</v>
      </c>
      <c r="AX1027" s="12" t="s">
        <v>78</v>
      </c>
      <c r="AY1027" s="159" t="s">
        <v>141</v>
      </c>
    </row>
    <row r="1028" spans="2:65" s="1" customFormat="1" ht="37.9" customHeight="1">
      <c r="B1028" s="32"/>
      <c r="C1028" s="126" t="s">
        <v>1105</v>
      </c>
      <c r="D1028" s="126" t="s">
        <v>144</v>
      </c>
      <c r="E1028" s="127" t="s">
        <v>2401</v>
      </c>
      <c r="F1028" s="128" t="s">
        <v>2402</v>
      </c>
      <c r="G1028" s="129" t="s">
        <v>162</v>
      </c>
      <c r="H1028" s="130">
        <v>536</v>
      </c>
      <c r="I1028" s="131"/>
      <c r="J1028" s="132">
        <f>ROUND(I1028*H1028,2)</f>
        <v>0</v>
      </c>
      <c r="K1028" s="133"/>
      <c r="L1028" s="32"/>
      <c r="M1028" s="134" t="s">
        <v>19</v>
      </c>
      <c r="N1028" s="135" t="s">
        <v>45</v>
      </c>
      <c r="P1028" s="136">
        <f>O1028*H1028</f>
        <v>0</v>
      </c>
      <c r="Q1028" s="136">
        <v>0</v>
      </c>
      <c r="R1028" s="136">
        <f>Q1028*H1028</f>
        <v>0</v>
      </c>
      <c r="S1028" s="136">
        <v>0</v>
      </c>
      <c r="T1028" s="137">
        <f>S1028*H1028</f>
        <v>0</v>
      </c>
      <c r="AR1028" s="138" t="s">
        <v>172</v>
      </c>
      <c r="AT1028" s="138" t="s">
        <v>144</v>
      </c>
      <c r="AU1028" s="138" t="s">
        <v>82</v>
      </c>
      <c r="AY1028" s="17" t="s">
        <v>141</v>
      </c>
      <c r="BE1028" s="139">
        <f>IF(N1028="základní",J1028,0)</f>
        <v>0</v>
      </c>
      <c r="BF1028" s="139">
        <f>IF(N1028="snížená",J1028,0)</f>
        <v>0</v>
      </c>
      <c r="BG1028" s="139">
        <f>IF(N1028="zákl. přenesená",J1028,0)</f>
        <v>0</v>
      </c>
      <c r="BH1028" s="139">
        <f>IF(N1028="sníž. přenesená",J1028,0)</f>
        <v>0</v>
      </c>
      <c r="BI1028" s="139">
        <f>IF(N1028="nulová",J1028,0)</f>
        <v>0</v>
      </c>
      <c r="BJ1028" s="17" t="s">
        <v>82</v>
      </c>
      <c r="BK1028" s="139">
        <f>ROUND(I1028*H1028,2)</f>
        <v>0</v>
      </c>
      <c r="BL1028" s="17" t="s">
        <v>172</v>
      </c>
      <c r="BM1028" s="138" t="s">
        <v>2403</v>
      </c>
    </row>
    <row r="1029" spans="2:65" s="1" customFormat="1" ht="11.25">
      <c r="B1029" s="32"/>
      <c r="D1029" s="152" t="s">
        <v>224</v>
      </c>
      <c r="F1029" s="153" t="s">
        <v>2404</v>
      </c>
      <c r="I1029" s="154"/>
      <c r="L1029" s="32"/>
      <c r="M1029" s="155"/>
      <c r="T1029" s="53"/>
      <c r="AT1029" s="17" t="s">
        <v>224</v>
      </c>
      <c r="AU1029" s="17" t="s">
        <v>82</v>
      </c>
    </row>
    <row r="1030" spans="2:65" s="12" customFormat="1" ht="11.25">
      <c r="B1030" s="158"/>
      <c r="D1030" s="156" t="s">
        <v>228</v>
      </c>
      <c r="E1030" s="159" t="s">
        <v>19</v>
      </c>
      <c r="F1030" s="160" t="s">
        <v>707</v>
      </c>
      <c r="H1030" s="161">
        <v>80</v>
      </c>
      <c r="I1030" s="162"/>
      <c r="L1030" s="158"/>
      <c r="M1030" s="163"/>
      <c r="T1030" s="164"/>
      <c r="AT1030" s="159" t="s">
        <v>228</v>
      </c>
      <c r="AU1030" s="159" t="s">
        <v>82</v>
      </c>
      <c r="AV1030" s="12" t="s">
        <v>82</v>
      </c>
      <c r="AW1030" s="12" t="s">
        <v>35</v>
      </c>
      <c r="AX1030" s="12" t="s">
        <v>73</v>
      </c>
      <c r="AY1030" s="159" t="s">
        <v>141</v>
      </c>
    </row>
    <row r="1031" spans="2:65" s="12" customFormat="1" ht="11.25">
      <c r="B1031" s="158"/>
      <c r="D1031" s="156" t="s">
        <v>228</v>
      </c>
      <c r="E1031" s="159" t="s">
        <v>19</v>
      </c>
      <c r="F1031" s="160" t="s">
        <v>2405</v>
      </c>
      <c r="H1031" s="161">
        <v>210.9</v>
      </c>
      <c r="I1031" s="162"/>
      <c r="L1031" s="158"/>
      <c r="M1031" s="163"/>
      <c r="T1031" s="164"/>
      <c r="AT1031" s="159" t="s">
        <v>228</v>
      </c>
      <c r="AU1031" s="159" t="s">
        <v>82</v>
      </c>
      <c r="AV1031" s="12" t="s">
        <v>82</v>
      </c>
      <c r="AW1031" s="12" t="s">
        <v>35</v>
      </c>
      <c r="AX1031" s="12" t="s">
        <v>73</v>
      </c>
      <c r="AY1031" s="159" t="s">
        <v>141</v>
      </c>
    </row>
    <row r="1032" spans="2:65" s="12" customFormat="1" ht="11.25">
      <c r="B1032" s="158"/>
      <c r="D1032" s="156" t="s">
        <v>228</v>
      </c>
      <c r="E1032" s="159" t="s">
        <v>19</v>
      </c>
      <c r="F1032" s="160" t="s">
        <v>2406</v>
      </c>
      <c r="H1032" s="161">
        <v>245</v>
      </c>
      <c r="I1032" s="162"/>
      <c r="L1032" s="158"/>
      <c r="M1032" s="163"/>
      <c r="T1032" s="164"/>
      <c r="AT1032" s="159" t="s">
        <v>228</v>
      </c>
      <c r="AU1032" s="159" t="s">
        <v>82</v>
      </c>
      <c r="AV1032" s="12" t="s">
        <v>82</v>
      </c>
      <c r="AW1032" s="12" t="s">
        <v>35</v>
      </c>
      <c r="AX1032" s="12" t="s">
        <v>73</v>
      </c>
      <c r="AY1032" s="159" t="s">
        <v>141</v>
      </c>
    </row>
    <row r="1033" spans="2:65" s="13" customFormat="1" ht="11.25">
      <c r="B1033" s="165"/>
      <c r="D1033" s="156" t="s">
        <v>228</v>
      </c>
      <c r="E1033" s="166" t="s">
        <v>19</v>
      </c>
      <c r="F1033" s="167" t="s">
        <v>256</v>
      </c>
      <c r="H1033" s="168">
        <v>535.9</v>
      </c>
      <c r="I1033" s="169"/>
      <c r="L1033" s="165"/>
      <c r="M1033" s="170"/>
      <c r="T1033" s="171"/>
      <c r="AT1033" s="166" t="s">
        <v>228</v>
      </c>
      <c r="AU1033" s="166" t="s">
        <v>82</v>
      </c>
      <c r="AV1033" s="13" t="s">
        <v>95</v>
      </c>
      <c r="AW1033" s="13" t="s">
        <v>35</v>
      </c>
      <c r="AX1033" s="13" t="s">
        <v>73</v>
      </c>
      <c r="AY1033" s="166" t="s">
        <v>141</v>
      </c>
    </row>
    <row r="1034" spans="2:65" s="12" customFormat="1" ht="11.25">
      <c r="B1034" s="158"/>
      <c r="D1034" s="156" t="s">
        <v>228</v>
      </c>
      <c r="E1034" s="159" t="s">
        <v>19</v>
      </c>
      <c r="F1034" s="160" t="s">
        <v>2407</v>
      </c>
      <c r="H1034" s="161">
        <v>536</v>
      </c>
      <c r="I1034" s="162"/>
      <c r="L1034" s="158"/>
      <c r="M1034" s="163"/>
      <c r="T1034" s="164"/>
      <c r="AT1034" s="159" t="s">
        <v>228</v>
      </c>
      <c r="AU1034" s="159" t="s">
        <v>82</v>
      </c>
      <c r="AV1034" s="12" t="s">
        <v>82</v>
      </c>
      <c r="AW1034" s="12" t="s">
        <v>35</v>
      </c>
      <c r="AX1034" s="12" t="s">
        <v>78</v>
      </c>
      <c r="AY1034" s="159" t="s">
        <v>141</v>
      </c>
    </row>
    <row r="1035" spans="2:65" s="1" customFormat="1" ht="24.2" customHeight="1">
      <c r="B1035" s="32"/>
      <c r="C1035" s="172" t="s">
        <v>2408</v>
      </c>
      <c r="D1035" s="172" t="s">
        <v>258</v>
      </c>
      <c r="E1035" s="173" t="s">
        <v>2409</v>
      </c>
      <c r="F1035" s="174" t="s">
        <v>2410</v>
      </c>
      <c r="G1035" s="175" t="s">
        <v>162</v>
      </c>
      <c r="H1035" s="176">
        <v>84</v>
      </c>
      <c r="I1035" s="177"/>
      <c r="J1035" s="178">
        <f>ROUND(I1035*H1035,2)</f>
        <v>0</v>
      </c>
      <c r="K1035" s="179"/>
      <c r="L1035" s="180"/>
      <c r="M1035" s="181" t="s">
        <v>19</v>
      </c>
      <c r="N1035" s="182" t="s">
        <v>45</v>
      </c>
      <c r="P1035" s="136">
        <f>O1035*H1035</f>
        <v>0</v>
      </c>
      <c r="Q1035" s="136">
        <v>4.1000000000000003E-3</v>
      </c>
      <c r="R1035" s="136">
        <f>Q1035*H1035</f>
        <v>0.34440000000000004</v>
      </c>
      <c r="S1035" s="136">
        <v>0</v>
      </c>
      <c r="T1035" s="137">
        <f>S1035*H1035</f>
        <v>0</v>
      </c>
      <c r="AR1035" s="138" t="s">
        <v>201</v>
      </c>
      <c r="AT1035" s="138" t="s">
        <v>258</v>
      </c>
      <c r="AU1035" s="138" t="s">
        <v>82</v>
      </c>
      <c r="AY1035" s="17" t="s">
        <v>141</v>
      </c>
      <c r="BE1035" s="139">
        <f>IF(N1035="základní",J1035,0)</f>
        <v>0</v>
      </c>
      <c r="BF1035" s="139">
        <f>IF(N1035="snížená",J1035,0)</f>
        <v>0</v>
      </c>
      <c r="BG1035" s="139">
        <f>IF(N1035="zákl. přenesená",J1035,0)</f>
        <v>0</v>
      </c>
      <c r="BH1035" s="139">
        <f>IF(N1035="sníž. přenesená",J1035,0)</f>
        <v>0</v>
      </c>
      <c r="BI1035" s="139">
        <f>IF(N1035="nulová",J1035,0)</f>
        <v>0</v>
      </c>
      <c r="BJ1035" s="17" t="s">
        <v>82</v>
      </c>
      <c r="BK1035" s="139">
        <f>ROUND(I1035*H1035,2)</f>
        <v>0</v>
      </c>
      <c r="BL1035" s="17" t="s">
        <v>172</v>
      </c>
      <c r="BM1035" s="138" t="s">
        <v>2411</v>
      </c>
    </row>
    <row r="1036" spans="2:65" s="14" customFormat="1" ht="11.25">
      <c r="B1036" s="183"/>
      <c r="D1036" s="156" t="s">
        <v>228</v>
      </c>
      <c r="E1036" s="184" t="s">
        <v>19</v>
      </c>
      <c r="F1036" s="185" t="s">
        <v>1567</v>
      </c>
      <c r="H1036" s="184" t="s">
        <v>19</v>
      </c>
      <c r="I1036" s="186"/>
      <c r="L1036" s="183"/>
      <c r="M1036" s="187"/>
      <c r="T1036" s="188"/>
      <c r="AT1036" s="184" t="s">
        <v>228</v>
      </c>
      <c r="AU1036" s="184" t="s">
        <v>82</v>
      </c>
      <c r="AV1036" s="14" t="s">
        <v>78</v>
      </c>
      <c r="AW1036" s="14" t="s">
        <v>35</v>
      </c>
      <c r="AX1036" s="14" t="s">
        <v>73</v>
      </c>
      <c r="AY1036" s="184" t="s">
        <v>141</v>
      </c>
    </row>
    <row r="1037" spans="2:65" s="12" customFormat="1" ht="11.25">
      <c r="B1037" s="158"/>
      <c r="D1037" s="156" t="s">
        <v>228</v>
      </c>
      <c r="E1037" s="159" t="s">
        <v>19</v>
      </c>
      <c r="F1037" s="160" t="s">
        <v>1513</v>
      </c>
      <c r="H1037" s="161">
        <v>18.77</v>
      </c>
      <c r="I1037" s="162"/>
      <c r="L1037" s="158"/>
      <c r="M1037" s="163"/>
      <c r="T1037" s="164"/>
      <c r="AT1037" s="159" t="s">
        <v>228</v>
      </c>
      <c r="AU1037" s="159" t="s">
        <v>82</v>
      </c>
      <c r="AV1037" s="12" t="s">
        <v>82</v>
      </c>
      <c r="AW1037" s="12" t="s">
        <v>35</v>
      </c>
      <c r="AX1037" s="12" t="s">
        <v>73</v>
      </c>
      <c r="AY1037" s="159" t="s">
        <v>141</v>
      </c>
    </row>
    <row r="1038" spans="2:65" s="12" customFormat="1" ht="11.25">
      <c r="B1038" s="158"/>
      <c r="D1038" s="156" t="s">
        <v>228</v>
      </c>
      <c r="E1038" s="159" t="s">
        <v>19</v>
      </c>
      <c r="F1038" s="160" t="s">
        <v>2412</v>
      </c>
      <c r="H1038" s="161">
        <v>8.42</v>
      </c>
      <c r="I1038" s="162"/>
      <c r="L1038" s="158"/>
      <c r="M1038" s="163"/>
      <c r="T1038" s="164"/>
      <c r="AT1038" s="159" t="s">
        <v>228</v>
      </c>
      <c r="AU1038" s="159" t="s">
        <v>82</v>
      </c>
      <c r="AV1038" s="12" t="s">
        <v>82</v>
      </c>
      <c r="AW1038" s="12" t="s">
        <v>35</v>
      </c>
      <c r="AX1038" s="12" t="s">
        <v>73</v>
      </c>
      <c r="AY1038" s="159" t="s">
        <v>141</v>
      </c>
    </row>
    <row r="1039" spans="2:65" s="12" customFormat="1" ht="11.25">
      <c r="B1039" s="158"/>
      <c r="D1039" s="156" t="s">
        <v>228</v>
      </c>
      <c r="E1039" s="159" t="s">
        <v>19</v>
      </c>
      <c r="F1039" s="160" t="s">
        <v>2413</v>
      </c>
      <c r="H1039" s="161">
        <v>8.4</v>
      </c>
      <c r="I1039" s="162"/>
      <c r="L1039" s="158"/>
      <c r="M1039" s="163"/>
      <c r="T1039" s="164"/>
      <c r="AT1039" s="159" t="s">
        <v>228</v>
      </c>
      <c r="AU1039" s="159" t="s">
        <v>82</v>
      </c>
      <c r="AV1039" s="12" t="s">
        <v>82</v>
      </c>
      <c r="AW1039" s="12" t="s">
        <v>35</v>
      </c>
      <c r="AX1039" s="12" t="s">
        <v>73</v>
      </c>
      <c r="AY1039" s="159" t="s">
        <v>141</v>
      </c>
    </row>
    <row r="1040" spans="2:65" s="12" customFormat="1" ht="11.25">
      <c r="B1040" s="158"/>
      <c r="D1040" s="156" t="s">
        <v>228</v>
      </c>
      <c r="E1040" s="159" t="s">
        <v>19</v>
      </c>
      <c r="F1040" s="160" t="s">
        <v>1519</v>
      </c>
      <c r="H1040" s="161">
        <v>2.1</v>
      </c>
      <c r="I1040" s="162"/>
      <c r="L1040" s="158"/>
      <c r="M1040" s="163"/>
      <c r="T1040" s="164"/>
      <c r="AT1040" s="159" t="s">
        <v>228</v>
      </c>
      <c r="AU1040" s="159" t="s">
        <v>82</v>
      </c>
      <c r="AV1040" s="12" t="s">
        <v>82</v>
      </c>
      <c r="AW1040" s="12" t="s">
        <v>35</v>
      </c>
      <c r="AX1040" s="12" t="s">
        <v>73</v>
      </c>
      <c r="AY1040" s="159" t="s">
        <v>141</v>
      </c>
    </row>
    <row r="1041" spans="2:65" s="12" customFormat="1" ht="11.25">
      <c r="B1041" s="158"/>
      <c r="D1041" s="156" t="s">
        <v>228</v>
      </c>
      <c r="E1041" s="159" t="s">
        <v>19</v>
      </c>
      <c r="F1041" s="160" t="s">
        <v>1520</v>
      </c>
      <c r="H1041" s="161">
        <v>3.73</v>
      </c>
      <c r="I1041" s="162"/>
      <c r="L1041" s="158"/>
      <c r="M1041" s="163"/>
      <c r="T1041" s="164"/>
      <c r="AT1041" s="159" t="s">
        <v>228</v>
      </c>
      <c r="AU1041" s="159" t="s">
        <v>82</v>
      </c>
      <c r="AV1041" s="12" t="s">
        <v>82</v>
      </c>
      <c r="AW1041" s="12" t="s">
        <v>35</v>
      </c>
      <c r="AX1041" s="12" t="s">
        <v>73</v>
      </c>
      <c r="AY1041" s="159" t="s">
        <v>141</v>
      </c>
    </row>
    <row r="1042" spans="2:65" s="12" customFormat="1" ht="11.25">
      <c r="B1042" s="158"/>
      <c r="D1042" s="156" t="s">
        <v>228</v>
      </c>
      <c r="E1042" s="159" t="s">
        <v>19</v>
      </c>
      <c r="F1042" s="160" t="s">
        <v>2414</v>
      </c>
      <c r="H1042" s="161">
        <v>22.1</v>
      </c>
      <c r="I1042" s="162"/>
      <c r="L1042" s="158"/>
      <c r="M1042" s="163"/>
      <c r="T1042" s="164"/>
      <c r="AT1042" s="159" t="s">
        <v>228</v>
      </c>
      <c r="AU1042" s="159" t="s">
        <v>82</v>
      </c>
      <c r="AV1042" s="12" t="s">
        <v>82</v>
      </c>
      <c r="AW1042" s="12" t="s">
        <v>35</v>
      </c>
      <c r="AX1042" s="12" t="s">
        <v>73</v>
      </c>
      <c r="AY1042" s="159" t="s">
        <v>141</v>
      </c>
    </row>
    <row r="1043" spans="2:65" s="12" customFormat="1" ht="11.25">
      <c r="B1043" s="158"/>
      <c r="D1043" s="156" t="s">
        <v>228</v>
      </c>
      <c r="E1043" s="159" t="s">
        <v>19</v>
      </c>
      <c r="F1043" s="160" t="s">
        <v>2415</v>
      </c>
      <c r="H1043" s="161">
        <v>16.149999999999999</v>
      </c>
      <c r="I1043" s="162"/>
      <c r="L1043" s="158"/>
      <c r="M1043" s="163"/>
      <c r="T1043" s="164"/>
      <c r="AT1043" s="159" t="s">
        <v>228</v>
      </c>
      <c r="AU1043" s="159" t="s">
        <v>82</v>
      </c>
      <c r="AV1043" s="12" t="s">
        <v>82</v>
      </c>
      <c r="AW1043" s="12" t="s">
        <v>35</v>
      </c>
      <c r="AX1043" s="12" t="s">
        <v>73</v>
      </c>
      <c r="AY1043" s="159" t="s">
        <v>141</v>
      </c>
    </row>
    <row r="1044" spans="2:65" s="13" customFormat="1" ht="11.25">
      <c r="B1044" s="165"/>
      <c r="D1044" s="156" t="s">
        <v>228</v>
      </c>
      <c r="E1044" s="166" t="s">
        <v>19</v>
      </c>
      <c r="F1044" s="167" t="s">
        <v>256</v>
      </c>
      <c r="H1044" s="168">
        <v>79.669999999999987</v>
      </c>
      <c r="I1044" s="169"/>
      <c r="L1044" s="165"/>
      <c r="M1044" s="170"/>
      <c r="T1044" s="171"/>
      <c r="AT1044" s="166" t="s">
        <v>228</v>
      </c>
      <c r="AU1044" s="166" t="s">
        <v>82</v>
      </c>
      <c r="AV1044" s="13" t="s">
        <v>95</v>
      </c>
      <c r="AW1044" s="13" t="s">
        <v>35</v>
      </c>
      <c r="AX1044" s="13" t="s">
        <v>73</v>
      </c>
      <c r="AY1044" s="166" t="s">
        <v>141</v>
      </c>
    </row>
    <row r="1045" spans="2:65" s="12" customFormat="1" ht="11.25">
      <c r="B1045" s="158"/>
      <c r="D1045" s="156" t="s">
        <v>228</v>
      </c>
      <c r="E1045" s="159" t="s">
        <v>19</v>
      </c>
      <c r="F1045" s="160" t="s">
        <v>707</v>
      </c>
      <c r="H1045" s="161">
        <v>80</v>
      </c>
      <c r="I1045" s="162"/>
      <c r="L1045" s="158"/>
      <c r="M1045" s="163"/>
      <c r="T1045" s="164"/>
      <c r="AT1045" s="159" t="s">
        <v>228</v>
      </c>
      <c r="AU1045" s="159" t="s">
        <v>82</v>
      </c>
      <c r="AV1045" s="12" t="s">
        <v>82</v>
      </c>
      <c r="AW1045" s="12" t="s">
        <v>35</v>
      </c>
      <c r="AX1045" s="12" t="s">
        <v>78</v>
      </c>
      <c r="AY1045" s="159" t="s">
        <v>141</v>
      </c>
    </row>
    <row r="1046" spans="2:65" s="12" customFormat="1" ht="11.25">
      <c r="B1046" s="158"/>
      <c r="D1046" s="156" t="s">
        <v>228</v>
      </c>
      <c r="F1046" s="160" t="s">
        <v>2416</v>
      </c>
      <c r="H1046" s="161">
        <v>84</v>
      </c>
      <c r="I1046" s="162"/>
      <c r="L1046" s="158"/>
      <c r="M1046" s="163"/>
      <c r="T1046" s="164"/>
      <c r="AT1046" s="159" t="s">
        <v>228</v>
      </c>
      <c r="AU1046" s="159" t="s">
        <v>82</v>
      </c>
      <c r="AV1046" s="12" t="s">
        <v>82</v>
      </c>
      <c r="AW1046" s="12" t="s">
        <v>4</v>
      </c>
      <c r="AX1046" s="12" t="s">
        <v>78</v>
      </c>
      <c r="AY1046" s="159" t="s">
        <v>141</v>
      </c>
    </row>
    <row r="1047" spans="2:65" s="1" customFormat="1" ht="24.2" customHeight="1">
      <c r="B1047" s="32"/>
      <c r="C1047" s="172" t="s">
        <v>1108</v>
      </c>
      <c r="D1047" s="172" t="s">
        <v>258</v>
      </c>
      <c r="E1047" s="173" t="s">
        <v>2417</v>
      </c>
      <c r="F1047" s="174" t="s">
        <v>2418</v>
      </c>
      <c r="G1047" s="175" t="s">
        <v>162</v>
      </c>
      <c r="H1047" s="176">
        <v>257.25</v>
      </c>
      <c r="I1047" s="177"/>
      <c r="J1047" s="178">
        <f>ROUND(I1047*H1047,2)</f>
        <v>0</v>
      </c>
      <c r="K1047" s="179"/>
      <c r="L1047" s="180"/>
      <c r="M1047" s="181" t="s">
        <v>19</v>
      </c>
      <c r="N1047" s="182" t="s">
        <v>45</v>
      </c>
      <c r="P1047" s="136">
        <f>O1047*H1047</f>
        <v>0</v>
      </c>
      <c r="Q1047" s="136">
        <v>5.4000000000000003E-3</v>
      </c>
      <c r="R1047" s="136">
        <f>Q1047*H1047</f>
        <v>1.3891500000000001</v>
      </c>
      <c r="S1047" s="136">
        <v>0</v>
      </c>
      <c r="T1047" s="137">
        <f>S1047*H1047</f>
        <v>0</v>
      </c>
      <c r="AR1047" s="138" t="s">
        <v>201</v>
      </c>
      <c r="AT1047" s="138" t="s">
        <v>258</v>
      </c>
      <c r="AU1047" s="138" t="s">
        <v>82</v>
      </c>
      <c r="AY1047" s="17" t="s">
        <v>141</v>
      </c>
      <c r="BE1047" s="139">
        <f>IF(N1047="základní",J1047,0)</f>
        <v>0</v>
      </c>
      <c r="BF1047" s="139">
        <f>IF(N1047="snížená",J1047,0)</f>
        <v>0</v>
      </c>
      <c r="BG1047" s="139">
        <f>IF(N1047="zákl. přenesená",J1047,0)</f>
        <v>0</v>
      </c>
      <c r="BH1047" s="139">
        <f>IF(N1047="sníž. přenesená",J1047,0)</f>
        <v>0</v>
      </c>
      <c r="BI1047" s="139">
        <f>IF(N1047="nulová",J1047,0)</f>
        <v>0</v>
      </c>
      <c r="BJ1047" s="17" t="s">
        <v>82</v>
      </c>
      <c r="BK1047" s="139">
        <f>ROUND(I1047*H1047,2)</f>
        <v>0</v>
      </c>
      <c r="BL1047" s="17" t="s">
        <v>172</v>
      </c>
      <c r="BM1047" s="138" t="s">
        <v>2419</v>
      </c>
    </row>
    <row r="1048" spans="2:65" s="14" customFormat="1" ht="11.25">
      <c r="B1048" s="183"/>
      <c r="D1048" s="156" t="s">
        <v>228</v>
      </c>
      <c r="E1048" s="184" t="s">
        <v>19</v>
      </c>
      <c r="F1048" s="185" t="s">
        <v>2420</v>
      </c>
      <c r="H1048" s="184" t="s">
        <v>19</v>
      </c>
      <c r="I1048" s="186"/>
      <c r="L1048" s="183"/>
      <c r="M1048" s="187"/>
      <c r="T1048" s="188"/>
      <c r="AT1048" s="184" t="s">
        <v>228</v>
      </c>
      <c r="AU1048" s="184" t="s">
        <v>82</v>
      </c>
      <c r="AV1048" s="14" t="s">
        <v>78</v>
      </c>
      <c r="AW1048" s="14" t="s">
        <v>35</v>
      </c>
      <c r="AX1048" s="14" t="s">
        <v>73</v>
      </c>
      <c r="AY1048" s="184" t="s">
        <v>141</v>
      </c>
    </row>
    <row r="1049" spans="2:65" s="12" customFormat="1" ht="11.25">
      <c r="B1049" s="158"/>
      <c r="D1049" s="156" t="s">
        <v>228</v>
      </c>
      <c r="E1049" s="159" t="s">
        <v>19</v>
      </c>
      <c r="F1049" s="160" t="s">
        <v>2421</v>
      </c>
      <c r="H1049" s="161">
        <v>245</v>
      </c>
      <c r="I1049" s="162"/>
      <c r="L1049" s="158"/>
      <c r="M1049" s="163"/>
      <c r="T1049" s="164"/>
      <c r="AT1049" s="159" t="s">
        <v>228</v>
      </c>
      <c r="AU1049" s="159" t="s">
        <v>82</v>
      </c>
      <c r="AV1049" s="12" t="s">
        <v>82</v>
      </c>
      <c r="AW1049" s="12" t="s">
        <v>35</v>
      </c>
      <c r="AX1049" s="12" t="s">
        <v>73</v>
      </c>
      <c r="AY1049" s="159" t="s">
        <v>141</v>
      </c>
    </row>
    <row r="1050" spans="2:65" s="12" customFormat="1" ht="11.25">
      <c r="B1050" s="158"/>
      <c r="D1050" s="156" t="s">
        <v>228</v>
      </c>
      <c r="E1050" s="159" t="s">
        <v>19</v>
      </c>
      <c r="F1050" s="160" t="s">
        <v>2422</v>
      </c>
      <c r="H1050" s="161">
        <v>257.25</v>
      </c>
      <c r="I1050" s="162"/>
      <c r="L1050" s="158"/>
      <c r="M1050" s="163"/>
      <c r="T1050" s="164"/>
      <c r="AT1050" s="159" t="s">
        <v>228</v>
      </c>
      <c r="AU1050" s="159" t="s">
        <v>82</v>
      </c>
      <c r="AV1050" s="12" t="s">
        <v>82</v>
      </c>
      <c r="AW1050" s="12" t="s">
        <v>35</v>
      </c>
      <c r="AX1050" s="12" t="s">
        <v>78</v>
      </c>
      <c r="AY1050" s="159" t="s">
        <v>141</v>
      </c>
    </row>
    <row r="1051" spans="2:65" s="1" customFormat="1" ht="24.2" customHeight="1">
      <c r="B1051" s="32"/>
      <c r="C1051" s="172" t="s">
        <v>2423</v>
      </c>
      <c r="D1051" s="172" t="s">
        <v>258</v>
      </c>
      <c r="E1051" s="173" t="s">
        <v>2424</v>
      </c>
      <c r="F1051" s="174" t="s">
        <v>2425</v>
      </c>
      <c r="G1051" s="175" t="s">
        <v>162</v>
      </c>
      <c r="H1051" s="176">
        <v>111</v>
      </c>
      <c r="I1051" s="177"/>
      <c r="J1051" s="178">
        <f>ROUND(I1051*H1051,2)</f>
        <v>0</v>
      </c>
      <c r="K1051" s="179"/>
      <c r="L1051" s="180"/>
      <c r="M1051" s="181" t="s">
        <v>19</v>
      </c>
      <c r="N1051" s="182" t="s">
        <v>45</v>
      </c>
      <c r="P1051" s="136">
        <f>O1051*H1051</f>
        <v>0</v>
      </c>
      <c r="Q1051" s="136">
        <v>3.0000000000000001E-3</v>
      </c>
      <c r="R1051" s="136">
        <f>Q1051*H1051</f>
        <v>0.33300000000000002</v>
      </c>
      <c r="S1051" s="136">
        <v>0</v>
      </c>
      <c r="T1051" s="137">
        <f>S1051*H1051</f>
        <v>0</v>
      </c>
      <c r="AR1051" s="138" t="s">
        <v>201</v>
      </c>
      <c r="AT1051" s="138" t="s">
        <v>258</v>
      </c>
      <c r="AU1051" s="138" t="s">
        <v>82</v>
      </c>
      <c r="AY1051" s="17" t="s">
        <v>141</v>
      </c>
      <c r="BE1051" s="139">
        <f>IF(N1051="základní",J1051,0)</f>
        <v>0</v>
      </c>
      <c r="BF1051" s="139">
        <f>IF(N1051="snížená",J1051,0)</f>
        <v>0</v>
      </c>
      <c r="BG1051" s="139">
        <f>IF(N1051="zákl. přenesená",J1051,0)</f>
        <v>0</v>
      </c>
      <c r="BH1051" s="139">
        <f>IF(N1051="sníž. přenesená",J1051,0)</f>
        <v>0</v>
      </c>
      <c r="BI1051" s="139">
        <f>IF(N1051="nulová",J1051,0)</f>
        <v>0</v>
      </c>
      <c r="BJ1051" s="17" t="s">
        <v>82</v>
      </c>
      <c r="BK1051" s="139">
        <f>ROUND(I1051*H1051,2)</f>
        <v>0</v>
      </c>
      <c r="BL1051" s="17" t="s">
        <v>172</v>
      </c>
      <c r="BM1051" s="138" t="s">
        <v>2426</v>
      </c>
    </row>
    <row r="1052" spans="2:65" s="14" customFormat="1" ht="11.25">
      <c r="B1052" s="183"/>
      <c r="D1052" s="156" t="s">
        <v>228</v>
      </c>
      <c r="E1052" s="184" t="s">
        <v>19</v>
      </c>
      <c r="F1052" s="185" t="s">
        <v>2427</v>
      </c>
      <c r="H1052" s="184" t="s">
        <v>19</v>
      </c>
      <c r="I1052" s="186"/>
      <c r="L1052" s="183"/>
      <c r="M1052" s="187"/>
      <c r="T1052" s="188"/>
      <c r="AT1052" s="184" t="s">
        <v>228</v>
      </c>
      <c r="AU1052" s="184" t="s">
        <v>82</v>
      </c>
      <c r="AV1052" s="14" t="s">
        <v>78</v>
      </c>
      <c r="AW1052" s="14" t="s">
        <v>35</v>
      </c>
      <c r="AX1052" s="14" t="s">
        <v>73</v>
      </c>
      <c r="AY1052" s="184" t="s">
        <v>141</v>
      </c>
    </row>
    <row r="1053" spans="2:65" s="12" customFormat="1" ht="11.25">
      <c r="B1053" s="158"/>
      <c r="D1053" s="156" t="s">
        <v>228</v>
      </c>
      <c r="E1053" s="159" t="s">
        <v>19</v>
      </c>
      <c r="F1053" s="160" t="s">
        <v>2428</v>
      </c>
      <c r="H1053" s="161">
        <v>105.45</v>
      </c>
      <c r="I1053" s="162"/>
      <c r="L1053" s="158"/>
      <c r="M1053" s="163"/>
      <c r="T1053" s="164"/>
      <c r="AT1053" s="159" t="s">
        <v>228</v>
      </c>
      <c r="AU1053" s="159" t="s">
        <v>82</v>
      </c>
      <c r="AV1053" s="12" t="s">
        <v>82</v>
      </c>
      <c r="AW1053" s="12" t="s">
        <v>35</v>
      </c>
      <c r="AX1053" s="12" t="s">
        <v>73</v>
      </c>
      <c r="AY1053" s="159" t="s">
        <v>141</v>
      </c>
    </row>
    <row r="1054" spans="2:65" s="12" customFormat="1" ht="11.25">
      <c r="B1054" s="158"/>
      <c r="D1054" s="156" t="s">
        <v>228</v>
      </c>
      <c r="E1054" s="159" t="s">
        <v>19</v>
      </c>
      <c r="F1054" s="160" t="s">
        <v>2429</v>
      </c>
      <c r="H1054" s="161">
        <v>110.723</v>
      </c>
      <c r="I1054" s="162"/>
      <c r="L1054" s="158"/>
      <c r="M1054" s="163"/>
      <c r="T1054" s="164"/>
      <c r="AT1054" s="159" t="s">
        <v>228</v>
      </c>
      <c r="AU1054" s="159" t="s">
        <v>82</v>
      </c>
      <c r="AV1054" s="12" t="s">
        <v>82</v>
      </c>
      <c r="AW1054" s="12" t="s">
        <v>35</v>
      </c>
      <c r="AX1054" s="12" t="s">
        <v>73</v>
      </c>
      <c r="AY1054" s="159" t="s">
        <v>141</v>
      </c>
    </row>
    <row r="1055" spans="2:65" s="12" customFormat="1" ht="11.25">
      <c r="B1055" s="158"/>
      <c r="D1055" s="156" t="s">
        <v>228</v>
      </c>
      <c r="E1055" s="159" t="s">
        <v>19</v>
      </c>
      <c r="F1055" s="160" t="s">
        <v>2332</v>
      </c>
      <c r="H1055" s="161">
        <v>111</v>
      </c>
      <c r="I1055" s="162"/>
      <c r="L1055" s="158"/>
      <c r="M1055" s="163"/>
      <c r="T1055" s="164"/>
      <c r="AT1055" s="159" t="s">
        <v>228</v>
      </c>
      <c r="AU1055" s="159" t="s">
        <v>82</v>
      </c>
      <c r="AV1055" s="12" t="s">
        <v>82</v>
      </c>
      <c r="AW1055" s="12" t="s">
        <v>35</v>
      </c>
      <c r="AX1055" s="12" t="s">
        <v>78</v>
      </c>
      <c r="AY1055" s="159" t="s">
        <v>141</v>
      </c>
    </row>
    <row r="1056" spans="2:65" s="1" customFormat="1" ht="24.2" customHeight="1">
      <c r="B1056" s="32"/>
      <c r="C1056" s="172" t="s">
        <v>1111</v>
      </c>
      <c r="D1056" s="172" t="s">
        <v>258</v>
      </c>
      <c r="E1056" s="173" t="s">
        <v>2430</v>
      </c>
      <c r="F1056" s="174" t="s">
        <v>2431</v>
      </c>
      <c r="G1056" s="175" t="s">
        <v>162</v>
      </c>
      <c r="H1056" s="176">
        <v>111</v>
      </c>
      <c r="I1056" s="177"/>
      <c r="J1056" s="178">
        <f>ROUND(I1056*H1056,2)</f>
        <v>0</v>
      </c>
      <c r="K1056" s="179"/>
      <c r="L1056" s="180"/>
      <c r="M1056" s="181" t="s">
        <v>19</v>
      </c>
      <c r="N1056" s="182" t="s">
        <v>45</v>
      </c>
      <c r="P1056" s="136">
        <f>O1056*H1056</f>
        <v>0</v>
      </c>
      <c r="Q1056" s="136">
        <v>3.5000000000000001E-3</v>
      </c>
      <c r="R1056" s="136">
        <f>Q1056*H1056</f>
        <v>0.38850000000000001</v>
      </c>
      <c r="S1056" s="136">
        <v>0</v>
      </c>
      <c r="T1056" s="137">
        <f>S1056*H1056</f>
        <v>0</v>
      </c>
      <c r="AR1056" s="138" t="s">
        <v>201</v>
      </c>
      <c r="AT1056" s="138" t="s">
        <v>258</v>
      </c>
      <c r="AU1056" s="138" t="s">
        <v>82</v>
      </c>
      <c r="AY1056" s="17" t="s">
        <v>141</v>
      </c>
      <c r="BE1056" s="139">
        <f>IF(N1056="základní",J1056,0)</f>
        <v>0</v>
      </c>
      <c r="BF1056" s="139">
        <f>IF(N1056="snížená",J1056,0)</f>
        <v>0</v>
      </c>
      <c r="BG1056" s="139">
        <f>IF(N1056="zákl. přenesená",J1056,0)</f>
        <v>0</v>
      </c>
      <c r="BH1056" s="139">
        <f>IF(N1056="sníž. přenesená",J1056,0)</f>
        <v>0</v>
      </c>
      <c r="BI1056" s="139">
        <f>IF(N1056="nulová",J1056,0)</f>
        <v>0</v>
      </c>
      <c r="BJ1056" s="17" t="s">
        <v>82</v>
      </c>
      <c r="BK1056" s="139">
        <f>ROUND(I1056*H1056,2)</f>
        <v>0</v>
      </c>
      <c r="BL1056" s="17" t="s">
        <v>172</v>
      </c>
      <c r="BM1056" s="138" t="s">
        <v>2432</v>
      </c>
    </row>
    <row r="1057" spans="2:65" s="12" customFormat="1" ht="11.25">
      <c r="B1057" s="158"/>
      <c r="D1057" s="156" t="s">
        <v>228</v>
      </c>
      <c r="E1057" s="159" t="s">
        <v>19</v>
      </c>
      <c r="F1057" s="160" t="s">
        <v>2428</v>
      </c>
      <c r="H1057" s="161">
        <v>105.45</v>
      </c>
      <c r="I1057" s="162"/>
      <c r="L1057" s="158"/>
      <c r="M1057" s="163"/>
      <c r="T1057" s="164"/>
      <c r="AT1057" s="159" t="s">
        <v>228</v>
      </c>
      <c r="AU1057" s="159" t="s">
        <v>82</v>
      </c>
      <c r="AV1057" s="12" t="s">
        <v>82</v>
      </c>
      <c r="AW1057" s="12" t="s">
        <v>35</v>
      </c>
      <c r="AX1057" s="12" t="s">
        <v>73</v>
      </c>
      <c r="AY1057" s="159" t="s">
        <v>141</v>
      </c>
    </row>
    <row r="1058" spans="2:65" s="12" customFormat="1" ht="11.25">
      <c r="B1058" s="158"/>
      <c r="D1058" s="156" t="s">
        <v>228</v>
      </c>
      <c r="E1058" s="159" t="s">
        <v>19</v>
      </c>
      <c r="F1058" s="160" t="s">
        <v>2433</v>
      </c>
      <c r="H1058" s="161">
        <v>110.723</v>
      </c>
      <c r="I1058" s="162"/>
      <c r="L1058" s="158"/>
      <c r="M1058" s="163"/>
      <c r="T1058" s="164"/>
      <c r="AT1058" s="159" t="s">
        <v>228</v>
      </c>
      <c r="AU1058" s="159" t="s">
        <v>82</v>
      </c>
      <c r="AV1058" s="12" t="s">
        <v>82</v>
      </c>
      <c r="AW1058" s="12" t="s">
        <v>35</v>
      </c>
      <c r="AX1058" s="12" t="s">
        <v>73</v>
      </c>
      <c r="AY1058" s="159" t="s">
        <v>141</v>
      </c>
    </row>
    <row r="1059" spans="2:65" s="12" customFormat="1" ht="11.25">
      <c r="B1059" s="158"/>
      <c r="D1059" s="156" t="s">
        <v>228</v>
      </c>
      <c r="E1059" s="159" t="s">
        <v>19</v>
      </c>
      <c r="F1059" s="160" t="s">
        <v>2332</v>
      </c>
      <c r="H1059" s="161">
        <v>111</v>
      </c>
      <c r="I1059" s="162"/>
      <c r="L1059" s="158"/>
      <c r="M1059" s="163"/>
      <c r="T1059" s="164"/>
      <c r="AT1059" s="159" t="s">
        <v>228</v>
      </c>
      <c r="AU1059" s="159" t="s">
        <v>82</v>
      </c>
      <c r="AV1059" s="12" t="s">
        <v>82</v>
      </c>
      <c r="AW1059" s="12" t="s">
        <v>35</v>
      </c>
      <c r="AX1059" s="12" t="s">
        <v>78</v>
      </c>
      <c r="AY1059" s="159" t="s">
        <v>141</v>
      </c>
    </row>
    <row r="1060" spans="2:65" s="1" customFormat="1" ht="37.9" customHeight="1">
      <c r="B1060" s="32"/>
      <c r="C1060" s="126" t="s">
        <v>2434</v>
      </c>
      <c r="D1060" s="126" t="s">
        <v>144</v>
      </c>
      <c r="E1060" s="127" t="s">
        <v>2435</v>
      </c>
      <c r="F1060" s="128" t="s">
        <v>2436</v>
      </c>
      <c r="G1060" s="129" t="s">
        <v>162</v>
      </c>
      <c r="H1060" s="130">
        <v>51</v>
      </c>
      <c r="I1060" s="131"/>
      <c r="J1060" s="132">
        <f>ROUND(I1060*H1060,2)</f>
        <v>0</v>
      </c>
      <c r="K1060" s="133"/>
      <c r="L1060" s="32"/>
      <c r="M1060" s="134" t="s">
        <v>19</v>
      </c>
      <c r="N1060" s="135" t="s">
        <v>45</v>
      </c>
      <c r="P1060" s="136">
        <f>O1060*H1060</f>
        <v>0</v>
      </c>
      <c r="Q1060" s="136">
        <v>0</v>
      </c>
      <c r="R1060" s="136">
        <f>Q1060*H1060</f>
        <v>0</v>
      </c>
      <c r="S1060" s="136">
        <v>0</v>
      </c>
      <c r="T1060" s="137">
        <f>S1060*H1060</f>
        <v>0</v>
      </c>
      <c r="AR1060" s="138" t="s">
        <v>172</v>
      </c>
      <c r="AT1060" s="138" t="s">
        <v>144</v>
      </c>
      <c r="AU1060" s="138" t="s">
        <v>82</v>
      </c>
      <c r="AY1060" s="17" t="s">
        <v>141</v>
      </c>
      <c r="BE1060" s="139">
        <f>IF(N1060="základní",J1060,0)</f>
        <v>0</v>
      </c>
      <c r="BF1060" s="139">
        <f>IF(N1060="snížená",J1060,0)</f>
        <v>0</v>
      </c>
      <c r="BG1060" s="139">
        <f>IF(N1060="zákl. přenesená",J1060,0)</f>
        <v>0</v>
      </c>
      <c r="BH1060" s="139">
        <f>IF(N1060="sníž. přenesená",J1060,0)</f>
        <v>0</v>
      </c>
      <c r="BI1060" s="139">
        <f>IF(N1060="nulová",J1060,0)</f>
        <v>0</v>
      </c>
      <c r="BJ1060" s="17" t="s">
        <v>82</v>
      </c>
      <c r="BK1060" s="139">
        <f>ROUND(I1060*H1060,2)</f>
        <v>0</v>
      </c>
      <c r="BL1060" s="17" t="s">
        <v>172</v>
      </c>
      <c r="BM1060" s="138" t="s">
        <v>2437</v>
      </c>
    </row>
    <row r="1061" spans="2:65" s="1" customFormat="1" ht="11.25">
      <c r="B1061" s="32"/>
      <c r="D1061" s="152" t="s">
        <v>224</v>
      </c>
      <c r="F1061" s="153" t="s">
        <v>2438</v>
      </c>
      <c r="I1061" s="154"/>
      <c r="L1061" s="32"/>
      <c r="M1061" s="155"/>
      <c r="T1061" s="53"/>
      <c r="AT1061" s="17" t="s">
        <v>224</v>
      </c>
      <c r="AU1061" s="17" t="s">
        <v>82</v>
      </c>
    </row>
    <row r="1062" spans="2:65" s="12" customFormat="1" ht="11.25">
      <c r="B1062" s="158"/>
      <c r="D1062" s="156" t="s">
        <v>228</v>
      </c>
      <c r="E1062" s="159" t="s">
        <v>19</v>
      </c>
      <c r="F1062" s="160" t="s">
        <v>2439</v>
      </c>
      <c r="H1062" s="161">
        <v>23.6</v>
      </c>
      <c r="I1062" s="162"/>
      <c r="L1062" s="158"/>
      <c r="M1062" s="163"/>
      <c r="T1062" s="164"/>
      <c r="AT1062" s="159" t="s">
        <v>228</v>
      </c>
      <c r="AU1062" s="159" t="s">
        <v>82</v>
      </c>
      <c r="AV1062" s="12" t="s">
        <v>82</v>
      </c>
      <c r="AW1062" s="12" t="s">
        <v>35</v>
      </c>
      <c r="AX1062" s="12" t="s">
        <v>73</v>
      </c>
      <c r="AY1062" s="159" t="s">
        <v>141</v>
      </c>
    </row>
    <row r="1063" spans="2:65" s="12" customFormat="1" ht="11.25">
      <c r="B1063" s="158"/>
      <c r="D1063" s="156" t="s">
        <v>228</v>
      </c>
      <c r="E1063" s="159" t="s">
        <v>19</v>
      </c>
      <c r="F1063" s="160" t="s">
        <v>2440</v>
      </c>
      <c r="H1063" s="161">
        <v>16</v>
      </c>
      <c r="I1063" s="162"/>
      <c r="L1063" s="158"/>
      <c r="M1063" s="163"/>
      <c r="T1063" s="164"/>
      <c r="AT1063" s="159" t="s">
        <v>228</v>
      </c>
      <c r="AU1063" s="159" t="s">
        <v>82</v>
      </c>
      <c r="AV1063" s="12" t="s">
        <v>82</v>
      </c>
      <c r="AW1063" s="12" t="s">
        <v>35</v>
      </c>
      <c r="AX1063" s="12" t="s">
        <v>73</v>
      </c>
      <c r="AY1063" s="159" t="s">
        <v>141</v>
      </c>
    </row>
    <row r="1064" spans="2:65" s="12" customFormat="1" ht="11.25">
      <c r="B1064" s="158"/>
      <c r="D1064" s="156" t="s">
        <v>228</v>
      </c>
      <c r="E1064" s="159" t="s">
        <v>19</v>
      </c>
      <c r="F1064" s="160" t="s">
        <v>2441</v>
      </c>
      <c r="H1064" s="161">
        <v>10.92</v>
      </c>
      <c r="I1064" s="162"/>
      <c r="L1064" s="158"/>
      <c r="M1064" s="163"/>
      <c r="T1064" s="164"/>
      <c r="AT1064" s="159" t="s">
        <v>228</v>
      </c>
      <c r="AU1064" s="159" t="s">
        <v>82</v>
      </c>
      <c r="AV1064" s="12" t="s">
        <v>82</v>
      </c>
      <c r="AW1064" s="12" t="s">
        <v>35</v>
      </c>
      <c r="AX1064" s="12" t="s">
        <v>73</v>
      </c>
      <c r="AY1064" s="159" t="s">
        <v>141</v>
      </c>
    </row>
    <row r="1065" spans="2:65" s="13" customFormat="1" ht="11.25">
      <c r="B1065" s="165"/>
      <c r="D1065" s="156" t="s">
        <v>228</v>
      </c>
      <c r="E1065" s="166" t="s">
        <v>19</v>
      </c>
      <c r="F1065" s="167" t="s">
        <v>256</v>
      </c>
      <c r="H1065" s="168">
        <v>50.52</v>
      </c>
      <c r="I1065" s="169"/>
      <c r="L1065" s="165"/>
      <c r="M1065" s="170"/>
      <c r="T1065" s="171"/>
      <c r="AT1065" s="166" t="s">
        <v>228</v>
      </c>
      <c r="AU1065" s="166" t="s">
        <v>82</v>
      </c>
      <c r="AV1065" s="13" t="s">
        <v>95</v>
      </c>
      <c r="AW1065" s="13" t="s">
        <v>35</v>
      </c>
      <c r="AX1065" s="13" t="s">
        <v>73</v>
      </c>
      <c r="AY1065" s="166" t="s">
        <v>141</v>
      </c>
    </row>
    <row r="1066" spans="2:65" s="12" customFormat="1" ht="11.25">
      <c r="B1066" s="158"/>
      <c r="D1066" s="156" t="s">
        <v>228</v>
      </c>
      <c r="E1066" s="159" t="s">
        <v>19</v>
      </c>
      <c r="F1066" s="160" t="s">
        <v>591</v>
      </c>
      <c r="H1066" s="161">
        <v>51</v>
      </c>
      <c r="I1066" s="162"/>
      <c r="L1066" s="158"/>
      <c r="M1066" s="163"/>
      <c r="T1066" s="164"/>
      <c r="AT1066" s="159" t="s">
        <v>228</v>
      </c>
      <c r="AU1066" s="159" t="s">
        <v>82</v>
      </c>
      <c r="AV1066" s="12" t="s">
        <v>82</v>
      </c>
      <c r="AW1066" s="12" t="s">
        <v>35</v>
      </c>
      <c r="AX1066" s="12" t="s">
        <v>78</v>
      </c>
      <c r="AY1066" s="159" t="s">
        <v>141</v>
      </c>
    </row>
    <row r="1067" spans="2:65" s="1" customFormat="1" ht="24.2" customHeight="1">
      <c r="B1067" s="32"/>
      <c r="C1067" s="172" t="s">
        <v>1114</v>
      </c>
      <c r="D1067" s="172" t="s">
        <v>258</v>
      </c>
      <c r="E1067" s="173" t="s">
        <v>2442</v>
      </c>
      <c r="F1067" s="174" t="s">
        <v>2443</v>
      </c>
      <c r="G1067" s="175" t="s">
        <v>162</v>
      </c>
      <c r="H1067" s="176">
        <v>107.1</v>
      </c>
      <c r="I1067" s="177"/>
      <c r="J1067" s="178">
        <f>ROUND(I1067*H1067,2)</f>
        <v>0</v>
      </c>
      <c r="K1067" s="179"/>
      <c r="L1067" s="180"/>
      <c r="M1067" s="181" t="s">
        <v>19</v>
      </c>
      <c r="N1067" s="182" t="s">
        <v>45</v>
      </c>
      <c r="P1067" s="136">
        <f>O1067*H1067</f>
        <v>0</v>
      </c>
      <c r="Q1067" s="136">
        <v>2.8999999999999998E-3</v>
      </c>
      <c r="R1067" s="136">
        <f>Q1067*H1067</f>
        <v>0.31058999999999998</v>
      </c>
      <c r="S1067" s="136">
        <v>0</v>
      </c>
      <c r="T1067" s="137">
        <f>S1067*H1067</f>
        <v>0</v>
      </c>
      <c r="AR1067" s="138" t="s">
        <v>201</v>
      </c>
      <c r="AT1067" s="138" t="s">
        <v>258</v>
      </c>
      <c r="AU1067" s="138" t="s">
        <v>82</v>
      </c>
      <c r="AY1067" s="17" t="s">
        <v>141</v>
      </c>
      <c r="BE1067" s="139">
        <f>IF(N1067="základní",J1067,0)</f>
        <v>0</v>
      </c>
      <c r="BF1067" s="139">
        <f>IF(N1067="snížená",J1067,0)</f>
        <v>0</v>
      </c>
      <c r="BG1067" s="139">
        <f>IF(N1067="zákl. přenesená",J1067,0)</f>
        <v>0</v>
      </c>
      <c r="BH1067" s="139">
        <f>IF(N1067="sníž. přenesená",J1067,0)</f>
        <v>0</v>
      </c>
      <c r="BI1067" s="139">
        <f>IF(N1067="nulová",J1067,0)</f>
        <v>0</v>
      </c>
      <c r="BJ1067" s="17" t="s">
        <v>82</v>
      </c>
      <c r="BK1067" s="139">
        <f>ROUND(I1067*H1067,2)</f>
        <v>0</v>
      </c>
      <c r="BL1067" s="17" t="s">
        <v>172</v>
      </c>
      <c r="BM1067" s="138" t="s">
        <v>2444</v>
      </c>
    </row>
    <row r="1068" spans="2:65" s="12" customFormat="1" ht="11.25">
      <c r="B1068" s="158"/>
      <c r="D1068" s="156" t="s">
        <v>228</v>
      </c>
      <c r="F1068" s="160" t="s">
        <v>2445</v>
      </c>
      <c r="H1068" s="161">
        <v>107.1</v>
      </c>
      <c r="I1068" s="162"/>
      <c r="L1068" s="158"/>
      <c r="M1068" s="163"/>
      <c r="T1068" s="164"/>
      <c r="AT1068" s="159" t="s">
        <v>228</v>
      </c>
      <c r="AU1068" s="159" t="s">
        <v>82</v>
      </c>
      <c r="AV1068" s="12" t="s">
        <v>82</v>
      </c>
      <c r="AW1068" s="12" t="s">
        <v>4</v>
      </c>
      <c r="AX1068" s="12" t="s">
        <v>78</v>
      </c>
      <c r="AY1068" s="159" t="s">
        <v>141</v>
      </c>
    </row>
    <row r="1069" spans="2:65" s="1" customFormat="1" ht="37.9" customHeight="1">
      <c r="B1069" s="32"/>
      <c r="C1069" s="126" t="s">
        <v>2446</v>
      </c>
      <c r="D1069" s="126" t="s">
        <v>144</v>
      </c>
      <c r="E1069" s="127" t="s">
        <v>2447</v>
      </c>
      <c r="F1069" s="128" t="s">
        <v>2448</v>
      </c>
      <c r="G1069" s="129" t="s">
        <v>162</v>
      </c>
      <c r="H1069" s="130">
        <v>536</v>
      </c>
      <c r="I1069" s="131"/>
      <c r="J1069" s="132">
        <f>ROUND(I1069*H1069,2)</f>
        <v>0</v>
      </c>
      <c r="K1069" s="133"/>
      <c r="L1069" s="32"/>
      <c r="M1069" s="134" t="s">
        <v>19</v>
      </c>
      <c r="N1069" s="135" t="s">
        <v>45</v>
      </c>
      <c r="P1069" s="136">
        <f>O1069*H1069</f>
        <v>0</v>
      </c>
      <c r="Q1069" s="136">
        <v>0</v>
      </c>
      <c r="R1069" s="136">
        <f>Q1069*H1069</f>
        <v>0</v>
      </c>
      <c r="S1069" s="136">
        <v>0</v>
      </c>
      <c r="T1069" s="137">
        <f>S1069*H1069</f>
        <v>0</v>
      </c>
      <c r="AR1069" s="138" t="s">
        <v>172</v>
      </c>
      <c r="AT1069" s="138" t="s">
        <v>144</v>
      </c>
      <c r="AU1069" s="138" t="s">
        <v>82</v>
      </c>
      <c r="AY1069" s="17" t="s">
        <v>141</v>
      </c>
      <c r="BE1069" s="139">
        <f>IF(N1069="základní",J1069,0)</f>
        <v>0</v>
      </c>
      <c r="BF1069" s="139">
        <f>IF(N1069="snížená",J1069,0)</f>
        <v>0</v>
      </c>
      <c r="BG1069" s="139">
        <f>IF(N1069="zákl. přenesená",J1069,0)</f>
        <v>0</v>
      </c>
      <c r="BH1069" s="139">
        <f>IF(N1069="sníž. přenesená",J1069,0)</f>
        <v>0</v>
      </c>
      <c r="BI1069" s="139">
        <f>IF(N1069="nulová",J1069,0)</f>
        <v>0</v>
      </c>
      <c r="BJ1069" s="17" t="s">
        <v>82</v>
      </c>
      <c r="BK1069" s="139">
        <f>ROUND(I1069*H1069,2)</f>
        <v>0</v>
      </c>
      <c r="BL1069" s="17" t="s">
        <v>172</v>
      </c>
      <c r="BM1069" s="138" t="s">
        <v>2449</v>
      </c>
    </row>
    <row r="1070" spans="2:65" s="1" customFormat="1" ht="11.25">
      <c r="B1070" s="32"/>
      <c r="D1070" s="152" t="s">
        <v>224</v>
      </c>
      <c r="F1070" s="153" t="s">
        <v>2450</v>
      </c>
      <c r="I1070" s="154"/>
      <c r="L1070" s="32"/>
      <c r="M1070" s="155"/>
      <c r="T1070" s="53"/>
      <c r="AT1070" s="17" t="s">
        <v>224</v>
      </c>
      <c r="AU1070" s="17" t="s">
        <v>82</v>
      </c>
    </row>
    <row r="1071" spans="2:65" s="1" customFormat="1" ht="24.2" customHeight="1">
      <c r="B1071" s="32"/>
      <c r="C1071" s="172" t="s">
        <v>1117</v>
      </c>
      <c r="D1071" s="172" t="s">
        <v>258</v>
      </c>
      <c r="E1071" s="173" t="s">
        <v>2451</v>
      </c>
      <c r="F1071" s="174" t="s">
        <v>2452</v>
      </c>
      <c r="G1071" s="175" t="s">
        <v>162</v>
      </c>
      <c r="H1071" s="176">
        <v>624.70799999999997</v>
      </c>
      <c r="I1071" s="177"/>
      <c r="J1071" s="178">
        <f>ROUND(I1071*H1071,2)</f>
        <v>0</v>
      </c>
      <c r="K1071" s="179"/>
      <c r="L1071" s="180"/>
      <c r="M1071" s="181" t="s">
        <v>19</v>
      </c>
      <c r="N1071" s="182" t="s">
        <v>45</v>
      </c>
      <c r="P1071" s="136">
        <f>O1071*H1071</f>
        <v>0</v>
      </c>
      <c r="Q1071" s="136">
        <v>5.0000000000000001E-4</v>
      </c>
      <c r="R1071" s="136">
        <f>Q1071*H1071</f>
        <v>0.31235399999999997</v>
      </c>
      <c r="S1071" s="136">
        <v>0</v>
      </c>
      <c r="T1071" s="137">
        <f>S1071*H1071</f>
        <v>0</v>
      </c>
      <c r="AR1071" s="138" t="s">
        <v>201</v>
      </c>
      <c r="AT1071" s="138" t="s">
        <v>258</v>
      </c>
      <c r="AU1071" s="138" t="s">
        <v>82</v>
      </c>
      <c r="AY1071" s="17" t="s">
        <v>141</v>
      </c>
      <c r="BE1071" s="139">
        <f>IF(N1071="základní",J1071,0)</f>
        <v>0</v>
      </c>
      <c r="BF1071" s="139">
        <f>IF(N1071="snížená",J1071,0)</f>
        <v>0</v>
      </c>
      <c r="BG1071" s="139">
        <f>IF(N1071="zákl. přenesená",J1071,0)</f>
        <v>0</v>
      </c>
      <c r="BH1071" s="139">
        <f>IF(N1071="sníž. přenesená",J1071,0)</f>
        <v>0</v>
      </c>
      <c r="BI1071" s="139">
        <f>IF(N1071="nulová",J1071,0)</f>
        <v>0</v>
      </c>
      <c r="BJ1071" s="17" t="s">
        <v>82</v>
      </c>
      <c r="BK1071" s="139">
        <f>ROUND(I1071*H1071,2)</f>
        <v>0</v>
      </c>
      <c r="BL1071" s="17" t="s">
        <v>172</v>
      </c>
      <c r="BM1071" s="138" t="s">
        <v>2453</v>
      </c>
    </row>
    <row r="1072" spans="2:65" s="12" customFormat="1" ht="11.25">
      <c r="B1072" s="158"/>
      <c r="D1072" s="156" t="s">
        <v>228</v>
      </c>
      <c r="F1072" s="160" t="s">
        <v>2454</v>
      </c>
      <c r="H1072" s="161">
        <v>624.70799999999997</v>
      </c>
      <c r="I1072" s="162"/>
      <c r="L1072" s="158"/>
      <c r="M1072" s="163"/>
      <c r="T1072" s="164"/>
      <c r="AT1072" s="159" t="s">
        <v>228</v>
      </c>
      <c r="AU1072" s="159" t="s">
        <v>82</v>
      </c>
      <c r="AV1072" s="12" t="s">
        <v>82</v>
      </c>
      <c r="AW1072" s="12" t="s">
        <v>4</v>
      </c>
      <c r="AX1072" s="12" t="s">
        <v>78</v>
      </c>
      <c r="AY1072" s="159" t="s">
        <v>141</v>
      </c>
    </row>
    <row r="1073" spans="2:65" s="1" customFormat="1" ht="55.5" customHeight="1">
      <c r="B1073" s="32"/>
      <c r="C1073" s="126" t="s">
        <v>2455</v>
      </c>
      <c r="D1073" s="126" t="s">
        <v>144</v>
      </c>
      <c r="E1073" s="127" t="s">
        <v>2456</v>
      </c>
      <c r="F1073" s="128" t="s">
        <v>2457</v>
      </c>
      <c r="G1073" s="129" t="s">
        <v>261</v>
      </c>
      <c r="H1073" s="130">
        <v>3.0779999999999998</v>
      </c>
      <c r="I1073" s="131"/>
      <c r="J1073" s="132">
        <f>ROUND(I1073*H1073,2)</f>
        <v>0</v>
      </c>
      <c r="K1073" s="133"/>
      <c r="L1073" s="32"/>
      <c r="M1073" s="134" t="s">
        <v>19</v>
      </c>
      <c r="N1073" s="135" t="s">
        <v>45</v>
      </c>
      <c r="P1073" s="136">
        <f>O1073*H1073</f>
        <v>0</v>
      </c>
      <c r="Q1073" s="136">
        <v>0</v>
      </c>
      <c r="R1073" s="136">
        <f>Q1073*H1073</f>
        <v>0</v>
      </c>
      <c r="S1073" s="136">
        <v>0</v>
      </c>
      <c r="T1073" s="137">
        <f>S1073*H1073</f>
        <v>0</v>
      </c>
      <c r="AR1073" s="138" t="s">
        <v>172</v>
      </c>
      <c r="AT1073" s="138" t="s">
        <v>144</v>
      </c>
      <c r="AU1073" s="138" t="s">
        <v>82</v>
      </c>
      <c r="AY1073" s="17" t="s">
        <v>141</v>
      </c>
      <c r="BE1073" s="139">
        <f>IF(N1073="základní",J1073,0)</f>
        <v>0</v>
      </c>
      <c r="BF1073" s="139">
        <f>IF(N1073="snížená",J1073,0)</f>
        <v>0</v>
      </c>
      <c r="BG1073" s="139">
        <f>IF(N1073="zákl. přenesená",J1073,0)</f>
        <v>0</v>
      </c>
      <c r="BH1073" s="139">
        <f>IF(N1073="sníž. přenesená",J1073,0)</f>
        <v>0</v>
      </c>
      <c r="BI1073" s="139">
        <f>IF(N1073="nulová",J1073,0)</f>
        <v>0</v>
      </c>
      <c r="BJ1073" s="17" t="s">
        <v>82</v>
      </c>
      <c r="BK1073" s="139">
        <f>ROUND(I1073*H1073,2)</f>
        <v>0</v>
      </c>
      <c r="BL1073" s="17" t="s">
        <v>172</v>
      </c>
      <c r="BM1073" s="138" t="s">
        <v>2458</v>
      </c>
    </row>
    <row r="1074" spans="2:65" s="1" customFormat="1" ht="11.25">
      <c r="B1074" s="32"/>
      <c r="D1074" s="152" t="s">
        <v>224</v>
      </c>
      <c r="F1074" s="153" t="s">
        <v>2459</v>
      </c>
      <c r="I1074" s="154"/>
      <c r="L1074" s="32"/>
      <c r="M1074" s="155"/>
      <c r="T1074" s="53"/>
      <c r="AT1074" s="17" t="s">
        <v>224</v>
      </c>
      <c r="AU1074" s="17" t="s">
        <v>82</v>
      </c>
    </row>
    <row r="1075" spans="2:65" s="10" customFormat="1" ht="22.9" customHeight="1">
      <c r="B1075" s="116"/>
      <c r="D1075" s="117" t="s">
        <v>72</v>
      </c>
      <c r="E1075" s="150" t="s">
        <v>1356</v>
      </c>
      <c r="F1075" s="150" t="s">
        <v>2460</v>
      </c>
      <c r="I1075" s="119"/>
      <c r="J1075" s="151">
        <f>BK1075</f>
        <v>0</v>
      </c>
      <c r="L1075" s="116"/>
      <c r="M1075" s="121"/>
      <c r="P1075" s="122">
        <f>SUM(P1076:P1087)</f>
        <v>0</v>
      </c>
      <c r="R1075" s="122">
        <f>SUM(R1076:R1087)</f>
        <v>0</v>
      </c>
      <c r="T1075" s="123">
        <f>SUM(T1076:T1087)</f>
        <v>0.33287</v>
      </c>
      <c r="AR1075" s="117" t="s">
        <v>82</v>
      </c>
      <c r="AT1075" s="124" t="s">
        <v>72</v>
      </c>
      <c r="AU1075" s="124" t="s">
        <v>78</v>
      </c>
      <c r="AY1075" s="117" t="s">
        <v>141</v>
      </c>
      <c r="BK1075" s="125">
        <f>SUM(BK1076:BK1087)</f>
        <v>0</v>
      </c>
    </row>
    <row r="1076" spans="2:65" s="1" customFormat="1" ht="24.2" customHeight="1">
      <c r="B1076" s="32"/>
      <c r="C1076" s="126" t="s">
        <v>1120</v>
      </c>
      <c r="D1076" s="126" t="s">
        <v>144</v>
      </c>
      <c r="E1076" s="127" t="s">
        <v>2461</v>
      </c>
      <c r="F1076" s="128" t="s">
        <v>2462</v>
      </c>
      <c r="G1076" s="129" t="s">
        <v>989</v>
      </c>
      <c r="H1076" s="130">
        <v>5</v>
      </c>
      <c r="I1076" s="131"/>
      <c r="J1076" s="132">
        <f>ROUND(I1076*H1076,2)</f>
        <v>0</v>
      </c>
      <c r="K1076" s="133"/>
      <c r="L1076" s="32"/>
      <c r="M1076" s="134" t="s">
        <v>19</v>
      </c>
      <c r="N1076" s="135" t="s">
        <v>45</v>
      </c>
      <c r="P1076" s="136">
        <f>O1076*H1076</f>
        <v>0</v>
      </c>
      <c r="Q1076" s="136">
        <v>0</v>
      </c>
      <c r="R1076" s="136">
        <f>Q1076*H1076</f>
        <v>0</v>
      </c>
      <c r="S1076" s="136">
        <v>1.933E-2</v>
      </c>
      <c r="T1076" s="137">
        <f>S1076*H1076</f>
        <v>9.665E-2</v>
      </c>
      <c r="AR1076" s="138" t="s">
        <v>172</v>
      </c>
      <c r="AT1076" s="138" t="s">
        <v>144</v>
      </c>
      <c r="AU1076" s="138" t="s">
        <v>82</v>
      </c>
      <c r="AY1076" s="17" t="s">
        <v>141</v>
      </c>
      <c r="BE1076" s="139">
        <f>IF(N1076="základní",J1076,0)</f>
        <v>0</v>
      </c>
      <c r="BF1076" s="139">
        <f>IF(N1076="snížená",J1076,0)</f>
        <v>0</v>
      </c>
      <c r="BG1076" s="139">
        <f>IF(N1076="zákl. přenesená",J1076,0)</f>
        <v>0</v>
      </c>
      <c r="BH1076" s="139">
        <f>IF(N1076="sníž. přenesená",J1076,0)</f>
        <v>0</v>
      </c>
      <c r="BI1076" s="139">
        <f>IF(N1076="nulová",J1076,0)</f>
        <v>0</v>
      </c>
      <c r="BJ1076" s="17" t="s">
        <v>82</v>
      </c>
      <c r="BK1076" s="139">
        <f>ROUND(I1076*H1076,2)</f>
        <v>0</v>
      </c>
      <c r="BL1076" s="17" t="s">
        <v>172</v>
      </c>
      <c r="BM1076" s="138" t="s">
        <v>2463</v>
      </c>
    </row>
    <row r="1077" spans="2:65" s="1" customFormat="1" ht="11.25">
      <c r="B1077" s="32"/>
      <c r="D1077" s="152" t="s">
        <v>224</v>
      </c>
      <c r="F1077" s="153" t="s">
        <v>2464</v>
      </c>
      <c r="I1077" s="154"/>
      <c r="L1077" s="32"/>
      <c r="M1077" s="155"/>
      <c r="T1077" s="53"/>
      <c r="AT1077" s="17" t="s">
        <v>224</v>
      </c>
      <c r="AU1077" s="17" t="s">
        <v>82</v>
      </c>
    </row>
    <row r="1078" spans="2:65" s="12" customFormat="1" ht="11.25">
      <c r="B1078" s="158"/>
      <c r="D1078" s="156" t="s">
        <v>228</v>
      </c>
      <c r="E1078" s="159" t="s">
        <v>19</v>
      </c>
      <c r="F1078" s="160" t="s">
        <v>2465</v>
      </c>
      <c r="H1078" s="161">
        <v>5</v>
      </c>
      <c r="I1078" s="162"/>
      <c r="L1078" s="158"/>
      <c r="M1078" s="163"/>
      <c r="T1078" s="164"/>
      <c r="AT1078" s="159" t="s">
        <v>228</v>
      </c>
      <c r="AU1078" s="159" t="s">
        <v>82</v>
      </c>
      <c r="AV1078" s="12" t="s">
        <v>82</v>
      </c>
      <c r="AW1078" s="12" t="s">
        <v>35</v>
      </c>
      <c r="AX1078" s="12" t="s">
        <v>78</v>
      </c>
      <c r="AY1078" s="159" t="s">
        <v>141</v>
      </c>
    </row>
    <row r="1079" spans="2:65" s="1" customFormat="1" ht="21.75" customHeight="1">
      <c r="B1079" s="32"/>
      <c r="C1079" s="126" t="s">
        <v>2466</v>
      </c>
      <c r="D1079" s="126" t="s">
        <v>144</v>
      </c>
      <c r="E1079" s="127" t="s">
        <v>2467</v>
      </c>
      <c r="F1079" s="128" t="s">
        <v>2468</v>
      </c>
      <c r="G1079" s="129" t="s">
        <v>989</v>
      </c>
      <c r="H1079" s="130">
        <v>9</v>
      </c>
      <c r="I1079" s="131"/>
      <c r="J1079" s="132">
        <f>ROUND(I1079*H1079,2)</f>
        <v>0</v>
      </c>
      <c r="K1079" s="133"/>
      <c r="L1079" s="32"/>
      <c r="M1079" s="134" t="s">
        <v>19</v>
      </c>
      <c r="N1079" s="135" t="s">
        <v>45</v>
      </c>
      <c r="P1079" s="136">
        <f>O1079*H1079</f>
        <v>0</v>
      </c>
      <c r="Q1079" s="136">
        <v>0</v>
      </c>
      <c r="R1079" s="136">
        <f>Q1079*H1079</f>
        <v>0</v>
      </c>
      <c r="S1079" s="136">
        <v>1.9460000000000002E-2</v>
      </c>
      <c r="T1079" s="137">
        <f>S1079*H1079</f>
        <v>0.17514000000000002</v>
      </c>
      <c r="AR1079" s="138" t="s">
        <v>172</v>
      </c>
      <c r="AT1079" s="138" t="s">
        <v>144</v>
      </c>
      <c r="AU1079" s="138" t="s">
        <v>82</v>
      </c>
      <c r="AY1079" s="17" t="s">
        <v>141</v>
      </c>
      <c r="BE1079" s="139">
        <f>IF(N1079="základní",J1079,0)</f>
        <v>0</v>
      </c>
      <c r="BF1079" s="139">
        <f>IF(N1079="snížená",J1079,0)</f>
        <v>0</v>
      </c>
      <c r="BG1079" s="139">
        <f>IF(N1079="zákl. přenesená",J1079,0)</f>
        <v>0</v>
      </c>
      <c r="BH1079" s="139">
        <f>IF(N1079="sníž. přenesená",J1079,0)</f>
        <v>0</v>
      </c>
      <c r="BI1079" s="139">
        <f>IF(N1079="nulová",J1079,0)</f>
        <v>0</v>
      </c>
      <c r="BJ1079" s="17" t="s">
        <v>82</v>
      </c>
      <c r="BK1079" s="139">
        <f>ROUND(I1079*H1079,2)</f>
        <v>0</v>
      </c>
      <c r="BL1079" s="17" t="s">
        <v>172</v>
      </c>
      <c r="BM1079" s="138" t="s">
        <v>2469</v>
      </c>
    </row>
    <row r="1080" spans="2:65" s="1" customFormat="1" ht="11.25">
      <c r="B1080" s="32"/>
      <c r="D1080" s="152" t="s">
        <v>224</v>
      </c>
      <c r="F1080" s="153" t="s">
        <v>2470</v>
      </c>
      <c r="I1080" s="154"/>
      <c r="L1080" s="32"/>
      <c r="M1080" s="155"/>
      <c r="T1080" s="53"/>
      <c r="AT1080" s="17" t="s">
        <v>224</v>
      </c>
      <c r="AU1080" s="17" t="s">
        <v>82</v>
      </c>
    </row>
    <row r="1081" spans="2:65" s="12" customFormat="1" ht="11.25">
      <c r="B1081" s="158"/>
      <c r="D1081" s="156" t="s">
        <v>228</v>
      </c>
      <c r="E1081" s="159" t="s">
        <v>19</v>
      </c>
      <c r="F1081" s="160" t="s">
        <v>2471</v>
      </c>
      <c r="H1081" s="161">
        <v>9</v>
      </c>
      <c r="I1081" s="162"/>
      <c r="L1081" s="158"/>
      <c r="M1081" s="163"/>
      <c r="T1081" s="164"/>
      <c r="AT1081" s="159" t="s">
        <v>228</v>
      </c>
      <c r="AU1081" s="159" t="s">
        <v>82</v>
      </c>
      <c r="AV1081" s="12" t="s">
        <v>82</v>
      </c>
      <c r="AW1081" s="12" t="s">
        <v>35</v>
      </c>
      <c r="AX1081" s="12" t="s">
        <v>78</v>
      </c>
      <c r="AY1081" s="159" t="s">
        <v>141</v>
      </c>
    </row>
    <row r="1082" spans="2:65" s="1" customFormat="1" ht="24.2" customHeight="1">
      <c r="B1082" s="32"/>
      <c r="C1082" s="126" t="s">
        <v>1123</v>
      </c>
      <c r="D1082" s="126" t="s">
        <v>144</v>
      </c>
      <c r="E1082" s="127" t="s">
        <v>2472</v>
      </c>
      <c r="F1082" s="128" t="s">
        <v>2473</v>
      </c>
      <c r="G1082" s="129" t="s">
        <v>989</v>
      </c>
      <c r="H1082" s="130">
        <v>3</v>
      </c>
      <c r="I1082" s="131"/>
      <c r="J1082" s="132">
        <f>ROUND(I1082*H1082,2)</f>
        <v>0</v>
      </c>
      <c r="K1082" s="133"/>
      <c r="L1082" s="32"/>
      <c r="M1082" s="134" t="s">
        <v>19</v>
      </c>
      <c r="N1082" s="135" t="s">
        <v>45</v>
      </c>
      <c r="P1082" s="136">
        <f>O1082*H1082</f>
        <v>0</v>
      </c>
      <c r="Q1082" s="136">
        <v>0</v>
      </c>
      <c r="R1082" s="136">
        <f>Q1082*H1082</f>
        <v>0</v>
      </c>
      <c r="S1082" s="136">
        <v>1.4930000000000001E-2</v>
      </c>
      <c r="T1082" s="137">
        <f>S1082*H1082</f>
        <v>4.4790000000000003E-2</v>
      </c>
      <c r="AR1082" s="138" t="s">
        <v>172</v>
      </c>
      <c r="AT1082" s="138" t="s">
        <v>144</v>
      </c>
      <c r="AU1082" s="138" t="s">
        <v>82</v>
      </c>
      <c r="AY1082" s="17" t="s">
        <v>141</v>
      </c>
      <c r="BE1082" s="139">
        <f>IF(N1082="základní",J1082,0)</f>
        <v>0</v>
      </c>
      <c r="BF1082" s="139">
        <f>IF(N1082="snížená",J1082,0)</f>
        <v>0</v>
      </c>
      <c r="BG1082" s="139">
        <f>IF(N1082="zákl. přenesená",J1082,0)</f>
        <v>0</v>
      </c>
      <c r="BH1082" s="139">
        <f>IF(N1082="sníž. přenesená",J1082,0)</f>
        <v>0</v>
      </c>
      <c r="BI1082" s="139">
        <f>IF(N1082="nulová",J1082,0)</f>
        <v>0</v>
      </c>
      <c r="BJ1082" s="17" t="s">
        <v>82</v>
      </c>
      <c r="BK1082" s="139">
        <f>ROUND(I1082*H1082,2)</f>
        <v>0</v>
      </c>
      <c r="BL1082" s="17" t="s">
        <v>172</v>
      </c>
      <c r="BM1082" s="138" t="s">
        <v>2474</v>
      </c>
    </row>
    <row r="1083" spans="2:65" s="1" customFormat="1" ht="11.25">
      <c r="B1083" s="32"/>
      <c r="D1083" s="152" t="s">
        <v>224</v>
      </c>
      <c r="F1083" s="153" t="s">
        <v>2475</v>
      </c>
      <c r="I1083" s="154"/>
      <c r="L1083" s="32"/>
      <c r="M1083" s="155"/>
      <c r="T1083" s="53"/>
      <c r="AT1083" s="17" t="s">
        <v>224</v>
      </c>
      <c r="AU1083" s="17" t="s">
        <v>82</v>
      </c>
    </row>
    <row r="1084" spans="2:65" s="1" customFormat="1" ht="16.5" customHeight="1">
      <c r="B1084" s="32"/>
      <c r="C1084" s="126" t="s">
        <v>2476</v>
      </c>
      <c r="D1084" s="126" t="s">
        <v>144</v>
      </c>
      <c r="E1084" s="127" t="s">
        <v>2477</v>
      </c>
      <c r="F1084" s="128" t="s">
        <v>2478</v>
      </c>
      <c r="G1084" s="129" t="s">
        <v>989</v>
      </c>
      <c r="H1084" s="130">
        <v>9</v>
      </c>
      <c r="I1084" s="131"/>
      <c r="J1084" s="132">
        <f>ROUND(I1084*H1084,2)</f>
        <v>0</v>
      </c>
      <c r="K1084" s="133"/>
      <c r="L1084" s="32"/>
      <c r="M1084" s="134" t="s">
        <v>19</v>
      </c>
      <c r="N1084" s="135" t="s">
        <v>45</v>
      </c>
      <c r="P1084" s="136">
        <f>O1084*H1084</f>
        <v>0</v>
      </c>
      <c r="Q1084" s="136">
        <v>0</v>
      </c>
      <c r="R1084" s="136">
        <f>Q1084*H1084</f>
        <v>0</v>
      </c>
      <c r="S1084" s="136">
        <v>1.56E-3</v>
      </c>
      <c r="T1084" s="137">
        <f>S1084*H1084</f>
        <v>1.404E-2</v>
      </c>
      <c r="AR1084" s="138" t="s">
        <v>172</v>
      </c>
      <c r="AT1084" s="138" t="s">
        <v>144</v>
      </c>
      <c r="AU1084" s="138" t="s">
        <v>82</v>
      </c>
      <c r="AY1084" s="17" t="s">
        <v>141</v>
      </c>
      <c r="BE1084" s="139">
        <f>IF(N1084="základní",J1084,0)</f>
        <v>0</v>
      </c>
      <c r="BF1084" s="139">
        <f>IF(N1084="snížená",J1084,0)</f>
        <v>0</v>
      </c>
      <c r="BG1084" s="139">
        <f>IF(N1084="zákl. přenesená",J1084,0)</f>
        <v>0</v>
      </c>
      <c r="BH1084" s="139">
        <f>IF(N1084="sníž. přenesená",J1084,0)</f>
        <v>0</v>
      </c>
      <c r="BI1084" s="139">
        <f>IF(N1084="nulová",J1084,0)</f>
        <v>0</v>
      </c>
      <c r="BJ1084" s="17" t="s">
        <v>82</v>
      </c>
      <c r="BK1084" s="139">
        <f>ROUND(I1084*H1084,2)</f>
        <v>0</v>
      </c>
      <c r="BL1084" s="17" t="s">
        <v>172</v>
      </c>
      <c r="BM1084" s="138" t="s">
        <v>2479</v>
      </c>
    </row>
    <row r="1085" spans="2:65" s="1" customFormat="1" ht="11.25">
      <c r="B1085" s="32"/>
      <c r="D1085" s="152" t="s">
        <v>224</v>
      </c>
      <c r="F1085" s="153" t="s">
        <v>2480</v>
      </c>
      <c r="I1085" s="154"/>
      <c r="L1085" s="32"/>
      <c r="M1085" s="155"/>
      <c r="T1085" s="53"/>
      <c r="AT1085" s="17" t="s">
        <v>224</v>
      </c>
      <c r="AU1085" s="17" t="s">
        <v>82</v>
      </c>
    </row>
    <row r="1086" spans="2:65" s="1" customFormat="1" ht="24.2" customHeight="1">
      <c r="B1086" s="32"/>
      <c r="C1086" s="126" t="s">
        <v>1124</v>
      </c>
      <c r="D1086" s="126" t="s">
        <v>144</v>
      </c>
      <c r="E1086" s="127" t="s">
        <v>2481</v>
      </c>
      <c r="F1086" s="128" t="s">
        <v>2482</v>
      </c>
      <c r="G1086" s="129" t="s">
        <v>344</v>
      </c>
      <c r="H1086" s="130">
        <v>1</v>
      </c>
      <c r="I1086" s="131"/>
      <c r="J1086" s="132">
        <f>ROUND(I1086*H1086,2)</f>
        <v>0</v>
      </c>
      <c r="K1086" s="133"/>
      <c r="L1086" s="32"/>
      <c r="M1086" s="134" t="s">
        <v>19</v>
      </c>
      <c r="N1086" s="135" t="s">
        <v>45</v>
      </c>
      <c r="P1086" s="136">
        <f>O1086*H1086</f>
        <v>0</v>
      </c>
      <c r="Q1086" s="136">
        <v>0</v>
      </c>
      <c r="R1086" s="136">
        <f>Q1086*H1086</f>
        <v>0</v>
      </c>
      <c r="S1086" s="136">
        <v>2.2499999999999998E-3</v>
      </c>
      <c r="T1086" s="137">
        <f>S1086*H1086</f>
        <v>2.2499999999999998E-3</v>
      </c>
      <c r="AR1086" s="138" t="s">
        <v>172</v>
      </c>
      <c r="AT1086" s="138" t="s">
        <v>144</v>
      </c>
      <c r="AU1086" s="138" t="s">
        <v>82</v>
      </c>
      <c r="AY1086" s="17" t="s">
        <v>141</v>
      </c>
      <c r="BE1086" s="139">
        <f>IF(N1086="základní",J1086,0)</f>
        <v>0</v>
      </c>
      <c r="BF1086" s="139">
        <f>IF(N1086="snížená",J1086,0)</f>
        <v>0</v>
      </c>
      <c r="BG1086" s="139">
        <f>IF(N1086="zákl. přenesená",J1086,0)</f>
        <v>0</v>
      </c>
      <c r="BH1086" s="139">
        <f>IF(N1086="sníž. přenesená",J1086,0)</f>
        <v>0</v>
      </c>
      <c r="BI1086" s="139">
        <f>IF(N1086="nulová",J1086,0)</f>
        <v>0</v>
      </c>
      <c r="BJ1086" s="17" t="s">
        <v>82</v>
      </c>
      <c r="BK1086" s="139">
        <f>ROUND(I1086*H1086,2)</f>
        <v>0</v>
      </c>
      <c r="BL1086" s="17" t="s">
        <v>172</v>
      </c>
      <c r="BM1086" s="138" t="s">
        <v>2483</v>
      </c>
    </row>
    <row r="1087" spans="2:65" s="1" customFormat="1" ht="11.25">
      <c r="B1087" s="32"/>
      <c r="D1087" s="152" t="s">
        <v>224</v>
      </c>
      <c r="F1087" s="153" t="s">
        <v>2484</v>
      </c>
      <c r="I1087" s="154"/>
      <c r="L1087" s="32"/>
      <c r="M1087" s="155"/>
      <c r="T1087" s="53"/>
      <c r="AT1087" s="17" t="s">
        <v>224</v>
      </c>
      <c r="AU1087" s="17" t="s">
        <v>82</v>
      </c>
    </row>
    <row r="1088" spans="2:65" s="10" customFormat="1" ht="22.9" customHeight="1">
      <c r="B1088" s="116"/>
      <c r="D1088" s="117" t="s">
        <v>72</v>
      </c>
      <c r="E1088" s="150" t="s">
        <v>2485</v>
      </c>
      <c r="F1088" s="150" t="s">
        <v>2486</v>
      </c>
      <c r="I1088" s="119"/>
      <c r="J1088" s="151">
        <f>BK1088</f>
        <v>0</v>
      </c>
      <c r="L1088" s="116"/>
      <c r="M1088" s="121"/>
      <c r="P1088" s="122">
        <f>SUM(P1089:P1257)</f>
        <v>0</v>
      </c>
      <c r="R1088" s="122">
        <f>SUM(R1089:R1257)</f>
        <v>12.684350000000002</v>
      </c>
      <c r="T1088" s="123">
        <f>SUM(T1089:T1257)</f>
        <v>11.77552</v>
      </c>
      <c r="AR1088" s="117" t="s">
        <v>82</v>
      </c>
      <c r="AT1088" s="124" t="s">
        <v>72</v>
      </c>
      <c r="AU1088" s="124" t="s">
        <v>78</v>
      </c>
      <c r="AY1088" s="117" t="s">
        <v>141</v>
      </c>
      <c r="BK1088" s="125">
        <f>SUM(BK1089:BK1257)</f>
        <v>0</v>
      </c>
    </row>
    <row r="1089" spans="2:65" s="1" customFormat="1" ht="37.9" customHeight="1">
      <c r="B1089" s="32"/>
      <c r="C1089" s="126" t="s">
        <v>2487</v>
      </c>
      <c r="D1089" s="126" t="s">
        <v>144</v>
      </c>
      <c r="E1089" s="127" t="s">
        <v>2488</v>
      </c>
      <c r="F1089" s="128" t="s">
        <v>2489</v>
      </c>
      <c r="G1089" s="129" t="s">
        <v>147</v>
      </c>
      <c r="H1089" s="130">
        <v>4.5</v>
      </c>
      <c r="I1089" s="131"/>
      <c r="J1089" s="132">
        <f>ROUND(I1089*H1089,2)</f>
        <v>0</v>
      </c>
      <c r="K1089" s="133"/>
      <c r="L1089" s="32"/>
      <c r="M1089" s="134" t="s">
        <v>19</v>
      </c>
      <c r="N1089" s="135" t="s">
        <v>45</v>
      </c>
      <c r="P1089" s="136">
        <f>O1089*H1089</f>
        <v>0</v>
      </c>
      <c r="Q1089" s="136">
        <v>1.2199999999999999E-3</v>
      </c>
      <c r="R1089" s="136">
        <f>Q1089*H1089</f>
        <v>5.4900000000000001E-3</v>
      </c>
      <c r="S1089" s="136">
        <v>0</v>
      </c>
      <c r="T1089" s="137">
        <f>S1089*H1089</f>
        <v>0</v>
      </c>
      <c r="AR1089" s="138" t="s">
        <v>172</v>
      </c>
      <c r="AT1089" s="138" t="s">
        <v>144</v>
      </c>
      <c r="AU1089" s="138" t="s">
        <v>82</v>
      </c>
      <c r="AY1089" s="17" t="s">
        <v>141</v>
      </c>
      <c r="BE1089" s="139">
        <f>IF(N1089="základní",J1089,0)</f>
        <v>0</v>
      </c>
      <c r="BF1089" s="139">
        <f>IF(N1089="snížená",J1089,0)</f>
        <v>0</v>
      </c>
      <c r="BG1089" s="139">
        <f>IF(N1089="zákl. přenesená",J1089,0)</f>
        <v>0</v>
      </c>
      <c r="BH1089" s="139">
        <f>IF(N1089="sníž. přenesená",J1089,0)</f>
        <v>0</v>
      </c>
      <c r="BI1089" s="139">
        <f>IF(N1089="nulová",J1089,0)</f>
        <v>0</v>
      </c>
      <c r="BJ1089" s="17" t="s">
        <v>82</v>
      </c>
      <c r="BK1089" s="139">
        <f>ROUND(I1089*H1089,2)</f>
        <v>0</v>
      </c>
      <c r="BL1089" s="17" t="s">
        <v>172</v>
      </c>
      <c r="BM1089" s="138" t="s">
        <v>2490</v>
      </c>
    </row>
    <row r="1090" spans="2:65" s="1" customFormat="1" ht="11.25">
      <c r="B1090" s="32"/>
      <c r="D1090" s="152" t="s">
        <v>224</v>
      </c>
      <c r="F1090" s="153" t="s">
        <v>2491</v>
      </c>
      <c r="I1090" s="154"/>
      <c r="L1090" s="32"/>
      <c r="M1090" s="155"/>
      <c r="T1090" s="53"/>
      <c r="AT1090" s="17" t="s">
        <v>224</v>
      </c>
      <c r="AU1090" s="17" t="s">
        <v>82</v>
      </c>
    </row>
    <row r="1091" spans="2:65" s="1" customFormat="1" ht="37.9" customHeight="1">
      <c r="B1091" s="32"/>
      <c r="C1091" s="126" t="s">
        <v>1125</v>
      </c>
      <c r="D1091" s="126" t="s">
        <v>144</v>
      </c>
      <c r="E1091" s="127" t="s">
        <v>2492</v>
      </c>
      <c r="F1091" s="128" t="s">
        <v>2493</v>
      </c>
      <c r="G1091" s="129" t="s">
        <v>162</v>
      </c>
      <c r="H1091" s="130">
        <v>11</v>
      </c>
      <c r="I1091" s="131"/>
      <c r="J1091" s="132">
        <f>ROUND(I1091*H1091,2)</f>
        <v>0</v>
      </c>
      <c r="K1091" s="133"/>
      <c r="L1091" s="32"/>
      <c r="M1091" s="134" t="s">
        <v>19</v>
      </c>
      <c r="N1091" s="135" t="s">
        <v>45</v>
      </c>
      <c r="P1091" s="136">
        <f>O1091*H1091</f>
        <v>0</v>
      </c>
      <c r="Q1091" s="136">
        <v>1.1560000000000001E-2</v>
      </c>
      <c r="R1091" s="136">
        <f>Q1091*H1091</f>
        <v>0.12716</v>
      </c>
      <c r="S1091" s="136">
        <v>0</v>
      </c>
      <c r="T1091" s="137">
        <f>S1091*H1091</f>
        <v>0</v>
      </c>
      <c r="AR1091" s="138" t="s">
        <v>172</v>
      </c>
      <c r="AT1091" s="138" t="s">
        <v>144</v>
      </c>
      <c r="AU1091" s="138" t="s">
        <v>82</v>
      </c>
      <c r="AY1091" s="17" t="s">
        <v>141</v>
      </c>
      <c r="BE1091" s="139">
        <f>IF(N1091="základní",J1091,0)</f>
        <v>0</v>
      </c>
      <c r="BF1091" s="139">
        <f>IF(N1091="snížená",J1091,0)</f>
        <v>0</v>
      </c>
      <c r="BG1091" s="139">
        <f>IF(N1091="zákl. přenesená",J1091,0)</f>
        <v>0</v>
      </c>
      <c r="BH1091" s="139">
        <f>IF(N1091="sníž. přenesená",J1091,0)</f>
        <v>0</v>
      </c>
      <c r="BI1091" s="139">
        <f>IF(N1091="nulová",J1091,0)</f>
        <v>0</v>
      </c>
      <c r="BJ1091" s="17" t="s">
        <v>82</v>
      </c>
      <c r="BK1091" s="139">
        <f>ROUND(I1091*H1091,2)</f>
        <v>0</v>
      </c>
      <c r="BL1091" s="17" t="s">
        <v>172</v>
      </c>
      <c r="BM1091" s="138" t="s">
        <v>2494</v>
      </c>
    </row>
    <row r="1092" spans="2:65" s="1" customFormat="1" ht="11.25">
      <c r="B1092" s="32"/>
      <c r="D1092" s="152" t="s">
        <v>224</v>
      </c>
      <c r="F1092" s="153" t="s">
        <v>2495</v>
      </c>
      <c r="I1092" s="154"/>
      <c r="L1092" s="32"/>
      <c r="M1092" s="155"/>
      <c r="T1092" s="53"/>
      <c r="AT1092" s="17" t="s">
        <v>224</v>
      </c>
      <c r="AU1092" s="17" t="s">
        <v>82</v>
      </c>
    </row>
    <row r="1093" spans="2:65" s="12" customFormat="1" ht="11.25">
      <c r="B1093" s="158"/>
      <c r="D1093" s="156" t="s">
        <v>228</v>
      </c>
      <c r="E1093" s="159" t="s">
        <v>19</v>
      </c>
      <c r="F1093" s="160" t="s">
        <v>2496</v>
      </c>
      <c r="H1093" s="161">
        <v>7.8330000000000002</v>
      </c>
      <c r="I1093" s="162"/>
      <c r="L1093" s="158"/>
      <c r="M1093" s="163"/>
      <c r="T1093" s="164"/>
      <c r="AT1093" s="159" t="s">
        <v>228</v>
      </c>
      <c r="AU1093" s="159" t="s">
        <v>82</v>
      </c>
      <c r="AV1093" s="12" t="s">
        <v>82</v>
      </c>
      <c r="AW1093" s="12" t="s">
        <v>35</v>
      </c>
      <c r="AX1093" s="12" t="s">
        <v>73</v>
      </c>
      <c r="AY1093" s="159" t="s">
        <v>141</v>
      </c>
    </row>
    <row r="1094" spans="2:65" s="12" customFormat="1" ht="11.25">
      <c r="B1094" s="158"/>
      <c r="D1094" s="156" t="s">
        <v>228</v>
      </c>
      <c r="E1094" s="159" t="s">
        <v>19</v>
      </c>
      <c r="F1094" s="160" t="s">
        <v>2497</v>
      </c>
      <c r="H1094" s="161">
        <v>2.8</v>
      </c>
      <c r="I1094" s="162"/>
      <c r="L1094" s="158"/>
      <c r="M1094" s="163"/>
      <c r="T1094" s="164"/>
      <c r="AT1094" s="159" t="s">
        <v>228</v>
      </c>
      <c r="AU1094" s="159" t="s">
        <v>82</v>
      </c>
      <c r="AV1094" s="12" t="s">
        <v>82</v>
      </c>
      <c r="AW1094" s="12" t="s">
        <v>35</v>
      </c>
      <c r="AX1094" s="12" t="s">
        <v>73</v>
      </c>
      <c r="AY1094" s="159" t="s">
        <v>141</v>
      </c>
    </row>
    <row r="1095" spans="2:65" s="13" customFormat="1" ht="11.25">
      <c r="B1095" s="165"/>
      <c r="D1095" s="156" t="s">
        <v>228</v>
      </c>
      <c r="E1095" s="166" t="s">
        <v>19</v>
      </c>
      <c r="F1095" s="167" t="s">
        <v>256</v>
      </c>
      <c r="H1095" s="168">
        <v>10.632999999999999</v>
      </c>
      <c r="I1095" s="169"/>
      <c r="L1095" s="165"/>
      <c r="M1095" s="170"/>
      <c r="T1095" s="171"/>
      <c r="AT1095" s="166" t="s">
        <v>228</v>
      </c>
      <c r="AU1095" s="166" t="s">
        <v>82</v>
      </c>
      <c r="AV1095" s="13" t="s">
        <v>95</v>
      </c>
      <c r="AW1095" s="13" t="s">
        <v>35</v>
      </c>
      <c r="AX1095" s="13" t="s">
        <v>73</v>
      </c>
      <c r="AY1095" s="166" t="s">
        <v>141</v>
      </c>
    </row>
    <row r="1096" spans="2:65" s="12" customFormat="1" ht="11.25">
      <c r="B1096" s="158"/>
      <c r="D1096" s="156" t="s">
        <v>228</v>
      </c>
      <c r="E1096" s="159" t="s">
        <v>19</v>
      </c>
      <c r="F1096" s="160" t="s">
        <v>180</v>
      </c>
      <c r="H1096" s="161">
        <v>11</v>
      </c>
      <c r="I1096" s="162"/>
      <c r="L1096" s="158"/>
      <c r="M1096" s="163"/>
      <c r="T1096" s="164"/>
      <c r="AT1096" s="159" t="s">
        <v>228</v>
      </c>
      <c r="AU1096" s="159" t="s">
        <v>82</v>
      </c>
      <c r="AV1096" s="12" t="s">
        <v>82</v>
      </c>
      <c r="AW1096" s="12" t="s">
        <v>35</v>
      </c>
      <c r="AX1096" s="12" t="s">
        <v>78</v>
      </c>
      <c r="AY1096" s="159" t="s">
        <v>141</v>
      </c>
    </row>
    <row r="1097" spans="2:65" s="1" customFormat="1" ht="24.2" customHeight="1">
      <c r="B1097" s="32"/>
      <c r="C1097" s="126" t="s">
        <v>2498</v>
      </c>
      <c r="D1097" s="126" t="s">
        <v>144</v>
      </c>
      <c r="E1097" s="127" t="s">
        <v>2499</v>
      </c>
      <c r="F1097" s="128" t="s">
        <v>2500</v>
      </c>
      <c r="G1097" s="129" t="s">
        <v>171</v>
      </c>
      <c r="H1097" s="130">
        <v>85</v>
      </c>
      <c r="I1097" s="131"/>
      <c r="J1097" s="132">
        <f>ROUND(I1097*H1097,2)</f>
        <v>0</v>
      </c>
      <c r="K1097" s="133"/>
      <c r="L1097" s="32"/>
      <c r="M1097" s="134" t="s">
        <v>19</v>
      </c>
      <c r="N1097" s="135" t="s">
        <v>45</v>
      </c>
      <c r="P1097" s="136">
        <f>O1097*H1097</f>
        <v>0</v>
      </c>
      <c r="Q1097" s="136">
        <v>7.1799999999999998E-3</v>
      </c>
      <c r="R1097" s="136">
        <f>Q1097*H1097</f>
        <v>0.61029999999999995</v>
      </c>
      <c r="S1097" s="136">
        <v>0</v>
      </c>
      <c r="T1097" s="137">
        <f>S1097*H1097</f>
        <v>0</v>
      </c>
      <c r="AR1097" s="138" t="s">
        <v>172</v>
      </c>
      <c r="AT1097" s="138" t="s">
        <v>144</v>
      </c>
      <c r="AU1097" s="138" t="s">
        <v>82</v>
      </c>
      <c r="AY1097" s="17" t="s">
        <v>141</v>
      </c>
      <c r="BE1097" s="139">
        <f>IF(N1097="základní",J1097,0)</f>
        <v>0</v>
      </c>
      <c r="BF1097" s="139">
        <f>IF(N1097="snížená",J1097,0)</f>
        <v>0</v>
      </c>
      <c r="BG1097" s="139">
        <f>IF(N1097="zákl. přenesená",J1097,0)</f>
        <v>0</v>
      </c>
      <c r="BH1097" s="139">
        <f>IF(N1097="sníž. přenesená",J1097,0)</f>
        <v>0</v>
      </c>
      <c r="BI1097" s="139">
        <f>IF(N1097="nulová",J1097,0)</f>
        <v>0</v>
      </c>
      <c r="BJ1097" s="17" t="s">
        <v>82</v>
      </c>
      <c r="BK1097" s="139">
        <f>ROUND(I1097*H1097,2)</f>
        <v>0</v>
      </c>
      <c r="BL1097" s="17" t="s">
        <v>172</v>
      </c>
      <c r="BM1097" s="138" t="s">
        <v>2501</v>
      </c>
    </row>
    <row r="1098" spans="2:65" s="14" customFormat="1" ht="11.25">
      <c r="B1098" s="183"/>
      <c r="D1098" s="156" t="s">
        <v>228</v>
      </c>
      <c r="E1098" s="184" t="s">
        <v>19</v>
      </c>
      <c r="F1098" s="185" t="s">
        <v>2502</v>
      </c>
      <c r="H1098" s="184" t="s">
        <v>19</v>
      </c>
      <c r="I1098" s="186"/>
      <c r="L1098" s="183"/>
      <c r="M1098" s="187"/>
      <c r="T1098" s="188"/>
      <c r="AT1098" s="184" t="s">
        <v>228</v>
      </c>
      <c r="AU1098" s="184" t="s">
        <v>82</v>
      </c>
      <c r="AV1098" s="14" t="s">
        <v>78</v>
      </c>
      <c r="AW1098" s="14" t="s">
        <v>35</v>
      </c>
      <c r="AX1098" s="14" t="s">
        <v>73</v>
      </c>
      <c r="AY1098" s="184" t="s">
        <v>141</v>
      </c>
    </row>
    <row r="1099" spans="2:65" s="12" customFormat="1" ht="11.25">
      <c r="B1099" s="158"/>
      <c r="D1099" s="156" t="s">
        <v>228</v>
      </c>
      <c r="E1099" s="159" t="s">
        <v>19</v>
      </c>
      <c r="F1099" s="160" t="s">
        <v>2503</v>
      </c>
      <c r="H1099" s="161">
        <v>81.239999999999995</v>
      </c>
      <c r="I1099" s="162"/>
      <c r="L1099" s="158"/>
      <c r="M1099" s="163"/>
      <c r="T1099" s="164"/>
      <c r="AT1099" s="159" t="s">
        <v>228</v>
      </c>
      <c r="AU1099" s="159" t="s">
        <v>82</v>
      </c>
      <c r="AV1099" s="12" t="s">
        <v>82</v>
      </c>
      <c r="AW1099" s="12" t="s">
        <v>35</v>
      </c>
      <c r="AX1099" s="12" t="s">
        <v>73</v>
      </c>
      <c r="AY1099" s="159" t="s">
        <v>141</v>
      </c>
    </row>
    <row r="1100" spans="2:65" s="14" customFormat="1" ht="11.25">
      <c r="B1100" s="183"/>
      <c r="D1100" s="156" t="s">
        <v>228</v>
      </c>
      <c r="E1100" s="184" t="s">
        <v>19</v>
      </c>
      <c r="F1100" s="185" t="s">
        <v>2504</v>
      </c>
      <c r="H1100" s="184" t="s">
        <v>19</v>
      </c>
      <c r="I1100" s="186"/>
      <c r="L1100" s="183"/>
      <c r="M1100" s="187"/>
      <c r="T1100" s="188"/>
      <c r="AT1100" s="184" t="s">
        <v>228</v>
      </c>
      <c r="AU1100" s="184" t="s">
        <v>82</v>
      </c>
      <c r="AV1100" s="14" t="s">
        <v>78</v>
      </c>
      <c r="AW1100" s="14" t="s">
        <v>35</v>
      </c>
      <c r="AX1100" s="14" t="s">
        <v>73</v>
      </c>
      <c r="AY1100" s="184" t="s">
        <v>141</v>
      </c>
    </row>
    <row r="1101" spans="2:65" s="12" customFormat="1" ht="11.25">
      <c r="B1101" s="158"/>
      <c r="D1101" s="156" t="s">
        <v>228</v>
      </c>
      <c r="E1101" s="159" t="s">
        <v>19</v>
      </c>
      <c r="F1101" s="160" t="s">
        <v>2505</v>
      </c>
      <c r="H1101" s="161">
        <v>3.5</v>
      </c>
      <c r="I1101" s="162"/>
      <c r="L1101" s="158"/>
      <c r="M1101" s="163"/>
      <c r="T1101" s="164"/>
      <c r="AT1101" s="159" t="s">
        <v>228</v>
      </c>
      <c r="AU1101" s="159" t="s">
        <v>82</v>
      </c>
      <c r="AV1101" s="12" t="s">
        <v>82</v>
      </c>
      <c r="AW1101" s="12" t="s">
        <v>35</v>
      </c>
      <c r="AX1101" s="12" t="s">
        <v>73</v>
      </c>
      <c r="AY1101" s="159" t="s">
        <v>141</v>
      </c>
    </row>
    <row r="1102" spans="2:65" s="13" customFormat="1" ht="11.25">
      <c r="B1102" s="165"/>
      <c r="D1102" s="156" t="s">
        <v>228</v>
      </c>
      <c r="E1102" s="166" t="s">
        <v>19</v>
      </c>
      <c r="F1102" s="167" t="s">
        <v>256</v>
      </c>
      <c r="H1102" s="168">
        <v>84.74</v>
      </c>
      <c r="I1102" s="169"/>
      <c r="L1102" s="165"/>
      <c r="M1102" s="170"/>
      <c r="T1102" s="171"/>
      <c r="AT1102" s="166" t="s">
        <v>228</v>
      </c>
      <c r="AU1102" s="166" t="s">
        <v>82</v>
      </c>
      <c r="AV1102" s="13" t="s">
        <v>95</v>
      </c>
      <c r="AW1102" s="13" t="s">
        <v>35</v>
      </c>
      <c r="AX1102" s="13" t="s">
        <v>73</v>
      </c>
      <c r="AY1102" s="166" t="s">
        <v>141</v>
      </c>
    </row>
    <row r="1103" spans="2:65" s="12" customFormat="1" ht="11.25">
      <c r="B1103" s="158"/>
      <c r="D1103" s="156" t="s">
        <v>228</v>
      </c>
      <c r="E1103" s="159" t="s">
        <v>19</v>
      </c>
      <c r="F1103" s="160" t="s">
        <v>727</v>
      </c>
      <c r="H1103" s="161">
        <v>85</v>
      </c>
      <c r="I1103" s="162"/>
      <c r="L1103" s="158"/>
      <c r="M1103" s="163"/>
      <c r="T1103" s="164"/>
      <c r="AT1103" s="159" t="s">
        <v>228</v>
      </c>
      <c r="AU1103" s="159" t="s">
        <v>82</v>
      </c>
      <c r="AV1103" s="12" t="s">
        <v>82</v>
      </c>
      <c r="AW1103" s="12" t="s">
        <v>35</v>
      </c>
      <c r="AX1103" s="12" t="s">
        <v>78</v>
      </c>
      <c r="AY1103" s="159" t="s">
        <v>141</v>
      </c>
    </row>
    <row r="1104" spans="2:65" s="1" customFormat="1" ht="24.2" customHeight="1">
      <c r="B1104" s="32"/>
      <c r="C1104" s="172" t="s">
        <v>1130</v>
      </c>
      <c r="D1104" s="172" t="s">
        <v>258</v>
      </c>
      <c r="E1104" s="173" t="s">
        <v>2506</v>
      </c>
      <c r="F1104" s="174" t="s">
        <v>2507</v>
      </c>
      <c r="G1104" s="175" t="s">
        <v>261</v>
      </c>
      <c r="H1104" s="176">
        <v>2.5</v>
      </c>
      <c r="I1104" s="177"/>
      <c r="J1104" s="178">
        <f>ROUND(I1104*H1104,2)</f>
        <v>0</v>
      </c>
      <c r="K1104" s="179"/>
      <c r="L1104" s="180"/>
      <c r="M1104" s="181" t="s">
        <v>19</v>
      </c>
      <c r="N1104" s="182" t="s">
        <v>45</v>
      </c>
      <c r="P1104" s="136">
        <f>O1104*H1104</f>
        <v>0</v>
      </c>
      <c r="Q1104" s="136">
        <v>1</v>
      </c>
      <c r="R1104" s="136">
        <f>Q1104*H1104</f>
        <v>2.5</v>
      </c>
      <c r="S1104" s="136">
        <v>0</v>
      </c>
      <c r="T1104" s="137">
        <f>S1104*H1104</f>
        <v>0</v>
      </c>
      <c r="AR1104" s="138" t="s">
        <v>201</v>
      </c>
      <c r="AT1104" s="138" t="s">
        <v>258</v>
      </c>
      <c r="AU1104" s="138" t="s">
        <v>82</v>
      </c>
      <c r="AY1104" s="17" t="s">
        <v>141</v>
      </c>
      <c r="BE1104" s="139">
        <f>IF(N1104="základní",J1104,0)</f>
        <v>0</v>
      </c>
      <c r="BF1104" s="139">
        <f>IF(N1104="snížená",J1104,0)</f>
        <v>0</v>
      </c>
      <c r="BG1104" s="139">
        <f>IF(N1104="zákl. přenesená",J1104,0)</f>
        <v>0</v>
      </c>
      <c r="BH1104" s="139">
        <f>IF(N1104="sníž. přenesená",J1104,0)</f>
        <v>0</v>
      </c>
      <c r="BI1104" s="139">
        <f>IF(N1104="nulová",J1104,0)</f>
        <v>0</v>
      </c>
      <c r="BJ1104" s="17" t="s">
        <v>82</v>
      </c>
      <c r="BK1104" s="139">
        <f>ROUND(I1104*H1104,2)</f>
        <v>0</v>
      </c>
      <c r="BL1104" s="17" t="s">
        <v>172</v>
      </c>
      <c r="BM1104" s="138" t="s">
        <v>2508</v>
      </c>
    </row>
    <row r="1105" spans="2:65" s="14" customFormat="1" ht="11.25">
      <c r="B1105" s="183"/>
      <c r="D1105" s="156" t="s">
        <v>228</v>
      </c>
      <c r="E1105" s="184" t="s">
        <v>19</v>
      </c>
      <c r="F1105" s="185" t="s">
        <v>2509</v>
      </c>
      <c r="H1105" s="184" t="s">
        <v>19</v>
      </c>
      <c r="I1105" s="186"/>
      <c r="L1105" s="183"/>
      <c r="M1105" s="187"/>
      <c r="T1105" s="188"/>
      <c r="AT1105" s="184" t="s">
        <v>228</v>
      </c>
      <c r="AU1105" s="184" t="s">
        <v>82</v>
      </c>
      <c r="AV1105" s="14" t="s">
        <v>78</v>
      </c>
      <c r="AW1105" s="14" t="s">
        <v>35</v>
      </c>
      <c r="AX1105" s="14" t="s">
        <v>73</v>
      </c>
      <c r="AY1105" s="184" t="s">
        <v>141</v>
      </c>
    </row>
    <row r="1106" spans="2:65" s="12" customFormat="1" ht="11.25">
      <c r="B1106" s="158"/>
      <c r="D1106" s="156" t="s">
        <v>228</v>
      </c>
      <c r="E1106" s="159" t="s">
        <v>19</v>
      </c>
      <c r="F1106" s="160" t="s">
        <v>2510</v>
      </c>
      <c r="H1106" s="161">
        <v>2.4990000000000001</v>
      </c>
      <c r="I1106" s="162"/>
      <c r="L1106" s="158"/>
      <c r="M1106" s="163"/>
      <c r="T1106" s="164"/>
      <c r="AT1106" s="159" t="s">
        <v>228</v>
      </c>
      <c r="AU1106" s="159" t="s">
        <v>82</v>
      </c>
      <c r="AV1106" s="12" t="s">
        <v>82</v>
      </c>
      <c r="AW1106" s="12" t="s">
        <v>35</v>
      </c>
      <c r="AX1106" s="12" t="s">
        <v>73</v>
      </c>
      <c r="AY1106" s="159" t="s">
        <v>141</v>
      </c>
    </row>
    <row r="1107" spans="2:65" s="12" customFormat="1" ht="11.25">
      <c r="B1107" s="158"/>
      <c r="D1107" s="156" t="s">
        <v>228</v>
      </c>
      <c r="E1107" s="159" t="s">
        <v>19</v>
      </c>
      <c r="F1107" s="160" t="s">
        <v>2156</v>
      </c>
      <c r="H1107" s="161">
        <v>2.5</v>
      </c>
      <c r="I1107" s="162"/>
      <c r="L1107" s="158"/>
      <c r="M1107" s="163"/>
      <c r="T1107" s="164"/>
      <c r="AT1107" s="159" t="s">
        <v>228</v>
      </c>
      <c r="AU1107" s="159" t="s">
        <v>82</v>
      </c>
      <c r="AV1107" s="12" t="s">
        <v>82</v>
      </c>
      <c r="AW1107" s="12" t="s">
        <v>35</v>
      </c>
      <c r="AX1107" s="12" t="s">
        <v>78</v>
      </c>
      <c r="AY1107" s="159" t="s">
        <v>141</v>
      </c>
    </row>
    <row r="1108" spans="2:65" s="1" customFormat="1" ht="33" customHeight="1">
      <c r="B1108" s="32"/>
      <c r="C1108" s="126" t="s">
        <v>2511</v>
      </c>
      <c r="D1108" s="126" t="s">
        <v>144</v>
      </c>
      <c r="E1108" s="127" t="s">
        <v>2512</v>
      </c>
      <c r="F1108" s="128" t="s">
        <v>2513</v>
      </c>
      <c r="G1108" s="129" t="s">
        <v>162</v>
      </c>
      <c r="H1108" s="130">
        <v>92</v>
      </c>
      <c r="I1108" s="131"/>
      <c r="J1108" s="132">
        <f>ROUND(I1108*H1108,2)</f>
        <v>0</v>
      </c>
      <c r="K1108" s="133"/>
      <c r="L1108" s="32"/>
      <c r="M1108" s="134" t="s">
        <v>19</v>
      </c>
      <c r="N1108" s="135" t="s">
        <v>45</v>
      </c>
      <c r="P1108" s="136">
        <f>O1108*H1108</f>
        <v>0</v>
      </c>
      <c r="Q1108" s="136">
        <v>0</v>
      </c>
      <c r="R1108" s="136">
        <f>Q1108*H1108</f>
        <v>0</v>
      </c>
      <c r="S1108" s="136">
        <v>0</v>
      </c>
      <c r="T1108" s="137">
        <f>S1108*H1108</f>
        <v>0</v>
      </c>
      <c r="AR1108" s="138" t="s">
        <v>172</v>
      </c>
      <c r="AT1108" s="138" t="s">
        <v>144</v>
      </c>
      <c r="AU1108" s="138" t="s">
        <v>82</v>
      </c>
      <c r="AY1108" s="17" t="s">
        <v>141</v>
      </c>
      <c r="BE1108" s="139">
        <f>IF(N1108="základní",J1108,0)</f>
        <v>0</v>
      </c>
      <c r="BF1108" s="139">
        <f>IF(N1108="snížená",J1108,0)</f>
        <v>0</v>
      </c>
      <c r="BG1108" s="139">
        <f>IF(N1108="zákl. přenesená",J1108,0)</f>
        <v>0</v>
      </c>
      <c r="BH1108" s="139">
        <f>IF(N1108="sníž. přenesená",J1108,0)</f>
        <v>0</v>
      </c>
      <c r="BI1108" s="139">
        <f>IF(N1108="nulová",J1108,0)</f>
        <v>0</v>
      </c>
      <c r="BJ1108" s="17" t="s">
        <v>82</v>
      </c>
      <c r="BK1108" s="139">
        <f>ROUND(I1108*H1108,2)</f>
        <v>0</v>
      </c>
      <c r="BL1108" s="17" t="s">
        <v>172</v>
      </c>
      <c r="BM1108" s="138" t="s">
        <v>2514</v>
      </c>
    </row>
    <row r="1109" spans="2:65" s="1" customFormat="1" ht="11.25">
      <c r="B1109" s="32"/>
      <c r="D1109" s="152" t="s">
        <v>224</v>
      </c>
      <c r="F1109" s="153" t="s">
        <v>2515</v>
      </c>
      <c r="I1109" s="154"/>
      <c r="L1109" s="32"/>
      <c r="M1109" s="155"/>
      <c r="T1109" s="53"/>
      <c r="AT1109" s="17" t="s">
        <v>224</v>
      </c>
      <c r="AU1109" s="17" t="s">
        <v>82</v>
      </c>
    </row>
    <row r="1110" spans="2:65" s="1" customFormat="1" ht="24.2" customHeight="1">
      <c r="B1110" s="32"/>
      <c r="C1110" s="172" t="s">
        <v>1133</v>
      </c>
      <c r="D1110" s="172" t="s">
        <v>258</v>
      </c>
      <c r="E1110" s="173" t="s">
        <v>2516</v>
      </c>
      <c r="F1110" s="174" t="s">
        <v>2517</v>
      </c>
      <c r="G1110" s="175" t="s">
        <v>147</v>
      </c>
      <c r="H1110" s="176">
        <v>2.5</v>
      </c>
      <c r="I1110" s="177"/>
      <c r="J1110" s="178">
        <f>ROUND(I1110*H1110,2)</f>
        <v>0</v>
      </c>
      <c r="K1110" s="179"/>
      <c r="L1110" s="180"/>
      <c r="M1110" s="181" t="s">
        <v>19</v>
      </c>
      <c r="N1110" s="182" t="s">
        <v>45</v>
      </c>
      <c r="P1110" s="136">
        <f>O1110*H1110</f>
        <v>0</v>
      </c>
      <c r="Q1110" s="136">
        <v>0.55000000000000004</v>
      </c>
      <c r="R1110" s="136">
        <f>Q1110*H1110</f>
        <v>1.375</v>
      </c>
      <c r="S1110" s="136">
        <v>0</v>
      </c>
      <c r="T1110" s="137">
        <f>S1110*H1110</f>
        <v>0</v>
      </c>
      <c r="AR1110" s="138" t="s">
        <v>201</v>
      </c>
      <c r="AT1110" s="138" t="s">
        <v>258</v>
      </c>
      <c r="AU1110" s="138" t="s">
        <v>82</v>
      </c>
      <c r="AY1110" s="17" t="s">
        <v>141</v>
      </c>
      <c r="BE1110" s="139">
        <f>IF(N1110="základní",J1110,0)</f>
        <v>0</v>
      </c>
      <c r="BF1110" s="139">
        <f>IF(N1110="snížená",J1110,0)</f>
        <v>0</v>
      </c>
      <c r="BG1110" s="139">
        <f>IF(N1110="zákl. přenesená",J1110,0)</f>
        <v>0</v>
      </c>
      <c r="BH1110" s="139">
        <f>IF(N1110="sníž. přenesená",J1110,0)</f>
        <v>0</v>
      </c>
      <c r="BI1110" s="139">
        <f>IF(N1110="nulová",J1110,0)</f>
        <v>0</v>
      </c>
      <c r="BJ1110" s="17" t="s">
        <v>82</v>
      </c>
      <c r="BK1110" s="139">
        <f>ROUND(I1110*H1110,2)</f>
        <v>0</v>
      </c>
      <c r="BL1110" s="17" t="s">
        <v>172</v>
      </c>
      <c r="BM1110" s="138" t="s">
        <v>2518</v>
      </c>
    </row>
    <row r="1111" spans="2:65" s="12" customFormat="1" ht="11.25">
      <c r="B1111" s="158"/>
      <c r="D1111" s="156" t="s">
        <v>228</v>
      </c>
      <c r="E1111" s="159" t="s">
        <v>19</v>
      </c>
      <c r="F1111" s="160" t="s">
        <v>2519</v>
      </c>
      <c r="H1111" s="161">
        <v>0.91</v>
      </c>
      <c r="I1111" s="162"/>
      <c r="L1111" s="158"/>
      <c r="M1111" s="163"/>
      <c r="T1111" s="164"/>
      <c r="AT1111" s="159" t="s">
        <v>228</v>
      </c>
      <c r="AU1111" s="159" t="s">
        <v>82</v>
      </c>
      <c r="AV1111" s="12" t="s">
        <v>82</v>
      </c>
      <c r="AW1111" s="12" t="s">
        <v>35</v>
      </c>
      <c r="AX1111" s="12" t="s">
        <v>73</v>
      </c>
      <c r="AY1111" s="159" t="s">
        <v>141</v>
      </c>
    </row>
    <row r="1112" spans="2:65" s="12" customFormat="1" ht="11.25">
      <c r="B1112" s="158"/>
      <c r="D1112" s="156" t="s">
        <v>228</v>
      </c>
      <c r="E1112" s="159" t="s">
        <v>19</v>
      </c>
      <c r="F1112" s="160" t="s">
        <v>2520</v>
      </c>
      <c r="H1112" s="161">
        <v>1.21</v>
      </c>
      <c r="I1112" s="162"/>
      <c r="L1112" s="158"/>
      <c r="M1112" s="163"/>
      <c r="T1112" s="164"/>
      <c r="AT1112" s="159" t="s">
        <v>228</v>
      </c>
      <c r="AU1112" s="159" t="s">
        <v>82</v>
      </c>
      <c r="AV1112" s="12" t="s">
        <v>82</v>
      </c>
      <c r="AW1112" s="12" t="s">
        <v>35</v>
      </c>
      <c r="AX1112" s="12" t="s">
        <v>73</v>
      </c>
      <c r="AY1112" s="159" t="s">
        <v>141</v>
      </c>
    </row>
    <row r="1113" spans="2:65" s="12" customFormat="1" ht="11.25">
      <c r="B1113" s="158"/>
      <c r="D1113" s="156" t="s">
        <v>228</v>
      </c>
      <c r="E1113" s="159" t="s">
        <v>19</v>
      </c>
      <c r="F1113" s="160" t="s">
        <v>2521</v>
      </c>
      <c r="H1113" s="161">
        <v>0.309</v>
      </c>
      <c r="I1113" s="162"/>
      <c r="L1113" s="158"/>
      <c r="M1113" s="163"/>
      <c r="T1113" s="164"/>
      <c r="AT1113" s="159" t="s">
        <v>228</v>
      </c>
      <c r="AU1113" s="159" t="s">
        <v>82</v>
      </c>
      <c r="AV1113" s="12" t="s">
        <v>82</v>
      </c>
      <c r="AW1113" s="12" t="s">
        <v>35</v>
      </c>
      <c r="AX1113" s="12" t="s">
        <v>73</v>
      </c>
      <c r="AY1113" s="159" t="s">
        <v>141</v>
      </c>
    </row>
    <row r="1114" spans="2:65" s="13" customFormat="1" ht="11.25">
      <c r="B1114" s="165"/>
      <c r="D1114" s="156" t="s">
        <v>228</v>
      </c>
      <c r="E1114" s="166" t="s">
        <v>19</v>
      </c>
      <c r="F1114" s="167" t="s">
        <v>256</v>
      </c>
      <c r="H1114" s="168">
        <v>2.4290000000000003</v>
      </c>
      <c r="I1114" s="169"/>
      <c r="L1114" s="165"/>
      <c r="M1114" s="170"/>
      <c r="T1114" s="171"/>
      <c r="AT1114" s="166" t="s">
        <v>228</v>
      </c>
      <c r="AU1114" s="166" t="s">
        <v>82</v>
      </c>
      <c r="AV1114" s="13" t="s">
        <v>95</v>
      </c>
      <c r="AW1114" s="13" t="s">
        <v>35</v>
      </c>
      <c r="AX1114" s="13" t="s">
        <v>73</v>
      </c>
      <c r="AY1114" s="166" t="s">
        <v>141</v>
      </c>
    </row>
    <row r="1115" spans="2:65" s="12" customFormat="1" ht="11.25">
      <c r="B1115" s="158"/>
      <c r="D1115" s="156" t="s">
        <v>228</v>
      </c>
      <c r="E1115" s="159" t="s">
        <v>19</v>
      </c>
      <c r="F1115" s="160" t="s">
        <v>2156</v>
      </c>
      <c r="H1115" s="161">
        <v>2.5</v>
      </c>
      <c r="I1115" s="162"/>
      <c r="L1115" s="158"/>
      <c r="M1115" s="163"/>
      <c r="T1115" s="164"/>
      <c r="AT1115" s="159" t="s">
        <v>228</v>
      </c>
      <c r="AU1115" s="159" t="s">
        <v>82</v>
      </c>
      <c r="AV1115" s="12" t="s">
        <v>82</v>
      </c>
      <c r="AW1115" s="12" t="s">
        <v>35</v>
      </c>
      <c r="AX1115" s="12" t="s">
        <v>78</v>
      </c>
      <c r="AY1115" s="159" t="s">
        <v>141</v>
      </c>
    </row>
    <row r="1116" spans="2:65" s="1" customFormat="1" ht="55.5" customHeight="1">
      <c r="B1116" s="32"/>
      <c r="C1116" s="126" t="s">
        <v>2522</v>
      </c>
      <c r="D1116" s="126" t="s">
        <v>144</v>
      </c>
      <c r="E1116" s="127" t="s">
        <v>2523</v>
      </c>
      <c r="F1116" s="128" t="s">
        <v>2524</v>
      </c>
      <c r="G1116" s="129" t="s">
        <v>162</v>
      </c>
      <c r="H1116" s="130">
        <v>100.7</v>
      </c>
      <c r="I1116" s="131"/>
      <c r="J1116" s="132">
        <f>ROUND(I1116*H1116,2)</f>
        <v>0</v>
      </c>
      <c r="K1116" s="133"/>
      <c r="L1116" s="32"/>
      <c r="M1116" s="134" t="s">
        <v>19</v>
      </c>
      <c r="N1116" s="135" t="s">
        <v>45</v>
      </c>
      <c r="P1116" s="136">
        <f>O1116*H1116</f>
        <v>0</v>
      </c>
      <c r="Q1116" s="136">
        <v>0</v>
      </c>
      <c r="R1116" s="136">
        <f>Q1116*H1116</f>
        <v>0</v>
      </c>
      <c r="S1116" s="136">
        <v>5.0000000000000001E-3</v>
      </c>
      <c r="T1116" s="137">
        <f>S1116*H1116</f>
        <v>0.50350000000000006</v>
      </c>
      <c r="AR1116" s="138" t="s">
        <v>172</v>
      </c>
      <c r="AT1116" s="138" t="s">
        <v>144</v>
      </c>
      <c r="AU1116" s="138" t="s">
        <v>82</v>
      </c>
      <c r="AY1116" s="17" t="s">
        <v>141</v>
      </c>
      <c r="BE1116" s="139">
        <f>IF(N1116="základní",J1116,0)</f>
        <v>0</v>
      </c>
      <c r="BF1116" s="139">
        <f>IF(N1116="snížená",J1116,0)</f>
        <v>0</v>
      </c>
      <c r="BG1116" s="139">
        <f>IF(N1116="zákl. přenesená",J1116,0)</f>
        <v>0</v>
      </c>
      <c r="BH1116" s="139">
        <f>IF(N1116="sníž. přenesená",J1116,0)</f>
        <v>0</v>
      </c>
      <c r="BI1116" s="139">
        <f>IF(N1116="nulová",J1116,0)</f>
        <v>0</v>
      </c>
      <c r="BJ1116" s="17" t="s">
        <v>82</v>
      </c>
      <c r="BK1116" s="139">
        <f>ROUND(I1116*H1116,2)</f>
        <v>0</v>
      </c>
      <c r="BL1116" s="17" t="s">
        <v>172</v>
      </c>
      <c r="BM1116" s="138" t="s">
        <v>2525</v>
      </c>
    </row>
    <row r="1117" spans="2:65" s="1" customFormat="1" ht="11.25">
      <c r="B1117" s="32"/>
      <c r="D1117" s="152" t="s">
        <v>224</v>
      </c>
      <c r="F1117" s="153" t="s">
        <v>2526</v>
      </c>
      <c r="I1117" s="154"/>
      <c r="L1117" s="32"/>
      <c r="M1117" s="155"/>
      <c r="T1117" s="53"/>
      <c r="AT1117" s="17" t="s">
        <v>224</v>
      </c>
      <c r="AU1117" s="17" t="s">
        <v>82</v>
      </c>
    </row>
    <row r="1118" spans="2:65" s="1" customFormat="1" ht="21.75" customHeight="1">
      <c r="B1118" s="32"/>
      <c r="C1118" s="126" t="s">
        <v>1137</v>
      </c>
      <c r="D1118" s="126" t="s">
        <v>144</v>
      </c>
      <c r="E1118" s="127" t="s">
        <v>2527</v>
      </c>
      <c r="F1118" s="128" t="s">
        <v>2528</v>
      </c>
      <c r="G1118" s="129" t="s">
        <v>171</v>
      </c>
      <c r="H1118" s="130">
        <v>60.44</v>
      </c>
      <c r="I1118" s="131"/>
      <c r="J1118" s="132">
        <f>ROUND(I1118*H1118,2)</f>
        <v>0</v>
      </c>
      <c r="K1118" s="133"/>
      <c r="L1118" s="32"/>
      <c r="M1118" s="134" t="s">
        <v>19</v>
      </c>
      <c r="N1118" s="135" t="s">
        <v>45</v>
      </c>
      <c r="P1118" s="136">
        <f>O1118*H1118</f>
        <v>0</v>
      </c>
      <c r="Q1118" s="136">
        <v>0</v>
      </c>
      <c r="R1118" s="136">
        <f>Q1118*H1118</f>
        <v>0</v>
      </c>
      <c r="S1118" s="136">
        <v>0</v>
      </c>
      <c r="T1118" s="137">
        <f>S1118*H1118</f>
        <v>0</v>
      </c>
      <c r="AR1118" s="138" t="s">
        <v>172</v>
      </c>
      <c r="AT1118" s="138" t="s">
        <v>144</v>
      </c>
      <c r="AU1118" s="138" t="s">
        <v>82</v>
      </c>
      <c r="AY1118" s="17" t="s">
        <v>141</v>
      </c>
      <c r="BE1118" s="139">
        <f>IF(N1118="základní",J1118,0)</f>
        <v>0</v>
      </c>
      <c r="BF1118" s="139">
        <f>IF(N1118="snížená",J1118,0)</f>
        <v>0</v>
      </c>
      <c r="BG1118" s="139">
        <f>IF(N1118="zákl. přenesená",J1118,0)</f>
        <v>0</v>
      </c>
      <c r="BH1118" s="139">
        <f>IF(N1118="sníž. přenesená",J1118,0)</f>
        <v>0</v>
      </c>
      <c r="BI1118" s="139">
        <f>IF(N1118="nulová",J1118,0)</f>
        <v>0</v>
      </c>
      <c r="BJ1118" s="17" t="s">
        <v>82</v>
      </c>
      <c r="BK1118" s="139">
        <f>ROUND(I1118*H1118,2)</f>
        <v>0</v>
      </c>
      <c r="BL1118" s="17" t="s">
        <v>172</v>
      </c>
      <c r="BM1118" s="138" t="s">
        <v>2529</v>
      </c>
    </row>
    <row r="1119" spans="2:65" s="1" customFormat="1" ht="11.25">
      <c r="B1119" s="32"/>
      <c r="D1119" s="152" t="s">
        <v>224</v>
      </c>
      <c r="F1119" s="153" t="s">
        <v>2530</v>
      </c>
      <c r="I1119" s="154"/>
      <c r="L1119" s="32"/>
      <c r="M1119" s="155"/>
      <c r="T1119" s="53"/>
      <c r="AT1119" s="17" t="s">
        <v>224</v>
      </c>
      <c r="AU1119" s="17" t="s">
        <v>82</v>
      </c>
    </row>
    <row r="1120" spans="2:65" s="14" customFormat="1" ht="11.25">
      <c r="B1120" s="183"/>
      <c r="D1120" s="156" t="s">
        <v>228</v>
      </c>
      <c r="E1120" s="184" t="s">
        <v>19</v>
      </c>
      <c r="F1120" s="185" t="s">
        <v>2531</v>
      </c>
      <c r="H1120" s="184" t="s">
        <v>19</v>
      </c>
      <c r="I1120" s="186"/>
      <c r="L1120" s="183"/>
      <c r="M1120" s="187"/>
      <c r="T1120" s="188"/>
      <c r="AT1120" s="184" t="s">
        <v>228</v>
      </c>
      <c r="AU1120" s="184" t="s">
        <v>82</v>
      </c>
      <c r="AV1120" s="14" t="s">
        <v>78</v>
      </c>
      <c r="AW1120" s="14" t="s">
        <v>35</v>
      </c>
      <c r="AX1120" s="14" t="s">
        <v>73</v>
      </c>
      <c r="AY1120" s="184" t="s">
        <v>141</v>
      </c>
    </row>
    <row r="1121" spans="2:51" s="12" customFormat="1" ht="11.25">
      <c r="B1121" s="158"/>
      <c r="D1121" s="156" t="s">
        <v>228</v>
      </c>
      <c r="E1121" s="159" t="s">
        <v>19</v>
      </c>
      <c r="F1121" s="160" t="s">
        <v>2532</v>
      </c>
      <c r="H1121" s="161">
        <v>18.399999999999999</v>
      </c>
      <c r="I1121" s="162"/>
      <c r="L1121" s="158"/>
      <c r="M1121" s="163"/>
      <c r="T1121" s="164"/>
      <c r="AT1121" s="159" t="s">
        <v>228</v>
      </c>
      <c r="AU1121" s="159" t="s">
        <v>82</v>
      </c>
      <c r="AV1121" s="12" t="s">
        <v>82</v>
      </c>
      <c r="AW1121" s="12" t="s">
        <v>35</v>
      </c>
      <c r="AX1121" s="12" t="s">
        <v>73</v>
      </c>
      <c r="AY1121" s="159" t="s">
        <v>141</v>
      </c>
    </row>
    <row r="1122" spans="2:51" s="12" customFormat="1" ht="11.25">
      <c r="B1122" s="158"/>
      <c r="D1122" s="156" t="s">
        <v>228</v>
      </c>
      <c r="E1122" s="159" t="s">
        <v>19</v>
      </c>
      <c r="F1122" s="160" t="s">
        <v>2533</v>
      </c>
      <c r="H1122" s="161">
        <v>2.2999999999999998</v>
      </c>
      <c r="I1122" s="162"/>
      <c r="L1122" s="158"/>
      <c r="M1122" s="163"/>
      <c r="T1122" s="164"/>
      <c r="AT1122" s="159" t="s">
        <v>228</v>
      </c>
      <c r="AU1122" s="159" t="s">
        <v>82</v>
      </c>
      <c r="AV1122" s="12" t="s">
        <v>82</v>
      </c>
      <c r="AW1122" s="12" t="s">
        <v>35</v>
      </c>
      <c r="AX1122" s="12" t="s">
        <v>73</v>
      </c>
      <c r="AY1122" s="159" t="s">
        <v>141</v>
      </c>
    </row>
    <row r="1123" spans="2:51" s="14" customFormat="1" ht="11.25">
      <c r="B1123" s="183"/>
      <c r="D1123" s="156" t="s">
        <v>228</v>
      </c>
      <c r="E1123" s="184" t="s">
        <v>19</v>
      </c>
      <c r="F1123" s="185" t="s">
        <v>2534</v>
      </c>
      <c r="H1123" s="184" t="s">
        <v>19</v>
      </c>
      <c r="I1123" s="186"/>
      <c r="L1123" s="183"/>
      <c r="M1123" s="187"/>
      <c r="T1123" s="188"/>
      <c r="AT1123" s="184" t="s">
        <v>228</v>
      </c>
      <c r="AU1123" s="184" t="s">
        <v>82</v>
      </c>
      <c r="AV1123" s="14" t="s">
        <v>78</v>
      </c>
      <c r="AW1123" s="14" t="s">
        <v>35</v>
      </c>
      <c r="AX1123" s="14" t="s">
        <v>73</v>
      </c>
      <c r="AY1123" s="184" t="s">
        <v>141</v>
      </c>
    </row>
    <row r="1124" spans="2:51" s="12" customFormat="1" ht="11.25">
      <c r="B1124" s="158"/>
      <c r="D1124" s="156" t="s">
        <v>228</v>
      </c>
      <c r="E1124" s="159" t="s">
        <v>19</v>
      </c>
      <c r="F1124" s="160" t="s">
        <v>2535</v>
      </c>
      <c r="H1124" s="161">
        <v>6.6</v>
      </c>
      <c r="I1124" s="162"/>
      <c r="L1124" s="158"/>
      <c r="M1124" s="163"/>
      <c r="T1124" s="164"/>
      <c r="AT1124" s="159" t="s">
        <v>228</v>
      </c>
      <c r="AU1124" s="159" t="s">
        <v>82</v>
      </c>
      <c r="AV1124" s="12" t="s">
        <v>82</v>
      </c>
      <c r="AW1124" s="12" t="s">
        <v>35</v>
      </c>
      <c r="AX1124" s="12" t="s">
        <v>73</v>
      </c>
      <c r="AY1124" s="159" t="s">
        <v>141</v>
      </c>
    </row>
    <row r="1125" spans="2:51" s="14" customFormat="1" ht="11.25">
      <c r="B1125" s="183"/>
      <c r="D1125" s="156" t="s">
        <v>228</v>
      </c>
      <c r="E1125" s="184" t="s">
        <v>19</v>
      </c>
      <c r="F1125" s="185" t="s">
        <v>2536</v>
      </c>
      <c r="H1125" s="184" t="s">
        <v>19</v>
      </c>
      <c r="I1125" s="186"/>
      <c r="L1125" s="183"/>
      <c r="M1125" s="187"/>
      <c r="T1125" s="188"/>
      <c r="AT1125" s="184" t="s">
        <v>228</v>
      </c>
      <c r="AU1125" s="184" t="s">
        <v>82</v>
      </c>
      <c r="AV1125" s="14" t="s">
        <v>78</v>
      </c>
      <c r="AW1125" s="14" t="s">
        <v>35</v>
      </c>
      <c r="AX1125" s="14" t="s">
        <v>73</v>
      </c>
      <c r="AY1125" s="184" t="s">
        <v>141</v>
      </c>
    </row>
    <row r="1126" spans="2:51" s="12" customFormat="1" ht="11.25">
      <c r="B1126" s="158"/>
      <c r="D1126" s="156" t="s">
        <v>228</v>
      </c>
      <c r="E1126" s="159" t="s">
        <v>19</v>
      </c>
      <c r="F1126" s="160" t="s">
        <v>2537</v>
      </c>
      <c r="H1126" s="161">
        <v>3.2</v>
      </c>
      <c r="I1126" s="162"/>
      <c r="L1126" s="158"/>
      <c r="M1126" s="163"/>
      <c r="T1126" s="164"/>
      <c r="AT1126" s="159" t="s">
        <v>228</v>
      </c>
      <c r="AU1126" s="159" t="s">
        <v>82</v>
      </c>
      <c r="AV1126" s="12" t="s">
        <v>82</v>
      </c>
      <c r="AW1126" s="12" t="s">
        <v>35</v>
      </c>
      <c r="AX1126" s="12" t="s">
        <v>73</v>
      </c>
      <c r="AY1126" s="159" t="s">
        <v>141</v>
      </c>
    </row>
    <row r="1127" spans="2:51" s="12" customFormat="1" ht="11.25">
      <c r="B1127" s="158"/>
      <c r="D1127" s="156" t="s">
        <v>228</v>
      </c>
      <c r="E1127" s="159" t="s">
        <v>19</v>
      </c>
      <c r="F1127" s="160" t="s">
        <v>2538</v>
      </c>
      <c r="H1127" s="161">
        <v>1.6</v>
      </c>
      <c r="I1127" s="162"/>
      <c r="L1127" s="158"/>
      <c r="M1127" s="163"/>
      <c r="T1127" s="164"/>
      <c r="AT1127" s="159" t="s">
        <v>228</v>
      </c>
      <c r="AU1127" s="159" t="s">
        <v>82</v>
      </c>
      <c r="AV1127" s="12" t="s">
        <v>82</v>
      </c>
      <c r="AW1127" s="12" t="s">
        <v>35</v>
      </c>
      <c r="AX1127" s="12" t="s">
        <v>73</v>
      </c>
      <c r="AY1127" s="159" t="s">
        <v>141</v>
      </c>
    </row>
    <row r="1128" spans="2:51" s="12" customFormat="1" ht="11.25">
      <c r="B1128" s="158"/>
      <c r="D1128" s="156" t="s">
        <v>228</v>
      </c>
      <c r="E1128" s="159" t="s">
        <v>19</v>
      </c>
      <c r="F1128" s="160" t="s">
        <v>2539</v>
      </c>
      <c r="H1128" s="161">
        <v>0.8</v>
      </c>
      <c r="I1128" s="162"/>
      <c r="L1128" s="158"/>
      <c r="M1128" s="163"/>
      <c r="T1128" s="164"/>
      <c r="AT1128" s="159" t="s">
        <v>228</v>
      </c>
      <c r="AU1128" s="159" t="s">
        <v>82</v>
      </c>
      <c r="AV1128" s="12" t="s">
        <v>82</v>
      </c>
      <c r="AW1128" s="12" t="s">
        <v>35</v>
      </c>
      <c r="AX1128" s="12" t="s">
        <v>73</v>
      </c>
      <c r="AY1128" s="159" t="s">
        <v>141</v>
      </c>
    </row>
    <row r="1129" spans="2:51" s="14" customFormat="1" ht="11.25">
      <c r="B1129" s="183"/>
      <c r="D1129" s="156" t="s">
        <v>228</v>
      </c>
      <c r="E1129" s="184" t="s">
        <v>19</v>
      </c>
      <c r="F1129" s="185" t="s">
        <v>2540</v>
      </c>
      <c r="H1129" s="184" t="s">
        <v>19</v>
      </c>
      <c r="I1129" s="186"/>
      <c r="L1129" s="183"/>
      <c r="M1129" s="187"/>
      <c r="T1129" s="188"/>
      <c r="AT1129" s="184" t="s">
        <v>228</v>
      </c>
      <c r="AU1129" s="184" t="s">
        <v>82</v>
      </c>
      <c r="AV1129" s="14" t="s">
        <v>78</v>
      </c>
      <c r="AW1129" s="14" t="s">
        <v>35</v>
      </c>
      <c r="AX1129" s="14" t="s">
        <v>73</v>
      </c>
      <c r="AY1129" s="184" t="s">
        <v>141</v>
      </c>
    </row>
    <row r="1130" spans="2:51" s="12" customFormat="1" ht="11.25">
      <c r="B1130" s="158"/>
      <c r="D1130" s="156" t="s">
        <v>228</v>
      </c>
      <c r="E1130" s="159" t="s">
        <v>19</v>
      </c>
      <c r="F1130" s="160" t="s">
        <v>2541</v>
      </c>
      <c r="H1130" s="161">
        <v>3</v>
      </c>
      <c r="I1130" s="162"/>
      <c r="L1130" s="158"/>
      <c r="M1130" s="163"/>
      <c r="T1130" s="164"/>
      <c r="AT1130" s="159" t="s">
        <v>228</v>
      </c>
      <c r="AU1130" s="159" t="s">
        <v>82</v>
      </c>
      <c r="AV1130" s="12" t="s">
        <v>82</v>
      </c>
      <c r="AW1130" s="12" t="s">
        <v>35</v>
      </c>
      <c r="AX1130" s="12" t="s">
        <v>73</v>
      </c>
      <c r="AY1130" s="159" t="s">
        <v>141</v>
      </c>
    </row>
    <row r="1131" spans="2:51" s="12" customFormat="1" ht="11.25">
      <c r="B1131" s="158"/>
      <c r="D1131" s="156" t="s">
        <v>228</v>
      </c>
      <c r="E1131" s="159" t="s">
        <v>19</v>
      </c>
      <c r="F1131" s="160" t="s">
        <v>2542</v>
      </c>
      <c r="H1131" s="161">
        <v>3.26</v>
      </c>
      <c r="I1131" s="162"/>
      <c r="L1131" s="158"/>
      <c r="M1131" s="163"/>
      <c r="T1131" s="164"/>
      <c r="AT1131" s="159" t="s">
        <v>228</v>
      </c>
      <c r="AU1131" s="159" t="s">
        <v>82</v>
      </c>
      <c r="AV1131" s="12" t="s">
        <v>82</v>
      </c>
      <c r="AW1131" s="12" t="s">
        <v>35</v>
      </c>
      <c r="AX1131" s="12" t="s">
        <v>73</v>
      </c>
      <c r="AY1131" s="159" t="s">
        <v>141</v>
      </c>
    </row>
    <row r="1132" spans="2:51" s="14" customFormat="1" ht="11.25">
      <c r="B1132" s="183"/>
      <c r="D1132" s="156" t="s">
        <v>228</v>
      </c>
      <c r="E1132" s="184" t="s">
        <v>19</v>
      </c>
      <c r="F1132" s="185" t="s">
        <v>2543</v>
      </c>
      <c r="H1132" s="184" t="s">
        <v>19</v>
      </c>
      <c r="I1132" s="186"/>
      <c r="L1132" s="183"/>
      <c r="M1132" s="187"/>
      <c r="T1132" s="188"/>
      <c r="AT1132" s="184" t="s">
        <v>228</v>
      </c>
      <c r="AU1132" s="184" t="s">
        <v>82</v>
      </c>
      <c r="AV1132" s="14" t="s">
        <v>78</v>
      </c>
      <c r="AW1132" s="14" t="s">
        <v>35</v>
      </c>
      <c r="AX1132" s="14" t="s">
        <v>73</v>
      </c>
      <c r="AY1132" s="184" t="s">
        <v>141</v>
      </c>
    </row>
    <row r="1133" spans="2:51" s="12" customFormat="1" ht="11.25">
      <c r="B1133" s="158"/>
      <c r="D1133" s="156" t="s">
        <v>228</v>
      </c>
      <c r="E1133" s="159" t="s">
        <v>19</v>
      </c>
      <c r="F1133" s="160" t="s">
        <v>2544</v>
      </c>
      <c r="H1133" s="161">
        <v>5.6</v>
      </c>
      <c r="I1133" s="162"/>
      <c r="L1133" s="158"/>
      <c r="M1133" s="163"/>
      <c r="T1133" s="164"/>
      <c r="AT1133" s="159" t="s">
        <v>228</v>
      </c>
      <c r="AU1133" s="159" t="s">
        <v>82</v>
      </c>
      <c r="AV1133" s="12" t="s">
        <v>82</v>
      </c>
      <c r="AW1133" s="12" t="s">
        <v>35</v>
      </c>
      <c r="AX1133" s="12" t="s">
        <v>73</v>
      </c>
      <c r="AY1133" s="159" t="s">
        <v>141</v>
      </c>
    </row>
    <row r="1134" spans="2:51" s="14" customFormat="1" ht="11.25">
      <c r="B1134" s="183"/>
      <c r="D1134" s="156" t="s">
        <v>228</v>
      </c>
      <c r="E1134" s="184" t="s">
        <v>19</v>
      </c>
      <c r="F1134" s="185" t="s">
        <v>2545</v>
      </c>
      <c r="H1134" s="184" t="s">
        <v>19</v>
      </c>
      <c r="I1134" s="186"/>
      <c r="L1134" s="183"/>
      <c r="M1134" s="187"/>
      <c r="T1134" s="188"/>
      <c r="AT1134" s="184" t="s">
        <v>228</v>
      </c>
      <c r="AU1134" s="184" t="s">
        <v>82</v>
      </c>
      <c r="AV1134" s="14" t="s">
        <v>78</v>
      </c>
      <c r="AW1134" s="14" t="s">
        <v>35</v>
      </c>
      <c r="AX1134" s="14" t="s">
        <v>73</v>
      </c>
      <c r="AY1134" s="184" t="s">
        <v>141</v>
      </c>
    </row>
    <row r="1135" spans="2:51" s="12" customFormat="1" ht="11.25">
      <c r="B1135" s="158"/>
      <c r="D1135" s="156" t="s">
        <v>228</v>
      </c>
      <c r="E1135" s="159" t="s">
        <v>19</v>
      </c>
      <c r="F1135" s="160" t="s">
        <v>2546</v>
      </c>
      <c r="H1135" s="161">
        <v>4.5999999999999996</v>
      </c>
      <c r="I1135" s="162"/>
      <c r="L1135" s="158"/>
      <c r="M1135" s="163"/>
      <c r="T1135" s="164"/>
      <c r="AT1135" s="159" t="s">
        <v>228</v>
      </c>
      <c r="AU1135" s="159" t="s">
        <v>82</v>
      </c>
      <c r="AV1135" s="12" t="s">
        <v>82</v>
      </c>
      <c r="AW1135" s="12" t="s">
        <v>35</v>
      </c>
      <c r="AX1135" s="12" t="s">
        <v>73</v>
      </c>
      <c r="AY1135" s="159" t="s">
        <v>141</v>
      </c>
    </row>
    <row r="1136" spans="2:51" s="14" customFormat="1" ht="11.25">
      <c r="B1136" s="183"/>
      <c r="D1136" s="156" t="s">
        <v>228</v>
      </c>
      <c r="E1136" s="184" t="s">
        <v>19</v>
      </c>
      <c r="F1136" s="185" t="s">
        <v>2547</v>
      </c>
      <c r="H1136" s="184" t="s">
        <v>19</v>
      </c>
      <c r="I1136" s="186"/>
      <c r="L1136" s="183"/>
      <c r="M1136" s="187"/>
      <c r="T1136" s="188"/>
      <c r="AT1136" s="184" t="s">
        <v>228</v>
      </c>
      <c r="AU1136" s="184" t="s">
        <v>82</v>
      </c>
      <c r="AV1136" s="14" t="s">
        <v>78</v>
      </c>
      <c r="AW1136" s="14" t="s">
        <v>35</v>
      </c>
      <c r="AX1136" s="14" t="s">
        <v>73</v>
      </c>
      <c r="AY1136" s="184" t="s">
        <v>141</v>
      </c>
    </row>
    <row r="1137" spans="2:65" s="12" customFormat="1" ht="11.25">
      <c r="B1137" s="158"/>
      <c r="D1137" s="156" t="s">
        <v>228</v>
      </c>
      <c r="E1137" s="159" t="s">
        <v>19</v>
      </c>
      <c r="F1137" s="160" t="s">
        <v>2548</v>
      </c>
      <c r="H1137" s="161">
        <v>4.68</v>
      </c>
      <c r="I1137" s="162"/>
      <c r="L1137" s="158"/>
      <c r="M1137" s="163"/>
      <c r="T1137" s="164"/>
      <c r="AT1137" s="159" t="s">
        <v>228</v>
      </c>
      <c r="AU1137" s="159" t="s">
        <v>82</v>
      </c>
      <c r="AV1137" s="12" t="s">
        <v>82</v>
      </c>
      <c r="AW1137" s="12" t="s">
        <v>35</v>
      </c>
      <c r="AX1137" s="12" t="s">
        <v>73</v>
      </c>
      <c r="AY1137" s="159" t="s">
        <v>141</v>
      </c>
    </row>
    <row r="1138" spans="2:65" s="14" customFormat="1" ht="11.25">
      <c r="B1138" s="183"/>
      <c r="D1138" s="156" t="s">
        <v>228</v>
      </c>
      <c r="E1138" s="184" t="s">
        <v>19</v>
      </c>
      <c r="F1138" s="185" t="s">
        <v>2549</v>
      </c>
      <c r="H1138" s="184" t="s">
        <v>19</v>
      </c>
      <c r="I1138" s="186"/>
      <c r="L1138" s="183"/>
      <c r="M1138" s="187"/>
      <c r="T1138" s="188"/>
      <c r="AT1138" s="184" t="s">
        <v>228</v>
      </c>
      <c r="AU1138" s="184" t="s">
        <v>82</v>
      </c>
      <c r="AV1138" s="14" t="s">
        <v>78</v>
      </c>
      <c r="AW1138" s="14" t="s">
        <v>35</v>
      </c>
      <c r="AX1138" s="14" t="s">
        <v>73</v>
      </c>
      <c r="AY1138" s="184" t="s">
        <v>141</v>
      </c>
    </row>
    <row r="1139" spans="2:65" s="12" customFormat="1" ht="11.25">
      <c r="B1139" s="158"/>
      <c r="D1139" s="156" t="s">
        <v>228</v>
      </c>
      <c r="E1139" s="159" t="s">
        <v>19</v>
      </c>
      <c r="F1139" s="160" t="s">
        <v>2550</v>
      </c>
      <c r="H1139" s="161">
        <v>2</v>
      </c>
      <c r="I1139" s="162"/>
      <c r="L1139" s="158"/>
      <c r="M1139" s="163"/>
      <c r="T1139" s="164"/>
      <c r="AT1139" s="159" t="s">
        <v>228</v>
      </c>
      <c r="AU1139" s="159" t="s">
        <v>82</v>
      </c>
      <c r="AV1139" s="12" t="s">
        <v>82</v>
      </c>
      <c r="AW1139" s="12" t="s">
        <v>35</v>
      </c>
      <c r="AX1139" s="12" t="s">
        <v>73</v>
      </c>
      <c r="AY1139" s="159" t="s">
        <v>141</v>
      </c>
    </row>
    <row r="1140" spans="2:65" s="14" customFormat="1" ht="11.25">
      <c r="B1140" s="183"/>
      <c r="D1140" s="156" t="s">
        <v>228</v>
      </c>
      <c r="E1140" s="184" t="s">
        <v>19</v>
      </c>
      <c r="F1140" s="185" t="s">
        <v>2551</v>
      </c>
      <c r="H1140" s="184" t="s">
        <v>19</v>
      </c>
      <c r="I1140" s="186"/>
      <c r="L1140" s="183"/>
      <c r="M1140" s="187"/>
      <c r="T1140" s="188"/>
      <c r="AT1140" s="184" t="s">
        <v>228</v>
      </c>
      <c r="AU1140" s="184" t="s">
        <v>82</v>
      </c>
      <c r="AV1140" s="14" t="s">
        <v>78</v>
      </c>
      <c r="AW1140" s="14" t="s">
        <v>35</v>
      </c>
      <c r="AX1140" s="14" t="s">
        <v>73</v>
      </c>
      <c r="AY1140" s="184" t="s">
        <v>141</v>
      </c>
    </row>
    <row r="1141" spans="2:65" s="12" customFormat="1" ht="11.25">
      <c r="B1141" s="158"/>
      <c r="D1141" s="156" t="s">
        <v>228</v>
      </c>
      <c r="E1141" s="159" t="s">
        <v>19</v>
      </c>
      <c r="F1141" s="160" t="s">
        <v>2552</v>
      </c>
      <c r="H1141" s="161">
        <v>4.4000000000000004</v>
      </c>
      <c r="I1141" s="162"/>
      <c r="L1141" s="158"/>
      <c r="M1141" s="163"/>
      <c r="T1141" s="164"/>
      <c r="AT1141" s="159" t="s">
        <v>228</v>
      </c>
      <c r="AU1141" s="159" t="s">
        <v>82</v>
      </c>
      <c r="AV1141" s="12" t="s">
        <v>82</v>
      </c>
      <c r="AW1141" s="12" t="s">
        <v>35</v>
      </c>
      <c r="AX1141" s="12" t="s">
        <v>73</v>
      </c>
      <c r="AY1141" s="159" t="s">
        <v>141</v>
      </c>
    </row>
    <row r="1142" spans="2:65" s="13" customFormat="1" ht="11.25">
      <c r="B1142" s="165"/>
      <c r="D1142" s="156" t="s">
        <v>228</v>
      </c>
      <c r="E1142" s="166" t="s">
        <v>19</v>
      </c>
      <c r="F1142" s="167" t="s">
        <v>256</v>
      </c>
      <c r="H1142" s="168">
        <v>60.439999999999991</v>
      </c>
      <c r="I1142" s="169"/>
      <c r="L1142" s="165"/>
      <c r="M1142" s="170"/>
      <c r="T1142" s="171"/>
      <c r="AT1142" s="166" t="s">
        <v>228</v>
      </c>
      <c r="AU1142" s="166" t="s">
        <v>82</v>
      </c>
      <c r="AV1142" s="13" t="s">
        <v>95</v>
      </c>
      <c r="AW1142" s="13" t="s">
        <v>35</v>
      </c>
      <c r="AX1142" s="13" t="s">
        <v>78</v>
      </c>
      <c r="AY1142" s="166" t="s">
        <v>141</v>
      </c>
    </row>
    <row r="1143" spans="2:65" s="1" customFormat="1" ht="21.75" customHeight="1">
      <c r="B1143" s="32"/>
      <c r="C1143" s="172" t="s">
        <v>2553</v>
      </c>
      <c r="D1143" s="172" t="s">
        <v>258</v>
      </c>
      <c r="E1143" s="173" t="s">
        <v>2554</v>
      </c>
      <c r="F1143" s="174" t="s">
        <v>2555</v>
      </c>
      <c r="G1143" s="175" t="s">
        <v>147</v>
      </c>
      <c r="H1143" s="176">
        <v>0.64200000000000002</v>
      </c>
      <c r="I1143" s="177"/>
      <c r="J1143" s="178">
        <f>ROUND(I1143*H1143,2)</f>
        <v>0</v>
      </c>
      <c r="K1143" s="179"/>
      <c r="L1143" s="180"/>
      <c r="M1143" s="181" t="s">
        <v>19</v>
      </c>
      <c r="N1143" s="182" t="s">
        <v>45</v>
      </c>
      <c r="P1143" s="136">
        <f>O1143*H1143</f>
        <v>0</v>
      </c>
      <c r="Q1143" s="136">
        <v>0.55000000000000004</v>
      </c>
      <c r="R1143" s="136">
        <f>Q1143*H1143</f>
        <v>0.35310000000000002</v>
      </c>
      <c r="S1143" s="136">
        <v>0</v>
      </c>
      <c r="T1143" s="137">
        <f>S1143*H1143</f>
        <v>0</v>
      </c>
      <c r="AR1143" s="138" t="s">
        <v>201</v>
      </c>
      <c r="AT1143" s="138" t="s">
        <v>258</v>
      </c>
      <c r="AU1143" s="138" t="s">
        <v>82</v>
      </c>
      <c r="AY1143" s="17" t="s">
        <v>141</v>
      </c>
      <c r="BE1143" s="139">
        <f>IF(N1143="základní",J1143,0)</f>
        <v>0</v>
      </c>
      <c r="BF1143" s="139">
        <f>IF(N1143="snížená",J1143,0)</f>
        <v>0</v>
      </c>
      <c r="BG1143" s="139">
        <f>IF(N1143="zákl. přenesená",J1143,0)</f>
        <v>0</v>
      </c>
      <c r="BH1143" s="139">
        <f>IF(N1143="sníž. přenesená",J1143,0)</f>
        <v>0</v>
      </c>
      <c r="BI1143" s="139">
        <f>IF(N1143="nulová",J1143,0)</f>
        <v>0</v>
      </c>
      <c r="BJ1143" s="17" t="s">
        <v>82</v>
      </c>
      <c r="BK1143" s="139">
        <f>ROUND(I1143*H1143,2)</f>
        <v>0</v>
      </c>
      <c r="BL1143" s="17" t="s">
        <v>172</v>
      </c>
      <c r="BM1143" s="138" t="s">
        <v>2556</v>
      </c>
    </row>
    <row r="1144" spans="2:65" s="14" customFormat="1" ht="11.25">
      <c r="B1144" s="183"/>
      <c r="D1144" s="156" t="s">
        <v>228</v>
      </c>
      <c r="E1144" s="184" t="s">
        <v>19</v>
      </c>
      <c r="F1144" s="185" t="s">
        <v>2531</v>
      </c>
      <c r="H1144" s="184" t="s">
        <v>19</v>
      </c>
      <c r="I1144" s="186"/>
      <c r="L1144" s="183"/>
      <c r="M1144" s="187"/>
      <c r="T1144" s="188"/>
      <c r="AT1144" s="184" t="s">
        <v>228</v>
      </c>
      <c r="AU1144" s="184" t="s">
        <v>82</v>
      </c>
      <c r="AV1144" s="14" t="s">
        <v>78</v>
      </c>
      <c r="AW1144" s="14" t="s">
        <v>35</v>
      </c>
      <c r="AX1144" s="14" t="s">
        <v>73</v>
      </c>
      <c r="AY1144" s="184" t="s">
        <v>141</v>
      </c>
    </row>
    <row r="1145" spans="2:65" s="12" customFormat="1" ht="11.25">
      <c r="B1145" s="158"/>
      <c r="D1145" s="156" t="s">
        <v>228</v>
      </c>
      <c r="E1145" s="159" t="s">
        <v>19</v>
      </c>
      <c r="F1145" s="160" t="s">
        <v>2557</v>
      </c>
      <c r="H1145" s="161">
        <v>0.25800000000000001</v>
      </c>
      <c r="I1145" s="162"/>
      <c r="L1145" s="158"/>
      <c r="M1145" s="163"/>
      <c r="T1145" s="164"/>
      <c r="AT1145" s="159" t="s">
        <v>228</v>
      </c>
      <c r="AU1145" s="159" t="s">
        <v>82</v>
      </c>
      <c r="AV1145" s="12" t="s">
        <v>82</v>
      </c>
      <c r="AW1145" s="12" t="s">
        <v>35</v>
      </c>
      <c r="AX1145" s="12" t="s">
        <v>73</v>
      </c>
      <c r="AY1145" s="159" t="s">
        <v>141</v>
      </c>
    </row>
    <row r="1146" spans="2:65" s="12" customFormat="1" ht="11.25">
      <c r="B1146" s="158"/>
      <c r="D1146" s="156" t="s">
        <v>228</v>
      </c>
      <c r="E1146" s="159" t="s">
        <v>19</v>
      </c>
      <c r="F1146" s="160" t="s">
        <v>2558</v>
      </c>
      <c r="H1146" s="161">
        <v>3.2000000000000001E-2</v>
      </c>
      <c r="I1146" s="162"/>
      <c r="L1146" s="158"/>
      <c r="M1146" s="163"/>
      <c r="T1146" s="164"/>
      <c r="AT1146" s="159" t="s">
        <v>228</v>
      </c>
      <c r="AU1146" s="159" t="s">
        <v>82</v>
      </c>
      <c r="AV1146" s="12" t="s">
        <v>82</v>
      </c>
      <c r="AW1146" s="12" t="s">
        <v>35</v>
      </c>
      <c r="AX1146" s="12" t="s">
        <v>73</v>
      </c>
      <c r="AY1146" s="159" t="s">
        <v>141</v>
      </c>
    </row>
    <row r="1147" spans="2:65" s="14" customFormat="1" ht="11.25">
      <c r="B1147" s="183"/>
      <c r="D1147" s="156" t="s">
        <v>228</v>
      </c>
      <c r="E1147" s="184" t="s">
        <v>19</v>
      </c>
      <c r="F1147" s="185" t="s">
        <v>2534</v>
      </c>
      <c r="H1147" s="184" t="s">
        <v>19</v>
      </c>
      <c r="I1147" s="186"/>
      <c r="L1147" s="183"/>
      <c r="M1147" s="187"/>
      <c r="T1147" s="188"/>
      <c r="AT1147" s="184" t="s">
        <v>228</v>
      </c>
      <c r="AU1147" s="184" t="s">
        <v>82</v>
      </c>
      <c r="AV1147" s="14" t="s">
        <v>78</v>
      </c>
      <c r="AW1147" s="14" t="s">
        <v>35</v>
      </c>
      <c r="AX1147" s="14" t="s">
        <v>73</v>
      </c>
      <c r="AY1147" s="184" t="s">
        <v>141</v>
      </c>
    </row>
    <row r="1148" spans="2:65" s="12" customFormat="1" ht="11.25">
      <c r="B1148" s="158"/>
      <c r="D1148" s="156" t="s">
        <v>228</v>
      </c>
      <c r="E1148" s="159" t="s">
        <v>19</v>
      </c>
      <c r="F1148" s="160" t="s">
        <v>2559</v>
      </c>
      <c r="H1148" s="161">
        <v>0.129</v>
      </c>
      <c r="I1148" s="162"/>
      <c r="L1148" s="158"/>
      <c r="M1148" s="163"/>
      <c r="T1148" s="164"/>
      <c r="AT1148" s="159" t="s">
        <v>228</v>
      </c>
      <c r="AU1148" s="159" t="s">
        <v>82</v>
      </c>
      <c r="AV1148" s="12" t="s">
        <v>82</v>
      </c>
      <c r="AW1148" s="12" t="s">
        <v>35</v>
      </c>
      <c r="AX1148" s="12" t="s">
        <v>73</v>
      </c>
      <c r="AY1148" s="159" t="s">
        <v>141</v>
      </c>
    </row>
    <row r="1149" spans="2:65" s="14" customFormat="1" ht="11.25">
      <c r="B1149" s="183"/>
      <c r="D1149" s="156" t="s">
        <v>228</v>
      </c>
      <c r="E1149" s="184" t="s">
        <v>19</v>
      </c>
      <c r="F1149" s="185" t="s">
        <v>2536</v>
      </c>
      <c r="H1149" s="184" t="s">
        <v>19</v>
      </c>
      <c r="I1149" s="186"/>
      <c r="L1149" s="183"/>
      <c r="M1149" s="187"/>
      <c r="T1149" s="188"/>
      <c r="AT1149" s="184" t="s">
        <v>228</v>
      </c>
      <c r="AU1149" s="184" t="s">
        <v>82</v>
      </c>
      <c r="AV1149" s="14" t="s">
        <v>78</v>
      </c>
      <c r="AW1149" s="14" t="s">
        <v>35</v>
      </c>
      <c r="AX1149" s="14" t="s">
        <v>73</v>
      </c>
      <c r="AY1149" s="184" t="s">
        <v>141</v>
      </c>
    </row>
    <row r="1150" spans="2:65" s="12" customFormat="1" ht="11.25">
      <c r="B1150" s="158"/>
      <c r="D1150" s="156" t="s">
        <v>228</v>
      </c>
      <c r="E1150" s="159" t="s">
        <v>19</v>
      </c>
      <c r="F1150" s="160" t="s">
        <v>2560</v>
      </c>
      <c r="H1150" s="161">
        <v>5.8000000000000003E-2</v>
      </c>
      <c r="I1150" s="162"/>
      <c r="L1150" s="158"/>
      <c r="M1150" s="163"/>
      <c r="T1150" s="164"/>
      <c r="AT1150" s="159" t="s">
        <v>228</v>
      </c>
      <c r="AU1150" s="159" t="s">
        <v>82</v>
      </c>
      <c r="AV1150" s="12" t="s">
        <v>82</v>
      </c>
      <c r="AW1150" s="12" t="s">
        <v>35</v>
      </c>
      <c r="AX1150" s="12" t="s">
        <v>73</v>
      </c>
      <c r="AY1150" s="159" t="s">
        <v>141</v>
      </c>
    </row>
    <row r="1151" spans="2:65" s="12" customFormat="1" ht="11.25">
      <c r="B1151" s="158"/>
      <c r="D1151" s="156" t="s">
        <v>228</v>
      </c>
      <c r="E1151" s="159" t="s">
        <v>19</v>
      </c>
      <c r="F1151" s="160" t="s">
        <v>2561</v>
      </c>
      <c r="H1151" s="161">
        <v>2.9000000000000001E-2</v>
      </c>
      <c r="I1151" s="162"/>
      <c r="L1151" s="158"/>
      <c r="M1151" s="163"/>
      <c r="T1151" s="164"/>
      <c r="AT1151" s="159" t="s">
        <v>228</v>
      </c>
      <c r="AU1151" s="159" t="s">
        <v>82</v>
      </c>
      <c r="AV1151" s="12" t="s">
        <v>82</v>
      </c>
      <c r="AW1151" s="12" t="s">
        <v>35</v>
      </c>
      <c r="AX1151" s="12" t="s">
        <v>73</v>
      </c>
      <c r="AY1151" s="159" t="s">
        <v>141</v>
      </c>
    </row>
    <row r="1152" spans="2:65" s="12" customFormat="1" ht="11.25">
      <c r="B1152" s="158"/>
      <c r="D1152" s="156" t="s">
        <v>228</v>
      </c>
      <c r="E1152" s="159" t="s">
        <v>19</v>
      </c>
      <c r="F1152" s="160" t="s">
        <v>2562</v>
      </c>
      <c r="H1152" s="161">
        <v>1.4E-2</v>
      </c>
      <c r="I1152" s="162"/>
      <c r="L1152" s="158"/>
      <c r="M1152" s="163"/>
      <c r="T1152" s="164"/>
      <c r="AT1152" s="159" t="s">
        <v>228</v>
      </c>
      <c r="AU1152" s="159" t="s">
        <v>82</v>
      </c>
      <c r="AV1152" s="12" t="s">
        <v>82</v>
      </c>
      <c r="AW1152" s="12" t="s">
        <v>35</v>
      </c>
      <c r="AX1152" s="12" t="s">
        <v>73</v>
      </c>
      <c r="AY1152" s="159" t="s">
        <v>141</v>
      </c>
    </row>
    <row r="1153" spans="2:65" s="14" customFormat="1" ht="11.25">
      <c r="B1153" s="183"/>
      <c r="D1153" s="156" t="s">
        <v>228</v>
      </c>
      <c r="E1153" s="184" t="s">
        <v>19</v>
      </c>
      <c r="F1153" s="185" t="s">
        <v>2540</v>
      </c>
      <c r="H1153" s="184" t="s">
        <v>19</v>
      </c>
      <c r="I1153" s="186"/>
      <c r="L1153" s="183"/>
      <c r="M1153" s="187"/>
      <c r="T1153" s="188"/>
      <c r="AT1153" s="184" t="s">
        <v>228</v>
      </c>
      <c r="AU1153" s="184" t="s">
        <v>82</v>
      </c>
      <c r="AV1153" s="14" t="s">
        <v>78</v>
      </c>
      <c r="AW1153" s="14" t="s">
        <v>35</v>
      </c>
      <c r="AX1153" s="14" t="s">
        <v>73</v>
      </c>
      <c r="AY1153" s="184" t="s">
        <v>141</v>
      </c>
    </row>
    <row r="1154" spans="2:65" s="12" customFormat="1" ht="11.25">
      <c r="B1154" s="158"/>
      <c r="D1154" s="156" t="s">
        <v>228</v>
      </c>
      <c r="E1154" s="159" t="s">
        <v>19</v>
      </c>
      <c r="F1154" s="160" t="s">
        <v>2563</v>
      </c>
      <c r="H1154" s="161">
        <v>3.5999999999999997E-2</v>
      </c>
      <c r="I1154" s="162"/>
      <c r="L1154" s="158"/>
      <c r="M1154" s="163"/>
      <c r="T1154" s="164"/>
      <c r="AT1154" s="159" t="s">
        <v>228</v>
      </c>
      <c r="AU1154" s="159" t="s">
        <v>82</v>
      </c>
      <c r="AV1154" s="12" t="s">
        <v>82</v>
      </c>
      <c r="AW1154" s="12" t="s">
        <v>35</v>
      </c>
      <c r="AX1154" s="12" t="s">
        <v>73</v>
      </c>
      <c r="AY1154" s="159" t="s">
        <v>141</v>
      </c>
    </row>
    <row r="1155" spans="2:65" s="12" customFormat="1" ht="11.25">
      <c r="B1155" s="158"/>
      <c r="D1155" s="156" t="s">
        <v>228</v>
      </c>
      <c r="E1155" s="159" t="s">
        <v>19</v>
      </c>
      <c r="F1155" s="160" t="s">
        <v>2564</v>
      </c>
      <c r="H1155" s="161">
        <v>3.9E-2</v>
      </c>
      <c r="I1155" s="162"/>
      <c r="L1155" s="158"/>
      <c r="M1155" s="163"/>
      <c r="T1155" s="164"/>
      <c r="AT1155" s="159" t="s">
        <v>228</v>
      </c>
      <c r="AU1155" s="159" t="s">
        <v>82</v>
      </c>
      <c r="AV1155" s="12" t="s">
        <v>82</v>
      </c>
      <c r="AW1155" s="12" t="s">
        <v>35</v>
      </c>
      <c r="AX1155" s="12" t="s">
        <v>73</v>
      </c>
      <c r="AY1155" s="159" t="s">
        <v>141</v>
      </c>
    </row>
    <row r="1156" spans="2:65" s="14" customFormat="1" ht="11.25">
      <c r="B1156" s="183"/>
      <c r="D1156" s="156" t="s">
        <v>228</v>
      </c>
      <c r="E1156" s="184" t="s">
        <v>19</v>
      </c>
      <c r="F1156" s="185" t="s">
        <v>2543</v>
      </c>
      <c r="H1156" s="184" t="s">
        <v>19</v>
      </c>
      <c r="I1156" s="186"/>
      <c r="L1156" s="183"/>
      <c r="M1156" s="187"/>
      <c r="T1156" s="188"/>
      <c r="AT1156" s="184" t="s">
        <v>228</v>
      </c>
      <c r="AU1156" s="184" t="s">
        <v>82</v>
      </c>
      <c r="AV1156" s="14" t="s">
        <v>78</v>
      </c>
      <c r="AW1156" s="14" t="s">
        <v>35</v>
      </c>
      <c r="AX1156" s="14" t="s">
        <v>73</v>
      </c>
      <c r="AY1156" s="184" t="s">
        <v>141</v>
      </c>
    </row>
    <row r="1157" spans="2:65" s="12" customFormat="1" ht="11.25">
      <c r="B1157" s="158"/>
      <c r="D1157" s="156" t="s">
        <v>228</v>
      </c>
      <c r="E1157" s="159" t="s">
        <v>19</v>
      </c>
      <c r="F1157" s="160" t="s">
        <v>2565</v>
      </c>
      <c r="H1157" s="161">
        <v>4.7E-2</v>
      </c>
      <c r="I1157" s="162"/>
      <c r="L1157" s="158"/>
      <c r="M1157" s="163"/>
      <c r="T1157" s="164"/>
      <c r="AT1157" s="159" t="s">
        <v>228</v>
      </c>
      <c r="AU1157" s="159" t="s">
        <v>82</v>
      </c>
      <c r="AV1157" s="12" t="s">
        <v>82</v>
      </c>
      <c r="AW1157" s="12" t="s">
        <v>35</v>
      </c>
      <c r="AX1157" s="12" t="s">
        <v>73</v>
      </c>
      <c r="AY1157" s="159" t="s">
        <v>141</v>
      </c>
    </row>
    <row r="1158" spans="2:65" s="13" customFormat="1" ht="11.25">
      <c r="B1158" s="165"/>
      <c r="D1158" s="156" t="s">
        <v>228</v>
      </c>
      <c r="E1158" s="166" t="s">
        <v>19</v>
      </c>
      <c r="F1158" s="167" t="s">
        <v>256</v>
      </c>
      <c r="H1158" s="168">
        <v>0.64200000000000013</v>
      </c>
      <c r="I1158" s="169"/>
      <c r="L1158" s="165"/>
      <c r="M1158" s="170"/>
      <c r="T1158" s="171"/>
      <c r="AT1158" s="166" t="s">
        <v>228</v>
      </c>
      <c r="AU1158" s="166" t="s">
        <v>82</v>
      </c>
      <c r="AV1158" s="13" t="s">
        <v>95</v>
      </c>
      <c r="AW1158" s="13" t="s">
        <v>35</v>
      </c>
      <c r="AX1158" s="13" t="s">
        <v>78</v>
      </c>
      <c r="AY1158" s="166" t="s">
        <v>141</v>
      </c>
    </row>
    <row r="1159" spans="2:65" s="1" customFormat="1" ht="21.75" customHeight="1">
      <c r="B1159" s="32"/>
      <c r="C1159" s="172" t="s">
        <v>1140</v>
      </c>
      <c r="D1159" s="172" t="s">
        <v>258</v>
      </c>
      <c r="E1159" s="173" t="s">
        <v>2566</v>
      </c>
      <c r="F1159" s="174" t="s">
        <v>2567</v>
      </c>
      <c r="G1159" s="175" t="s">
        <v>147</v>
      </c>
      <c r="H1159" s="176">
        <v>0.32500000000000001</v>
      </c>
      <c r="I1159" s="177"/>
      <c r="J1159" s="178">
        <f>ROUND(I1159*H1159,2)</f>
        <v>0</v>
      </c>
      <c r="K1159" s="179"/>
      <c r="L1159" s="180"/>
      <c r="M1159" s="181" t="s">
        <v>19</v>
      </c>
      <c r="N1159" s="182" t="s">
        <v>45</v>
      </c>
      <c r="P1159" s="136">
        <f>O1159*H1159</f>
        <v>0</v>
      </c>
      <c r="Q1159" s="136">
        <v>0.55000000000000004</v>
      </c>
      <c r="R1159" s="136">
        <f>Q1159*H1159</f>
        <v>0.17875000000000002</v>
      </c>
      <c r="S1159" s="136">
        <v>0</v>
      </c>
      <c r="T1159" s="137">
        <f>S1159*H1159</f>
        <v>0</v>
      </c>
      <c r="AR1159" s="138" t="s">
        <v>201</v>
      </c>
      <c r="AT1159" s="138" t="s">
        <v>258</v>
      </c>
      <c r="AU1159" s="138" t="s">
        <v>82</v>
      </c>
      <c r="AY1159" s="17" t="s">
        <v>141</v>
      </c>
      <c r="BE1159" s="139">
        <f>IF(N1159="základní",J1159,0)</f>
        <v>0</v>
      </c>
      <c r="BF1159" s="139">
        <f>IF(N1159="snížená",J1159,0)</f>
        <v>0</v>
      </c>
      <c r="BG1159" s="139">
        <f>IF(N1159="zákl. přenesená",J1159,0)</f>
        <v>0</v>
      </c>
      <c r="BH1159" s="139">
        <f>IF(N1159="sníž. přenesená",J1159,0)</f>
        <v>0</v>
      </c>
      <c r="BI1159" s="139">
        <f>IF(N1159="nulová",J1159,0)</f>
        <v>0</v>
      </c>
      <c r="BJ1159" s="17" t="s">
        <v>82</v>
      </c>
      <c r="BK1159" s="139">
        <f>ROUND(I1159*H1159,2)</f>
        <v>0</v>
      </c>
      <c r="BL1159" s="17" t="s">
        <v>172</v>
      </c>
      <c r="BM1159" s="138" t="s">
        <v>2568</v>
      </c>
    </row>
    <row r="1160" spans="2:65" s="14" customFormat="1" ht="11.25">
      <c r="B1160" s="183"/>
      <c r="D1160" s="156" t="s">
        <v>228</v>
      </c>
      <c r="E1160" s="184" t="s">
        <v>19</v>
      </c>
      <c r="F1160" s="185" t="s">
        <v>2545</v>
      </c>
      <c r="H1160" s="184" t="s">
        <v>19</v>
      </c>
      <c r="I1160" s="186"/>
      <c r="L1160" s="183"/>
      <c r="M1160" s="187"/>
      <c r="T1160" s="188"/>
      <c r="AT1160" s="184" t="s">
        <v>228</v>
      </c>
      <c r="AU1160" s="184" t="s">
        <v>82</v>
      </c>
      <c r="AV1160" s="14" t="s">
        <v>78</v>
      </c>
      <c r="AW1160" s="14" t="s">
        <v>35</v>
      </c>
      <c r="AX1160" s="14" t="s">
        <v>73</v>
      </c>
      <c r="AY1160" s="184" t="s">
        <v>141</v>
      </c>
    </row>
    <row r="1161" spans="2:65" s="12" customFormat="1" ht="11.25">
      <c r="B1161" s="158"/>
      <c r="D1161" s="156" t="s">
        <v>228</v>
      </c>
      <c r="E1161" s="159" t="s">
        <v>19</v>
      </c>
      <c r="F1161" s="160" t="s">
        <v>2569</v>
      </c>
      <c r="H1161" s="161">
        <v>0.104</v>
      </c>
      <c r="I1161" s="162"/>
      <c r="L1161" s="158"/>
      <c r="M1161" s="163"/>
      <c r="T1161" s="164"/>
      <c r="AT1161" s="159" t="s">
        <v>228</v>
      </c>
      <c r="AU1161" s="159" t="s">
        <v>82</v>
      </c>
      <c r="AV1161" s="12" t="s">
        <v>82</v>
      </c>
      <c r="AW1161" s="12" t="s">
        <v>35</v>
      </c>
      <c r="AX1161" s="12" t="s">
        <v>73</v>
      </c>
      <c r="AY1161" s="159" t="s">
        <v>141</v>
      </c>
    </row>
    <row r="1162" spans="2:65" s="14" customFormat="1" ht="11.25">
      <c r="B1162" s="183"/>
      <c r="D1162" s="156" t="s">
        <v>228</v>
      </c>
      <c r="E1162" s="184" t="s">
        <v>19</v>
      </c>
      <c r="F1162" s="185" t="s">
        <v>2547</v>
      </c>
      <c r="H1162" s="184" t="s">
        <v>19</v>
      </c>
      <c r="I1162" s="186"/>
      <c r="L1162" s="183"/>
      <c r="M1162" s="187"/>
      <c r="T1162" s="188"/>
      <c r="AT1162" s="184" t="s">
        <v>228</v>
      </c>
      <c r="AU1162" s="184" t="s">
        <v>82</v>
      </c>
      <c r="AV1162" s="14" t="s">
        <v>78</v>
      </c>
      <c r="AW1162" s="14" t="s">
        <v>35</v>
      </c>
      <c r="AX1162" s="14" t="s">
        <v>73</v>
      </c>
      <c r="AY1162" s="184" t="s">
        <v>141</v>
      </c>
    </row>
    <row r="1163" spans="2:65" s="12" customFormat="1" ht="11.25">
      <c r="B1163" s="158"/>
      <c r="D1163" s="156" t="s">
        <v>228</v>
      </c>
      <c r="E1163" s="159" t="s">
        <v>19</v>
      </c>
      <c r="F1163" s="160" t="s">
        <v>2570</v>
      </c>
      <c r="H1163" s="161">
        <v>0.17599999999999999</v>
      </c>
      <c r="I1163" s="162"/>
      <c r="L1163" s="158"/>
      <c r="M1163" s="163"/>
      <c r="T1163" s="164"/>
      <c r="AT1163" s="159" t="s">
        <v>228</v>
      </c>
      <c r="AU1163" s="159" t="s">
        <v>82</v>
      </c>
      <c r="AV1163" s="12" t="s">
        <v>82</v>
      </c>
      <c r="AW1163" s="12" t="s">
        <v>35</v>
      </c>
      <c r="AX1163" s="12" t="s">
        <v>73</v>
      </c>
      <c r="AY1163" s="159" t="s">
        <v>141</v>
      </c>
    </row>
    <row r="1164" spans="2:65" s="14" customFormat="1" ht="11.25">
      <c r="B1164" s="183"/>
      <c r="D1164" s="156" t="s">
        <v>228</v>
      </c>
      <c r="E1164" s="184" t="s">
        <v>19</v>
      </c>
      <c r="F1164" s="185" t="s">
        <v>2549</v>
      </c>
      <c r="H1164" s="184" t="s">
        <v>19</v>
      </c>
      <c r="I1164" s="186"/>
      <c r="L1164" s="183"/>
      <c r="M1164" s="187"/>
      <c r="T1164" s="188"/>
      <c r="AT1164" s="184" t="s">
        <v>228</v>
      </c>
      <c r="AU1164" s="184" t="s">
        <v>82</v>
      </c>
      <c r="AV1164" s="14" t="s">
        <v>78</v>
      </c>
      <c r="AW1164" s="14" t="s">
        <v>35</v>
      </c>
      <c r="AX1164" s="14" t="s">
        <v>73</v>
      </c>
      <c r="AY1164" s="184" t="s">
        <v>141</v>
      </c>
    </row>
    <row r="1165" spans="2:65" s="12" customFormat="1" ht="11.25">
      <c r="B1165" s="158"/>
      <c r="D1165" s="156" t="s">
        <v>228</v>
      </c>
      <c r="E1165" s="159" t="s">
        <v>19</v>
      </c>
      <c r="F1165" s="160" t="s">
        <v>2571</v>
      </c>
      <c r="H1165" s="161">
        <v>4.4999999999999998E-2</v>
      </c>
      <c r="I1165" s="162"/>
      <c r="L1165" s="158"/>
      <c r="M1165" s="163"/>
      <c r="T1165" s="164"/>
      <c r="AT1165" s="159" t="s">
        <v>228</v>
      </c>
      <c r="AU1165" s="159" t="s">
        <v>82</v>
      </c>
      <c r="AV1165" s="12" t="s">
        <v>82</v>
      </c>
      <c r="AW1165" s="12" t="s">
        <v>35</v>
      </c>
      <c r="AX1165" s="12" t="s">
        <v>73</v>
      </c>
      <c r="AY1165" s="159" t="s">
        <v>141</v>
      </c>
    </row>
    <row r="1166" spans="2:65" s="13" customFormat="1" ht="11.25">
      <c r="B1166" s="165"/>
      <c r="D1166" s="156" t="s">
        <v>228</v>
      </c>
      <c r="E1166" s="166" t="s">
        <v>19</v>
      </c>
      <c r="F1166" s="167" t="s">
        <v>256</v>
      </c>
      <c r="H1166" s="168">
        <v>0.32499999999999996</v>
      </c>
      <c r="I1166" s="169"/>
      <c r="L1166" s="165"/>
      <c r="M1166" s="170"/>
      <c r="T1166" s="171"/>
      <c r="AT1166" s="166" t="s">
        <v>228</v>
      </c>
      <c r="AU1166" s="166" t="s">
        <v>82</v>
      </c>
      <c r="AV1166" s="13" t="s">
        <v>95</v>
      </c>
      <c r="AW1166" s="13" t="s">
        <v>35</v>
      </c>
      <c r="AX1166" s="13" t="s">
        <v>78</v>
      </c>
      <c r="AY1166" s="166" t="s">
        <v>141</v>
      </c>
    </row>
    <row r="1167" spans="2:65" s="1" customFormat="1" ht="21.75" customHeight="1">
      <c r="B1167" s="32"/>
      <c r="C1167" s="172" t="s">
        <v>1654</v>
      </c>
      <c r="D1167" s="172" t="s">
        <v>258</v>
      </c>
      <c r="E1167" s="173" t="s">
        <v>2572</v>
      </c>
      <c r="F1167" s="174" t="s">
        <v>2573</v>
      </c>
      <c r="G1167" s="175" t="s">
        <v>147</v>
      </c>
      <c r="H1167" s="176">
        <v>0.27500000000000002</v>
      </c>
      <c r="I1167" s="177"/>
      <c r="J1167" s="178">
        <f>ROUND(I1167*H1167,2)</f>
        <v>0</v>
      </c>
      <c r="K1167" s="179"/>
      <c r="L1167" s="180"/>
      <c r="M1167" s="181" t="s">
        <v>19</v>
      </c>
      <c r="N1167" s="182" t="s">
        <v>45</v>
      </c>
      <c r="P1167" s="136">
        <f>O1167*H1167</f>
        <v>0</v>
      </c>
      <c r="Q1167" s="136">
        <v>0.55000000000000004</v>
      </c>
      <c r="R1167" s="136">
        <f>Q1167*H1167</f>
        <v>0.15125000000000002</v>
      </c>
      <c r="S1167" s="136">
        <v>0</v>
      </c>
      <c r="T1167" s="137">
        <f>S1167*H1167</f>
        <v>0</v>
      </c>
      <c r="AR1167" s="138" t="s">
        <v>201</v>
      </c>
      <c r="AT1167" s="138" t="s">
        <v>258</v>
      </c>
      <c r="AU1167" s="138" t="s">
        <v>82</v>
      </c>
      <c r="AY1167" s="17" t="s">
        <v>141</v>
      </c>
      <c r="BE1167" s="139">
        <f>IF(N1167="základní",J1167,0)</f>
        <v>0</v>
      </c>
      <c r="BF1167" s="139">
        <f>IF(N1167="snížená",J1167,0)</f>
        <v>0</v>
      </c>
      <c r="BG1167" s="139">
        <f>IF(N1167="zákl. přenesená",J1167,0)</f>
        <v>0</v>
      </c>
      <c r="BH1167" s="139">
        <f>IF(N1167="sníž. přenesená",J1167,0)</f>
        <v>0</v>
      </c>
      <c r="BI1167" s="139">
        <f>IF(N1167="nulová",J1167,0)</f>
        <v>0</v>
      </c>
      <c r="BJ1167" s="17" t="s">
        <v>82</v>
      </c>
      <c r="BK1167" s="139">
        <f>ROUND(I1167*H1167,2)</f>
        <v>0</v>
      </c>
      <c r="BL1167" s="17" t="s">
        <v>172</v>
      </c>
      <c r="BM1167" s="138" t="s">
        <v>2574</v>
      </c>
    </row>
    <row r="1168" spans="2:65" s="14" customFormat="1" ht="11.25">
      <c r="B1168" s="183"/>
      <c r="D1168" s="156" t="s">
        <v>228</v>
      </c>
      <c r="E1168" s="184" t="s">
        <v>19</v>
      </c>
      <c r="F1168" s="185" t="s">
        <v>2551</v>
      </c>
      <c r="H1168" s="184" t="s">
        <v>19</v>
      </c>
      <c r="I1168" s="186"/>
      <c r="L1168" s="183"/>
      <c r="M1168" s="187"/>
      <c r="T1168" s="188"/>
      <c r="AT1168" s="184" t="s">
        <v>228</v>
      </c>
      <c r="AU1168" s="184" t="s">
        <v>82</v>
      </c>
      <c r="AV1168" s="14" t="s">
        <v>78</v>
      </c>
      <c r="AW1168" s="14" t="s">
        <v>35</v>
      </c>
      <c r="AX1168" s="14" t="s">
        <v>73</v>
      </c>
      <c r="AY1168" s="184" t="s">
        <v>141</v>
      </c>
    </row>
    <row r="1169" spans="2:65" s="12" customFormat="1" ht="11.25">
      <c r="B1169" s="158"/>
      <c r="D1169" s="156" t="s">
        <v>228</v>
      </c>
      <c r="E1169" s="159" t="s">
        <v>19</v>
      </c>
      <c r="F1169" s="160" t="s">
        <v>2575</v>
      </c>
      <c r="H1169" s="161">
        <v>0.27500000000000002</v>
      </c>
      <c r="I1169" s="162"/>
      <c r="L1169" s="158"/>
      <c r="M1169" s="163"/>
      <c r="T1169" s="164"/>
      <c r="AT1169" s="159" t="s">
        <v>228</v>
      </c>
      <c r="AU1169" s="159" t="s">
        <v>82</v>
      </c>
      <c r="AV1169" s="12" t="s">
        <v>82</v>
      </c>
      <c r="AW1169" s="12" t="s">
        <v>35</v>
      </c>
      <c r="AX1169" s="12" t="s">
        <v>78</v>
      </c>
      <c r="AY1169" s="159" t="s">
        <v>141</v>
      </c>
    </row>
    <row r="1170" spans="2:65" s="1" customFormat="1" ht="37.9" customHeight="1">
      <c r="B1170" s="32"/>
      <c r="C1170" s="126" t="s">
        <v>1143</v>
      </c>
      <c r="D1170" s="126" t="s">
        <v>144</v>
      </c>
      <c r="E1170" s="127" t="s">
        <v>2576</v>
      </c>
      <c r="F1170" s="128" t="s">
        <v>2577</v>
      </c>
      <c r="G1170" s="129" t="s">
        <v>147</v>
      </c>
      <c r="H1170" s="130">
        <v>4.5</v>
      </c>
      <c r="I1170" s="131"/>
      <c r="J1170" s="132">
        <f>ROUND(I1170*H1170,2)</f>
        <v>0</v>
      </c>
      <c r="K1170" s="133"/>
      <c r="L1170" s="32"/>
      <c r="M1170" s="134" t="s">
        <v>19</v>
      </c>
      <c r="N1170" s="135" t="s">
        <v>45</v>
      </c>
      <c r="P1170" s="136">
        <f>O1170*H1170</f>
        <v>0</v>
      </c>
      <c r="Q1170" s="136">
        <v>2.2839999999999999E-2</v>
      </c>
      <c r="R1170" s="136">
        <f>Q1170*H1170</f>
        <v>0.10278</v>
      </c>
      <c r="S1170" s="136">
        <v>0</v>
      </c>
      <c r="T1170" s="137">
        <f>S1170*H1170</f>
        <v>0</v>
      </c>
      <c r="AR1170" s="138" t="s">
        <v>172</v>
      </c>
      <c r="AT1170" s="138" t="s">
        <v>144</v>
      </c>
      <c r="AU1170" s="138" t="s">
        <v>82</v>
      </c>
      <c r="AY1170" s="17" t="s">
        <v>141</v>
      </c>
      <c r="BE1170" s="139">
        <f>IF(N1170="základní",J1170,0)</f>
        <v>0</v>
      </c>
      <c r="BF1170" s="139">
        <f>IF(N1170="snížená",J1170,0)</f>
        <v>0</v>
      </c>
      <c r="BG1170" s="139">
        <f>IF(N1170="zákl. přenesená",J1170,0)</f>
        <v>0</v>
      </c>
      <c r="BH1170" s="139">
        <f>IF(N1170="sníž. přenesená",J1170,0)</f>
        <v>0</v>
      </c>
      <c r="BI1170" s="139">
        <f>IF(N1170="nulová",J1170,0)</f>
        <v>0</v>
      </c>
      <c r="BJ1170" s="17" t="s">
        <v>82</v>
      </c>
      <c r="BK1170" s="139">
        <f>ROUND(I1170*H1170,2)</f>
        <v>0</v>
      </c>
      <c r="BL1170" s="17" t="s">
        <v>172</v>
      </c>
      <c r="BM1170" s="138" t="s">
        <v>2578</v>
      </c>
    </row>
    <row r="1171" spans="2:65" s="1" customFormat="1" ht="11.25">
      <c r="B1171" s="32"/>
      <c r="D1171" s="152" t="s">
        <v>224</v>
      </c>
      <c r="F1171" s="153" t="s">
        <v>2579</v>
      </c>
      <c r="I1171" s="154"/>
      <c r="L1171" s="32"/>
      <c r="M1171" s="155"/>
      <c r="T1171" s="53"/>
      <c r="AT1171" s="17" t="s">
        <v>224</v>
      </c>
      <c r="AU1171" s="17" t="s">
        <v>82</v>
      </c>
    </row>
    <row r="1172" spans="2:65" s="12" customFormat="1" ht="11.25">
      <c r="B1172" s="158"/>
      <c r="D1172" s="156" t="s">
        <v>228</v>
      </c>
      <c r="E1172" s="159" t="s">
        <v>19</v>
      </c>
      <c r="F1172" s="160" t="s">
        <v>2580</v>
      </c>
      <c r="H1172" s="161">
        <v>2.5</v>
      </c>
      <c r="I1172" s="162"/>
      <c r="L1172" s="158"/>
      <c r="M1172" s="163"/>
      <c r="T1172" s="164"/>
      <c r="AT1172" s="159" t="s">
        <v>228</v>
      </c>
      <c r="AU1172" s="159" t="s">
        <v>82</v>
      </c>
      <c r="AV1172" s="12" t="s">
        <v>82</v>
      </c>
      <c r="AW1172" s="12" t="s">
        <v>35</v>
      </c>
      <c r="AX1172" s="12" t="s">
        <v>73</v>
      </c>
      <c r="AY1172" s="159" t="s">
        <v>141</v>
      </c>
    </row>
    <row r="1173" spans="2:65" s="12" customFormat="1" ht="11.25">
      <c r="B1173" s="158"/>
      <c r="D1173" s="156" t="s">
        <v>228</v>
      </c>
      <c r="E1173" s="159" t="s">
        <v>19</v>
      </c>
      <c r="F1173" s="160" t="s">
        <v>2581</v>
      </c>
      <c r="H1173" s="161">
        <v>1.242</v>
      </c>
      <c r="I1173" s="162"/>
      <c r="L1173" s="158"/>
      <c r="M1173" s="163"/>
      <c r="T1173" s="164"/>
      <c r="AT1173" s="159" t="s">
        <v>228</v>
      </c>
      <c r="AU1173" s="159" t="s">
        <v>82</v>
      </c>
      <c r="AV1173" s="12" t="s">
        <v>82</v>
      </c>
      <c r="AW1173" s="12" t="s">
        <v>35</v>
      </c>
      <c r="AX1173" s="12" t="s">
        <v>73</v>
      </c>
      <c r="AY1173" s="159" t="s">
        <v>141</v>
      </c>
    </row>
    <row r="1174" spans="2:65" s="12" customFormat="1" ht="11.25">
      <c r="B1174" s="158"/>
      <c r="D1174" s="156" t="s">
        <v>228</v>
      </c>
      <c r="E1174" s="159" t="s">
        <v>19</v>
      </c>
      <c r="F1174" s="160" t="s">
        <v>2582</v>
      </c>
      <c r="H1174" s="161">
        <v>0.28599999999999998</v>
      </c>
      <c r="I1174" s="162"/>
      <c r="L1174" s="158"/>
      <c r="M1174" s="163"/>
      <c r="T1174" s="164"/>
      <c r="AT1174" s="159" t="s">
        <v>228</v>
      </c>
      <c r="AU1174" s="159" t="s">
        <v>82</v>
      </c>
      <c r="AV1174" s="12" t="s">
        <v>82</v>
      </c>
      <c r="AW1174" s="12" t="s">
        <v>35</v>
      </c>
      <c r="AX1174" s="12" t="s">
        <v>73</v>
      </c>
      <c r="AY1174" s="159" t="s">
        <v>141</v>
      </c>
    </row>
    <row r="1175" spans="2:65" s="12" customFormat="1" ht="11.25">
      <c r="B1175" s="158"/>
      <c r="D1175" s="156" t="s">
        <v>228</v>
      </c>
      <c r="E1175" s="159" t="s">
        <v>19</v>
      </c>
      <c r="F1175" s="160" t="s">
        <v>2583</v>
      </c>
      <c r="H1175" s="161">
        <v>0.312</v>
      </c>
      <c r="I1175" s="162"/>
      <c r="L1175" s="158"/>
      <c r="M1175" s="163"/>
      <c r="T1175" s="164"/>
      <c r="AT1175" s="159" t="s">
        <v>228</v>
      </c>
      <c r="AU1175" s="159" t="s">
        <v>82</v>
      </c>
      <c r="AV1175" s="12" t="s">
        <v>82</v>
      </c>
      <c r="AW1175" s="12" t="s">
        <v>35</v>
      </c>
      <c r="AX1175" s="12" t="s">
        <v>73</v>
      </c>
      <c r="AY1175" s="159" t="s">
        <v>141</v>
      </c>
    </row>
    <row r="1176" spans="2:65" s="12" customFormat="1" ht="11.25">
      <c r="B1176" s="158"/>
      <c r="D1176" s="156" t="s">
        <v>228</v>
      </c>
      <c r="E1176" s="159" t="s">
        <v>19</v>
      </c>
      <c r="F1176" s="160" t="s">
        <v>2584</v>
      </c>
      <c r="H1176" s="161">
        <v>0.154</v>
      </c>
      <c r="I1176" s="162"/>
      <c r="L1176" s="158"/>
      <c r="M1176" s="163"/>
      <c r="T1176" s="164"/>
      <c r="AT1176" s="159" t="s">
        <v>228</v>
      </c>
      <c r="AU1176" s="159" t="s">
        <v>82</v>
      </c>
      <c r="AV1176" s="12" t="s">
        <v>82</v>
      </c>
      <c r="AW1176" s="12" t="s">
        <v>35</v>
      </c>
      <c r="AX1176" s="12" t="s">
        <v>73</v>
      </c>
      <c r="AY1176" s="159" t="s">
        <v>141</v>
      </c>
    </row>
    <row r="1177" spans="2:65" s="13" customFormat="1" ht="11.25">
      <c r="B1177" s="165"/>
      <c r="D1177" s="156" t="s">
        <v>228</v>
      </c>
      <c r="E1177" s="166" t="s">
        <v>19</v>
      </c>
      <c r="F1177" s="167" t="s">
        <v>256</v>
      </c>
      <c r="H1177" s="168">
        <v>4.4939999999999998</v>
      </c>
      <c r="I1177" s="169"/>
      <c r="L1177" s="165"/>
      <c r="M1177" s="170"/>
      <c r="T1177" s="171"/>
      <c r="AT1177" s="166" t="s">
        <v>228</v>
      </c>
      <c r="AU1177" s="166" t="s">
        <v>82</v>
      </c>
      <c r="AV1177" s="13" t="s">
        <v>95</v>
      </c>
      <c r="AW1177" s="13" t="s">
        <v>35</v>
      </c>
      <c r="AX1177" s="13" t="s">
        <v>73</v>
      </c>
      <c r="AY1177" s="166" t="s">
        <v>141</v>
      </c>
    </row>
    <row r="1178" spans="2:65" s="12" customFormat="1" ht="11.25">
      <c r="B1178" s="158"/>
      <c r="D1178" s="156" t="s">
        <v>228</v>
      </c>
      <c r="E1178" s="159" t="s">
        <v>19</v>
      </c>
      <c r="F1178" s="160" t="s">
        <v>2585</v>
      </c>
      <c r="H1178" s="161">
        <v>4.5</v>
      </c>
      <c r="I1178" s="162"/>
      <c r="L1178" s="158"/>
      <c r="M1178" s="163"/>
      <c r="T1178" s="164"/>
      <c r="AT1178" s="159" t="s">
        <v>228</v>
      </c>
      <c r="AU1178" s="159" t="s">
        <v>82</v>
      </c>
      <c r="AV1178" s="12" t="s">
        <v>82</v>
      </c>
      <c r="AW1178" s="12" t="s">
        <v>35</v>
      </c>
      <c r="AX1178" s="12" t="s">
        <v>78</v>
      </c>
      <c r="AY1178" s="159" t="s">
        <v>141</v>
      </c>
    </row>
    <row r="1179" spans="2:65" s="1" customFormat="1" ht="21.75" customHeight="1">
      <c r="B1179" s="32"/>
      <c r="C1179" s="126" t="s">
        <v>2586</v>
      </c>
      <c r="D1179" s="126" t="s">
        <v>144</v>
      </c>
      <c r="E1179" s="127" t="s">
        <v>2587</v>
      </c>
      <c r="F1179" s="128" t="s">
        <v>2588</v>
      </c>
      <c r="G1179" s="129" t="s">
        <v>162</v>
      </c>
      <c r="H1179" s="130">
        <v>200.1</v>
      </c>
      <c r="I1179" s="131"/>
      <c r="J1179" s="132">
        <f>ROUND(I1179*H1179,2)</f>
        <v>0</v>
      </c>
      <c r="K1179" s="133"/>
      <c r="L1179" s="32"/>
      <c r="M1179" s="134" t="s">
        <v>19</v>
      </c>
      <c r="N1179" s="135" t="s">
        <v>45</v>
      </c>
      <c r="P1179" s="136">
        <f>O1179*H1179</f>
        <v>0</v>
      </c>
      <c r="Q1179" s="136">
        <v>0</v>
      </c>
      <c r="R1179" s="136">
        <f>Q1179*H1179</f>
        <v>0</v>
      </c>
      <c r="S1179" s="136">
        <v>1.32E-3</v>
      </c>
      <c r="T1179" s="137">
        <f>S1179*H1179</f>
        <v>0.26413199999999998</v>
      </c>
      <c r="AR1179" s="138" t="s">
        <v>172</v>
      </c>
      <c r="AT1179" s="138" t="s">
        <v>144</v>
      </c>
      <c r="AU1179" s="138" t="s">
        <v>82</v>
      </c>
      <c r="AY1179" s="17" t="s">
        <v>141</v>
      </c>
      <c r="BE1179" s="139">
        <f>IF(N1179="základní",J1179,0)</f>
        <v>0</v>
      </c>
      <c r="BF1179" s="139">
        <f>IF(N1179="snížená",J1179,0)</f>
        <v>0</v>
      </c>
      <c r="BG1179" s="139">
        <f>IF(N1179="zákl. přenesená",J1179,0)</f>
        <v>0</v>
      </c>
      <c r="BH1179" s="139">
        <f>IF(N1179="sníž. přenesená",J1179,0)</f>
        <v>0</v>
      </c>
      <c r="BI1179" s="139">
        <f>IF(N1179="nulová",J1179,0)</f>
        <v>0</v>
      </c>
      <c r="BJ1179" s="17" t="s">
        <v>82</v>
      </c>
      <c r="BK1179" s="139">
        <f>ROUND(I1179*H1179,2)</f>
        <v>0</v>
      </c>
      <c r="BL1179" s="17" t="s">
        <v>172</v>
      </c>
      <c r="BM1179" s="138" t="s">
        <v>2589</v>
      </c>
    </row>
    <row r="1180" spans="2:65" s="1" customFormat="1" ht="11.25">
      <c r="B1180" s="32"/>
      <c r="D1180" s="152" t="s">
        <v>224</v>
      </c>
      <c r="F1180" s="153" t="s">
        <v>2590</v>
      </c>
      <c r="I1180" s="154"/>
      <c r="L1180" s="32"/>
      <c r="M1180" s="155"/>
      <c r="T1180" s="53"/>
      <c r="AT1180" s="17" t="s">
        <v>224</v>
      </c>
      <c r="AU1180" s="17" t="s">
        <v>82</v>
      </c>
    </row>
    <row r="1181" spans="2:65" s="14" customFormat="1" ht="11.25">
      <c r="B1181" s="183"/>
      <c r="D1181" s="156" t="s">
        <v>228</v>
      </c>
      <c r="E1181" s="184" t="s">
        <v>19</v>
      </c>
      <c r="F1181" s="185" t="s">
        <v>2591</v>
      </c>
      <c r="H1181" s="184" t="s">
        <v>19</v>
      </c>
      <c r="I1181" s="186"/>
      <c r="L1181" s="183"/>
      <c r="M1181" s="187"/>
      <c r="T1181" s="188"/>
      <c r="AT1181" s="184" t="s">
        <v>228</v>
      </c>
      <c r="AU1181" s="184" t="s">
        <v>82</v>
      </c>
      <c r="AV1181" s="14" t="s">
        <v>78</v>
      </c>
      <c r="AW1181" s="14" t="s">
        <v>35</v>
      </c>
      <c r="AX1181" s="14" t="s">
        <v>73</v>
      </c>
      <c r="AY1181" s="184" t="s">
        <v>141</v>
      </c>
    </row>
    <row r="1182" spans="2:65" s="12" customFormat="1" ht="11.25">
      <c r="B1182" s="158"/>
      <c r="D1182" s="156" t="s">
        <v>228</v>
      </c>
      <c r="E1182" s="159" t="s">
        <v>19</v>
      </c>
      <c r="F1182" s="160" t="s">
        <v>2046</v>
      </c>
      <c r="H1182" s="161">
        <v>217.98</v>
      </c>
      <c r="I1182" s="162"/>
      <c r="L1182" s="158"/>
      <c r="M1182" s="163"/>
      <c r="T1182" s="164"/>
      <c r="AT1182" s="159" t="s">
        <v>228</v>
      </c>
      <c r="AU1182" s="159" t="s">
        <v>82</v>
      </c>
      <c r="AV1182" s="12" t="s">
        <v>82</v>
      </c>
      <c r="AW1182" s="12" t="s">
        <v>35</v>
      </c>
      <c r="AX1182" s="12" t="s">
        <v>73</v>
      </c>
      <c r="AY1182" s="159" t="s">
        <v>141</v>
      </c>
    </row>
    <row r="1183" spans="2:65" s="12" customFormat="1" ht="11.25">
      <c r="B1183" s="158"/>
      <c r="D1183" s="156" t="s">
        <v>228</v>
      </c>
      <c r="E1183" s="159" t="s">
        <v>19</v>
      </c>
      <c r="F1183" s="160" t="s">
        <v>2047</v>
      </c>
      <c r="H1183" s="161">
        <v>-16.111999999999998</v>
      </c>
      <c r="I1183" s="162"/>
      <c r="L1183" s="158"/>
      <c r="M1183" s="163"/>
      <c r="T1183" s="164"/>
      <c r="AT1183" s="159" t="s">
        <v>228</v>
      </c>
      <c r="AU1183" s="159" t="s">
        <v>82</v>
      </c>
      <c r="AV1183" s="12" t="s">
        <v>82</v>
      </c>
      <c r="AW1183" s="12" t="s">
        <v>35</v>
      </c>
      <c r="AX1183" s="12" t="s">
        <v>73</v>
      </c>
      <c r="AY1183" s="159" t="s">
        <v>141</v>
      </c>
    </row>
    <row r="1184" spans="2:65" s="12" customFormat="1" ht="11.25">
      <c r="B1184" s="158"/>
      <c r="D1184" s="156" t="s">
        <v>228</v>
      </c>
      <c r="E1184" s="159" t="s">
        <v>19</v>
      </c>
      <c r="F1184" s="160" t="s">
        <v>2048</v>
      </c>
      <c r="H1184" s="161">
        <v>-1.78</v>
      </c>
      <c r="I1184" s="162"/>
      <c r="L1184" s="158"/>
      <c r="M1184" s="163"/>
      <c r="T1184" s="164"/>
      <c r="AT1184" s="159" t="s">
        <v>228</v>
      </c>
      <c r="AU1184" s="159" t="s">
        <v>82</v>
      </c>
      <c r="AV1184" s="12" t="s">
        <v>82</v>
      </c>
      <c r="AW1184" s="12" t="s">
        <v>35</v>
      </c>
      <c r="AX1184" s="12" t="s">
        <v>73</v>
      </c>
      <c r="AY1184" s="159" t="s">
        <v>141</v>
      </c>
    </row>
    <row r="1185" spans="2:65" s="13" customFormat="1" ht="11.25">
      <c r="B1185" s="165"/>
      <c r="D1185" s="156" t="s">
        <v>228</v>
      </c>
      <c r="E1185" s="166" t="s">
        <v>19</v>
      </c>
      <c r="F1185" s="167" t="s">
        <v>256</v>
      </c>
      <c r="H1185" s="168">
        <v>200.08799999999999</v>
      </c>
      <c r="I1185" s="169"/>
      <c r="L1185" s="165"/>
      <c r="M1185" s="170"/>
      <c r="T1185" s="171"/>
      <c r="AT1185" s="166" t="s">
        <v>228</v>
      </c>
      <c r="AU1185" s="166" t="s">
        <v>82</v>
      </c>
      <c r="AV1185" s="13" t="s">
        <v>95</v>
      </c>
      <c r="AW1185" s="13" t="s">
        <v>35</v>
      </c>
      <c r="AX1185" s="13" t="s">
        <v>73</v>
      </c>
      <c r="AY1185" s="166" t="s">
        <v>141</v>
      </c>
    </row>
    <row r="1186" spans="2:65" s="12" customFormat="1" ht="11.25">
      <c r="B1186" s="158"/>
      <c r="D1186" s="156" t="s">
        <v>228</v>
      </c>
      <c r="E1186" s="159" t="s">
        <v>19</v>
      </c>
      <c r="F1186" s="160" t="s">
        <v>2049</v>
      </c>
      <c r="H1186" s="161">
        <v>200.1</v>
      </c>
      <c r="I1186" s="162"/>
      <c r="L1186" s="158"/>
      <c r="M1186" s="163"/>
      <c r="T1186" s="164"/>
      <c r="AT1186" s="159" t="s">
        <v>228</v>
      </c>
      <c r="AU1186" s="159" t="s">
        <v>82</v>
      </c>
      <c r="AV1186" s="12" t="s">
        <v>82</v>
      </c>
      <c r="AW1186" s="12" t="s">
        <v>35</v>
      </c>
      <c r="AX1186" s="12" t="s">
        <v>78</v>
      </c>
      <c r="AY1186" s="159" t="s">
        <v>141</v>
      </c>
    </row>
    <row r="1187" spans="2:65" s="1" customFormat="1" ht="21.75" customHeight="1">
      <c r="B1187" s="32"/>
      <c r="C1187" s="126" t="s">
        <v>1146</v>
      </c>
      <c r="D1187" s="126" t="s">
        <v>144</v>
      </c>
      <c r="E1187" s="127" t="s">
        <v>2592</v>
      </c>
      <c r="F1187" s="128" t="s">
        <v>2593</v>
      </c>
      <c r="G1187" s="129" t="s">
        <v>162</v>
      </c>
      <c r="H1187" s="130">
        <v>73</v>
      </c>
      <c r="I1187" s="131"/>
      <c r="J1187" s="132">
        <f>ROUND(I1187*H1187,2)</f>
        <v>0</v>
      </c>
      <c r="K1187" s="133"/>
      <c r="L1187" s="32"/>
      <c r="M1187" s="134" t="s">
        <v>19</v>
      </c>
      <c r="N1187" s="135" t="s">
        <v>45</v>
      </c>
      <c r="P1187" s="136">
        <f>O1187*H1187</f>
        <v>0</v>
      </c>
      <c r="Q1187" s="136">
        <v>0</v>
      </c>
      <c r="R1187" s="136">
        <f>Q1187*H1187</f>
        <v>0</v>
      </c>
      <c r="S1187" s="136">
        <v>1.6E-2</v>
      </c>
      <c r="T1187" s="137">
        <f>S1187*H1187</f>
        <v>1.1679999999999999</v>
      </c>
      <c r="AR1187" s="138" t="s">
        <v>172</v>
      </c>
      <c r="AT1187" s="138" t="s">
        <v>144</v>
      </c>
      <c r="AU1187" s="138" t="s">
        <v>82</v>
      </c>
      <c r="AY1187" s="17" t="s">
        <v>141</v>
      </c>
      <c r="BE1187" s="139">
        <f>IF(N1187="základní",J1187,0)</f>
        <v>0</v>
      </c>
      <c r="BF1187" s="139">
        <f>IF(N1187="snížená",J1187,0)</f>
        <v>0</v>
      </c>
      <c r="BG1187" s="139">
        <f>IF(N1187="zákl. přenesená",J1187,0)</f>
        <v>0</v>
      </c>
      <c r="BH1187" s="139">
        <f>IF(N1187="sníž. přenesená",J1187,0)</f>
        <v>0</v>
      </c>
      <c r="BI1187" s="139">
        <f>IF(N1187="nulová",J1187,0)</f>
        <v>0</v>
      </c>
      <c r="BJ1187" s="17" t="s">
        <v>82</v>
      </c>
      <c r="BK1187" s="139">
        <f>ROUND(I1187*H1187,2)</f>
        <v>0</v>
      </c>
      <c r="BL1187" s="17" t="s">
        <v>172</v>
      </c>
      <c r="BM1187" s="138" t="s">
        <v>2594</v>
      </c>
    </row>
    <row r="1188" spans="2:65" s="1" customFormat="1" ht="11.25">
      <c r="B1188" s="32"/>
      <c r="D1188" s="152" t="s">
        <v>224</v>
      </c>
      <c r="F1188" s="153" t="s">
        <v>2595</v>
      </c>
      <c r="I1188" s="154"/>
      <c r="L1188" s="32"/>
      <c r="M1188" s="155"/>
      <c r="T1188" s="53"/>
      <c r="AT1188" s="17" t="s">
        <v>224</v>
      </c>
      <c r="AU1188" s="17" t="s">
        <v>82</v>
      </c>
    </row>
    <row r="1189" spans="2:65" s="12" customFormat="1" ht="11.25">
      <c r="B1189" s="158"/>
      <c r="D1189" s="156" t="s">
        <v>228</v>
      </c>
      <c r="E1189" s="159" t="s">
        <v>19</v>
      </c>
      <c r="F1189" s="160" t="s">
        <v>2596</v>
      </c>
      <c r="H1189" s="161">
        <v>72.69</v>
      </c>
      <c r="I1189" s="162"/>
      <c r="L1189" s="158"/>
      <c r="M1189" s="163"/>
      <c r="T1189" s="164"/>
      <c r="AT1189" s="159" t="s">
        <v>228</v>
      </c>
      <c r="AU1189" s="159" t="s">
        <v>82</v>
      </c>
      <c r="AV1189" s="12" t="s">
        <v>82</v>
      </c>
      <c r="AW1189" s="12" t="s">
        <v>35</v>
      </c>
      <c r="AX1189" s="12" t="s">
        <v>73</v>
      </c>
      <c r="AY1189" s="159" t="s">
        <v>141</v>
      </c>
    </row>
    <row r="1190" spans="2:65" s="12" customFormat="1" ht="11.25">
      <c r="B1190" s="158"/>
      <c r="D1190" s="156" t="s">
        <v>228</v>
      </c>
      <c r="E1190" s="159" t="s">
        <v>19</v>
      </c>
      <c r="F1190" s="160" t="s">
        <v>679</v>
      </c>
      <c r="H1190" s="161">
        <v>73</v>
      </c>
      <c r="I1190" s="162"/>
      <c r="L1190" s="158"/>
      <c r="M1190" s="163"/>
      <c r="T1190" s="164"/>
      <c r="AT1190" s="159" t="s">
        <v>228</v>
      </c>
      <c r="AU1190" s="159" t="s">
        <v>82</v>
      </c>
      <c r="AV1190" s="12" t="s">
        <v>82</v>
      </c>
      <c r="AW1190" s="12" t="s">
        <v>35</v>
      </c>
      <c r="AX1190" s="12" t="s">
        <v>78</v>
      </c>
      <c r="AY1190" s="159" t="s">
        <v>141</v>
      </c>
    </row>
    <row r="1191" spans="2:65" s="1" customFormat="1" ht="49.15" customHeight="1">
      <c r="B1191" s="32"/>
      <c r="C1191" s="126" t="s">
        <v>2597</v>
      </c>
      <c r="D1191" s="126" t="s">
        <v>144</v>
      </c>
      <c r="E1191" s="127" t="s">
        <v>2598</v>
      </c>
      <c r="F1191" s="128" t="s">
        <v>2599</v>
      </c>
      <c r="G1191" s="129" t="s">
        <v>171</v>
      </c>
      <c r="H1191" s="130">
        <v>12.4</v>
      </c>
      <c r="I1191" s="131"/>
      <c r="J1191" s="132">
        <f>ROUND(I1191*H1191,2)</f>
        <v>0</v>
      </c>
      <c r="K1191" s="133"/>
      <c r="L1191" s="32"/>
      <c r="M1191" s="134" t="s">
        <v>19</v>
      </c>
      <c r="N1191" s="135" t="s">
        <v>45</v>
      </c>
      <c r="P1191" s="136">
        <f>O1191*H1191</f>
        <v>0</v>
      </c>
      <c r="Q1191" s="136">
        <v>0</v>
      </c>
      <c r="R1191" s="136">
        <f>Q1191*H1191</f>
        <v>0</v>
      </c>
      <c r="S1191" s="136">
        <v>1.2319999999999999E-2</v>
      </c>
      <c r="T1191" s="137">
        <f>S1191*H1191</f>
        <v>0.15276799999999999</v>
      </c>
      <c r="AR1191" s="138" t="s">
        <v>172</v>
      </c>
      <c r="AT1191" s="138" t="s">
        <v>144</v>
      </c>
      <c r="AU1191" s="138" t="s">
        <v>82</v>
      </c>
      <c r="AY1191" s="17" t="s">
        <v>141</v>
      </c>
      <c r="BE1191" s="139">
        <f>IF(N1191="základní",J1191,0)</f>
        <v>0</v>
      </c>
      <c r="BF1191" s="139">
        <f>IF(N1191="snížená",J1191,0)</f>
        <v>0</v>
      </c>
      <c r="BG1191" s="139">
        <f>IF(N1191="zákl. přenesená",J1191,0)</f>
        <v>0</v>
      </c>
      <c r="BH1191" s="139">
        <f>IF(N1191="sníž. přenesená",J1191,0)</f>
        <v>0</v>
      </c>
      <c r="BI1191" s="139">
        <f>IF(N1191="nulová",J1191,0)</f>
        <v>0</v>
      </c>
      <c r="BJ1191" s="17" t="s">
        <v>82</v>
      </c>
      <c r="BK1191" s="139">
        <f>ROUND(I1191*H1191,2)</f>
        <v>0</v>
      </c>
      <c r="BL1191" s="17" t="s">
        <v>172</v>
      </c>
      <c r="BM1191" s="138" t="s">
        <v>2600</v>
      </c>
    </row>
    <row r="1192" spans="2:65" s="1" customFormat="1" ht="11.25">
      <c r="B1192" s="32"/>
      <c r="D1192" s="152" t="s">
        <v>224</v>
      </c>
      <c r="F1192" s="153" t="s">
        <v>2601</v>
      </c>
      <c r="I1192" s="154"/>
      <c r="L1192" s="32"/>
      <c r="M1192" s="155"/>
      <c r="T1192" s="53"/>
      <c r="AT1192" s="17" t="s">
        <v>224</v>
      </c>
      <c r="AU1192" s="17" t="s">
        <v>82</v>
      </c>
    </row>
    <row r="1193" spans="2:65" s="14" customFormat="1" ht="11.25">
      <c r="B1193" s="183"/>
      <c r="D1193" s="156" t="s">
        <v>228</v>
      </c>
      <c r="E1193" s="184" t="s">
        <v>19</v>
      </c>
      <c r="F1193" s="185" t="s">
        <v>2602</v>
      </c>
      <c r="H1193" s="184" t="s">
        <v>19</v>
      </c>
      <c r="I1193" s="186"/>
      <c r="L1193" s="183"/>
      <c r="M1193" s="187"/>
      <c r="T1193" s="188"/>
      <c r="AT1193" s="184" t="s">
        <v>228</v>
      </c>
      <c r="AU1193" s="184" t="s">
        <v>82</v>
      </c>
      <c r="AV1193" s="14" t="s">
        <v>78</v>
      </c>
      <c r="AW1193" s="14" t="s">
        <v>35</v>
      </c>
      <c r="AX1193" s="14" t="s">
        <v>73</v>
      </c>
      <c r="AY1193" s="184" t="s">
        <v>141</v>
      </c>
    </row>
    <row r="1194" spans="2:65" s="12" customFormat="1" ht="11.25">
      <c r="B1194" s="158"/>
      <c r="D1194" s="156" t="s">
        <v>228</v>
      </c>
      <c r="E1194" s="159" t="s">
        <v>19</v>
      </c>
      <c r="F1194" s="160" t="s">
        <v>2603</v>
      </c>
      <c r="H1194" s="161">
        <v>7.6</v>
      </c>
      <c r="I1194" s="162"/>
      <c r="L1194" s="158"/>
      <c r="M1194" s="163"/>
      <c r="T1194" s="164"/>
      <c r="AT1194" s="159" t="s">
        <v>228</v>
      </c>
      <c r="AU1194" s="159" t="s">
        <v>82</v>
      </c>
      <c r="AV1194" s="12" t="s">
        <v>82</v>
      </c>
      <c r="AW1194" s="12" t="s">
        <v>35</v>
      </c>
      <c r="AX1194" s="12" t="s">
        <v>73</v>
      </c>
      <c r="AY1194" s="159" t="s">
        <v>141</v>
      </c>
    </row>
    <row r="1195" spans="2:65" s="14" customFormat="1" ht="11.25">
      <c r="B1195" s="183"/>
      <c r="D1195" s="156" t="s">
        <v>228</v>
      </c>
      <c r="E1195" s="184" t="s">
        <v>19</v>
      </c>
      <c r="F1195" s="185" t="s">
        <v>2604</v>
      </c>
      <c r="H1195" s="184" t="s">
        <v>19</v>
      </c>
      <c r="I1195" s="186"/>
      <c r="L1195" s="183"/>
      <c r="M1195" s="187"/>
      <c r="T1195" s="188"/>
      <c r="AT1195" s="184" t="s">
        <v>228</v>
      </c>
      <c r="AU1195" s="184" t="s">
        <v>82</v>
      </c>
      <c r="AV1195" s="14" t="s">
        <v>78</v>
      </c>
      <c r="AW1195" s="14" t="s">
        <v>35</v>
      </c>
      <c r="AX1195" s="14" t="s">
        <v>73</v>
      </c>
      <c r="AY1195" s="184" t="s">
        <v>141</v>
      </c>
    </row>
    <row r="1196" spans="2:65" s="12" customFormat="1" ht="11.25">
      <c r="B1196" s="158"/>
      <c r="D1196" s="156" t="s">
        <v>228</v>
      </c>
      <c r="E1196" s="159" t="s">
        <v>19</v>
      </c>
      <c r="F1196" s="160" t="s">
        <v>2605</v>
      </c>
      <c r="H1196" s="161">
        <v>4.8</v>
      </c>
      <c r="I1196" s="162"/>
      <c r="L1196" s="158"/>
      <c r="M1196" s="163"/>
      <c r="T1196" s="164"/>
      <c r="AT1196" s="159" t="s">
        <v>228</v>
      </c>
      <c r="AU1196" s="159" t="s">
        <v>82</v>
      </c>
      <c r="AV1196" s="12" t="s">
        <v>82</v>
      </c>
      <c r="AW1196" s="12" t="s">
        <v>35</v>
      </c>
      <c r="AX1196" s="12" t="s">
        <v>73</v>
      </c>
      <c r="AY1196" s="159" t="s">
        <v>141</v>
      </c>
    </row>
    <row r="1197" spans="2:65" s="13" customFormat="1" ht="11.25">
      <c r="B1197" s="165"/>
      <c r="D1197" s="156" t="s">
        <v>228</v>
      </c>
      <c r="E1197" s="166" t="s">
        <v>19</v>
      </c>
      <c r="F1197" s="167" t="s">
        <v>256</v>
      </c>
      <c r="H1197" s="168">
        <v>12.399999999999999</v>
      </c>
      <c r="I1197" s="169"/>
      <c r="L1197" s="165"/>
      <c r="M1197" s="170"/>
      <c r="T1197" s="171"/>
      <c r="AT1197" s="166" t="s">
        <v>228</v>
      </c>
      <c r="AU1197" s="166" t="s">
        <v>82</v>
      </c>
      <c r="AV1197" s="13" t="s">
        <v>95</v>
      </c>
      <c r="AW1197" s="13" t="s">
        <v>35</v>
      </c>
      <c r="AX1197" s="13" t="s">
        <v>78</v>
      </c>
      <c r="AY1197" s="166" t="s">
        <v>141</v>
      </c>
    </row>
    <row r="1198" spans="2:65" s="1" customFormat="1" ht="37.9" customHeight="1">
      <c r="B1198" s="32"/>
      <c r="C1198" s="126" t="s">
        <v>1149</v>
      </c>
      <c r="D1198" s="126" t="s">
        <v>144</v>
      </c>
      <c r="E1198" s="127" t="s">
        <v>2606</v>
      </c>
      <c r="F1198" s="128" t="s">
        <v>2607</v>
      </c>
      <c r="G1198" s="129" t="s">
        <v>171</v>
      </c>
      <c r="H1198" s="130">
        <v>34</v>
      </c>
      <c r="I1198" s="131"/>
      <c r="J1198" s="132">
        <f>ROUND(I1198*H1198,2)</f>
        <v>0</v>
      </c>
      <c r="K1198" s="133"/>
      <c r="L1198" s="32"/>
      <c r="M1198" s="134" t="s">
        <v>19</v>
      </c>
      <c r="N1198" s="135" t="s">
        <v>45</v>
      </c>
      <c r="P1198" s="136">
        <f>O1198*H1198</f>
        <v>0</v>
      </c>
      <c r="Q1198" s="136">
        <v>7.3200000000000001E-3</v>
      </c>
      <c r="R1198" s="136">
        <f>Q1198*H1198</f>
        <v>0.24887999999999999</v>
      </c>
      <c r="S1198" s="136">
        <v>0</v>
      </c>
      <c r="T1198" s="137">
        <f>S1198*H1198</f>
        <v>0</v>
      </c>
      <c r="AR1198" s="138" t="s">
        <v>172</v>
      </c>
      <c r="AT1198" s="138" t="s">
        <v>144</v>
      </c>
      <c r="AU1198" s="138" t="s">
        <v>82</v>
      </c>
      <c r="AY1198" s="17" t="s">
        <v>141</v>
      </c>
      <c r="BE1198" s="139">
        <f>IF(N1198="základní",J1198,0)</f>
        <v>0</v>
      </c>
      <c r="BF1198" s="139">
        <f>IF(N1198="snížená",J1198,0)</f>
        <v>0</v>
      </c>
      <c r="BG1198" s="139">
        <f>IF(N1198="zákl. přenesená",J1198,0)</f>
        <v>0</v>
      </c>
      <c r="BH1198" s="139">
        <f>IF(N1198="sníž. přenesená",J1198,0)</f>
        <v>0</v>
      </c>
      <c r="BI1198" s="139">
        <f>IF(N1198="nulová",J1198,0)</f>
        <v>0</v>
      </c>
      <c r="BJ1198" s="17" t="s">
        <v>82</v>
      </c>
      <c r="BK1198" s="139">
        <f>ROUND(I1198*H1198,2)</f>
        <v>0</v>
      </c>
      <c r="BL1198" s="17" t="s">
        <v>172</v>
      </c>
      <c r="BM1198" s="138" t="s">
        <v>2608</v>
      </c>
    </row>
    <row r="1199" spans="2:65" s="1" customFormat="1" ht="11.25">
      <c r="B1199" s="32"/>
      <c r="D1199" s="152" t="s">
        <v>224</v>
      </c>
      <c r="F1199" s="153" t="s">
        <v>2609</v>
      </c>
      <c r="I1199" s="154"/>
      <c r="L1199" s="32"/>
      <c r="M1199" s="155"/>
      <c r="T1199" s="53"/>
      <c r="AT1199" s="17" t="s">
        <v>224</v>
      </c>
      <c r="AU1199" s="17" t="s">
        <v>82</v>
      </c>
    </row>
    <row r="1200" spans="2:65" s="14" customFormat="1" ht="11.25">
      <c r="B1200" s="183"/>
      <c r="D1200" s="156" t="s">
        <v>228</v>
      </c>
      <c r="E1200" s="184" t="s">
        <v>19</v>
      </c>
      <c r="F1200" s="185" t="s">
        <v>2610</v>
      </c>
      <c r="H1200" s="184" t="s">
        <v>19</v>
      </c>
      <c r="I1200" s="186"/>
      <c r="L1200" s="183"/>
      <c r="M1200" s="187"/>
      <c r="T1200" s="188"/>
      <c r="AT1200" s="184" t="s">
        <v>228</v>
      </c>
      <c r="AU1200" s="184" t="s">
        <v>82</v>
      </c>
      <c r="AV1200" s="14" t="s">
        <v>78</v>
      </c>
      <c r="AW1200" s="14" t="s">
        <v>35</v>
      </c>
      <c r="AX1200" s="14" t="s">
        <v>73</v>
      </c>
      <c r="AY1200" s="184" t="s">
        <v>141</v>
      </c>
    </row>
    <row r="1201" spans="2:65" s="12" customFormat="1" ht="11.25">
      <c r="B1201" s="158"/>
      <c r="D1201" s="156" t="s">
        <v>228</v>
      </c>
      <c r="E1201" s="159" t="s">
        <v>19</v>
      </c>
      <c r="F1201" s="160" t="s">
        <v>2611</v>
      </c>
      <c r="H1201" s="161">
        <v>34</v>
      </c>
      <c r="I1201" s="162"/>
      <c r="L1201" s="158"/>
      <c r="M1201" s="163"/>
      <c r="T1201" s="164"/>
      <c r="AT1201" s="159" t="s">
        <v>228</v>
      </c>
      <c r="AU1201" s="159" t="s">
        <v>82</v>
      </c>
      <c r="AV1201" s="12" t="s">
        <v>82</v>
      </c>
      <c r="AW1201" s="12" t="s">
        <v>35</v>
      </c>
      <c r="AX1201" s="12" t="s">
        <v>78</v>
      </c>
      <c r="AY1201" s="159" t="s">
        <v>141</v>
      </c>
    </row>
    <row r="1202" spans="2:65" s="1" customFormat="1" ht="44.25" customHeight="1">
      <c r="B1202" s="32"/>
      <c r="C1202" s="126" t="s">
        <v>2221</v>
      </c>
      <c r="D1202" s="126" t="s">
        <v>144</v>
      </c>
      <c r="E1202" s="127" t="s">
        <v>2612</v>
      </c>
      <c r="F1202" s="128" t="s">
        <v>2613</v>
      </c>
      <c r="G1202" s="129" t="s">
        <v>171</v>
      </c>
      <c r="H1202" s="130">
        <v>16</v>
      </c>
      <c r="I1202" s="131"/>
      <c r="J1202" s="132">
        <f>ROUND(I1202*H1202,2)</f>
        <v>0</v>
      </c>
      <c r="K1202" s="133"/>
      <c r="L1202" s="32"/>
      <c r="M1202" s="134" t="s">
        <v>19</v>
      </c>
      <c r="N1202" s="135" t="s">
        <v>45</v>
      </c>
      <c r="P1202" s="136">
        <f>O1202*H1202</f>
        <v>0</v>
      </c>
      <c r="Q1202" s="136">
        <v>1.363E-2</v>
      </c>
      <c r="R1202" s="136">
        <f>Q1202*H1202</f>
        <v>0.21808</v>
      </c>
      <c r="S1202" s="136">
        <v>0</v>
      </c>
      <c r="T1202" s="137">
        <f>S1202*H1202</f>
        <v>0</v>
      </c>
      <c r="AR1202" s="138" t="s">
        <v>172</v>
      </c>
      <c r="AT1202" s="138" t="s">
        <v>144</v>
      </c>
      <c r="AU1202" s="138" t="s">
        <v>82</v>
      </c>
      <c r="AY1202" s="17" t="s">
        <v>141</v>
      </c>
      <c r="BE1202" s="139">
        <f>IF(N1202="základní",J1202,0)</f>
        <v>0</v>
      </c>
      <c r="BF1202" s="139">
        <f>IF(N1202="snížená",J1202,0)</f>
        <v>0</v>
      </c>
      <c r="BG1202" s="139">
        <f>IF(N1202="zákl. přenesená",J1202,0)</f>
        <v>0</v>
      </c>
      <c r="BH1202" s="139">
        <f>IF(N1202="sníž. přenesená",J1202,0)</f>
        <v>0</v>
      </c>
      <c r="BI1202" s="139">
        <f>IF(N1202="nulová",J1202,0)</f>
        <v>0</v>
      </c>
      <c r="BJ1202" s="17" t="s">
        <v>82</v>
      </c>
      <c r="BK1202" s="139">
        <f>ROUND(I1202*H1202,2)</f>
        <v>0</v>
      </c>
      <c r="BL1202" s="17" t="s">
        <v>172</v>
      </c>
      <c r="BM1202" s="138" t="s">
        <v>2614</v>
      </c>
    </row>
    <row r="1203" spans="2:65" s="1" customFormat="1" ht="11.25">
      <c r="B1203" s="32"/>
      <c r="D1203" s="152" t="s">
        <v>224</v>
      </c>
      <c r="F1203" s="153" t="s">
        <v>2615</v>
      </c>
      <c r="I1203" s="154"/>
      <c r="L1203" s="32"/>
      <c r="M1203" s="155"/>
      <c r="T1203" s="53"/>
      <c r="AT1203" s="17" t="s">
        <v>224</v>
      </c>
      <c r="AU1203" s="17" t="s">
        <v>82</v>
      </c>
    </row>
    <row r="1204" spans="2:65" s="14" customFormat="1" ht="11.25">
      <c r="B1204" s="183"/>
      <c r="D1204" s="156" t="s">
        <v>228</v>
      </c>
      <c r="E1204" s="184" t="s">
        <v>19</v>
      </c>
      <c r="F1204" s="185" t="s">
        <v>2616</v>
      </c>
      <c r="H1204" s="184" t="s">
        <v>19</v>
      </c>
      <c r="I1204" s="186"/>
      <c r="L1204" s="183"/>
      <c r="M1204" s="187"/>
      <c r="T1204" s="188"/>
      <c r="AT1204" s="184" t="s">
        <v>228</v>
      </c>
      <c r="AU1204" s="184" t="s">
        <v>82</v>
      </c>
      <c r="AV1204" s="14" t="s">
        <v>78</v>
      </c>
      <c r="AW1204" s="14" t="s">
        <v>35</v>
      </c>
      <c r="AX1204" s="14" t="s">
        <v>73</v>
      </c>
      <c r="AY1204" s="184" t="s">
        <v>141</v>
      </c>
    </row>
    <row r="1205" spans="2:65" s="12" customFormat="1" ht="11.25">
      <c r="B1205" s="158"/>
      <c r="D1205" s="156" t="s">
        <v>228</v>
      </c>
      <c r="E1205" s="159" t="s">
        <v>19</v>
      </c>
      <c r="F1205" s="160" t="s">
        <v>2617</v>
      </c>
      <c r="H1205" s="161">
        <v>12</v>
      </c>
      <c r="I1205" s="162"/>
      <c r="L1205" s="158"/>
      <c r="M1205" s="163"/>
      <c r="T1205" s="164"/>
      <c r="AT1205" s="159" t="s">
        <v>228</v>
      </c>
      <c r="AU1205" s="159" t="s">
        <v>82</v>
      </c>
      <c r="AV1205" s="12" t="s">
        <v>82</v>
      </c>
      <c r="AW1205" s="12" t="s">
        <v>35</v>
      </c>
      <c r="AX1205" s="12" t="s">
        <v>73</v>
      </c>
      <c r="AY1205" s="159" t="s">
        <v>141</v>
      </c>
    </row>
    <row r="1206" spans="2:65" s="12" customFormat="1" ht="11.25">
      <c r="B1206" s="158"/>
      <c r="D1206" s="156" t="s">
        <v>228</v>
      </c>
      <c r="E1206" s="159" t="s">
        <v>19</v>
      </c>
      <c r="F1206" s="160" t="s">
        <v>2618</v>
      </c>
      <c r="H1206" s="161">
        <v>4</v>
      </c>
      <c r="I1206" s="162"/>
      <c r="L1206" s="158"/>
      <c r="M1206" s="163"/>
      <c r="T1206" s="164"/>
      <c r="AT1206" s="159" t="s">
        <v>228</v>
      </c>
      <c r="AU1206" s="159" t="s">
        <v>82</v>
      </c>
      <c r="AV1206" s="12" t="s">
        <v>82</v>
      </c>
      <c r="AW1206" s="12" t="s">
        <v>35</v>
      </c>
      <c r="AX1206" s="12" t="s">
        <v>73</v>
      </c>
      <c r="AY1206" s="159" t="s">
        <v>141</v>
      </c>
    </row>
    <row r="1207" spans="2:65" s="13" customFormat="1" ht="11.25">
      <c r="B1207" s="165"/>
      <c r="D1207" s="156" t="s">
        <v>228</v>
      </c>
      <c r="E1207" s="166" t="s">
        <v>19</v>
      </c>
      <c r="F1207" s="167" t="s">
        <v>256</v>
      </c>
      <c r="H1207" s="168">
        <v>16</v>
      </c>
      <c r="I1207" s="169"/>
      <c r="L1207" s="165"/>
      <c r="M1207" s="170"/>
      <c r="T1207" s="171"/>
      <c r="AT1207" s="166" t="s">
        <v>228</v>
      </c>
      <c r="AU1207" s="166" t="s">
        <v>82</v>
      </c>
      <c r="AV1207" s="13" t="s">
        <v>95</v>
      </c>
      <c r="AW1207" s="13" t="s">
        <v>35</v>
      </c>
      <c r="AX1207" s="13" t="s">
        <v>78</v>
      </c>
      <c r="AY1207" s="166" t="s">
        <v>141</v>
      </c>
    </row>
    <row r="1208" spans="2:65" s="1" customFormat="1" ht="44.25" customHeight="1">
      <c r="B1208" s="32"/>
      <c r="C1208" s="126" t="s">
        <v>1152</v>
      </c>
      <c r="D1208" s="126" t="s">
        <v>144</v>
      </c>
      <c r="E1208" s="127" t="s">
        <v>2619</v>
      </c>
      <c r="F1208" s="128" t="s">
        <v>2620</v>
      </c>
      <c r="G1208" s="129" t="s">
        <v>171</v>
      </c>
      <c r="H1208" s="130">
        <v>6</v>
      </c>
      <c r="I1208" s="131"/>
      <c r="J1208" s="132">
        <f>ROUND(I1208*H1208,2)</f>
        <v>0</v>
      </c>
      <c r="K1208" s="133"/>
      <c r="L1208" s="32"/>
      <c r="M1208" s="134" t="s">
        <v>19</v>
      </c>
      <c r="N1208" s="135" t="s">
        <v>45</v>
      </c>
      <c r="P1208" s="136">
        <f>O1208*H1208</f>
        <v>0</v>
      </c>
      <c r="Q1208" s="136">
        <v>1.7520000000000001E-2</v>
      </c>
      <c r="R1208" s="136">
        <f>Q1208*H1208</f>
        <v>0.10512000000000001</v>
      </c>
      <c r="S1208" s="136">
        <v>0</v>
      </c>
      <c r="T1208" s="137">
        <f>S1208*H1208</f>
        <v>0</v>
      </c>
      <c r="AR1208" s="138" t="s">
        <v>172</v>
      </c>
      <c r="AT1208" s="138" t="s">
        <v>144</v>
      </c>
      <c r="AU1208" s="138" t="s">
        <v>82</v>
      </c>
      <c r="AY1208" s="17" t="s">
        <v>141</v>
      </c>
      <c r="BE1208" s="139">
        <f>IF(N1208="základní",J1208,0)</f>
        <v>0</v>
      </c>
      <c r="BF1208" s="139">
        <f>IF(N1208="snížená",J1208,0)</f>
        <v>0</v>
      </c>
      <c r="BG1208" s="139">
        <f>IF(N1208="zákl. přenesená",J1208,0)</f>
        <v>0</v>
      </c>
      <c r="BH1208" s="139">
        <f>IF(N1208="sníž. přenesená",J1208,0)</f>
        <v>0</v>
      </c>
      <c r="BI1208" s="139">
        <f>IF(N1208="nulová",J1208,0)</f>
        <v>0</v>
      </c>
      <c r="BJ1208" s="17" t="s">
        <v>82</v>
      </c>
      <c r="BK1208" s="139">
        <f>ROUND(I1208*H1208,2)</f>
        <v>0</v>
      </c>
      <c r="BL1208" s="17" t="s">
        <v>172</v>
      </c>
      <c r="BM1208" s="138" t="s">
        <v>2621</v>
      </c>
    </row>
    <row r="1209" spans="2:65" s="1" customFormat="1" ht="11.25">
      <c r="B1209" s="32"/>
      <c r="D1209" s="152" t="s">
        <v>224</v>
      </c>
      <c r="F1209" s="153" t="s">
        <v>2622</v>
      </c>
      <c r="I1209" s="154"/>
      <c r="L1209" s="32"/>
      <c r="M1209" s="155"/>
      <c r="T1209" s="53"/>
      <c r="AT1209" s="17" t="s">
        <v>224</v>
      </c>
      <c r="AU1209" s="17" t="s">
        <v>82</v>
      </c>
    </row>
    <row r="1210" spans="2:65" s="14" customFormat="1" ht="11.25">
      <c r="B1210" s="183"/>
      <c r="D1210" s="156" t="s">
        <v>228</v>
      </c>
      <c r="E1210" s="184" t="s">
        <v>19</v>
      </c>
      <c r="F1210" s="185" t="s">
        <v>2623</v>
      </c>
      <c r="H1210" s="184" t="s">
        <v>19</v>
      </c>
      <c r="I1210" s="186"/>
      <c r="L1210" s="183"/>
      <c r="M1210" s="187"/>
      <c r="T1210" s="188"/>
      <c r="AT1210" s="184" t="s">
        <v>228</v>
      </c>
      <c r="AU1210" s="184" t="s">
        <v>82</v>
      </c>
      <c r="AV1210" s="14" t="s">
        <v>78</v>
      </c>
      <c r="AW1210" s="14" t="s">
        <v>35</v>
      </c>
      <c r="AX1210" s="14" t="s">
        <v>73</v>
      </c>
      <c r="AY1210" s="184" t="s">
        <v>141</v>
      </c>
    </row>
    <row r="1211" spans="2:65" s="12" customFormat="1" ht="11.25">
      <c r="B1211" s="158"/>
      <c r="D1211" s="156" t="s">
        <v>228</v>
      </c>
      <c r="E1211" s="159" t="s">
        <v>19</v>
      </c>
      <c r="F1211" s="160" t="s">
        <v>2624</v>
      </c>
      <c r="H1211" s="161">
        <v>6</v>
      </c>
      <c r="I1211" s="162"/>
      <c r="L1211" s="158"/>
      <c r="M1211" s="163"/>
      <c r="T1211" s="164"/>
      <c r="AT1211" s="159" t="s">
        <v>228</v>
      </c>
      <c r="AU1211" s="159" t="s">
        <v>82</v>
      </c>
      <c r="AV1211" s="12" t="s">
        <v>82</v>
      </c>
      <c r="AW1211" s="12" t="s">
        <v>35</v>
      </c>
      <c r="AX1211" s="12" t="s">
        <v>78</v>
      </c>
      <c r="AY1211" s="159" t="s">
        <v>141</v>
      </c>
    </row>
    <row r="1212" spans="2:65" s="1" customFormat="1" ht="37.9" customHeight="1">
      <c r="B1212" s="32"/>
      <c r="C1212" s="126" t="s">
        <v>2625</v>
      </c>
      <c r="D1212" s="126" t="s">
        <v>144</v>
      </c>
      <c r="E1212" s="127" t="s">
        <v>2626</v>
      </c>
      <c r="F1212" s="128" t="s">
        <v>2627</v>
      </c>
      <c r="G1212" s="129" t="s">
        <v>162</v>
      </c>
      <c r="H1212" s="130">
        <v>201</v>
      </c>
      <c r="I1212" s="131"/>
      <c r="J1212" s="132">
        <f>ROUND(I1212*H1212,2)</f>
        <v>0</v>
      </c>
      <c r="K1212" s="133"/>
      <c r="L1212" s="32"/>
      <c r="M1212" s="134" t="s">
        <v>19</v>
      </c>
      <c r="N1212" s="135" t="s">
        <v>45</v>
      </c>
      <c r="P1212" s="136">
        <f>O1212*H1212</f>
        <v>0</v>
      </c>
      <c r="Q1212" s="136">
        <v>1.389E-2</v>
      </c>
      <c r="R1212" s="136">
        <f>Q1212*H1212</f>
        <v>2.79189</v>
      </c>
      <c r="S1212" s="136">
        <v>0</v>
      </c>
      <c r="T1212" s="137">
        <f>S1212*H1212</f>
        <v>0</v>
      </c>
      <c r="AR1212" s="138" t="s">
        <v>172</v>
      </c>
      <c r="AT1212" s="138" t="s">
        <v>144</v>
      </c>
      <c r="AU1212" s="138" t="s">
        <v>82</v>
      </c>
      <c r="AY1212" s="17" t="s">
        <v>141</v>
      </c>
      <c r="BE1212" s="139">
        <f>IF(N1212="základní",J1212,0)</f>
        <v>0</v>
      </c>
      <c r="BF1212" s="139">
        <f>IF(N1212="snížená",J1212,0)</f>
        <v>0</v>
      </c>
      <c r="BG1212" s="139">
        <f>IF(N1212="zákl. přenesená",J1212,0)</f>
        <v>0</v>
      </c>
      <c r="BH1212" s="139">
        <f>IF(N1212="sníž. přenesená",J1212,0)</f>
        <v>0</v>
      </c>
      <c r="BI1212" s="139">
        <f>IF(N1212="nulová",J1212,0)</f>
        <v>0</v>
      </c>
      <c r="BJ1212" s="17" t="s">
        <v>82</v>
      </c>
      <c r="BK1212" s="139">
        <f>ROUND(I1212*H1212,2)</f>
        <v>0</v>
      </c>
      <c r="BL1212" s="17" t="s">
        <v>172</v>
      </c>
      <c r="BM1212" s="138" t="s">
        <v>2628</v>
      </c>
    </row>
    <row r="1213" spans="2:65" s="1" customFormat="1" ht="11.25">
      <c r="B1213" s="32"/>
      <c r="D1213" s="152" t="s">
        <v>224</v>
      </c>
      <c r="F1213" s="153" t="s">
        <v>2629</v>
      </c>
      <c r="I1213" s="154"/>
      <c r="L1213" s="32"/>
      <c r="M1213" s="155"/>
      <c r="T1213" s="53"/>
      <c r="AT1213" s="17" t="s">
        <v>224</v>
      </c>
      <c r="AU1213" s="17" t="s">
        <v>82</v>
      </c>
    </row>
    <row r="1214" spans="2:65" s="14" customFormat="1" ht="11.25">
      <c r="B1214" s="183"/>
      <c r="D1214" s="156" t="s">
        <v>228</v>
      </c>
      <c r="E1214" s="184" t="s">
        <v>19</v>
      </c>
      <c r="F1214" s="185" t="s">
        <v>2630</v>
      </c>
      <c r="H1214" s="184" t="s">
        <v>19</v>
      </c>
      <c r="I1214" s="186"/>
      <c r="L1214" s="183"/>
      <c r="M1214" s="187"/>
      <c r="T1214" s="188"/>
      <c r="AT1214" s="184" t="s">
        <v>228</v>
      </c>
      <c r="AU1214" s="184" t="s">
        <v>82</v>
      </c>
      <c r="AV1214" s="14" t="s">
        <v>78</v>
      </c>
      <c r="AW1214" s="14" t="s">
        <v>35</v>
      </c>
      <c r="AX1214" s="14" t="s">
        <v>73</v>
      </c>
      <c r="AY1214" s="184" t="s">
        <v>141</v>
      </c>
    </row>
    <row r="1215" spans="2:65" s="12" customFormat="1" ht="11.25">
      <c r="B1215" s="158"/>
      <c r="D1215" s="156" t="s">
        <v>228</v>
      </c>
      <c r="E1215" s="159" t="s">
        <v>19</v>
      </c>
      <c r="F1215" s="160" t="s">
        <v>2631</v>
      </c>
      <c r="H1215" s="161">
        <v>221</v>
      </c>
      <c r="I1215" s="162"/>
      <c r="L1215" s="158"/>
      <c r="M1215" s="163"/>
      <c r="T1215" s="164"/>
      <c r="AT1215" s="159" t="s">
        <v>228</v>
      </c>
      <c r="AU1215" s="159" t="s">
        <v>82</v>
      </c>
      <c r="AV1215" s="12" t="s">
        <v>82</v>
      </c>
      <c r="AW1215" s="12" t="s">
        <v>35</v>
      </c>
      <c r="AX1215" s="12" t="s">
        <v>73</v>
      </c>
      <c r="AY1215" s="159" t="s">
        <v>141</v>
      </c>
    </row>
    <row r="1216" spans="2:65" s="12" customFormat="1" ht="11.25">
      <c r="B1216" s="158"/>
      <c r="D1216" s="156" t="s">
        <v>228</v>
      </c>
      <c r="E1216" s="159" t="s">
        <v>19</v>
      </c>
      <c r="F1216" s="160" t="s">
        <v>2632</v>
      </c>
      <c r="H1216" s="161">
        <v>-20.225000000000001</v>
      </c>
      <c r="I1216" s="162"/>
      <c r="L1216" s="158"/>
      <c r="M1216" s="163"/>
      <c r="T1216" s="164"/>
      <c r="AT1216" s="159" t="s">
        <v>228</v>
      </c>
      <c r="AU1216" s="159" t="s">
        <v>82</v>
      </c>
      <c r="AV1216" s="12" t="s">
        <v>82</v>
      </c>
      <c r="AW1216" s="12" t="s">
        <v>35</v>
      </c>
      <c r="AX1216" s="12" t="s">
        <v>73</v>
      </c>
      <c r="AY1216" s="159" t="s">
        <v>141</v>
      </c>
    </row>
    <row r="1217" spans="2:65" s="13" customFormat="1" ht="11.25">
      <c r="B1217" s="165"/>
      <c r="D1217" s="156" t="s">
        <v>228</v>
      </c>
      <c r="E1217" s="166" t="s">
        <v>19</v>
      </c>
      <c r="F1217" s="167" t="s">
        <v>256</v>
      </c>
      <c r="H1217" s="168">
        <v>200.77500000000001</v>
      </c>
      <c r="I1217" s="169"/>
      <c r="L1217" s="165"/>
      <c r="M1217" s="170"/>
      <c r="T1217" s="171"/>
      <c r="AT1217" s="166" t="s">
        <v>228</v>
      </c>
      <c r="AU1217" s="166" t="s">
        <v>82</v>
      </c>
      <c r="AV1217" s="13" t="s">
        <v>95</v>
      </c>
      <c r="AW1217" s="13" t="s">
        <v>35</v>
      </c>
      <c r="AX1217" s="13" t="s">
        <v>73</v>
      </c>
      <c r="AY1217" s="166" t="s">
        <v>141</v>
      </c>
    </row>
    <row r="1218" spans="2:65" s="12" customFormat="1" ht="11.25">
      <c r="B1218" s="158"/>
      <c r="D1218" s="156" t="s">
        <v>228</v>
      </c>
      <c r="E1218" s="159" t="s">
        <v>19</v>
      </c>
      <c r="F1218" s="160" t="s">
        <v>2633</v>
      </c>
      <c r="H1218" s="161">
        <v>201</v>
      </c>
      <c r="I1218" s="162"/>
      <c r="L1218" s="158"/>
      <c r="M1218" s="163"/>
      <c r="T1218" s="164"/>
      <c r="AT1218" s="159" t="s">
        <v>228</v>
      </c>
      <c r="AU1218" s="159" t="s">
        <v>82</v>
      </c>
      <c r="AV1218" s="12" t="s">
        <v>82</v>
      </c>
      <c r="AW1218" s="12" t="s">
        <v>35</v>
      </c>
      <c r="AX1218" s="12" t="s">
        <v>78</v>
      </c>
      <c r="AY1218" s="159" t="s">
        <v>141</v>
      </c>
    </row>
    <row r="1219" spans="2:65" s="1" customFormat="1" ht="24.2" customHeight="1">
      <c r="B1219" s="32"/>
      <c r="C1219" s="126" t="s">
        <v>1155</v>
      </c>
      <c r="D1219" s="126" t="s">
        <v>144</v>
      </c>
      <c r="E1219" s="127" t="s">
        <v>2634</v>
      </c>
      <c r="F1219" s="128" t="s">
        <v>2635</v>
      </c>
      <c r="G1219" s="129" t="s">
        <v>162</v>
      </c>
      <c r="H1219" s="130">
        <v>306</v>
      </c>
      <c r="I1219" s="131"/>
      <c r="J1219" s="132">
        <f>ROUND(I1219*H1219,2)</f>
        <v>0</v>
      </c>
      <c r="K1219" s="133"/>
      <c r="L1219" s="32"/>
      <c r="M1219" s="134" t="s">
        <v>19</v>
      </c>
      <c r="N1219" s="135" t="s">
        <v>45</v>
      </c>
      <c r="P1219" s="136">
        <f>O1219*H1219</f>
        <v>0</v>
      </c>
      <c r="Q1219" s="136">
        <v>0</v>
      </c>
      <c r="R1219" s="136">
        <f>Q1219*H1219</f>
        <v>0</v>
      </c>
      <c r="S1219" s="136">
        <v>1.4E-2</v>
      </c>
      <c r="T1219" s="137">
        <f>S1219*H1219</f>
        <v>4.2839999999999998</v>
      </c>
      <c r="AR1219" s="138" t="s">
        <v>172</v>
      </c>
      <c r="AT1219" s="138" t="s">
        <v>144</v>
      </c>
      <c r="AU1219" s="138" t="s">
        <v>82</v>
      </c>
      <c r="AY1219" s="17" t="s">
        <v>141</v>
      </c>
      <c r="BE1219" s="139">
        <f>IF(N1219="základní",J1219,0)</f>
        <v>0</v>
      </c>
      <c r="BF1219" s="139">
        <f>IF(N1219="snížená",J1219,0)</f>
        <v>0</v>
      </c>
      <c r="BG1219" s="139">
        <f>IF(N1219="zákl. přenesená",J1219,0)</f>
        <v>0</v>
      </c>
      <c r="BH1219" s="139">
        <f>IF(N1219="sníž. přenesená",J1219,0)</f>
        <v>0</v>
      </c>
      <c r="BI1219" s="139">
        <f>IF(N1219="nulová",J1219,0)</f>
        <v>0</v>
      </c>
      <c r="BJ1219" s="17" t="s">
        <v>82</v>
      </c>
      <c r="BK1219" s="139">
        <f>ROUND(I1219*H1219,2)</f>
        <v>0</v>
      </c>
      <c r="BL1219" s="17" t="s">
        <v>172</v>
      </c>
      <c r="BM1219" s="138" t="s">
        <v>2636</v>
      </c>
    </row>
    <row r="1220" spans="2:65" s="1" customFormat="1" ht="11.25">
      <c r="B1220" s="32"/>
      <c r="D1220" s="152" t="s">
        <v>224</v>
      </c>
      <c r="F1220" s="153" t="s">
        <v>2637</v>
      </c>
      <c r="I1220" s="154"/>
      <c r="L1220" s="32"/>
      <c r="M1220" s="155"/>
      <c r="T1220" s="53"/>
      <c r="AT1220" s="17" t="s">
        <v>224</v>
      </c>
      <c r="AU1220" s="17" t="s">
        <v>82</v>
      </c>
    </row>
    <row r="1221" spans="2:65" s="14" customFormat="1" ht="11.25">
      <c r="B1221" s="183"/>
      <c r="D1221" s="156" t="s">
        <v>228</v>
      </c>
      <c r="E1221" s="184" t="s">
        <v>19</v>
      </c>
      <c r="F1221" s="185" t="s">
        <v>2638</v>
      </c>
      <c r="H1221" s="184" t="s">
        <v>19</v>
      </c>
      <c r="I1221" s="186"/>
      <c r="L1221" s="183"/>
      <c r="M1221" s="187"/>
      <c r="T1221" s="188"/>
      <c r="AT1221" s="184" t="s">
        <v>228</v>
      </c>
      <c r="AU1221" s="184" t="s">
        <v>82</v>
      </c>
      <c r="AV1221" s="14" t="s">
        <v>78</v>
      </c>
      <c r="AW1221" s="14" t="s">
        <v>35</v>
      </c>
      <c r="AX1221" s="14" t="s">
        <v>73</v>
      </c>
      <c r="AY1221" s="184" t="s">
        <v>141</v>
      </c>
    </row>
    <row r="1222" spans="2:65" s="12" customFormat="1" ht="11.25">
      <c r="B1222" s="158"/>
      <c r="D1222" s="156" t="s">
        <v>228</v>
      </c>
      <c r="E1222" s="159" t="s">
        <v>19</v>
      </c>
      <c r="F1222" s="160" t="s">
        <v>2220</v>
      </c>
      <c r="H1222" s="161">
        <v>152.82</v>
      </c>
      <c r="I1222" s="162"/>
      <c r="L1222" s="158"/>
      <c r="M1222" s="163"/>
      <c r="T1222" s="164"/>
      <c r="AT1222" s="159" t="s">
        <v>228</v>
      </c>
      <c r="AU1222" s="159" t="s">
        <v>82</v>
      </c>
      <c r="AV1222" s="12" t="s">
        <v>82</v>
      </c>
      <c r="AW1222" s="12" t="s">
        <v>35</v>
      </c>
      <c r="AX1222" s="12" t="s">
        <v>73</v>
      </c>
      <c r="AY1222" s="159" t="s">
        <v>141</v>
      </c>
    </row>
    <row r="1223" spans="2:65" s="12" customFormat="1" ht="11.25">
      <c r="B1223" s="158"/>
      <c r="D1223" s="156" t="s">
        <v>228</v>
      </c>
      <c r="E1223" s="159" t="s">
        <v>19</v>
      </c>
      <c r="F1223" s="160" t="s">
        <v>2639</v>
      </c>
      <c r="H1223" s="161">
        <v>306</v>
      </c>
      <c r="I1223" s="162"/>
      <c r="L1223" s="158"/>
      <c r="M1223" s="163"/>
      <c r="T1223" s="164"/>
      <c r="AT1223" s="159" t="s">
        <v>228</v>
      </c>
      <c r="AU1223" s="159" t="s">
        <v>82</v>
      </c>
      <c r="AV1223" s="12" t="s">
        <v>82</v>
      </c>
      <c r="AW1223" s="12" t="s">
        <v>35</v>
      </c>
      <c r="AX1223" s="12" t="s">
        <v>78</v>
      </c>
      <c r="AY1223" s="159" t="s">
        <v>141</v>
      </c>
    </row>
    <row r="1224" spans="2:65" s="1" customFormat="1" ht="37.9" customHeight="1">
      <c r="B1224" s="32"/>
      <c r="C1224" s="126" t="s">
        <v>2640</v>
      </c>
      <c r="D1224" s="126" t="s">
        <v>144</v>
      </c>
      <c r="E1224" s="127" t="s">
        <v>2641</v>
      </c>
      <c r="F1224" s="128" t="s">
        <v>2642</v>
      </c>
      <c r="G1224" s="129" t="s">
        <v>171</v>
      </c>
      <c r="H1224" s="130">
        <v>60.7</v>
      </c>
      <c r="I1224" s="131"/>
      <c r="J1224" s="132">
        <f>ROUND(I1224*H1224,2)</f>
        <v>0</v>
      </c>
      <c r="K1224" s="133"/>
      <c r="L1224" s="32"/>
      <c r="M1224" s="134" t="s">
        <v>19</v>
      </c>
      <c r="N1224" s="135" t="s">
        <v>45</v>
      </c>
      <c r="P1224" s="136">
        <f>O1224*H1224</f>
        <v>0</v>
      </c>
      <c r="Q1224" s="136">
        <v>0</v>
      </c>
      <c r="R1224" s="136">
        <f>Q1224*H1224</f>
        <v>0</v>
      </c>
      <c r="S1224" s="136">
        <v>0</v>
      </c>
      <c r="T1224" s="137">
        <f>S1224*H1224</f>
        <v>0</v>
      </c>
      <c r="AR1224" s="138" t="s">
        <v>172</v>
      </c>
      <c r="AT1224" s="138" t="s">
        <v>144</v>
      </c>
      <c r="AU1224" s="138" t="s">
        <v>82</v>
      </c>
      <c r="AY1224" s="17" t="s">
        <v>141</v>
      </c>
      <c r="BE1224" s="139">
        <f>IF(N1224="základní",J1224,0)</f>
        <v>0</v>
      </c>
      <c r="BF1224" s="139">
        <f>IF(N1224="snížená",J1224,0)</f>
        <v>0</v>
      </c>
      <c r="BG1224" s="139">
        <f>IF(N1224="zákl. přenesená",J1224,0)</f>
        <v>0</v>
      </c>
      <c r="BH1224" s="139">
        <f>IF(N1224="sníž. přenesená",J1224,0)</f>
        <v>0</v>
      </c>
      <c r="BI1224" s="139">
        <f>IF(N1224="nulová",J1224,0)</f>
        <v>0</v>
      </c>
      <c r="BJ1224" s="17" t="s">
        <v>82</v>
      </c>
      <c r="BK1224" s="139">
        <f>ROUND(I1224*H1224,2)</f>
        <v>0</v>
      </c>
      <c r="BL1224" s="17" t="s">
        <v>172</v>
      </c>
      <c r="BM1224" s="138" t="s">
        <v>2643</v>
      </c>
    </row>
    <row r="1225" spans="2:65" s="1" customFormat="1" ht="11.25">
      <c r="B1225" s="32"/>
      <c r="D1225" s="152" t="s">
        <v>224</v>
      </c>
      <c r="F1225" s="153" t="s">
        <v>2644</v>
      </c>
      <c r="I1225" s="154"/>
      <c r="L1225" s="32"/>
      <c r="M1225" s="155"/>
      <c r="T1225" s="53"/>
      <c r="AT1225" s="17" t="s">
        <v>224</v>
      </c>
      <c r="AU1225" s="17" t="s">
        <v>82</v>
      </c>
    </row>
    <row r="1226" spans="2:65" s="12" customFormat="1" ht="11.25">
      <c r="B1226" s="158"/>
      <c r="D1226" s="156" t="s">
        <v>228</v>
      </c>
      <c r="E1226" s="159" t="s">
        <v>19</v>
      </c>
      <c r="F1226" s="160" t="s">
        <v>2645</v>
      </c>
      <c r="H1226" s="161">
        <v>27</v>
      </c>
      <c r="I1226" s="162"/>
      <c r="L1226" s="158"/>
      <c r="M1226" s="163"/>
      <c r="T1226" s="164"/>
      <c r="AT1226" s="159" t="s">
        <v>228</v>
      </c>
      <c r="AU1226" s="159" t="s">
        <v>82</v>
      </c>
      <c r="AV1226" s="12" t="s">
        <v>82</v>
      </c>
      <c r="AW1226" s="12" t="s">
        <v>35</v>
      </c>
      <c r="AX1226" s="12" t="s">
        <v>73</v>
      </c>
      <c r="AY1226" s="159" t="s">
        <v>141</v>
      </c>
    </row>
    <row r="1227" spans="2:65" s="12" customFormat="1" ht="11.25">
      <c r="B1227" s="158"/>
      <c r="D1227" s="156" t="s">
        <v>228</v>
      </c>
      <c r="E1227" s="159" t="s">
        <v>19</v>
      </c>
      <c r="F1227" s="160" t="s">
        <v>2646</v>
      </c>
      <c r="H1227" s="161">
        <v>10.8</v>
      </c>
      <c r="I1227" s="162"/>
      <c r="L1227" s="158"/>
      <c r="M1227" s="163"/>
      <c r="T1227" s="164"/>
      <c r="AT1227" s="159" t="s">
        <v>228</v>
      </c>
      <c r="AU1227" s="159" t="s">
        <v>82</v>
      </c>
      <c r="AV1227" s="12" t="s">
        <v>82</v>
      </c>
      <c r="AW1227" s="12" t="s">
        <v>35</v>
      </c>
      <c r="AX1227" s="12" t="s">
        <v>73</v>
      </c>
      <c r="AY1227" s="159" t="s">
        <v>141</v>
      </c>
    </row>
    <row r="1228" spans="2:65" s="12" customFormat="1" ht="11.25">
      <c r="B1228" s="158"/>
      <c r="D1228" s="156" t="s">
        <v>228</v>
      </c>
      <c r="E1228" s="159" t="s">
        <v>19</v>
      </c>
      <c r="F1228" s="160" t="s">
        <v>2647</v>
      </c>
      <c r="H1228" s="161">
        <v>10.4</v>
      </c>
      <c r="I1228" s="162"/>
      <c r="L1228" s="158"/>
      <c r="M1228" s="163"/>
      <c r="T1228" s="164"/>
      <c r="AT1228" s="159" t="s">
        <v>228</v>
      </c>
      <c r="AU1228" s="159" t="s">
        <v>82</v>
      </c>
      <c r="AV1228" s="12" t="s">
        <v>82</v>
      </c>
      <c r="AW1228" s="12" t="s">
        <v>35</v>
      </c>
      <c r="AX1228" s="12" t="s">
        <v>73</v>
      </c>
      <c r="AY1228" s="159" t="s">
        <v>141</v>
      </c>
    </row>
    <row r="1229" spans="2:65" s="12" customFormat="1" ht="11.25">
      <c r="B1229" s="158"/>
      <c r="D1229" s="156" t="s">
        <v>228</v>
      </c>
      <c r="E1229" s="159" t="s">
        <v>19</v>
      </c>
      <c r="F1229" s="160" t="s">
        <v>2648</v>
      </c>
      <c r="H1229" s="161">
        <v>12.5</v>
      </c>
      <c r="I1229" s="162"/>
      <c r="L1229" s="158"/>
      <c r="M1229" s="163"/>
      <c r="T1229" s="164"/>
      <c r="AT1229" s="159" t="s">
        <v>228</v>
      </c>
      <c r="AU1229" s="159" t="s">
        <v>82</v>
      </c>
      <c r="AV1229" s="12" t="s">
        <v>82</v>
      </c>
      <c r="AW1229" s="12" t="s">
        <v>35</v>
      </c>
      <c r="AX1229" s="12" t="s">
        <v>73</v>
      </c>
      <c r="AY1229" s="159" t="s">
        <v>141</v>
      </c>
    </row>
    <row r="1230" spans="2:65" s="13" customFormat="1" ht="11.25">
      <c r="B1230" s="165"/>
      <c r="D1230" s="156" t="s">
        <v>228</v>
      </c>
      <c r="E1230" s="166" t="s">
        <v>19</v>
      </c>
      <c r="F1230" s="167" t="s">
        <v>256</v>
      </c>
      <c r="H1230" s="168">
        <v>60.699999999999996</v>
      </c>
      <c r="I1230" s="169"/>
      <c r="L1230" s="165"/>
      <c r="M1230" s="170"/>
      <c r="T1230" s="171"/>
      <c r="AT1230" s="166" t="s">
        <v>228</v>
      </c>
      <c r="AU1230" s="166" t="s">
        <v>82</v>
      </c>
      <c r="AV1230" s="13" t="s">
        <v>95</v>
      </c>
      <c r="AW1230" s="13" t="s">
        <v>35</v>
      </c>
      <c r="AX1230" s="13" t="s">
        <v>78</v>
      </c>
      <c r="AY1230" s="166" t="s">
        <v>141</v>
      </c>
    </row>
    <row r="1231" spans="2:65" s="1" customFormat="1" ht="21.75" customHeight="1">
      <c r="B1231" s="32"/>
      <c r="C1231" s="172" t="s">
        <v>1159</v>
      </c>
      <c r="D1231" s="172" t="s">
        <v>258</v>
      </c>
      <c r="E1231" s="173" t="s">
        <v>2566</v>
      </c>
      <c r="F1231" s="174" t="s">
        <v>2567</v>
      </c>
      <c r="G1231" s="175" t="s">
        <v>147</v>
      </c>
      <c r="H1231" s="176">
        <v>2.246</v>
      </c>
      <c r="I1231" s="177"/>
      <c r="J1231" s="178">
        <f>ROUND(I1231*H1231,2)</f>
        <v>0</v>
      </c>
      <c r="K1231" s="179"/>
      <c r="L1231" s="180"/>
      <c r="M1231" s="181" t="s">
        <v>19</v>
      </c>
      <c r="N1231" s="182" t="s">
        <v>45</v>
      </c>
      <c r="P1231" s="136">
        <f>O1231*H1231</f>
        <v>0</v>
      </c>
      <c r="Q1231" s="136">
        <v>0.55000000000000004</v>
      </c>
      <c r="R1231" s="136">
        <f>Q1231*H1231</f>
        <v>1.2353000000000001</v>
      </c>
      <c r="S1231" s="136">
        <v>0</v>
      </c>
      <c r="T1231" s="137">
        <f>S1231*H1231</f>
        <v>0</v>
      </c>
      <c r="AR1231" s="138" t="s">
        <v>201</v>
      </c>
      <c r="AT1231" s="138" t="s">
        <v>258</v>
      </c>
      <c r="AU1231" s="138" t="s">
        <v>82</v>
      </c>
      <c r="AY1231" s="17" t="s">
        <v>141</v>
      </c>
      <c r="BE1231" s="139">
        <f>IF(N1231="základní",J1231,0)</f>
        <v>0</v>
      </c>
      <c r="BF1231" s="139">
        <f>IF(N1231="snížená",J1231,0)</f>
        <v>0</v>
      </c>
      <c r="BG1231" s="139">
        <f>IF(N1231="zákl. přenesená",J1231,0)</f>
        <v>0</v>
      </c>
      <c r="BH1231" s="139">
        <f>IF(N1231="sníž. přenesená",J1231,0)</f>
        <v>0</v>
      </c>
      <c r="BI1231" s="139">
        <f>IF(N1231="nulová",J1231,0)</f>
        <v>0</v>
      </c>
      <c r="BJ1231" s="17" t="s">
        <v>82</v>
      </c>
      <c r="BK1231" s="139">
        <f>ROUND(I1231*H1231,2)</f>
        <v>0</v>
      </c>
      <c r="BL1231" s="17" t="s">
        <v>172</v>
      </c>
      <c r="BM1231" s="138" t="s">
        <v>2649</v>
      </c>
    </row>
    <row r="1232" spans="2:65" s="12" customFormat="1" ht="11.25">
      <c r="B1232" s="158"/>
      <c r="D1232" s="156" t="s">
        <v>228</v>
      </c>
      <c r="E1232" s="159" t="s">
        <v>19</v>
      </c>
      <c r="F1232" s="160" t="s">
        <v>2650</v>
      </c>
      <c r="H1232" s="161">
        <v>2.246</v>
      </c>
      <c r="I1232" s="162"/>
      <c r="L1232" s="158"/>
      <c r="M1232" s="163"/>
      <c r="T1232" s="164"/>
      <c r="AT1232" s="159" t="s">
        <v>228</v>
      </c>
      <c r="AU1232" s="159" t="s">
        <v>82</v>
      </c>
      <c r="AV1232" s="12" t="s">
        <v>82</v>
      </c>
      <c r="AW1232" s="12" t="s">
        <v>35</v>
      </c>
      <c r="AX1232" s="12" t="s">
        <v>78</v>
      </c>
      <c r="AY1232" s="159" t="s">
        <v>141</v>
      </c>
    </row>
    <row r="1233" spans="2:65" s="1" customFormat="1" ht="37.9" customHeight="1">
      <c r="B1233" s="32"/>
      <c r="C1233" s="126" t="s">
        <v>2651</v>
      </c>
      <c r="D1233" s="126" t="s">
        <v>144</v>
      </c>
      <c r="E1233" s="127" t="s">
        <v>2652</v>
      </c>
      <c r="F1233" s="128" t="s">
        <v>2653</v>
      </c>
      <c r="G1233" s="129" t="s">
        <v>171</v>
      </c>
      <c r="H1233" s="130">
        <v>105.4</v>
      </c>
      <c r="I1233" s="131"/>
      <c r="J1233" s="132">
        <f>ROUND(I1233*H1233,2)</f>
        <v>0</v>
      </c>
      <c r="K1233" s="133"/>
      <c r="L1233" s="32"/>
      <c r="M1233" s="134" t="s">
        <v>19</v>
      </c>
      <c r="N1233" s="135" t="s">
        <v>45</v>
      </c>
      <c r="P1233" s="136">
        <f>O1233*H1233</f>
        <v>0</v>
      </c>
      <c r="Q1233" s="136">
        <v>0</v>
      </c>
      <c r="R1233" s="136">
        <f>Q1233*H1233</f>
        <v>0</v>
      </c>
      <c r="S1233" s="136">
        <v>0</v>
      </c>
      <c r="T1233" s="137">
        <f>S1233*H1233</f>
        <v>0</v>
      </c>
      <c r="AR1233" s="138" t="s">
        <v>172</v>
      </c>
      <c r="AT1233" s="138" t="s">
        <v>144</v>
      </c>
      <c r="AU1233" s="138" t="s">
        <v>82</v>
      </c>
      <c r="AY1233" s="17" t="s">
        <v>141</v>
      </c>
      <c r="BE1233" s="139">
        <f>IF(N1233="základní",J1233,0)</f>
        <v>0</v>
      </c>
      <c r="BF1233" s="139">
        <f>IF(N1233="snížená",J1233,0)</f>
        <v>0</v>
      </c>
      <c r="BG1233" s="139">
        <f>IF(N1233="zákl. přenesená",J1233,0)</f>
        <v>0</v>
      </c>
      <c r="BH1233" s="139">
        <f>IF(N1233="sníž. přenesená",J1233,0)</f>
        <v>0</v>
      </c>
      <c r="BI1233" s="139">
        <f>IF(N1233="nulová",J1233,0)</f>
        <v>0</v>
      </c>
      <c r="BJ1233" s="17" t="s">
        <v>82</v>
      </c>
      <c r="BK1233" s="139">
        <f>ROUND(I1233*H1233,2)</f>
        <v>0</v>
      </c>
      <c r="BL1233" s="17" t="s">
        <v>172</v>
      </c>
      <c r="BM1233" s="138" t="s">
        <v>2654</v>
      </c>
    </row>
    <row r="1234" spans="2:65" s="1" customFormat="1" ht="11.25">
      <c r="B1234" s="32"/>
      <c r="D1234" s="152" t="s">
        <v>224</v>
      </c>
      <c r="F1234" s="153" t="s">
        <v>2655</v>
      </c>
      <c r="I1234" s="154"/>
      <c r="L1234" s="32"/>
      <c r="M1234" s="155"/>
      <c r="T1234" s="53"/>
      <c r="AT1234" s="17" t="s">
        <v>224</v>
      </c>
      <c r="AU1234" s="17" t="s">
        <v>82</v>
      </c>
    </row>
    <row r="1235" spans="2:65" s="12" customFormat="1" ht="11.25">
      <c r="B1235" s="158"/>
      <c r="D1235" s="156" t="s">
        <v>228</v>
      </c>
      <c r="E1235" s="159" t="s">
        <v>19</v>
      </c>
      <c r="F1235" s="160" t="s">
        <v>2656</v>
      </c>
      <c r="H1235" s="161">
        <v>57.6</v>
      </c>
      <c r="I1235" s="162"/>
      <c r="L1235" s="158"/>
      <c r="M1235" s="163"/>
      <c r="T1235" s="164"/>
      <c r="AT1235" s="159" t="s">
        <v>228</v>
      </c>
      <c r="AU1235" s="159" t="s">
        <v>82</v>
      </c>
      <c r="AV1235" s="12" t="s">
        <v>82</v>
      </c>
      <c r="AW1235" s="12" t="s">
        <v>35</v>
      </c>
      <c r="AX1235" s="12" t="s">
        <v>73</v>
      </c>
      <c r="AY1235" s="159" t="s">
        <v>141</v>
      </c>
    </row>
    <row r="1236" spans="2:65" s="12" customFormat="1" ht="11.25">
      <c r="B1236" s="158"/>
      <c r="D1236" s="156" t="s">
        <v>228</v>
      </c>
      <c r="E1236" s="159" t="s">
        <v>19</v>
      </c>
      <c r="F1236" s="160" t="s">
        <v>2657</v>
      </c>
      <c r="H1236" s="161">
        <v>28</v>
      </c>
      <c r="I1236" s="162"/>
      <c r="L1236" s="158"/>
      <c r="M1236" s="163"/>
      <c r="T1236" s="164"/>
      <c r="AT1236" s="159" t="s">
        <v>228</v>
      </c>
      <c r="AU1236" s="159" t="s">
        <v>82</v>
      </c>
      <c r="AV1236" s="12" t="s">
        <v>82</v>
      </c>
      <c r="AW1236" s="12" t="s">
        <v>35</v>
      </c>
      <c r="AX1236" s="12" t="s">
        <v>73</v>
      </c>
      <c r="AY1236" s="159" t="s">
        <v>141</v>
      </c>
    </row>
    <row r="1237" spans="2:65" s="12" customFormat="1" ht="11.25">
      <c r="B1237" s="158"/>
      <c r="D1237" s="156" t="s">
        <v>228</v>
      </c>
      <c r="E1237" s="159" t="s">
        <v>19</v>
      </c>
      <c r="F1237" s="160" t="s">
        <v>2658</v>
      </c>
      <c r="H1237" s="161">
        <v>13.4</v>
      </c>
      <c r="I1237" s="162"/>
      <c r="L1237" s="158"/>
      <c r="M1237" s="163"/>
      <c r="T1237" s="164"/>
      <c r="AT1237" s="159" t="s">
        <v>228</v>
      </c>
      <c r="AU1237" s="159" t="s">
        <v>82</v>
      </c>
      <c r="AV1237" s="12" t="s">
        <v>82</v>
      </c>
      <c r="AW1237" s="12" t="s">
        <v>35</v>
      </c>
      <c r="AX1237" s="12" t="s">
        <v>73</v>
      </c>
      <c r="AY1237" s="159" t="s">
        <v>141</v>
      </c>
    </row>
    <row r="1238" spans="2:65" s="12" customFormat="1" ht="11.25">
      <c r="B1238" s="158"/>
      <c r="D1238" s="156" t="s">
        <v>228</v>
      </c>
      <c r="E1238" s="159" t="s">
        <v>19</v>
      </c>
      <c r="F1238" s="160" t="s">
        <v>2659</v>
      </c>
      <c r="H1238" s="161">
        <v>6.4</v>
      </c>
      <c r="I1238" s="162"/>
      <c r="L1238" s="158"/>
      <c r="M1238" s="163"/>
      <c r="T1238" s="164"/>
      <c r="AT1238" s="159" t="s">
        <v>228</v>
      </c>
      <c r="AU1238" s="159" t="s">
        <v>82</v>
      </c>
      <c r="AV1238" s="12" t="s">
        <v>82</v>
      </c>
      <c r="AW1238" s="12" t="s">
        <v>35</v>
      </c>
      <c r="AX1238" s="12" t="s">
        <v>73</v>
      </c>
      <c r="AY1238" s="159" t="s">
        <v>141</v>
      </c>
    </row>
    <row r="1239" spans="2:65" s="13" customFormat="1" ht="11.25">
      <c r="B1239" s="165"/>
      <c r="D1239" s="156" t="s">
        <v>228</v>
      </c>
      <c r="E1239" s="166" t="s">
        <v>19</v>
      </c>
      <c r="F1239" s="167" t="s">
        <v>256</v>
      </c>
      <c r="H1239" s="168">
        <v>105.4</v>
      </c>
      <c r="I1239" s="169"/>
      <c r="L1239" s="165"/>
      <c r="M1239" s="170"/>
      <c r="T1239" s="171"/>
      <c r="AT1239" s="166" t="s">
        <v>228</v>
      </c>
      <c r="AU1239" s="166" t="s">
        <v>82</v>
      </c>
      <c r="AV1239" s="13" t="s">
        <v>95</v>
      </c>
      <c r="AW1239" s="13" t="s">
        <v>35</v>
      </c>
      <c r="AX1239" s="13" t="s">
        <v>78</v>
      </c>
      <c r="AY1239" s="166" t="s">
        <v>141</v>
      </c>
    </row>
    <row r="1240" spans="2:65" s="1" customFormat="1" ht="21.75" customHeight="1">
      <c r="B1240" s="32"/>
      <c r="C1240" s="172" t="s">
        <v>1162</v>
      </c>
      <c r="D1240" s="172" t="s">
        <v>258</v>
      </c>
      <c r="E1240" s="173" t="s">
        <v>2660</v>
      </c>
      <c r="F1240" s="174" t="s">
        <v>2661</v>
      </c>
      <c r="G1240" s="175" t="s">
        <v>147</v>
      </c>
      <c r="H1240" s="176">
        <v>4.875</v>
      </c>
      <c r="I1240" s="177"/>
      <c r="J1240" s="178">
        <f>ROUND(I1240*H1240,2)</f>
        <v>0</v>
      </c>
      <c r="K1240" s="179"/>
      <c r="L1240" s="180"/>
      <c r="M1240" s="181" t="s">
        <v>19</v>
      </c>
      <c r="N1240" s="182" t="s">
        <v>45</v>
      </c>
      <c r="P1240" s="136">
        <f>O1240*H1240</f>
        <v>0</v>
      </c>
      <c r="Q1240" s="136">
        <v>0.55000000000000004</v>
      </c>
      <c r="R1240" s="136">
        <f>Q1240*H1240</f>
        <v>2.6812500000000004</v>
      </c>
      <c r="S1240" s="136">
        <v>0</v>
      </c>
      <c r="T1240" s="137">
        <f>S1240*H1240</f>
        <v>0</v>
      </c>
      <c r="AR1240" s="138" t="s">
        <v>201</v>
      </c>
      <c r="AT1240" s="138" t="s">
        <v>258</v>
      </c>
      <c r="AU1240" s="138" t="s">
        <v>82</v>
      </c>
      <c r="AY1240" s="17" t="s">
        <v>141</v>
      </c>
      <c r="BE1240" s="139">
        <f>IF(N1240="základní",J1240,0)</f>
        <v>0</v>
      </c>
      <c r="BF1240" s="139">
        <f>IF(N1240="snížená",J1240,0)</f>
        <v>0</v>
      </c>
      <c r="BG1240" s="139">
        <f>IF(N1240="zákl. přenesená",J1240,0)</f>
        <v>0</v>
      </c>
      <c r="BH1240" s="139">
        <f>IF(N1240="sníž. přenesená",J1240,0)</f>
        <v>0</v>
      </c>
      <c r="BI1240" s="139">
        <f>IF(N1240="nulová",J1240,0)</f>
        <v>0</v>
      </c>
      <c r="BJ1240" s="17" t="s">
        <v>82</v>
      </c>
      <c r="BK1240" s="139">
        <f>ROUND(I1240*H1240,2)</f>
        <v>0</v>
      </c>
      <c r="BL1240" s="17" t="s">
        <v>172</v>
      </c>
      <c r="BM1240" s="138" t="s">
        <v>2662</v>
      </c>
    </row>
    <row r="1241" spans="2:65" s="12" customFormat="1" ht="11.25">
      <c r="B1241" s="158"/>
      <c r="D1241" s="156" t="s">
        <v>228</v>
      </c>
      <c r="E1241" s="159" t="s">
        <v>19</v>
      </c>
      <c r="F1241" s="160" t="s">
        <v>2663</v>
      </c>
      <c r="H1241" s="161">
        <v>4.875</v>
      </c>
      <c r="I1241" s="162"/>
      <c r="L1241" s="158"/>
      <c r="M1241" s="163"/>
      <c r="T1241" s="164"/>
      <c r="AT1241" s="159" t="s">
        <v>228</v>
      </c>
      <c r="AU1241" s="159" t="s">
        <v>82</v>
      </c>
      <c r="AV1241" s="12" t="s">
        <v>82</v>
      </c>
      <c r="AW1241" s="12" t="s">
        <v>35</v>
      </c>
      <c r="AX1241" s="12" t="s">
        <v>78</v>
      </c>
      <c r="AY1241" s="159" t="s">
        <v>141</v>
      </c>
    </row>
    <row r="1242" spans="2:65" s="1" customFormat="1" ht="37.9" customHeight="1">
      <c r="B1242" s="32"/>
      <c r="C1242" s="126" t="s">
        <v>2664</v>
      </c>
      <c r="D1242" s="126" t="s">
        <v>144</v>
      </c>
      <c r="E1242" s="127" t="s">
        <v>2665</v>
      </c>
      <c r="F1242" s="128" t="s">
        <v>2666</v>
      </c>
      <c r="G1242" s="129" t="s">
        <v>171</v>
      </c>
      <c r="H1242" s="130">
        <v>39</v>
      </c>
      <c r="I1242" s="131"/>
      <c r="J1242" s="132">
        <f>ROUND(I1242*H1242,2)</f>
        <v>0</v>
      </c>
      <c r="K1242" s="133"/>
      <c r="L1242" s="32"/>
      <c r="M1242" s="134" t="s">
        <v>19</v>
      </c>
      <c r="N1242" s="135" t="s">
        <v>45</v>
      </c>
      <c r="P1242" s="136">
        <f>O1242*H1242</f>
        <v>0</v>
      </c>
      <c r="Q1242" s="136">
        <v>0</v>
      </c>
      <c r="R1242" s="136">
        <f>Q1242*H1242</f>
        <v>0</v>
      </c>
      <c r="S1242" s="136">
        <v>1.7000000000000001E-2</v>
      </c>
      <c r="T1242" s="137">
        <f>S1242*H1242</f>
        <v>0.66300000000000003</v>
      </c>
      <c r="AR1242" s="138" t="s">
        <v>172</v>
      </c>
      <c r="AT1242" s="138" t="s">
        <v>144</v>
      </c>
      <c r="AU1242" s="138" t="s">
        <v>82</v>
      </c>
      <c r="AY1242" s="17" t="s">
        <v>141</v>
      </c>
      <c r="BE1242" s="139">
        <f>IF(N1242="základní",J1242,0)</f>
        <v>0</v>
      </c>
      <c r="BF1242" s="139">
        <f>IF(N1242="snížená",J1242,0)</f>
        <v>0</v>
      </c>
      <c r="BG1242" s="139">
        <f>IF(N1242="zákl. přenesená",J1242,0)</f>
        <v>0</v>
      </c>
      <c r="BH1242" s="139">
        <f>IF(N1242="sníž. přenesená",J1242,0)</f>
        <v>0</v>
      </c>
      <c r="BI1242" s="139">
        <f>IF(N1242="nulová",J1242,0)</f>
        <v>0</v>
      </c>
      <c r="BJ1242" s="17" t="s">
        <v>82</v>
      </c>
      <c r="BK1242" s="139">
        <f>ROUND(I1242*H1242,2)</f>
        <v>0</v>
      </c>
      <c r="BL1242" s="17" t="s">
        <v>172</v>
      </c>
      <c r="BM1242" s="138" t="s">
        <v>2667</v>
      </c>
    </row>
    <row r="1243" spans="2:65" s="1" customFormat="1" ht="11.25">
      <c r="B1243" s="32"/>
      <c r="D1243" s="152" t="s">
        <v>224</v>
      </c>
      <c r="F1243" s="153" t="s">
        <v>2668</v>
      </c>
      <c r="I1243" s="154"/>
      <c r="L1243" s="32"/>
      <c r="M1243" s="155"/>
      <c r="T1243" s="53"/>
      <c r="AT1243" s="17" t="s">
        <v>224</v>
      </c>
      <c r="AU1243" s="17" t="s">
        <v>82</v>
      </c>
    </row>
    <row r="1244" spans="2:65" s="14" customFormat="1" ht="11.25">
      <c r="B1244" s="183"/>
      <c r="D1244" s="156" t="s">
        <v>228</v>
      </c>
      <c r="E1244" s="184" t="s">
        <v>19</v>
      </c>
      <c r="F1244" s="185" t="s">
        <v>2669</v>
      </c>
      <c r="H1244" s="184" t="s">
        <v>19</v>
      </c>
      <c r="I1244" s="186"/>
      <c r="L1244" s="183"/>
      <c r="M1244" s="187"/>
      <c r="T1244" s="188"/>
      <c r="AT1244" s="184" t="s">
        <v>228</v>
      </c>
      <c r="AU1244" s="184" t="s">
        <v>82</v>
      </c>
      <c r="AV1244" s="14" t="s">
        <v>78</v>
      </c>
      <c r="AW1244" s="14" t="s">
        <v>35</v>
      </c>
      <c r="AX1244" s="14" t="s">
        <v>73</v>
      </c>
      <c r="AY1244" s="184" t="s">
        <v>141</v>
      </c>
    </row>
    <row r="1245" spans="2:65" s="12" customFormat="1" ht="11.25">
      <c r="B1245" s="158"/>
      <c r="D1245" s="156" t="s">
        <v>228</v>
      </c>
      <c r="E1245" s="159" t="s">
        <v>19</v>
      </c>
      <c r="F1245" s="160" t="s">
        <v>2670</v>
      </c>
      <c r="H1245" s="161">
        <v>13</v>
      </c>
      <c r="I1245" s="162"/>
      <c r="L1245" s="158"/>
      <c r="M1245" s="163"/>
      <c r="T1245" s="164"/>
      <c r="AT1245" s="159" t="s">
        <v>228</v>
      </c>
      <c r="AU1245" s="159" t="s">
        <v>82</v>
      </c>
      <c r="AV1245" s="12" t="s">
        <v>82</v>
      </c>
      <c r="AW1245" s="12" t="s">
        <v>35</v>
      </c>
      <c r="AX1245" s="12" t="s">
        <v>73</v>
      </c>
      <c r="AY1245" s="159" t="s">
        <v>141</v>
      </c>
    </row>
    <row r="1246" spans="2:65" s="12" customFormat="1" ht="11.25">
      <c r="B1246" s="158"/>
      <c r="D1246" s="156" t="s">
        <v>228</v>
      </c>
      <c r="E1246" s="159" t="s">
        <v>19</v>
      </c>
      <c r="F1246" s="160" t="s">
        <v>2671</v>
      </c>
      <c r="H1246" s="161">
        <v>13.5</v>
      </c>
      <c r="I1246" s="162"/>
      <c r="L1246" s="158"/>
      <c r="M1246" s="163"/>
      <c r="T1246" s="164"/>
      <c r="AT1246" s="159" t="s">
        <v>228</v>
      </c>
      <c r="AU1246" s="159" t="s">
        <v>82</v>
      </c>
      <c r="AV1246" s="12" t="s">
        <v>82</v>
      </c>
      <c r="AW1246" s="12" t="s">
        <v>35</v>
      </c>
      <c r="AX1246" s="12" t="s">
        <v>73</v>
      </c>
      <c r="AY1246" s="159" t="s">
        <v>141</v>
      </c>
    </row>
    <row r="1247" spans="2:65" s="12" customFormat="1" ht="11.25">
      <c r="B1247" s="158"/>
      <c r="D1247" s="156" t="s">
        <v>228</v>
      </c>
      <c r="E1247" s="159" t="s">
        <v>19</v>
      </c>
      <c r="F1247" s="160" t="s">
        <v>2648</v>
      </c>
      <c r="H1247" s="161">
        <v>12.5</v>
      </c>
      <c r="I1247" s="162"/>
      <c r="L1247" s="158"/>
      <c r="M1247" s="163"/>
      <c r="T1247" s="164"/>
      <c r="AT1247" s="159" t="s">
        <v>228</v>
      </c>
      <c r="AU1247" s="159" t="s">
        <v>82</v>
      </c>
      <c r="AV1247" s="12" t="s">
        <v>82</v>
      </c>
      <c r="AW1247" s="12" t="s">
        <v>35</v>
      </c>
      <c r="AX1247" s="12" t="s">
        <v>73</v>
      </c>
      <c r="AY1247" s="159" t="s">
        <v>141</v>
      </c>
    </row>
    <row r="1248" spans="2:65" s="13" customFormat="1" ht="11.25">
      <c r="B1248" s="165"/>
      <c r="D1248" s="156" t="s">
        <v>228</v>
      </c>
      <c r="E1248" s="166" t="s">
        <v>19</v>
      </c>
      <c r="F1248" s="167" t="s">
        <v>256</v>
      </c>
      <c r="H1248" s="168">
        <v>39</v>
      </c>
      <c r="I1248" s="169"/>
      <c r="L1248" s="165"/>
      <c r="M1248" s="170"/>
      <c r="T1248" s="171"/>
      <c r="AT1248" s="166" t="s">
        <v>228</v>
      </c>
      <c r="AU1248" s="166" t="s">
        <v>82</v>
      </c>
      <c r="AV1248" s="13" t="s">
        <v>95</v>
      </c>
      <c r="AW1248" s="13" t="s">
        <v>35</v>
      </c>
      <c r="AX1248" s="13" t="s">
        <v>78</v>
      </c>
      <c r="AY1248" s="166" t="s">
        <v>141</v>
      </c>
    </row>
    <row r="1249" spans="2:65" s="1" customFormat="1" ht="37.9" customHeight="1">
      <c r="B1249" s="32"/>
      <c r="C1249" s="126" t="s">
        <v>1165</v>
      </c>
      <c r="D1249" s="126" t="s">
        <v>144</v>
      </c>
      <c r="E1249" s="127" t="s">
        <v>2672</v>
      </c>
      <c r="F1249" s="128" t="s">
        <v>2673</v>
      </c>
      <c r="G1249" s="129" t="s">
        <v>171</v>
      </c>
      <c r="H1249" s="130">
        <v>143.63999999999999</v>
      </c>
      <c r="I1249" s="131"/>
      <c r="J1249" s="132">
        <f>ROUND(I1249*H1249,2)</f>
        <v>0</v>
      </c>
      <c r="K1249" s="133"/>
      <c r="L1249" s="32"/>
      <c r="M1249" s="134" t="s">
        <v>19</v>
      </c>
      <c r="N1249" s="135" t="s">
        <v>45</v>
      </c>
      <c r="P1249" s="136">
        <f>O1249*H1249</f>
        <v>0</v>
      </c>
      <c r="Q1249" s="136">
        <v>0</v>
      </c>
      <c r="R1249" s="136">
        <f>Q1249*H1249</f>
        <v>0</v>
      </c>
      <c r="S1249" s="136">
        <v>3.3000000000000002E-2</v>
      </c>
      <c r="T1249" s="137">
        <f>S1249*H1249</f>
        <v>4.7401200000000001</v>
      </c>
      <c r="AR1249" s="138" t="s">
        <v>172</v>
      </c>
      <c r="AT1249" s="138" t="s">
        <v>144</v>
      </c>
      <c r="AU1249" s="138" t="s">
        <v>82</v>
      </c>
      <c r="AY1249" s="17" t="s">
        <v>141</v>
      </c>
      <c r="BE1249" s="139">
        <f>IF(N1249="základní",J1249,0)</f>
        <v>0</v>
      </c>
      <c r="BF1249" s="139">
        <f>IF(N1249="snížená",J1249,0)</f>
        <v>0</v>
      </c>
      <c r="BG1249" s="139">
        <f>IF(N1249="zákl. přenesená",J1249,0)</f>
        <v>0</v>
      </c>
      <c r="BH1249" s="139">
        <f>IF(N1249="sníž. přenesená",J1249,0)</f>
        <v>0</v>
      </c>
      <c r="BI1249" s="139">
        <f>IF(N1249="nulová",J1249,0)</f>
        <v>0</v>
      </c>
      <c r="BJ1249" s="17" t="s">
        <v>82</v>
      </c>
      <c r="BK1249" s="139">
        <f>ROUND(I1249*H1249,2)</f>
        <v>0</v>
      </c>
      <c r="BL1249" s="17" t="s">
        <v>172</v>
      </c>
      <c r="BM1249" s="138" t="s">
        <v>2674</v>
      </c>
    </row>
    <row r="1250" spans="2:65" s="1" customFormat="1" ht="11.25">
      <c r="B1250" s="32"/>
      <c r="D1250" s="152" t="s">
        <v>224</v>
      </c>
      <c r="F1250" s="153" t="s">
        <v>2675</v>
      </c>
      <c r="I1250" s="154"/>
      <c r="L1250" s="32"/>
      <c r="M1250" s="155"/>
      <c r="T1250" s="53"/>
      <c r="AT1250" s="17" t="s">
        <v>224</v>
      </c>
      <c r="AU1250" s="17" t="s">
        <v>82</v>
      </c>
    </row>
    <row r="1251" spans="2:65" s="14" customFormat="1" ht="11.25">
      <c r="B1251" s="183"/>
      <c r="D1251" s="156" t="s">
        <v>228</v>
      </c>
      <c r="E1251" s="184" t="s">
        <v>19</v>
      </c>
      <c r="F1251" s="185" t="s">
        <v>2669</v>
      </c>
      <c r="H1251" s="184" t="s">
        <v>19</v>
      </c>
      <c r="I1251" s="186"/>
      <c r="L1251" s="183"/>
      <c r="M1251" s="187"/>
      <c r="T1251" s="188"/>
      <c r="AT1251" s="184" t="s">
        <v>228</v>
      </c>
      <c r="AU1251" s="184" t="s">
        <v>82</v>
      </c>
      <c r="AV1251" s="14" t="s">
        <v>78</v>
      </c>
      <c r="AW1251" s="14" t="s">
        <v>35</v>
      </c>
      <c r="AX1251" s="14" t="s">
        <v>73</v>
      </c>
      <c r="AY1251" s="184" t="s">
        <v>141</v>
      </c>
    </row>
    <row r="1252" spans="2:65" s="12" customFormat="1" ht="11.25">
      <c r="B1252" s="158"/>
      <c r="D1252" s="156" t="s">
        <v>228</v>
      </c>
      <c r="E1252" s="159" t="s">
        <v>19</v>
      </c>
      <c r="F1252" s="160" t="s">
        <v>2676</v>
      </c>
      <c r="H1252" s="161">
        <v>64.8</v>
      </c>
      <c r="I1252" s="162"/>
      <c r="L1252" s="158"/>
      <c r="M1252" s="163"/>
      <c r="T1252" s="164"/>
      <c r="AT1252" s="159" t="s">
        <v>228</v>
      </c>
      <c r="AU1252" s="159" t="s">
        <v>82</v>
      </c>
      <c r="AV1252" s="12" t="s">
        <v>82</v>
      </c>
      <c r="AW1252" s="12" t="s">
        <v>35</v>
      </c>
      <c r="AX1252" s="12" t="s">
        <v>73</v>
      </c>
      <c r="AY1252" s="159" t="s">
        <v>141</v>
      </c>
    </row>
    <row r="1253" spans="2:65" s="12" customFormat="1" ht="11.25">
      <c r="B1253" s="158"/>
      <c r="D1253" s="156" t="s">
        <v>228</v>
      </c>
      <c r="E1253" s="159" t="s">
        <v>19</v>
      </c>
      <c r="F1253" s="160" t="s">
        <v>2677</v>
      </c>
      <c r="H1253" s="161">
        <v>47.2</v>
      </c>
      <c r="I1253" s="162"/>
      <c r="L1253" s="158"/>
      <c r="M1253" s="163"/>
      <c r="T1253" s="164"/>
      <c r="AT1253" s="159" t="s">
        <v>228</v>
      </c>
      <c r="AU1253" s="159" t="s">
        <v>82</v>
      </c>
      <c r="AV1253" s="12" t="s">
        <v>82</v>
      </c>
      <c r="AW1253" s="12" t="s">
        <v>35</v>
      </c>
      <c r="AX1253" s="12" t="s">
        <v>73</v>
      </c>
      <c r="AY1253" s="159" t="s">
        <v>141</v>
      </c>
    </row>
    <row r="1254" spans="2:65" s="12" customFormat="1" ht="11.25">
      <c r="B1254" s="158"/>
      <c r="D1254" s="156" t="s">
        <v>228</v>
      </c>
      <c r="E1254" s="159" t="s">
        <v>19</v>
      </c>
      <c r="F1254" s="160" t="s">
        <v>2678</v>
      </c>
      <c r="H1254" s="161">
        <v>31.64</v>
      </c>
      <c r="I1254" s="162"/>
      <c r="L1254" s="158"/>
      <c r="M1254" s="163"/>
      <c r="T1254" s="164"/>
      <c r="AT1254" s="159" t="s">
        <v>228</v>
      </c>
      <c r="AU1254" s="159" t="s">
        <v>82</v>
      </c>
      <c r="AV1254" s="12" t="s">
        <v>82</v>
      </c>
      <c r="AW1254" s="12" t="s">
        <v>35</v>
      </c>
      <c r="AX1254" s="12" t="s">
        <v>73</v>
      </c>
      <c r="AY1254" s="159" t="s">
        <v>141</v>
      </c>
    </row>
    <row r="1255" spans="2:65" s="13" customFormat="1" ht="11.25">
      <c r="B1255" s="165"/>
      <c r="D1255" s="156" t="s">
        <v>228</v>
      </c>
      <c r="E1255" s="166" t="s">
        <v>19</v>
      </c>
      <c r="F1255" s="167" t="s">
        <v>256</v>
      </c>
      <c r="H1255" s="168">
        <v>143.63999999999999</v>
      </c>
      <c r="I1255" s="169"/>
      <c r="L1255" s="165"/>
      <c r="M1255" s="170"/>
      <c r="T1255" s="171"/>
      <c r="AT1255" s="166" t="s">
        <v>228</v>
      </c>
      <c r="AU1255" s="166" t="s">
        <v>82</v>
      </c>
      <c r="AV1255" s="13" t="s">
        <v>95</v>
      </c>
      <c r="AW1255" s="13" t="s">
        <v>35</v>
      </c>
      <c r="AX1255" s="13" t="s">
        <v>78</v>
      </c>
      <c r="AY1255" s="166" t="s">
        <v>141</v>
      </c>
    </row>
    <row r="1256" spans="2:65" s="1" customFormat="1" ht="49.15" customHeight="1">
      <c r="B1256" s="32"/>
      <c r="C1256" s="126" t="s">
        <v>2679</v>
      </c>
      <c r="D1256" s="126" t="s">
        <v>144</v>
      </c>
      <c r="E1256" s="127" t="s">
        <v>2680</v>
      </c>
      <c r="F1256" s="128" t="s">
        <v>2681</v>
      </c>
      <c r="G1256" s="129" t="s">
        <v>261</v>
      </c>
      <c r="H1256" s="130">
        <v>12.683999999999999</v>
      </c>
      <c r="I1256" s="131"/>
      <c r="J1256" s="132">
        <f>ROUND(I1256*H1256,2)</f>
        <v>0</v>
      </c>
      <c r="K1256" s="133"/>
      <c r="L1256" s="32"/>
      <c r="M1256" s="134" t="s">
        <v>19</v>
      </c>
      <c r="N1256" s="135" t="s">
        <v>45</v>
      </c>
      <c r="P1256" s="136">
        <f>O1256*H1256</f>
        <v>0</v>
      </c>
      <c r="Q1256" s="136">
        <v>0</v>
      </c>
      <c r="R1256" s="136">
        <f>Q1256*H1256</f>
        <v>0</v>
      </c>
      <c r="S1256" s="136">
        <v>0</v>
      </c>
      <c r="T1256" s="137">
        <f>S1256*H1256</f>
        <v>0</v>
      </c>
      <c r="AR1256" s="138" t="s">
        <v>172</v>
      </c>
      <c r="AT1256" s="138" t="s">
        <v>144</v>
      </c>
      <c r="AU1256" s="138" t="s">
        <v>82</v>
      </c>
      <c r="AY1256" s="17" t="s">
        <v>141</v>
      </c>
      <c r="BE1256" s="139">
        <f>IF(N1256="základní",J1256,0)</f>
        <v>0</v>
      </c>
      <c r="BF1256" s="139">
        <f>IF(N1256="snížená",J1256,0)</f>
        <v>0</v>
      </c>
      <c r="BG1256" s="139">
        <f>IF(N1256="zákl. přenesená",J1256,0)</f>
        <v>0</v>
      </c>
      <c r="BH1256" s="139">
        <f>IF(N1256="sníž. přenesená",J1256,0)</f>
        <v>0</v>
      </c>
      <c r="BI1256" s="139">
        <f>IF(N1256="nulová",J1256,0)</f>
        <v>0</v>
      </c>
      <c r="BJ1256" s="17" t="s">
        <v>82</v>
      </c>
      <c r="BK1256" s="139">
        <f>ROUND(I1256*H1256,2)</f>
        <v>0</v>
      </c>
      <c r="BL1256" s="17" t="s">
        <v>172</v>
      </c>
      <c r="BM1256" s="138" t="s">
        <v>2682</v>
      </c>
    </row>
    <row r="1257" spans="2:65" s="1" customFormat="1" ht="11.25">
      <c r="B1257" s="32"/>
      <c r="D1257" s="152" t="s">
        <v>224</v>
      </c>
      <c r="F1257" s="153" t="s">
        <v>2683</v>
      </c>
      <c r="I1257" s="154"/>
      <c r="L1257" s="32"/>
      <c r="M1257" s="155"/>
      <c r="T1257" s="53"/>
      <c r="AT1257" s="17" t="s">
        <v>224</v>
      </c>
      <c r="AU1257" s="17" t="s">
        <v>82</v>
      </c>
    </row>
    <row r="1258" spans="2:65" s="10" customFormat="1" ht="22.9" customHeight="1">
      <c r="B1258" s="116"/>
      <c r="D1258" s="117" t="s">
        <v>72</v>
      </c>
      <c r="E1258" s="150" t="s">
        <v>2684</v>
      </c>
      <c r="F1258" s="150" t="s">
        <v>2685</v>
      </c>
      <c r="I1258" s="119"/>
      <c r="J1258" s="151">
        <f>BK1258</f>
        <v>0</v>
      </c>
      <c r="L1258" s="116"/>
      <c r="M1258" s="121"/>
      <c r="P1258" s="122">
        <f>SUM(P1259:P1374)</f>
        <v>0</v>
      </c>
      <c r="R1258" s="122">
        <f>SUM(R1259:R1374)</f>
        <v>19.582980939999999</v>
      </c>
      <c r="T1258" s="123">
        <f>SUM(T1259:T1374)</f>
        <v>2.6392500000000001</v>
      </c>
      <c r="AR1258" s="117" t="s">
        <v>82</v>
      </c>
      <c r="AT1258" s="124" t="s">
        <v>72</v>
      </c>
      <c r="AU1258" s="124" t="s">
        <v>78</v>
      </c>
      <c r="AY1258" s="117" t="s">
        <v>141</v>
      </c>
      <c r="BK1258" s="125">
        <f>SUM(BK1259:BK1374)</f>
        <v>0</v>
      </c>
    </row>
    <row r="1259" spans="2:65" s="1" customFormat="1" ht="55.5" customHeight="1">
      <c r="B1259" s="32"/>
      <c r="C1259" s="126" t="s">
        <v>1168</v>
      </c>
      <c r="D1259" s="126" t="s">
        <v>144</v>
      </c>
      <c r="E1259" s="127" t="s">
        <v>2686</v>
      </c>
      <c r="F1259" s="128" t="s">
        <v>2687</v>
      </c>
      <c r="G1259" s="129" t="s">
        <v>162</v>
      </c>
      <c r="H1259" s="130">
        <v>25</v>
      </c>
      <c r="I1259" s="131"/>
      <c r="J1259" s="132">
        <f>ROUND(I1259*H1259,2)</f>
        <v>0</v>
      </c>
      <c r="K1259" s="133"/>
      <c r="L1259" s="32"/>
      <c r="M1259" s="134" t="s">
        <v>19</v>
      </c>
      <c r="N1259" s="135" t="s">
        <v>45</v>
      </c>
      <c r="P1259" s="136">
        <f>O1259*H1259</f>
        <v>0</v>
      </c>
      <c r="Q1259" s="136">
        <v>2.6190000000000001E-2</v>
      </c>
      <c r="R1259" s="136">
        <f>Q1259*H1259</f>
        <v>0.65475000000000005</v>
      </c>
      <c r="S1259" s="136">
        <v>0</v>
      </c>
      <c r="T1259" s="137">
        <f>S1259*H1259</f>
        <v>0</v>
      </c>
      <c r="AR1259" s="138" t="s">
        <v>172</v>
      </c>
      <c r="AT1259" s="138" t="s">
        <v>144</v>
      </c>
      <c r="AU1259" s="138" t="s">
        <v>82</v>
      </c>
      <c r="AY1259" s="17" t="s">
        <v>141</v>
      </c>
      <c r="BE1259" s="139">
        <f>IF(N1259="základní",J1259,0)</f>
        <v>0</v>
      </c>
      <c r="BF1259" s="139">
        <f>IF(N1259="snížená",J1259,0)</f>
        <v>0</v>
      </c>
      <c r="BG1259" s="139">
        <f>IF(N1259="zákl. přenesená",J1259,0)</f>
        <v>0</v>
      </c>
      <c r="BH1259" s="139">
        <f>IF(N1259="sníž. přenesená",J1259,0)</f>
        <v>0</v>
      </c>
      <c r="BI1259" s="139">
        <f>IF(N1259="nulová",J1259,0)</f>
        <v>0</v>
      </c>
      <c r="BJ1259" s="17" t="s">
        <v>82</v>
      </c>
      <c r="BK1259" s="139">
        <f>ROUND(I1259*H1259,2)</f>
        <v>0</v>
      </c>
      <c r="BL1259" s="17" t="s">
        <v>172</v>
      </c>
      <c r="BM1259" s="138" t="s">
        <v>2688</v>
      </c>
    </row>
    <row r="1260" spans="2:65" s="1" customFormat="1" ht="11.25">
      <c r="B1260" s="32"/>
      <c r="D1260" s="152" t="s">
        <v>224</v>
      </c>
      <c r="F1260" s="153" t="s">
        <v>2689</v>
      </c>
      <c r="I1260" s="154"/>
      <c r="L1260" s="32"/>
      <c r="M1260" s="155"/>
      <c r="T1260" s="53"/>
      <c r="AT1260" s="17" t="s">
        <v>224</v>
      </c>
      <c r="AU1260" s="17" t="s">
        <v>82</v>
      </c>
    </row>
    <row r="1261" spans="2:65" s="12" customFormat="1" ht="11.25">
      <c r="B1261" s="158"/>
      <c r="D1261" s="156" t="s">
        <v>228</v>
      </c>
      <c r="E1261" s="159" t="s">
        <v>19</v>
      </c>
      <c r="F1261" s="160" t="s">
        <v>2690</v>
      </c>
      <c r="H1261" s="161">
        <v>29.38</v>
      </c>
      <c r="I1261" s="162"/>
      <c r="L1261" s="158"/>
      <c r="M1261" s="163"/>
      <c r="T1261" s="164"/>
      <c r="AT1261" s="159" t="s">
        <v>228</v>
      </c>
      <c r="AU1261" s="159" t="s">
        <v>82</v>
      </c>
      <c r="AV1261" s="12" t="s">
        <v>82</v>
      </c>
      <c r="AW1261" s="12" t="s">
        <v>35</v>
      </c>
      <c r="AX1261" s="12" t="s">
        <v>73</v>
      </c>
      <c r="AY1261" s="159" t="s">
        <v>141</v>
      </c>
    </row>
    <row r="1262" spans="2:65" s="14" customFormat="1" ht="11.25">
      <c r="B1262" s="183"/>
      <c r="D1262" s="156" t="s">
        <v>228</v>
      </c>
      <c r="E1262" s="184" t="s">
        <v>19</v>
      </c>
      <c r="F1262" s="185" t="s">
        <v>2096</v>
      </c>
      <c r="H1262" s="184" t="s">
        <v>19</v>
      </c>
      <c r="I1262" s="186"/>
      <c r="L1262" s="183"/>
      <c r="M1262" s="187"/>
      <c r="T1262" s="188"/>
      <c r="AT1262" s="184" t="s">
        <v>228</v>
      </c>
      <c r="AU1262" s="184" t="s">
        <v>82</v>
      </c>
      <c r="AV1262" s="14" t="s">
        <v>78</v>
      </c>
      <c r="AW1262" s="14" t="s">
        <v>35</v>
      </c>
      <c r="AX1262" s="14" t="s">
        <v>73</v>
      </c>
      <c r="AY1262" s="184" t="s">
        <v>141</v>
      </c>
    </row>
    <row r="1263" spans="2:65" s="12" customFormat="1" ht="11.25">
      <c r="B1263" s="158"/>
      <c r="D1263" s="156" t="s">
        <v>228</v>
      </c>
      <c r="E1263" s="159" t="s">
        <v>19</v>
      </c>
      <c r="F1263" s="160" t="s">
        <v>2691</v>
      </c>
      <c r="H1263" s="161">
        <v>-4.7279999999999998</v>
      </c>
      <c r="I1263" s="162"/>
      <c r="L1263" s="158"/>
      <c r="M1263" s="163"/>
      <c r="T1263" s="164"/>
      <c r="AT1263" s="159" t="s">
        <v>228</v>
      </c>
      <c r="AU1263" s="159" t="s">
        <v>82</v>
      </c>
      <c r="AV1263" s="12" t="s">
        <v>82</v>
      </c>
      <c r="AW1263" s="12" t="s">
        <v>35</v>
      </c>
      <c r="AX1263" s="12" t="s">
        <v>73</v>
      </c>
      <c r="AY1263" s="159" t="s">
        <v>141</v>
      </c>
    </row>
    <row r="1264" spans="2:65" s="13" customFormat="1" ht="11.25">
      <c r="B1264" s="165"/>
      <c r="D1264" s="156" t="s">
        <v>228</v>
      </c>
      <c r="E1264" s="166" t="s">
        <v>19</v>
      </c>
      <c r="F1264" s="167" t="s">
        <v>256</v>
      </c>
      <c r="H1264" s="168">
        <v>24.652000000000001</v>
      </c>
      <c r="I1264" s="169"/>
      <c r="L1264" s="165"/>
      <c r="M1264" s="170"/>
      <c r="T1264" s="171"/>
      <c r="AT1264" s="166" t="s">
        <v>228</v>
      </c>
      <c r="AU1264" s="166" t="s">
        <v>82</v>
      </c>
      <c r="AV1264" s="13" t="s">
        <v>95</v>
      </c>
      <c r="AW1264" s="13" t="s">
        <v>35</v>
      </c>
      <c r="AX1264" s="13" t="s">
        <v>73</v>
      </c>
      <c r="AY1264" s="166" t="s">
        <v>141</v>
      </c>
    </row>
    <row r="1265" spans="2:65" s="12" customFormat="1" ht="11.25">
      <c r="B1265" s="158"/>
      <c r="D1265" s="156" t="s">
        <v>228</v>
      </c>
      <c r="E1265" s="159" t="s">
        <v>19</v>
      </c>
      <c r="F1265" s="160" t="s">
        <v>347</v>
      </c>
      <c r="H1265" s="161">
        <v>25</v>
      </c>
      <c r="I1265" s="162"/>
      <c r="L1265" s="158"/>
      <c r="M1265" s="163"/>
      <c r="T1265" s="164"/>
      <c r="AT1265" s="159" t="s">
        <v>228</v>
      </c>
      <c r="AU1265" s="159" t="s">
        <v>82</v>
      </c>
      <c r="AV1265" s="12" t="s">
        <v>82</v>
      </c>
      <c r="AW1265" s="12" t="s">
        <v>35</v>
      </c>
      <c r="AX1265" s="12" t="s">
        <v>78</v>
      </c>
      <c r="AY1265" s="159" t="s">
        <v>141</v>
      </c>
    </row>
    <row r="1266" spans="2:65" s="1" customFormat="1" ht="62.65" customHeight="1">
      <c r="B1266" s="32"/>
      <c r="C1266" s="126" t="s">
        <v>2692</v>
      </c>
      <c r="D1266" s="126" t="s">
        <v>144</v>
      </c>
      <c r="E1266" s="127" t="s">
        <v>2693</v>
      </c>
      <c r="F1266" s="128" t="s">
        <v>2694</v>
      </c>
      <c r="G1266" s="129" t="s">
        <v>162</v>
      </c>
      <c r="H1266" s="130">
        <v>19.5</v>
      </c>
      <c r="I1266" s="131"/>
      <c r="J1266" s="132">
        <f>ROUND(I1266*H1266,2)</f>
        <v>0</v>
      </c>
      <c r="K1266" s="133"/>
      <c r="L1266" s="32"/>
      <c r="M1266" s="134" t="s">
        <v>19</v>
      </c>
      <c r="N1266" s="135" t="s">
        <v>45</v>
      </c>
      <c r="P1266" s="136">
        <f>O1266*H1266</f>
        <v>0</v>
      </c>
      <c r="Q1266" s="136">
        <v>2.682E-2</v>
      </c>
      <c r="R1266" s="136">
        <f>Q1266*H1266</f>
        <v>0.52298999999999995</v>
      </c>
      <c r="S1266" s="136">
        <v>0</v>
      </c>
      <c r="T1266" s="137">
        <f>S1266*H1266</f>
        <v>0</v>
      </c>
      <c r="AR1266" s="138" t="s">
        <v>172</v>
      </c>
      <c r="AT1266" s="138" t="s">
        <v>144</v>
      </c>
      <c r="AU1266" s="138" t="s">
        <v>82</v>
      </c>
      <c r="AY1266" s="17" t="s">
        <v>141</v>
      </c>
      <c r="BE1266" s="139">
        <f>IF(N1266="základní",J1266,0)</f>
        <v>0</v>
      </c>
      <c r="BF1266" s="139">
        <f>IF(N1266="snížená",J1266,0)</f>
        <v>0</v>
      </c>
      <c r="BG1266" s="139">
        <f>IF(N1266="zákl. přenesená",J1266,0)</f>
        <v>0</v>
      </c>
      <c r="BH1266" s="139">
        <f>IF(N1266="sníž. přenesená",J1266,0)</f>
        <v>0</v>
      </c>
      <c r="BI1266" s="139">
        <f>IF(N1266="nulová",J1266,0)</f>
        <v>0</v>
      </c>
      <c r="BJ1266" s="17" t="s">
        <v>82</v>
      </c>
      <c r="BK1266" s="139">
        <f>ROUND(I1266*H1266,2)</f>
        <v>0</v>
      </c>
      <c r="BL1266" s="17" t="s">
        <v>172</v>
      </c>
      <c r="BM1266" s="138" t="s">
        <v>2695</v>
      </c>
    </row>
    <row r="1267" spans="2:65" s="1" customFormat="1" ht="11.25">
      <c r="B1267" s="32"/>
      <c r="D1267" s="152" t="s">
        <v>224</v>
      </c>
      <c r="F1267" s="153" t="s">
        <v>2696</v>
      </c>
      <c r="I1267" s="154"/>
      <c r="L1267" s="32"/>
      <c r="M1267" s="155"/>
      <c r="T1267" s="53"/>
      <c r="AT1267" s="17" t="s">
        <v>224</v>
      </c>
      <c r="AU1267" s="17" t="s">
        <v>82</v>
      </c>
    </row>
    <row r="1268" spans="2:65" s="14" customFormat="1" ht="11.25">
      <c r="B1268" s="183"/>
      <c r="D1268" s="156" t="s">
        <v>228</v>
      </c>
      <c r="E1268" s="184" t="s">
        <v>19</v>
      </c>
      <c r="F1268" s="185" t="s">
        <v>2697</v>
      </c>
      <c r="H1268" s="184" t="s">
        <v>19</v>
      </c>
      <c r="I1268" s="186"/>
      <c r="L1268" s="183"/>
      <c r="M1268" s="187"/>
      <c r="T1268" s="188"/>
      <c r="AT1268" s="184" t="s">
        <v>228</v>
      </c>
      <c r="AU1268" s="184" t="s">
        <v>82</v>
      </c>
      <c r="AV1268" s="14" t="s">
        <v>78</v>
      </c>
      <c r="AW1268" s="14" t="s">
        <v>35</v>
      </c>
      <c r="AX1268" s="14" t="s">
        <v>73</v>
      </c>
      <c r="AY1268" s="184" t="s">
        <v>141</v>
      </c>
    </row>
    <row r="1269" spans="2:65" s="12" customFormat="1" ht="11.25">
      <c r="B1269" s="158"/>
      <c r="D1269" s="156" t="s">
        <v>228</v>
      </c>
      <c r="E1269" s="159" t="s">
        <v>19</v>
      </c>
      <c r="F1269" s="160" t="s">
        <v>2698</v>
      </c>
      <c r="H1269" s="161">
        <v>4.04</v>
      </c>
      <c r="I1269" s="162"/>
      <c r="L1269" s="158"/>
      <c r="M1269" s="163"/>
      <c r="T1269" s="164"/>
      <c r="AT1269" s="159" t="s">
        <v>228</v>
      </c>
      <c r="AU1269" s="159" t="s">
        <v>82</v>
      </c>
      <c r="AV1269" s="12" t="s">
        <v>82</v>
      </c>
      <c r="AW1269" s="12" t="s">
        <v>35</v>
      </c>
      <c r="AX1269" s="12" t="s">
        <v>73</v>
      </c>
      <c r="AY1269" s="159" t="s">
        <v>141</v>
      </c>
    </row>
    <row r="1270" spans="2:65" s="12" customFormat="1" ht="11.25">
      <c r="B1270" s="158"/>
      <c r="D1270" s="156" t="s">
        <v>228</v>
      </c>
      <c r="E1270" s="159" t="s">
        <v>19</v>
      </c>
      <c r="F1270" s="160" t="s">
        <v>2699</v>
      </c>
      <c r="H1270" s="161">
        <v>18.2</v>
      </c>
      <c r="I1270" s="162"/>
      <c r="L1270" s="158"/>
      <c r="M1270" s="163"/>
      <c r="T1270" s="164"/>
      <c r="AT1270" s="159" t="s">
        <v>228</v>
      </c>
      <c r="AU1270" s="159" t="s">
        <v>82</v>
      </c>
      <c r="AV1270" s="12" t="s">
        <v>82</v>
      </c>
      <c r="AW1270" s="12" t="s">
        <v>35</v>
      </c>
      <c r="AX1270" s="12" t="s">
        <v>73</v>
      </c>
      <c r="AY1270" s="159" t="s">
        <v>141</v>
      </c>
    </row>
    <row r="1271" spans="2:65" s="14" customFormat="1" ht="11.25">
      <c r="B1271" s="183"/>
      <c r="D1271" s="156" t="s">
        <v>228</v>
      </c>
      <c r="E1271" s="184" t="s">
        <v>19</v>
      </c>
      <c r="F1271" s="185" t="s">
        <v>2096</v>
      </c>
      <c r="H1271" s="184" t="s">
        <v>19</v>
      </c>
      <c r="I1271" s="186"/>
      <c r="L1271" s="183"/>
      <c r="M1271" s="187"/>
      <c r="T1271" s="188"/>
      <c r="AT1271" s="184" t="s">
        <v>228</v>
      </c>
      <c r="AU1271" s="184" t="s">
        <v>82</v>
      </c>
      <c r="AV1271" s="14" t="s">
        <v>78</v>
      </c>
      <c r="AW1271" s="14" t="s">
        <v>35</v>
      </c>
      <c r="AX1271" s="14" t="s">
        <v>73</v>
      </c>
      <c r="AY1271" s="184" t="s">
        <v>141</v>
      </c>
    </row>
    <row r="1272" spans="2:65" s="12" customFormat="1" ht="11.25">
      <c r="B1272" s="158"/>
      <c r="D1272" s="156" t="s">
        <v>228</v>
      </c>
      <c r="E1272" s="159" t="s">
        <v>19</v>
      </c>
      <c r="F1272" s="160" t="s">
        <v>2700</v>
      </c>
      <c r="H1272" s="161">
        <v>-2.758</v>
      </c>
      <c r="I1272" s="162"/>
      <c r="L1272" s="158"/>
      <c r="M1272" s="163"/>
      <c r="T1272" s="164"/>
      <c r="AT1272" s="159" t="s">
        <v>228</v>
      </c>
      <c r="AU1272" s="159" t="s">
        <v>82</v>
      </c>
      <c r="AV1272" s="12" t="s">
        <v>82</v>
      </c>
      <c r="AW1272" s="12" t="s">
        <v>35</v>
      </c>
      <c r="AX1272" s="12" t="s">
        <v>73</v>
      </c>
      <c r="AY1272" s="159" t="s">
        <v>141</v>
      </c>
    </row>
    <row r="1273" spans="2:65" s="13" customFormat="1" ht="11.25">
      <c r="B1273" s="165"/>
      <c r="D1273" s="156" t="s">
        <v>228</v>
      </c>
      <c r="E1273" s="166" t="s">
        <v>19</v>
      </c>
      <c r="F1273" s="167" t="s">
        <v>256</v>
      </c>
      <c r="H1273" s="168">
        <v>19.481999999999999</v>
      </c>
      <c r="I1273" s="169"/>
      <c r="L1273" s="165"/>
      <c r="M1273" s="170"/>
      <c r="T1273" s="171"/>
      <c r="AT1273" s="166" t="s">
        <v>228</v>
      </c>
      <c r="AU1273" s="166" t="s">
        <v>82</v>
      </c>
      <c r="AV1273" s="13" t="s">
        <v>95</v>
      </c>
      <c r="AW1273" s="13" t="s">
        <v>35</v>
      </c>
      <c r="AX1273" s="13" t="s">
        <v>73</v>
      </c>
      <c r="AY1273" s="166" t="s">
        <v>141</v>
      </c>
    </row>
    <row r="1274" spans="2:65" s="12" customFormat="1" ht="11.25">
      <c r="B1274" s="158"/>
      <c r="D1274" s="156" t="s">
        <v>228</v>
      </c>
      <c r="E1274" s="159" t="s">
        <v>19</v>
      </c>
      <c r="F1274" s="160" t="s">
        <v>2701</v>
      </c>
      <c r="H1274" s="161">
        <v>19.5</v>
      </c>
      <c r="I1274" s="162"/>
      <c r="L1274" s="158"/>
      <c r="M1274" s="163"/>
      <c r="T1274" s="164"/>
      <c r="AT1274" s="159" t="s">
        <v>228</v>
      </c>
      <c r="AU1274" s="159" t="s">
        <v>82</v>
      </c>
      <c r="AV1274" s="12" t="s">
        <v>82</v>
      </c>
      <c r="AW1274" s="12" t="s">
        <v>35</v>
      </c>
      <c r="AX1274" s="12" t="s">
        <v>78</v>
      </c>
      <c r="AY1274" s="159" t="s">
        <v>141</v>
      </c>
    </row>
    <row r="1275" spans="2:65" s="1" customFormat="1" ht="62.65" customHeight="1">
      <c r="B1275" s="32"/>
      <c r="C1275" s="126" t="s">
        <v>1171</v>
      </c>
      <c r="D1275" s="126" t="s">
        <v>144</v>
      </c>
      <c r="E1275" s="127" t="s">
        <v>2702</v>
      </c>
      <c r="F1275" s="128" t="s">
        <v>2703</v>
      </c>
      <c r="G1275" s="129" t="s">
        <v>162</v>
      </c>
      <c r="H1275" s="130">
        <v>3.64</v>
      </c>
      <c r="I1275" s="131"/>
      <c r="J1275" s="132">
        <f>ROUND(I1275*H1275,2)</f>
        <v>0</v>
      </c>
      <c r="K1275" s="133"/>
      <c r="L1275" s="32"/>
      <c r="M1275" s="134" t="s">
        <v>19</v>
      </c>
      <c r="N1275" s="135" t="s">
        <v>45</v>
      </c>
      <c r="P1275" s="136">
        <f>O1275*H1275</f>
        <v>0</v>
      </c>
      <c r="Q1275" s="136">
        <v>4.5710000000000001E-2</v>
      </c>
      <c r="R1275" s="136">
        <f>Q1275*H1275</f>
        <v>0.16638440000000002</v>
      </c>
      <c r="S1275" s="136">
        <v>0</v>
      </c>
      <c r="T1275" s="137">
        <f>S1275*H1275</f>
        <v>0</v>
      </c>
      <c r="AR1275" s="138" t="s">
        <v>172</v>
      </c>
      <c r="AT1275" s="138" t="s">
        <v>144</v>
      </c>
      <c r="AU1275" s="138" t="s">
        <v>82</v>
      </c>
      <c r="AY1275" s="17" t="s">
        <v>141</v>
      </c>
      <c r="BE1275" s="139">
        <f>IF(N1275="základní",J1275,0)</f>
        <v>0</v>
      </c>
      <c r="BF1275" s="139">
        <f>IF(N1275="snížená",J1275,0)</f>
        <v>0</v>
      </c>
      <c r="BG1275" s="139">
        <f>IF(N1275="zákl. přenesená",J1275,0)</f>
        <v>0</v>
      </c>
      <c r="BH1275" s="139">
        <f>IF(N1275="sníž. přenesená",J1275,0)</f>
        <v>0</v>
      </c>
      <c r="BI1275" s="139">
        <f>IF(N1275="nulová",J1275,0)</f>
        <v>0</v>
      </c>
      <c r="BJ1275" s="17" t="s">
        <v>82</v>
      </c>
      <c r="BK1275" s="139">
        <f>ROUND(I1275*H1275,2)</f>
        <v>0</v>
      </c>
      <c r="BL1275" s="17" t="s">
        <v>172</v>
      </c>
      <c r="BM1275" s="138" t="s">
        <v>2704</v>
      </c>
    </row>
    <row r="1276" spans="2:65" s="1" customFormat="1" ht="11.25">
      <c r="B1276" s="32"/>
      <c r="D1276" s="152" t="s">
        <v>224</v>
      </c>
      <c r="F1276" s="153" t="s">
        <v>2705</v>
      </c>
      <c r="I1276" s="154"/>
      <c r="L1276" s="32"/>
      <c r="M1276" s="155"/>
      <c r="T1276" s="53"/>
      <c r="AT1276" s="17" t="s">
        <v>224</v>
      </c>
      <c r="AU1276" s="17" t="s">
        <v>82</v>
      </c>
    </row>
    <row r="1277" spans="2:65" s="12" customFormat="1" ht="11.25">
      <c r="B1277" s="158"/>
      <c r="D1277" s="156" t="s">
        <v>228</v>
      </c>
      <c r="E1277" s="159" t="s">
        <v>19</v>
      </c>
      <c r="F1277" s="160" t="s">
        <v>2706</v>
      </c>
      <c r="H1277" s="161">
        <v>3.64</v>
      </c>
      <c r="I1277" s="162"/>
      <c r="L1277" s="158"/>
      <c r="M1277" s="163"/>
      <c r="T1277" s="164"/>
      <c r="AT1277" s="159" t="s">
        <v>228</v>
      </c>
      <c r="AU1277" s="159" t="s">
        <v>82</v>
      </c>
      <c r="AV1277" s="12" t="s">
        <v>82</v>
      </c>
      <c r="AW1277" s="12" t="s">
        <v>35</v>
      </c>
      <c r="AX1277" s="12" t="s">
        <v>78</v>
      </c>
      <c r="AY1277" s="159" t="s">
        <v>141</v>
      </c>
    </row>
    <row r="1278" spans="2:65" s="1" customFormat="1" ht="24.2" customHeight="1">
      <c r="B1278" s="32"/>
      <c r="C1278" s="126" t="s">
        <v>2707</v>
      </c>
      <c r="D1278" s="126" t="s">
        <v>144</v>
      </c>
      <c r="E1278" s="127" t="s">
        <v>2708</v>
      </c>
      <c r="F1278" s="128" t="s">
        <v>2709</v>
      </c>
      <c r="G1278" s="129" t="s">
        <v>171</v>
      </c>
      <c r="H1278" s="130">
        <v>104</v>
      </c>
      <c r="I1278" s="131"/>
      <c r="J1278" s="132">
        <f>ROUND(I1278*H1278,2)</f>
        <v>0</v>
      </c>
      <c r="K1278" s="133"/>
      <c r="L1278" s="32"/>
      <c r="M1278" s="134" t="s">
        <v>19</v>
      </c>
      <c r="N1278" s="135" t="s">
        <v>45</v>
      </c>
      <c r="P1278" s="136">
        <f>O1278*H1278</f>
        <v>0</v>
      </c>
      <c r="Q1278" s="136">
        <v>1.1E-4</v>
      </c>
      <c r="R1278" s="136">
        <f>Q1278*H1278</f>
        <v>1.1440000000000001E-2</v>
      </c>
      <c r="S1278" s="136">
        <v>0</v>
      </c>
      <c r="T1278" s="137">
        <f>S1278*H1278</f>
        <v>0</v>
      </c>
      <c r="AR1278" s="138" t="s">
        <v>172</v>
      </c>
      <c r="AT1278" s="138" t="s">
        <v>144</v>
      </c>
      <c r="AU1278" s="138" t="s">
        <v>82</v>
      </c>
      <c r="AY1278" s="17" t="s">
        <v>141</v>
      </c>
      <c r="BE1278" s="139">
        <f>IF(N1278="základní",J1278,0)</f>
        <v>0</v>
      </c>
      <c r="BF1278" s="139">
        <f>IF(N1278="snížená",J1278,0)</f>
        <v>0</v>
      </c>
      <c r="BG1278" s="139">
        <f>IF(N1278="zákl. přenesená",J1278,0)</f>
        <v>0</v>
      </c>
      <c r="BH1278" s="139">
        <f>IF(N1278="sníž. přenesená",J1278,0)</f>
        <v>0</v>
      </c>
      <c r="BI1278" s="139">
        <f>IF(N1278="nulová",J1278,0)</f>
        <v>0</v>
      </c>
      <c r="BJ1278" s="17" t="s">
        <v>82</v>
      </c>
      <c r="BK1278" s="139">
        <f>ROUND(I1278*H1278,2)</f>
        <v>0</v>
      </c>
      <c r="BL1278" s="17" t="s">
        <v>172</v>
      </c>
      <c r="BM1278" s="138" t="s">
        <v>2710</v>
      </c>
    </row>
    <row r="1279" spans="2:65" s="1" customFormat="1" ht="11.25">
      <c r="B1279" s="32"/>
      <c r="D1279" s="152" t="s">
        <v>224</v>
      </c>
      <c r="F1279" s="153" t="s">
        <v>2711</v>
      </c>
      <c r="I1279" s="154"/>
      <c r="L1279" s="32"/>
      <c r="M1279" s="155"/>
      <c r="T1279" s="53"/>
      <c r="AT1279" s="17" t="s">
        <v>224</v>
      </c>
      <c r="AU1279" s="17" t="s">
        <v>82</v>
      </c>
    </row>
    <row r="1280" spans="2:65" s="14" customFormat="1" ht="11.25">
      <c r="B1280" s="183"/>
      <c r="D1280" s="156" t="s">
        <v>228</v>
      </c>
      <c r="E1280" s="184" t="s">
        <v>19</v>
      </c>
      <c r="F1280" s="185" t="s">
        <v>2630</v>
      </c>
      <c r="H1280" s="184" t="s">
        <v>19</v>
      </c>
      <c r="I1280" s="186"/>
      <c r="L1280" s="183"/>
      <c r="M1280" s="187"/>
      <c r="T1280" s="188"/>
      <c r="AT1280" s="184" t="s">
        <v>228</v>
      </c>
      <c r="AU1280" s="184" t="s">
        <v>82</v>
      </c>
      <c r="AV1280" s="14" t="s">
        <v>78</v>
      </c>
      <c r="AW1280" s="14" t="s">
        <v>35</v>
      </c>
      <c r="AX1280" s="14" t="s">
        <v>73</v>
      </c>
      <c r="AY1280" s="184" t="s">
        <v>141</v>
      </c>
    </row>
    <row r="1281" spans="2:65" s="12" customFormat="1" ht="11.25">
      <c r="B1281" s="158"/>
      <c r="D1281" s="156" t="s">
        <v>228</v>
      </c>
      <c r="E1281" s="159" t="s">
        <v>19</v>
      </c>
      <c r="F1281" s="160" t="s">
        <v>2712</v>
      </c>
      <c r="H1281" s="161">
        <v>104</v>
      </c>
      <c r="I1281" s="162"/>
      <c r="L1281" s="158"/>
      <c r="M1281" s="163"/>
      <c r="T1281" s="164"/>
      <c r="AT1281" s="159" t="s">
        <v>228</v>
      </c>
      <c r="AU1281" s="159" t="s">
        <v>82</v>
      </c>
      <c r="AV1281" s="12" t="s">
        <v>82</v>
      </c>
      <c r="AW1281" s="12" t="s">
        <v>35</v>
      </c>
      <c r="AX1281" s="12" t="s">
        <v>78</v>
      </c>
      <c r="AY1281" s="159" t="s">
        <v>141</v>
      </c>
    </row>
    <row r="1282" spans="2:65" s="1" customFormat="1" ht="55.5" customHeight="1">
      <c r="B1282" s="32"/>
      <c r="C1282" s="126" t="s">
        <v>1176</v>
      </c>
      <c r="D1282" s="126" t="s">
        <v>144</v>
      </c>
      <c r="E1282" s="127" t="s">
        <v>2713</v>
      </c>
      <c r="F1282" s="128" t="s">
        <v>2714</v>
      </c>
      <c r="G1282" s="129" t="s">
        <v>171</v>
      </c>
      <c r="H1282" s="130">
        <v>125.1</v>
      </c>
      <c r="I1282" s="131"/>
      <c r="J1282" s="132">
        <f>ROUND(I1282*H1282,2)</f>
        <v>0</v>
      </c>
      <c r="K1282" s="133"/>
      <c r="L1282" s="32"/>
      <c r="M1282" s="134" t="s">
        <v>19</v>
      </c>
      <c r="N1282" s="135" t="s">
        <v>45</v>
      </c>
      <c r="P1282" s="136">
        <f>O1282*H1282</f>
        <v>0</v>
      </c>
      <c r="Q1282" s="136">
        <v>1.6000000000000001E-4</v>
      </c>
      <c r="R1282" s="136">
        <f>Q1282*H1282</f>
        <v>2.0015999999999999E-2</v>
      </c>
      <c r="S1282" s="136">
        <v>0</v>
      </c>
      <c r="T1282" s="137">
        <f>S1282*H1282</f>
        <v>0</v>
      </c>
      <c r="AR1282" s="138" t="s">
        <v>172</v>
      </c>
      <c r="AT1282" s="138" t="s">
        <v>144</v>
      </c>
      <c r="AU1282" s="138" t="s">
        <v>82</v>
      </c>
      <c r="AY1282" s="17" t="s">
        <v>141</v>
      </c>
      <c r="BE1282" s="139">
        <f>IF(N1282="základní",J1282,0)</f>
        <v>0</v>
      </c>
      <c r="BF1282" s="139">
        <f>IF(N1282="snížená",J1282,0)</f>
        <v>0</v>
      </c>
      <c r="BG1282" s="139">
        <f>IF(N1282="zákl. přenesená",J1282,0)</f>
        <v>0</v>
      </c>
      <c r="BH1282" s="139">
        <f>IF(N1282="sníž. přenesená",J1282,0)</f>
        <v>0</v>
      </c>
      <c r="BI1282" s="139">
        <f>IF(N1282="nulová",J1282,0)</f>
        <v>0</v>
      </c>
      <c r="BJ1282" s="17" t="s">
        <v>82</v>
      </c>
      <c r="BK1282" s="139">
        <f>ROUND(I1282*H1282,2)</f>
        <v>0</v>
      </c>
      <c r="BL1282" s="17" t="s">
        <v>172</v>
      </c>
      <c r="BM1282" s="138" t="s">
        <v>2715</v>
      </c>
    </row>
    <row r="1283" spans="2:65" s="1" customFormat="1" ht="11.25">
      <c r="B1283" s="32"/>
      <c r="D1283" s="152" t="s">
        <v>224</v>
      </c>
      <c r="F1283" s="153" t="s">
        <v>2716</v>
      </c>
      <c r="I1283" s="154"/>
      <c r="L1283" s="32"/>
      <c r="M1283" s="155"/>
      <c r="T1283" s="53"/>
      <c r="AT1283" s="17" t="s">
        <v>224</v>
      </c>
      <c r="AU1283" s="17" t="s">
        <v>82</v>
      </c>
    </row>
    <row r="1284" spans="2:65" s="14" customFormat="1" ht="11.25">
      <c r="B1284" s="183"/>
      <c r="D1284" s="156" t="s">
        <v>228</v>
      </c>
      <c r="E1284" s="184" t="s">
        <v>19</v>
      </c>
      <c r="F1284" s="185" t="s">
        <v>2717</v>
      </c>
      <c r="H1284" s="184" t="s">
        <v>19</v>
      </c>
      <c r="I1284" s="186"/>
      <c r="L1284" s="183"/>
      <c r="M1284" s="187"/>
      <c r="T1284" s="188"/>
      <c r="AT1284" s="184" t="s">
        <v>228</v>
      </c>
      <c r="AU1284" s="184" t="s">
        <v>82</v>
      </c>
      <c r="AV1284" s="14" t="s">
        <v>78</v>
      </c>
      <c r="AW1284" s="14" t="s">
        <v>35</v>
      </c>
      <c r="AX1284" s="14" t="s">
        <v>73</v>
      </c>
      <c r="AY1284" s="184" t="s">
        <v>141</v>
      </c>
    </row>
    <row r="1285" spans="2:65" s="12" customFormat="1" ht="11.25">
      <c r="B1285" s="158"/>
      <c r="D1285" s="156" t="s">
        <v>228</v>
      </c>
      <c r="E1285" s="159" t="s">
        <v>19</v>
      </c>
      <c r="F1285" s="160" t="s">
        <v>2718</v>
      </c>
      <c r="H1285" s="161">
        <v>125.08</v>
      </c>
      <c r="I1285" s="162"/>
      <c r="L1285" s="158"/>
      <c r="M1285" s="163"/>
      <c r="T1285" s="164"/>
      <c r="AT1285" s="159" t="s">
        <v>228</v>
      </c>
      <c r="AU1285" s="159" t="s">
        <v>82</v>
      </c>
      <c r="AV1285" s="12" t="s">
        <v>82</v>
      </c>
      <c r="AW1285" s="12" t="s">
        <v>35</v>
      </c>
      <c r="AX1285" s="12" t="s">
        <v>73</v>
      </c>
      <c r="AY1285" s="159" t="s">
        <v>141</v>
      </c>
    </row>
    <row r="1286" spans="2:65" s="12" customFormat="1" ht="11.25">
      <c r="B1286" s="158"/>
      <c r="D1286" s="156" t="s">
        <v>228</v>
      </c>
      <c r="E1286" s="159" t="s">
        <v>19</v>
      </c>
      <c r="F1286" s="160" t="s">
        <v>2719</v>
      </c>
      <c r="H1286" s="161">
        <v>125.1</v>
      </c>
      <c r="I1286" s="162"/>
      <c r="L1286" s="158"/>
      <c r="M1286" s="163"/>
      <c r="T1286" s="164"/>
      <c r="AT1286" s="159" t="s">
        <v>228</v>
      </c>
      <c r="AU1286" s="159" t="s">
        <v>82</v>
      </c>
      <c r="AV1286" s="12" t="s">
        <v>82</v>
      </c>
      <c r="AW1286" s="12" t="s">
        <v>35</v>
      </c>
      <c r="AX1286" s="12" t="s">
        <v>78</v>
      </c>
      <c r="AY1286" s="159" t="s">
        <v>141</v>
      </c>
    </row>
    <row r="1287" spans="2:65" s="1" customFormat="1" ht="16.5" customHeight="1">
      <c r="B1287" s="32"/>
      <c r="C1287" s="126" t="s">
        <v>2720</v>
      </c>
      <c r="D1287" s="126" t="s">
        <v>144</v>
      </c>
      <c r="E1287" s="127" t="s">
        <v>2721</v>
      </c>
      <c r="F1287" s="128" t="s">
        <v>2722</v>
      </c>
      <c r="G1287" s="129" t="s">
        <v>162</v>
      </c>
      <c r="H1287" s="130">
        <v>262</v>
      </c>
      <c r="I1287" s="131"/>
      <c r="J1287" s="132">
        <f>ROUND(I1287*H1287,2)</f>
        <v>0</v>
      </c>
      <c r="K1287" s="133"/>
      <c r="L1287" s="32"/>
      <c r="M1287" s="134" t="s">
        <v>19</v>
      </c>
      <c r="N1287" s="135" t="s">
        <v>45</v>
      </c>
      <c r="P1287" s="136">
        <f>O1287*H1287</f>
        <v>0</v>
      </c>
      <c r="Q1287" s="136">
        <v>1.4E-3</v>
      </c>
      <c r="R1287" s="136">
        <f>Q1287*H1287</f>
        <v>0.36680000000000001</v>
      </c>
      <c r="S1287" s="136">
        <v>0</v>
      </c>
      <c r="T1287" s="137">
        <f>S1287*H1287</f>
        <v>0</v>
      </c>
      <c r="AR1287" s="138" t="s">
        <v>172</v>
      </c>
      <c r="AT1287" s="138" t="s">
        <v>144</v>
      </c>
      <c r="AU1287" s="138" t="s">
        <v>82</v>
      </c>
      <c r="AY1287" s="17" t="s">
        <v>141</v>
      </c>
      <c r="BE1287" s="139">
        <f>IF(N1287="základní",J1287,0)</f>
        <v>0</v>
      </c>
      <c r="BF1287" s="139">
        <f>IF(N1287="snížená",J1287,0)</f>
        <v>0</v>
      </c>
      <c r="BG1287" s="139">
        <f>IF(N1287="zákl. přenesená",J1287,0)</f>
        <v>0</v>
      </c>
      <c r="BH1287" s="139">
        <f>IF(N1287="sníž. přenesená",J1287,0)</f>
        <v>0</v>
      </c>
      <c r="BI1287" s="139">
        <f>IF(N1287="nulová",J1287,0)</f>
        <v>0</v>
      </c>
      <c r="BJ1287" s="17" t="s">
        <v>82</v>
      </c>
      <c r="BK1287" s="139">
        <f>ROUND(I1287*H1287,2)</f>
        <v>0</v>
      </c>
      <c r="BL1287" s="17" t="s">
        <v>172</v>
      </c>
      <c r="BM1287" s="138" t="s">
        <v>2723</v>
      </c>
    </row>
    <row r="1288" spans="2:65" s="1" customFormat="1" ht="11.25">
      <c r="B1288" s="32"/>
      <c r="D1288" s="152" t="s">
        <v>224</v>
      </c>
      <c r="F1288" s="153" t="s">
        <v>2724</v>
      </c>
      <c r="I1288" s="154"/>
      <c r="L1288" s="32"/>
      <c r="M1288" s="155"/>
      <c r="T1288" s="53"/>
      <c r="AT1288" s="17" t="s">
        <v>224</v>
      </c>
      <c r="AU1288" s="17" t="s">
        <v>82</v>
      </c>
    </row>
    <row r="1289" spans="2:65" s="14" customFormat="1" ht="11.25">
      <c r="B1289" s="183"/>
      <c r="D1289" s="156" t="s">
        <v>228</v>
      </c>
      <c r="E1289" s="184" t="s">
        <v>19</v>
      </c>
      <c r="F1289" s="185" t="s">
        <v>2725</v>
      </c>
      <c r="H1289" s="184" t="s">
        <v>19</v>
      </c>
      <c r="I1289" s="186"/>
      <c r="L1289" s="183"/>
      <c r="M1289" s="187"/>
      <c r="T1289" s="188"/>
      <c r="AT1289" s="184" t="s">
        <v>228</v>
      </c>
      <c r="AU1289" s="184" t="s">
        <v>82</v>
      </c>
      <c r="AV1289" s="14" t="s">
        <v>78</v>
      </c>
      <c r="AW1289" s="14" t="s">
        <v>35</v>
      </c>
      <c r="AX1289" s="14" t="s">
        <v>73</v>
      </c>
      <c r="AY1289" s="184" t="s">
        <v>141</v>
      </c>
    </row>
    <row r="1290" spans="2:65" s="12" customFormat="1" ht="11.25">
      <c r="B1290" s="158"/>
      <c r="D1290" s="156" t="s">
        <v>228</v>
      </c>
      <c r="E1290" s="159" t="s">
        <v>19</v>
      </c>
      <c r="F1290" s="160" t="s">
        <v>2726</v>
      </c>
      <c r="H1290" s="161">
        <v>50</v>
      </c>
      <c r="I1290" s="162"/>
      <c r="L1290" s="158"/>
      <c r="M1290" s="163"/>
      <c r="T1290" s="164"/>
      <c r="AT1290" s="159" t="s">
        <v>228</v>
      </c>
      <c r="AU1290" s="159" t="s">
        <v>82</v>
      </c>
      <c r="AV1290" s="12" t="s">
        <v>82</v>
      </c>
      <c r="AW1290" s="12" t="s">
        <v>35</v>
      </c>
      <c r="AX1290" s="12" t="s">
        <v>73</v>
      </c>
      <c r="AY1290" s="159" t="s">
        <v>141</v>
      </c>
    </row>
    <row r="1291" spans="2:65" s="12" customFormat="1" ht="11.25">
      <c r="B1291" s="158"/>
      <c r="D1291" s="156" t="s">
        <v>228</v>
      </c>
      <c r="E1291" s="159" t="s">
        <v>19</v>
      </c>
      <c r="F1291" s="160" t="s">
        <v>2727</v>
      </c>
      <c r="H1291" s="161">
        <v>39</v>
      </c>
      <c r="I1291" s="162"/>
      <c r="L1291" s="158"/>
      <c r="M1291" s="163"/>
      <c r="T1291" s="164"/>
      <c r="AT1291" s="159" t="s">
        <v>228</v>
      </c>
      <c r="AU1291" s="159" t="s">
        <v>82</v>
      </c>
      <c r="AV1291" s="12" t="s">
        <v>82</v>
      </c>
      <c r="AW1291" s="12" t="s">
        <v>35</v>
      </c>
      <c r="AX1291" s="12" t="s">
        <v>73</v>
      </c>
      <c r="AY1291" s="159" t="s">
        <v>141</v>
      </c>
    </row>
    <row r="1292" spans="2:65" s="14" customFormat="1" ht="11.25">
      <c r="B1292" s="183"/>
      <c r="D1292" s="156" t="s">
        <v>228</v>
      </c>
      <c r="E1292" s="184" t="s">
        <v>19</v>
      </c>
      <c r="F1292" s="185" t="s">
        <v>2728</v>
      </c>
      <c r="H1292" s="184" t="s">
        <v>19</v>
      </c>
      <c r="I1292" s="186"/>
      <c r="L1292" s="183"/>
      <c r="M1292" s="187"/>
      <c r="T1292" s="188"/>
      <c r="AT1292" s="184" t="s">
        <v>228</v>
      </c>
      <c r="AU1292" s="184" t="s">
        <v>82</v>
      </c>
      <c r="AV1292" s="14" t="s">
        <v>78</v>
      </c>
      <c r="AW1292" s="14" t="s">
        <v>35</v>
      </c>
      <c r="AX1292" s="14" t="s">
        <v>73</v>
      </c>
      <c r="AY1292" s="184" t="s">
        <v>141</v>
      </c>
    </row>
    <row r="1293" spans="2:65" s="12" customFormat="1" ht="11.25">
      <c r="B1293" s="158"/>
      <c r="D1293" s="156" t="s">
        <v>228</v>
      </c>
      <c r="E1293" s="159" t="s">
        <v>19</v>
      </c>
      <c r="F1293" s="160" t="s">
        <v>2729</v>
      </c>
      <c r="H1293" s="161">
        <v>7.28</v>
      </c>
      <c r="I1293" s="162"/>
      <c r="L1293" s="158"/>
      <c r="M1293" s="163"/>
      <c r="T1293" s="164"/>
      <c r="AT1293" s="159" t="s">
        <v>228</v>
      </c>
      <c r="AU1293" s="159" t="s">
        <v>82</v>
      </c>
      <c r="AV1293" s="12" t="s">
        <v>82</v>
      </c>
      <c r="AW1293" s="12" t="s">
        <v>35</v>
      </c>
      <c r="AX1293" s="12" t="s">
        <v>73</v>
      </c>
      <c r="AY1293" s="159" t="s">
        <v>141</v>
      </c>
    </row>
    <row r="1294" spans="2:65" s="14" customFormat="1" ht="11.25">
      <c r="B1294" s="183"/>
      <c r="D1294" s="156" t="s">
        <v>228</v>
      </c>
      <c r="E1294" s="184" t="s">
        <v>19</v>
      </c>
      <c r="F1294" s="185" t="s">
        <v>2730</v>
      </c>
      <c r="H1294" s="184" t="s">
        <v>19</v>
      </c>
      <c r="I1294" s="186"/>
      <c r="L1294" s="183"/>
      <c r="M1294" s="187"/>
      <c r="T1294" s="188"/>
      <c r="AT1294" s="184" t="s">
        <v>228</v>
      </c>
      <c r="AU1294" s="184" t="s">
        <v>82</v>
      </c>
      <c r="AV1294" s="14" t="s">
        <v>78</v>
      </c>
      <c r="AW1294" s="14" t="s">
        <v>35</v>
      </c>
      <c r="AX1294" s="14" t="s">
        <v>73</v>
      </c>
      <c r="AY1294" s="184" t="s">
        <v>141</v>
      </c>
    </row>
    <row r="1295" spans="2:65" s="12" customFormat="1" ht="11.25">
      <c r="B1295" s="158"/>
      <c r="D1295" s="156" t="s">
        <v>228</v>
      </c>
      <c r="E1295" s="159" t="s">
        <v>19</v>
      </c>
      <c r="F1295" s="160" t="s">
        <v>2731</v>
      </c>
      <c r="H1295" s="161">
        <v>68.599999999999994</v>
      </c>
      <c r="I1295" s="162"/>
      <c r="L1295" s="158"/>
      <c r="M1295" s="163"/>
      <c r="T1295" s="164"/>
      <c r="AT1295" s="159" t="s">
        <v>228</v>
      </c>
      <c r="AU1295" s="159" t="s">
        <v>82</v>
      </c>
      <c r="AV1295" s="12" t="s">
        <v>82</v>
      </c>
      <c r="AW1295" s="12" t="s">
        <v>35</v>
      </c>
      <c r="AX1295" s="12" t="s">
        <v>73</v>
      </c>
      <c r="AY1295" s="159" t="s">
        <v>141</v>
      </c>
    </row>
    <row r="1296" spans="2:65" s="14" customFormat="1" ht="11.25">
      <c r="B1296" s="183"/>
      <c r="D1296" s="156" t="s">
        <v>228</v>
      </c>
      <c r="E1296" s="184" t="s">
        <v>19</v>
      </c>
      <c r="F1296" s="185" t="s">
        <v>2732</v>
      </c>
      <c r="H1296" s="184" t="s">
        <v>19</v>
      </c>
      <c r="I1296" s="186"/>
      <c r="L1296" s="183"/>
      <c r="M1296" s="187"/>
      <c r="T1296" s="188"/>
      <c r="AT1296" s="184" t="s">
        <v>228</v>
      </c>
      <c r="AU1296" s="184" t="s">
        <v>82</v>
      </c>
      <c r="AV1296" s="14" t="s">
        <v>78</v>
      </c>
      <c r="AW1296" s="14" t="s">
        <v>35</v>
      </c>
      <c r="AX1296" s="14" t="s">
        <v>73</v>
      </c>
      <c r="AY1296" s="184" t="s">
        <v>141</v>
      </c>
    </row>
    <row r="1297" spans="2:65" s="12" customFormat="1" ht="11.25">
      <c r="B1297" s="158"/>
      <c r="D1297" s="156" t="s">
        <v>228</v>
      </c>
      <c r="E1297" s="159" t="s">
        <v>19</v>
      </c>
      <c r="F1297" s="160" t="s">
        <v>779</v>
      </c>
      <c r="H1297" s="161">
        <v>97</v>
      </c>
      <c r="I1297" s="162"/>
      <c r="L1297" s="158"/>
      <c r="M1297" s="163"/>
      <c r="T1297" s="164"/>
      <c r="AT1297" s="159" t="s">
        <v>228</v>
      </c>
      <c r="AU1297" s="159" t="s">
        <v>82</v>
      </c>
      <c r="AV1297" s="12" t="s">
        <v>82</v>
      </c>
      <c r="AW1297" s="12" t="s">
        <v>35</v>
      </c>
      <c r="AX1297" s="12" t="s">
        <v>73</v>
      </c>
      <c r="AY1297" s="159" t="s">
        <v>141</v>
      </c>
    </row>
    <row r="1298" spans="2:65" s="13" customFormat="1" ht="11.25">
      <c r="B1298" s="165"/>
      <c r="D1298" s="156" t="s">
        <v>228</v>
      </c>
      <c r="E1298" s="166" t="s">
        <v>19</v>
      </c>
      <c r="F1298" s="167" t="s">
        <v>256</v>
      </c>
      <c r="H1298" s="168">
        <v>261.88</v>
      </c>
      <c r="I1298" s="169"/>
      <c r="L1298" s="165"/>
      <c r="M1298" s="170"/>
      <c r="T1298" s="171"/>
      <c r="AT1298" s="166" t="s">
        <v>228</v>
      </c>
      <c r="AU1298" s="166" t="s">
        <v>82</v>
      </c>
      <c r="AV1298" s="13" t="s">
        <v>95</v>
      </c>
      <c r="AW1298" s="13" t="s">
        <v>35</v>
      </c>
      <c r="AX1298" s="13" t="s">
        <v>73</v>
      </c>
      <c r="AY1298" s="166" t="s">
        <v>141</v>
      </c>
    </row>
    <row r="1299" spans="2:65" s="12" customFormat="1" ht="11.25">
      <c r="B1299" s="158"/>
      <c r="D1299" s="156" t="s">
        <v>228</v>
      </c>
      <c r="E1299" s="159" t="s">
        <v>19</v>
      </c>
      <c r="F1299" s="160" t="s">
        <v>2733</v>
      </c>
      <c r="H1299" s="161">
        <v>262</v>
      </c>
      <c r="I1299" s="162"/>
      <c r="L1299" s="158"/>
      <c r="M1299" s="163"/>
      <c r="T1299" s="164"/>
      <c r="AT1299" s="159" t="s">
        <v>228</v>
      </c>
      <c r="AU1299" s="159" t="s">
        <v>82</v>
      </c>
      <c r="AV1299" s="12" t="s">
        <v>82</v>
      </c>
      <c r="AW1299" s="12" t="s">
        <v>35</v>
      </c>
      <c r="AX1299" s="12" t="s">
        <v>78</v>
      </c>
      <c r="AY1299" s="159" t="s">
        <v>141</v>
      </c>
    </row>
    <row r="1300" spans="2:65" s="1" customFormat="1" ht="66.75" customHeight="1">
      <c r="B1300" s="32"/>
      <c r="C1300" s="126" t="s">
        <v>1179</v>
      </c>
      <c r="D1300" s="126" t="s">
        <v>144</v>
      </c>
      <c r="E1300" s="127" t="s">
        <v>2734</v>
      </c>
      <c r="F1300" s="128" t="s">
        <v>2735</v>
      </c>
      <c r="G1300" s="129" t="s">
        <v>162</v>
      </c>
      <c r="H1300" s="130">
        <v>34.299999999999997</v>
      </c>
      <c r="I1300" s="131"/>
      <c r="J1300" s="132">
        <f>ROUND(I1300*H1300,2)</f>
        <v>0</v>
      </c>
      <c r="K1300" s="133"/>
      <c r="L1300" s="32"/>
      <c r="M1300" s="134" t="s">
        <v>19</v>
      </c>
      <c r="N1300" s="135" t="s">
        <v>45</v>
      </c>
      <c r="P1300" s="136">
        <f>O1300*H1300</f>
        <v>0</v>
      </c>
      <c r="Q1300" s="136">
        <v>4.8259999999999997E-2</v>
      </c>
      <c r="R1300" s="136">
        <f>Q1300*H1300</f>
        <v>1.6553179999999998</v>
      </c>
      <c r="S1300" s="136">
        <v>0</v>
      </c>
      <c r="T1300" s="137">
        <f>S1300*H1300</f>
        <v>0</v>
      </c>
      <c r="AR1300" s="138" t="s">
        <v>172</v>
      </c>
      <c r="AT1300" s="138" t="s">
        <v>144</v>
      </c>
      <c r="AU1300" s="138" t="s">
        <v>82</v>
      </c>
      <c r="AY1300" s="17" t="s">
        <v>141</v>
      </c>
      <c r="BE1300" s="139">
        <f>IF(N1300="základní",J1300,0)</f>
        <v>0</v>
      </c>
      <c r="BF1300" s="139">
        <f>IF(N1300="snížená",J1300,0)</f>
        <v>0</v>
      </c>
      <c r="BG1300" s="139">
        <f>IF(N1300="zákl. přenesená",J1300,0)</f>
        <v>0</v>
      </c>
      <c r="BH1300" s="139">
        <f>IF(N1300="sníž. přenesená",J1300,0)</f>
        <v>0</v>
      </c>
      <c r="BI1300" s="139">
        <f>IF(N1300="nulová",J1300,0)</f>
        <v>0</v>
      </c>
      <c r="BJ1300" s="17" t="s">
        <v>82</v>
      </c>
      <c r="BK1300" s="139">
        <f>ROUND(I1300*H1300,2)</f>
        <v>0</v>
      </c>
      <c r="BL1300" s="17" t="s">
        <v>172</v>
      </c>
      <c r="BM1300" s="138" t="s">
        <v>2736</v>
      </c>
    </row>
    <row r="1301" spans="2:65" s="1" customFormat="1" ht="11.25">
      <c r="B1301" s="32"/>
      <c r="D1301" s="152" t="s">
        <v>224</v>
      </c>
      <c r="F1301" s="153" t="s">
        <v>2737</v>
      </c>
      <c r="I1301" s="154"/>
      <c r="L1301" s="32"/>
      <c r="M1301" s="155"/>
      <c r="T1301" s="53"/>
      <c r="AT1301" s="17" t="s">
        <v>224</v>
      </c>
      <c r="AU1301" s="17" t="s">
        <v>82</v>
      </c>
    </row>
    <row r="1302" spans="2:65" s="14" customFormat="1" ht="11.25">
      <c r="B1302" s="183"/>
      <c r="D1302" s="156" t="s">
        <v>228</v>
      </c>
      <c r="E1302" s="184" t="s">
        <v>19</v>
      </c>
      <c r="F1302" s="185" t="s">
        <v>2630</v>
      </c>
      <c r="H1302" s="184" t="s">
        <v>19</v>
      </c>
      <c r="I1302" s="186"/>
      <c r="L1302" s="183"/>
      <c r="M1302" s="187"/>
      <c r="T1302" s="188"/>
      <c r="AT1302" s="184" t="s">
        <v>228</v>
      </c>
      <c r="AU1302" s="184" t="s">
        <v>82</v>
      </c>
      <c r="AV1302" s="14" t="s">
        <v>78</v>
      </c>
      <c r="AW1302" s="14" t="s">
        <v>35</v>
      </c>
      <c r="AX1302" s="14" t="s">
        <v>73</v>
      </c>
      <c r="AY1302" s="184" t="s">
        <v>141</v>
      </c>
    </row>
    <row r="1303" spans="2:65" s="12" customFormat="1" ht="11.25">
      <c r="B1303" s="158"/>
      <c r="D1303" s="156" t="s">
        <v>228</v>
      </c>
      <c r="E1303" s="159" t="s">
        <v>19</v>
      </c>
      <c r="F1303" s="160" t="s">
        <v>2738</v>
      </c>
      <c r="H1303" s="161">
        <v>30.648</v>
      </c>
      <c r="I1303" s="162"/>
      <c r="L1303" s="158"/>
      <c r="M1303" s="163"/>
      <c r="T1303" s="164"/>
      <c r="AT1303" s="159" t="s">
        <v>228</v>
      </c>
      <c r="AU1303" s="159" t="s">
        <v>82</v>
      </c>
      <c r="AV1303" s="12" t="s">
        <v>82</v>
      </c>
      <c r="AW1303" s="12" t="s">
        <v>35</v>
      </c>
      <c r="AX1303" s="12" t="s">
        <v>73</v>
      </c>
      <c r="AY1303" s="159" t="s">
        <v>141</v>
      </c>
    </row>
    <row r="1304" spans="2:65" s="12" customFormat="1" ht="11.25">
      <c r="B1304" s="158"/>
      <c r="D1304" s="156" t="s">
        <v>228</v>
      </c>
      <c r="E1304" s="159" t="s">
        <v>19</v>
      </c>
      <c r="F1304" s="160" t="s">
        <v>2706</v>
      </c>
      <c r="H1304" s="161">
        <v>3.64</v>
      </c>
      <c r="I1304" s="162"/>
      <c r="L1304" s="158"/>
      <c r="M1304" s="163"/>
      <c r="T1304" s="164"/>
      <c r="AT1304" s="159" t="s">
        <v>228</v>
      </c>
      <c r="AU1304" s="159" t="s">
        <v>82</v>
      </c>
      <c r="AV1304" s="12" t="s">
        <v>82</v>
      </c>
      <c r="AW1304" s="12" t="s">
        <v>35</v>
      </c>
      <c r="AX1304" s="12" t="s">
        <v>73</v>
      </c>
      <c r="AY1304" s="159" t="s">
        <v>141</v>
      </c>
    </row>
    <row r="1305" spans="2:65" s="13" customFormat="1" ht="11.25">
      <c r="B1305" s="165"/>
      <c r="D1305" s="156" t="s">
        <v>228</v>
      </c>
      <c r="E1305" s="166" t="s">
        <v>19</v>
      </c>
      <c r="F1305" s="167" t="s">
        <v>256</v>
      </c>
      <c r="H1305" s="168">
        <v>34.287999999999997</v>
      </c>
      <c r="I1305" s="169"/>
      <c r="L1305" s="165"/>
      <c r="M1305" s="170"/>
      <c r="T1305" s="171"/>
      <c r="AT1305" s="166" t="s">
        <v>228</v>
      </c>
      <c r="AU1305" s="166" t="s">
        <v>82</v>
      </c>
      <c r="AV1305" s="13" t="s">
        <v>95</v>
      </c>
      <c r="AW1305" s="13" t="s">
        <v>35</v>
      </c>
      <c r="AX1305" s="13" t="s">
        <v>73</v>
      </c>
      <c r="AY1305" s="166" t="s">
        <v>141</v>
      </c>
    </row>
    <row r="1306" spans="2:65" s="12" customFormat="1" ht="11.25">
      <c r="B1306" s="158"/>
      <c r="D1306" s="156" t="s">
        <v>228</v>
      </c>
      <c r="E1306" s="159" t="s">
        <v>19</v>
      </c>
      <c r="F1306" s="160" t="s">
        <v>2739</v>
      </c>
      <c r="H1306" s="161">
        <v>34.299999999999997</v>
      </c>
      <c r="I1306" s="162"/>
      <c r="L1306" s="158"/>
      <c r="M1306" s="163"/>
      <c r="T1306" s="164"/>
      <c r="AT1306" s="159" t="s">
        <v>228</v>
      </c>
      <c r="AU1306" s="159" t="s">
        <v>82</v>
      </c>
      <c r="AV1306" s="12" t="s">
        <v>82</v>
      </c>
      <c r="AW1306" s="12" t="s">
        <v>35</v>
      </c>
      <c r="AX1306" s="12" t="s">
        <v>78</v>
      </c>
      <c r="AY1306" s="159" t="s">
        <v>141</v>
      </c>
    </row>
    <row r="1307" spans="2:65" s="1" customFormat="1" ht="78" customHeight="1">
      <c r="B1307" s="32"/>
      <c r="C1307" s="126" t="s">
        <v>2740</v>
      </c>
      <c r="D1307" s="126" t="s">
        <v>144</v>
      </c>
      <c r="E1307" s="127" t="s">
        <v>2741</v>
      </c>
      <c r="F1307" s="128" t="s">
        <v>2742</v>
      </c>
      <c r="G1307" s="129" t="s">
        <v>162</v>
      </c>
      <c r="H1307" s="130">
        <v>97</v>
      </c>
      <c r="I1307" s="131"/>
      <c r="J1307" s="132">
        <f>ROUND(I1307*H1307,2)</f>
        <v>0</v>
      </c>
      <c r="K1307" s="133"/>
      <c r="L1307" s="32"/>
      <c r="M1307" s="134" t="s">
        <v>19</v>
      </c>
      <c r="N1307" s="135" t="s">
        <v>45</v>
      </c>
      <c r="P1307" s="136">
        <f>O1307*H1307</f>
        <v>0</v>
      </c>
      <c r="Q1307" s="136">
        <v>5.5259999999999997E-2</v>
      </c>
      <c r="R1307" s="136">
        <f>Q1307*H1307</f>
        <v>5.36022</v>
      </c>
      <c r="S1307" s="136">
        <v>0</v>
      </c>
      <c r="T1307" s="137">
        <f>S1307*H1307</f>
        <v>0</v>
      </c>
      <c r="AR1307" s="138" t="s">
        <v>172</v>
      </c>
      <c r="AT1307" s="138" t="s">
        <v>144</v>
      </c>
      <c r="AU1307" s="138" t="s">
        <v>82</v>
      </c>
      <c r="AY1307" s="17" t="s">
        <v>141</v>
      </c>
      <c r="BE1307" s="139">
        <f>IF(N1307="základní",J1307,0)</f>
        <v>0</v>
      </c>
      <c r="BF1307" s="139">
        <f>IF(N1307="snížená",J1307,0)</f>
        <v>0</v>
      </c>
      <c r="BG1307" s="139">
        <f>IF(N1307="zákl. přenesená",J1307,0)</f>
        <v>0</v>
      </c>
      <c r="BH1307" s="139">
        <f>IF(N1307="sníž. přenesená",J1307,0)</f>
        <v>0</v>
      </c>
      <c r="BI1307" s="139">
        <f>IF(N1307="nulová",J1307,0)</f>
        <v>0</v>
      </c>
      <c r="BJ1307" s="17" t="s">
        <v>82</v>
      </c>
      <c r="BK1307" s="139">
        <f>ROUND(I1307*H1307,2)</f>
        <v>0</v>
      </c>
      <c r="BL1307" s="17" t="s">
        <v>172</v>
      </c>
      <c r="BM1307" s="138" t="s">
        <v>2743</v>
      </c>
    </row>
    <row r="1308" spans="2:65" s="1" customFormat="1" ht="11.25">
      <c r="B1308" s="32"/>
      <c r="D1308" s="152" t="s">
        <v>224</v>
      </c>
      <c r="F1308" s="153" t="s">
        <v>2744</v>
      </c>
      <c r="I1308" s="154"/>
      <c r="L1308" s="32"/>
      <c r="M1308" s="155"/>
      <c r="T1308" s="53"/>
      <c r="AT1308" s="17" t="s">
        <v>224</v>
      </c>
      <c r="AU1308" s="17" t="s">
        <v>82</v>
      </c>
    </row>
    <row r="1309" spans="2:65" s="12" customFormat="1" ht="11.25">
      <c r="B1309" s="158"/>
      <c r="D1309" s="156" t="s">
        <v>228</v>
      </c>
      <c r="E1309" s="159" t="s">
        <v>19</v>
      </c>
      <c r="F1309" s="160" t="s">
        <v>2745</v>
      </c>
      <c r="H1309" s="161">
        <v>23.87</v>
      </c>
      <c r="I1309" s="162"/>
      <c r="L1309" s="158"/>
      <c r="M1309" s="163"/>
      <c r="T1309" s="164"/>
      <c r="AT1309" s="159" t="s">
        <v>228</v>
      </c>
      <c r="AU1309" s="159" t="s">
        <v>82</v>
      </c>
      <c r="AV1309" s="12" t="s">
        <v>82</v>
      </c>
      <c r="AW1309" s="12" t="s">
        <v>35</v>
      </c>
      <c r="AX1309" s="12" t="s">
        <v>73</v>
      </c>
      <c r="AY1309" s="159" t="s">
        <v>141</v>
      </c>
    </row>
    <row r="1310" spans="2:65" s="12" customFormat="1" ht="11.25">
      <c r="B1310" s="158"/>
      <c r="D1310" s="156" t="s">
        <v>228</v>
      </c>
      <c r="E1310" s="159" t="s">
        <v>19</v>
      </c>
      <c r="F1310" s="160" t="s">
        <v>2746</v>
      </c>
      <c r="H1310" s="161">
        <v>20.988</v>
      </c>
      <c r="I1310" s="162"/>
      <c r="L1310" s="158"/>
      <c r="M1310" s="163"/>
      <c r="T1310" s="164"/>
      <c r="AT1310" s="159" t="s">
        <v>228</v>
      </c>
      <c r="AU1310" s="159" t="s">
        <v>82</v>
      </c>
      <c r="AV1310" s="12" t="s">
        <v>82</v>
      </c>
      <c r="AW1310" s="12" t="s">
        <v>35</v>
      </c>
      <c r="AX1310" s="12" t="s">
        <v>73</v>
      </c>
      <c r="AY1310" s="159" t="s">
        <v>141</v>
      </c>
    </row>
    <row r="1311" spans="2:65" s="12" customFormat="1" ht="11.25">
      <c r="B1311" s="158"/>
      <c r="D1311" s="156" t="s">
        <v>228</v>
      </c>
      <c r="E1311" s="159" t="s">
        <v>19</v>
      </c>
      <c r="F1311" s="160" t="s">
        <v>2747</v>
      </c>
      <c r="H1311" s="161">
        <v>13.442</v>
      </c>
      <c r="I1311" s="162"/>
      <c r="L1311" s="158"/>
      <c r="M1311" s="163"/>
      <c r="T1311" s="164"/>
      <c r="AT1311" s="159" t="s">
        <v>228</v>
      </c>
      <c r="AU1311" s="159" t="s">
        <v>82</v>
      </c>
      <c r="AV1311" s="12" t="s">
        <v>82</v>
      </c>
      <c r="AW1311" s="12" t="s">
        <v>35</v>
      </c>
      <c r="AX1311" s="12" t="s">
        <v>73</v>
      </c>
      <c r="AY1311" s="159" t="s">
        <v>141</v>
      </c>
    </row>
    <row r="1312" spans="2:65" s="12" customFormat="1" ht="11.25">
      <c r="B1312" s="158"/>
      <c r="D1312" s="156" t="s">
        <v>228</v>
      </c>
      <c r="E1312" s="159" t="s">
        <v>19</v>
      </c>
      <c r="F1312" s="160" t="s">
        <v>2748</v>
      </c>
      <c r="H1312" s="161">
        <v>9.7240000000000002</v>
      </c>
      <c r="I1312" s="162"/>
      <c r="L1312" s="158"/>
      <c r="M1312" s="163"/>
      <c r="T1312" s="164"/>
      <c r="AT1312" s="159" t="s">
        <v>228</v>
      </c>
      <c r="AU1312" s="159" t="s">
        <v>82</v>
      </c>
      <c r="AV1312" s="12" t="s">
        <v>82</v>
      </c>
      <c r="AW1312" s="12" t="s">
        <v>35</v>
      </c>
      <c r="AX1312" s="12" t="s">
        <v>73</v>
      </c>
      <c r="AY1312" s="159" t="s">
        <v>141</v>
      </c>
    </row>
    <row r="1313" spans="2:65" s="14" customFormat="1" ht="11.25">
      <c r="B1313" s="183"/>
      <c r="D1313" s="156" t="s">
        <v>228</v>
      </c>
      <c r="E1313" s="184" t="s">
        <v>19</v>
      </c>
      <c r="F1313" s="185" t="s">
        <v>2749</v>
      </c>
      <c r="H1313" s="184" t="s">
        <v>19</v>
      </c>
      <c r="I1313" s="186"/>
      <c r="L1313" s="183"/>
      <c r="M1313" s="187"/>
      <c r="T1313" s="188"/>
      <c r="AT1313" s="184" t="s">
        <v>228</v>
      </c>
      <c r="AU1313" s="184" t="s">
        <v>82</v>
      </c>
      <c r="AV1313" s="14" t="s">
        <v>78</v>
      </c>
      <c r="AW1313" s="14" t="s">
        <v>35</v>
      </c>
      <c r="AX1313" s="14" t="s">
        <v>73</v>
      </c>
      <c r="AY1313" s="184" t="s">
        <v>141</v>
      </c>
    </row>
    <row r="1314" spans="2:65" s="12" customFormat="1" ht="11.25">
      <c r="B1314" s="158"/>
      <c r="D1314" s="156" t="s">
        <v>228</v>
      </c>
      <c r="E1314" s="159" t="s">
        <v>19</v>
      </c>
      <c r="F1314" s="160" t="s">
        <v>2750</v>
      </c>
      <c r="H1314" s="161">
        <v>10.92</v>
      </c>
      <c r="I1314" s="162"/>
      <c r="L1314" s="158"/>
      <c r="M1314" s="163"/>
      <c r="T1314" s="164"/>
      <c r="AT1314" s="159" t="s">
        <v>228</v>
      </c>
      <c r="AU1314" s="159" t="s">
        <v>82</v>
      </c>
      <c r="AV1314" s="12" t="s">
        <v>82</v>
      </c>
      <c r="AW1314" s="12" t="s">
        <v>35</v>
      </c>
      <c r="AX1314" s="12" t="s">
        <v>73</v>
      </c>
      <c r="AY1314" s="159" t="s">
        <v>141</v>
      </c>
    </row>
    <row r="1315" spans="2:65" s="12" customFormat="1" ht="11.25">
      <c r="B1315" s="158"/>
      <c r="D1315" s="156" t="s">
        <v>228</v>
      </c>
      <c r="E1315" s="159" t="s">
        <v>19</v>
      </c>
      <c r="F1315" s="160" t="s">
        <v>2751</v>
      </c>
      <c r="H1315" s="161">
        <v>2.44</v>
      </c>
      <c r="I1315" s="162"/>
      <c r="L1315" s="158"/>
      <c r="M1315" s="163"/>
      <c r="T1315" s="164"/>
      <c r="AT1315" s="159" t="s">
        <v>228</v>
      </c>
      <c r="AU1315" s="159" t="s">
        <v>82</v>
      </c>
      <c r="AV1315" s="12" t="s">
        <v>82</v>
      </c>
      <c r="AW1315" s="12" t="s">
        <v>35</v>
      </c>
      <c r="AX1315" s="12" t="s">
        <v>73</v>
      </c>
      <c r="AY1315" s="159" t="s">
        <v>141</v>
      </c>
    </row>
    <row r="1316" spans="2:65" s="14" customFormat="1" ht="11.25">
      <c r="B1316" s="183"/>
      <c r="D1316" s="156" t="s">
        <v>228</v>
      </c>
      <c r="E1316" s="184" t="s">
        <v>19</v>
      </c>
      <c r="F1316" s="185" t="s">
        <v>2752</v>
      </c>
      <c r="H1316" s="184" t="s">
        <v>19</v>
      </c>
      <c r="I1316" s="186"/>
      <c r="L1316" s="183"/>
      <c r="M1316" s="187"/>
      <c r="T1316" s="188"/>
      <c r="AT1316" s="184" t="s">
        <v>228</v>
      </c>
      <c r="AU1316" s="184" t="s">
        <v>82</v>
      </c>
      <c r="AV1316" s="14" t="s">
        <v>78</v>
      </c>
      <c r="AW1316" s="14" t="s">
        <v>35</v>
      </c>
      <c r="AX1316" s="14" t="s">
        <v>73</v>
      </c>
      <c r="AY1316" s="184" t="s">
        <v>141</v>
      </c>
    </row>
    <row r="1317" spans="2:65" s="12" customFormat="1" ht="11.25">
      <c r="B1317" s="158"/>
      <c r="D1317" s="156" t="s">
        <v>228</v>
      </c>
      <c r="E1317" s="159" t="s">
        <v>19</v>
      </c>
      <c r="F1317" s="160" t="s">
        <v>95</v>
      </c>
      <c r="H1317" s="161">
        <v>4</v>
      </c>
      <c r="I1317" s="162"/>
      <c r="L1317" s="158"/>
      <c r="M1317" s="163"/>
      <c r="T1317" s="164"/>
      <c r="AT1317" s="159" t="s">
        <v>228</v>
      </c>
      <c r="AU1317" s="159" t="s">
        <v>82</v>
      </c>
      <c r="AV1317" s="12" t="s">
        <v>82</v>
      </c>
      <c r="AW1317" s="12" t="s">
        <v>35</v>
      </c>
      <c r="AX1317" s="12" t="s">
        <v>73</v>
      </c>
      <c r="AY1317" s="159" t="s">
        <v>141</v>
      </c>
    </row>
    <row r="1318" spans="2:65" s="12" customFormat="1" ht="11.25">
      <c r="B1318" s="158"/>
      <c r="D1318" s="156" t="s">
        <v>228</v>
      </c>
      <c r="E1318" s="159" t="s">
        <v>19</v>
      </c>
      <c r="F1318" s="160" t="s">
        <v>2753</v>
      </c>
      <c r="H1318" s="161">
        <v>11.57</v>
      </c>
      <c r="I1318" s="162"/>
      <c r="L1318" s="158"/>
      <c r="M1318" s="163"/>
      <c r="T1318" s="164"/>
      <c r="AT1318" s="159" t="s">
        <v>228</v>
      </c>
      <c r="AU1318" s="159" t="s">
        <v>82</v>
      </c>
      <c r="AV1318" s="12" t="s">
        <v>82</v>
      </c>
      <c r="AW1318" s="12" t="s">
        <v>35</v>
      </c>
      <c r="AX1318" s="12" t="s">
        <v>73</v>
      </c>
      <c r="AY1318" s="159" t="s">
        <v>141</v>
      </c>
    </row>
    <row r="1319" spans="2:65" s="13" customFormat="1" ht="11.25">
      <c r="B1319" s="165"/>
      <c r="D1319" s="156" t="s">
        <v>228</v>
      </c>
      <c r="E1319" s="166" t="s">
        <v>19</v>
      </c>
      <c r="F1319" s="167" t="s">
        <v>256</v>
      </c>
      <c r="H1319" s="168">
        <v>96.954000000000008</v>
      </c>
      <c r="I1319" s="169"/>
      <c r="L1319" s="165"/>
      <c r="M1319" s="170"/>
      <c r="T1319" s="171"/>
      <c r="AT1319" s="166" t="s">
        <v>228</v>
      </c>
      <c r="AU1319" s="166" t="s">
        <v>82</v>
      </c>
      <c r="AV1319" s="13" t="s">
        <v>95</v>
      </c>
      <c r="AW1319" s="13" t="s">
        <v>35</v>
      </c>
      <c r="AX1319" s="13" t="s">
        <v>73</v>
      </c>
      <c r="AY1319" s="166" t="s">
        <v>141</v>
      </c>
    </row>
    <row r="1320" spans="2:65" s="12" customFormat="1" ht="11.25">
      <c r="B1320" s="158"/>
      <c r="D1320" s="156" t="s">
        <v>228</v>
      </c>
      <c r="E1320" s="159" t="s">
        <v>19</v>
      </c>
      <c r="F1320" s="160" t="s">
        <v>779</v>
      </c>
      <c r="H1320" s="161">
        <v>97</v>
      </c>
      <c r="I1320" s="162"/>
      <c r="L1320" s="158"/>
      <c r="M1320" s="163"/>
      <c r="T1320" s="164"/>
      <c r="AT1320" s="159" t="s">
        <v>228</v>
      </c>
      <c r="AU1320" s="159" t="s">
        <v>82</v>
      </c>
      <c r="AV1320" s="12" t="s">
        <v>82</v>
      </c>
      <c r="AW1320" s="12" t="s">
        <v>35</v>
      </c>
      <c r="AX1320" s="12" t="s">
        <v>78</v>
      </c>
      <c r="AY1320" s="159" t="s">
        <v>141</v>
      </c>
    </row>
    <row r="1321" spans="2:65" s="1" customFormat="1" ht="49.15" customHeight="1">
      <c r="B1321" s="32"/>
      <c r="C1321" s="126" t="s">
        <v>1184</v>
      </c>
      <c r="D1321" s="126" t="s">
        <v>144</v>
      </c>
      <c r="E1321" s="127" t="s">
        <v>2754</v>
      </c>
      <c r="F1321" s="128" t="s">
        <v>2755</v>
      </c>
      <c r="G1321" s="129" t="s">
        <v>162</v>
      </c>
      <c r="H1321" s="130">
        <v>153</v>
      </c>
      <c r="I1321" s="131"/>
      <c r="J1321" s="132">
        <f>ROUND(I1321*H1321,2)</f>
        <v>0</v>
      </c>
      <c r="K1321" s="133"/>
      <c r="L1321" s="32"/>
      <c r="M1321" s="134" t="s">
        <v>19</v>
      </c>
      <c r="N1321" s="135" t="s">
        <v>45</v>
      </c>
      <c r="P1321" s="136">
        <f>O1321*H1321</f>
        <v>0</v>
      </c>
      <c r="Q1321" s="136">
        <v>2.5059999999999999E-2</v>
      </c>
      <c r="R1321" s="136">
        <f>Q1321*H1321</f>
        <v>3.8341799999999999</v>
      </c>
      <c r="S1321" s="136">
        <v>0</v>
      </c>
      <c r="T1321" s="137">
        <f>S1321*H1321</f>
        <v>0</v>
      </c>
      <c r="AR1321" s="138" t="s">
        <v>172</v>
      </c>
      <c r="AT1321" s="138" t="s">
        <v>144</v>
      </c>
      <c r="AU1321" s="138" t="s">
        <v>82</v>
      </c>
      <c r="AY1321" s="17" t="s">
        <v>141</v>
      </c>
      <c r="BE1321" s="139">
        <f>IF(N1321="základní",J1321,0)</f>
        <v>0</v>
      </c>
      <c r="BF1321" s="139">
        <f>IF(N1321="snížená",J1321,0)</f>
        <v>0</v>
      </c>
      <c r="BG1321" s="139">
        <f>IF(N1321="zákl. přenesená",J1321,0)</f>
        <v>0</v>
      </c>
      <c r="BH1321" s="139">
        <f>IF(N1321="sníž. přenesená",J1321,0)</f>
        <v>0</v>
      </c>
      <c r="BI1321" s="139">
        <f>IF(N1321="nulová",J1321,0)</f>
        <v>0</v>
      </c>
      <c r="BJ1321" s="17" t="s">
        <v>82</v>
      </c>
      <c r="BK1321" s="139">
        <f>ROUND(I1321*H1321,2)</f>
        <v>0</v>
      </c>
      <c r="BL1321" s="17" t="s">
        <v>172</v>
      </c>
      <c r="BM1321" s="138" t="s">
        <v>2756</v>
      </c>
    </row>
    <row r="1322" spans="2:65" s="1" customFormat="1" ht="11.25">
      <c r="B1322" s="32"/>
      <c r="D1322" s="152" t="s">
        <v>224</v>
      </c>
      <c r="F1322" s="153" t="s">
        <v>2757</v>
      </c>
      <c r="I1322" s="154"/>
      <c r="L1322" s="32"/>
      <c r="M1322" s="155"/>
      <c r="T1322" s="53"/>
      <c r="AT1322" s="17" t="s">
        <v>224</v>
      </c>
      <c r="AU1322" s="17" t="s">
        <v>82</v>
      </c>
    </row>
    <row r="1323" spans="2:65" s="14" customFormat="1" ht="11.25">
      <c r="B1323" s="183"/>
      <c r="D1323" s="156" t="s">
        <v>228</v>
      </c>
      <c r="E1323" s="184" t="s">
        <v>19</v>
      </c>
      <c r="F1323" s="185" t="s">
        <v>2758</v>
      </c>
      <c r="H1323" s="184" t="s">
        <v>19</v>
      </c>
      <c r="I1323" s="186"/>
      <c r="L1323" s="183"/>
      <c r="M1323" s="187"/>
      <c r="T1323" s="188"/>
      <c r="AT1323" s="184" t="s">
        <v>228</v>
      </c>
      <c r="AU1323" s="184" t="s">
        <v>82</v>
      </c>
      <c r="AV1323" s="14" t="s">
        <v>78</v>
      </c>
      <c r="AW1323" s="14" t="s">
        <v>35</v>
      </c>
      <c r="AX1323" s="14" t="s">
        <v>73</v>
      </c>
      <c r="AY1323" s="184" t="s">
        <v>141</v>
      </c>
    </row>
    <row r="1324" spans="2:65" s="12" customFormat="1" ht="11.25">
      <c r="B1324" s="158"/>
      <c r="D1324" s="156" t="s">
        <v>228</v>
      </c>
      <c r="E1324" s="159" t="s">
        <v>19</v>
      </c>
      <c r="F1324" s="160" t="s">
        <v>1882</v>
      </c>
      <c r="H1324" s="161">
        <v>152.62</v>
      </c>
      <c r="I1324" s="162"/>
      <c r="L1324" s="158"/>
      <c r="M1324" s="163"/>
      <c r="T1324" s="164"/>
      <c r="AT1324" s="159" t="s">
        <v>228</v>
      </c>
      <c r="AU1324" s="159" t="s">
        <v>82</v>
      </c>
      <c r="AV1324" s="12" t="s">
        <v>82</v>
      </c>
      <c r="AW1324" s="12" t="s">
        <v>35</v>
      </c>
      <c r="AX1324" s="12" t="s">
        <v>73</v>
      </c>
      <c r="AY1324" s="159" t="s">
        <v>141</v>
      </c>
    </row>
    <row r="1325" spans="2:65" s="12" customFormat="1" ht="11.25">
      <c r="B1325" s="158"/>
      <c r="D1325" s="156" t="s">
        <v>228</v>
      </c>
      <c r="E1325" s="159" t="s">
        <v>19</v>
      </c>
      <c r="F1325" s="160" t="s">
        <v>2221</v>
      </c>
      <c r="H1325" s="161">
        <v>153</v>
      </c>
      <c r="I1325" s="162"/>
      <c r="L1325" s="158"/>
      <c r="M1325" s="163"/>
      <c r="T1325" s="164"/>
      <c r="AT1325" s="159" t="s">
        <v>228</v>
      </c>
      <c r="AU1325" s="159" t="s">
        <v>82</v>
      </c>
      <c r="AV1325" s="12" t="s">
        <v>82</v>
      </c>
      <c r="AW1325" s="12" t="s">
        <v>35</v>
      </c>
      <c r="AX1325" s="12" t="s">
        <v>78</v>
      </c>
      <c r="AY1325" s="159" t="s">
        <v>141</v>
      </c>
    </row>
    <row r="1326" spans="2:65" s="1" customFormat="1" ht="16.5" customHeight="1">
      <c r="B1326" s="32"/>
      <c r="C1326" s="126" t="s">
        <v>2759</v>
      </c>
      <c r="D1326" s="126" t="s">
        <v>144</v>
      </c>
      <c r="E1326" s="127" t="s">
        <v>2760</v>
      </c>
      <c r="F1326" s="128" t="s">
        <v>2761</v>
      </c>
      <c r="G1326" s="129" t="s">
        <v>162</v>
      </c>
      <c r="H1326" s="130">
        <v>281.62</v>
      </c>
      <c r="I1326" s="131"/>
      <c r="J1326" s="132">
        <f>ROUND(I1326*H1326,2)</f>
        <v>0</v>
      </c>
      <c r="K1326" s="133"/>
      <c r="L1326" s="32"/>
      <c r="M1326" s="134" t="s">
        <v>19</v>
      </c>
      <c r="N1326" s="135" t="s">
        <v>45</v>
      </c>
      <c r="P1326" s="136">
        <f>O1326*H1326</f>
        <v>0</v>
      </c>
      <c r="Q1326" s="136">
        <v>1E-4</v>
      </c>
      <c r="R1326" s="136">
        <f>Q1326*H1326</f>
        <v>2.8162000000000003E-2</v>
      </c>
      <c r="S1326" s="136">
        <v>0</v>
      </c>
      <c r="T1326" s="137">
        <f>S1326*H1326</f>
        <v>0</v>
      </c>
      <c r="AR1326" s="138" t="s">
        <v>172</v>
      </c>
      <c r="AT1326" s="138" t="s">
        <v>144</v>
      </c>
      <c r="AU1326" s="138" t="s">
        <v>82</v>
      </c>
      <c r="AY1326" s="17" t="s">
        <v>141</v>
      </c>
      <c r="BE1326" s="139">
        <f>IF(N1326="základní",J1326,0)</f>
        <v>0</v>
      </c>
      <c r="BF1326" s="139">
        <f>IF(N1326="snížená",J1326,0)</f>
        <v>0</v>
      </c>
      <c r="BG1326" s="139">
        <f>IF(N1326="zákl. přenesená",J1326,0)</f>
        <v>0</v>
      </c>
      <c r="BH1326" s="139">
        <f>IF(N1326="sníž. přenesená",J1326,0)</f>
        <v>0</v>
      </c>
      <c r="BI1326" s="139">
        <f>IF(N1326="nulová",J1326,0)</f>
        <v>0</v>
      </c>
      <c r="BJ1326" s="17" t="s">
        <v>82</v>
      </c>
      <c r="BK1326" s="139">
        <f>ROUND(I1326*H1326,2)</f>
        <v>0</v>
      </c>
      <c r="BL1326" s="17" t="s">
        <v>172</v>
      </c>
      <c r="BM1326" s="138" t="s">
        <v>2762</v>
      </c>
    </row>
    <row r="1327" spans="2:65" s="1" customFormat="1" ht="11.25">
      <c r="B1327" s="32"/>
      <c r="D1327" s="152" t="s">
        <v>224</v>
      </c>
      <c r="F1327" s="153" t="s">
        <v>2763</v>
      </c>
      <c r="I1327" s="154"/>
      <c r="L1327" s="32"/>
      <c r="M1327" s="155"/>
      <c r="T1327" s="53"/>
      <c r="AT1327" s="17" t="s">
        <v>224</v>
      </c>
      <c r="AU1327" s="17" t="s">
        <v>82</v>
      </c>
    </row>
    <row r="1328" spans="2:65" s="14" customFormat="1" ht="11.25">
      <c r="B1328" s="183"/>
      <c r="D1328" s="156" t="s">
        <v>228</v>
      </c>
      <c r="E1328" s="184" t="s">
        <v>19</v>
      </c>
      <c r="F1328" s="185" t="s">
        <v>2758</v>
      </c>
      <c r="H1328" s="184" t="s">
        <v>19</v>
      </c>
      <c r="I1328" s="186"/>
      <c r="L1328" s="183"/>
      <c r="M1328" s="187"/>
      <c r="T1328" s="188"/>
      <c r="AT1328" s="184" t="s">
        <v>228</v>
      </c>
      <c r="AU1328" s="184" t="s">
        <v>82</v>
      </c>
      <c r="AV1328" s="14" t="s">
        <v>78</v>
      </c>
      <c r="AW1328" s="14" t="s">
        <v>35</v>
      </c>
      <c r="AX1328" s="14" t="s">
        <v>73</v>
      </c>
      <c r="AY1328" s="184" t="s">
        <v>141</v>
      </c>
    </row>
    <row r="1329" spans="2:65" s="12" customFormat="1" ht="11.25">
      <c r="B1329" s="158"/>
      <c r="D1329" s="156" t="s">
        <v>228</v>
      </c>
      <c r="E1329" s="159" t="s">
        <v>19</v>
      </c>
      <c r="F1329" s="160" t="s">
        <v>1882</v>
      </c>
      <c r="H1329" s="161">
        <v>152.62</v>
      </c>
      <c r="I1329" s="162"/>
      <c r="L1329" s="158"/>
      <c r="M1329" s="163"/>
      <c r="T1329" s="164"/>
      <c r="AT1329" s="159" t="s">
        <v>228</v>
      </c>
      <c r="AU1329" s="159" t="s">
        <v>82</v>
      </c>
      <c r="AV1329" s="12" t="s">
        <v>82</v>
      </c>
      <c r="AW1329" s="12" t="s">
        <v>35</v>
      </c>
      <c r="AX1329" s="12" t="s">
        <v>73</v>
      </c>
      <c r="AY1329" s="159" t="s">
        <v>141</v>
      </c>
    </row>
    <row r="1330" spans="2:65" s="14" customFormat="1" ht="11.25">
      <c r="B1330" s="183"/>
      <c r="D1330" s="156" t="s">
        <v>228</v>
      </c>
      <c r="E1330" s="184" t="s">
        <v>19</v>
      </c>
      <c r="F1330" s="185" t="s">
        <v>2764</v>
      </c>
      <c r="H1330" s="184" t="s">
        <v>19</v>
      </c>
      <c r="I1330" s="186"/>
      <c r="L1330" s="183"/>
      <c r="M1330" s="187"/>
      <c r="T1330" s="188"/>
      <c r="AT1330" s="184" t="s">
        <v>228</v>
      </c>
      <c r="AU1330" s="184" t="s">
        <v>82</v>
      </c>
      <c r="AV1330" s="14" t="s">
        <v>78</v>
      </c>
      <c r="AW1330" s="14" t="s">
        <v>35</v>
      </c>
      <c r="AX1330" s="14" t="s">
        <v>73</v>
      </c>
      <c r="AY1330" s="184" t="s">
        <v>141</v>
      </c>
    </row>
    <row r="1331" spans="2:65" s="12" customFormat="1" ht="11.25">
      <c r="B1331" s="158"/>
      <c r="D1331" s="156" t="s">
        <v>228</v>
      </c>
      <c r="E1331" s="159" t="s">
        <v>19</v>
      </c>
      <c r="F1331" s="160" t="s">
        <v>2446</v>
      </c>
      <c r="H1331" s="161">
        <v>129</v>
      </c>
      <c r="I1331" s="162"/>
      <c r="L1331" s="158"/>
      <c r="M1331" s="163"/>
      <c r="T1331" s="164"/>
      <c r="AT1331" s="159" t="s">
        <v>228</v>
      </c>
      <c r="AU1331" s="159" t="s">
        <v>82</v>
      </c>
      <c r="AV1331" s="12" t="s">
        <v>82</v>
      </c>
      <c r="AW1331" s="12" t="s">
        <v>35</v>
      </c>
      <c r="AX1331" s="12" t="s">
        <v>73</v>
      </c>
      <c r="AY1331" s="159" t="s">
        <v>141</v>
      </c>
    </row>
    <row r="1332" spans="2:65" s="13" customFormat="1" ht="11.25">
      <c r="B1332" s="165"/>
      <c r="D1332" s="156" t="s">
        <v>228</v>
      </c>
      <c r="E1332" s="166" t="s">
        <v>19</v>
      </c>
      <c r="F1332" s="167" t="s">
        <v>256</v>
      </c>
      <c r="H1332" s="168">
        <v>281.62</v>
      </c>
      <c r="I1332" s="169"/>
      <c r="L1332" s="165"/>
      <c r="M1332" s="170"/>
      <c r="T1332" s="171"/>
      <c r="AT1332" s="166" t="s">
        <v>228</v>
      </c>
      <c r="AU1332" s="166" t="s">
        <v>82</v>
      </c>
      <c r="AV1332" s="13" t="s">
        <v>95</v>
      </c>
      <c r="AW1332" s="13" t="s">
        <v>35</v>
      </c>
      <c r="AX1332" s="13" t="s">
        <v>78</v>
      </c>
      <c r="AY1332" s="166" t="s">
        <v>141</v>
      </c>
    </row>
    <row r="1333" spans="2:65" s="1" customFormat="1" ht="16.5" customHeight="1">
      <c r="B1333" s="32"/>
      <c r="C1333" s="126" t="s">
        <v>1187</v>
      </c>
      <c r="D1333" s="126" t="s">
        <v>144</v>
      </c>
      <c r="E1333" s="127" t="s">
        <v>2765</v>
      </c>
      <c r="F1333" s="128" t="s">
        <v>2766</v>
      </c>
      <c r="G1333" s="129" t="s">
        <v>162</v>
      </c>
      <c r="H1333" s="130">
        <v>97</v>
      </c>
      <c r="I1333" s="131"/>
      <c r="J1333" s="132">
        <f>ROUND(I1333*H1333,2)</f>
        <v>0</v>
      </c>
      <c r="K1333" s="133"/>
      <c r="L1333" s="32"/>
      <c r="M1333" s="134" t="s">
        <v>19</v>
      </c>
      <c r="N1333" s="135" t="s">
        <v>45</v>
      </c>
      <c r="P1333" s="136">
        <f>O1333*H1333</f>
        <v>0</v>
      </c>
      <c r="Q1333" s="136">
        <v>0</v>
      </c>
      <c r="R1333" s="136">
        <f>Q1333*H1333</f>
        <v>0</v>
      </c>
      <c r="S1333" s="136">
        <v>0</v>
      </c>
      <c r="T1333" s="137">
        <f>S1333*H1333</f>
        <v>0</v>
      </c>
      <c r="AR1333" s="138" t="s">
        <v>172</v>
      </c>
      <c r="AT1333" s="138" t="s">
        <v>144</v>
      </c>
      <c r="AU1333" s="138" t="s">
        <v>82</v>
      </c>
      <c r="AY1333" s="17" t="s">
        <v>141</v>
      </c>
      <c r="BE1333" s="139">
        <f>IF(N1333="základní",J1333,0)</f>
        <v>0</v>
      </c>
      <c r="BF1333" s="139">
        <f>IF(N1333="snížená",J1333,0)</f>
        <v>0</v>
      </c>
      <c r="BG1333" s="139">
        <f>IF(N1333="zákl. přenesená",J1333,0)</f>
        <v>0</v>
      </c>
      <c r="BH1333" s="139">
        <f>IF(N1333="sníž. přenesená",J1333,0)</f>
        <v>0</v>
      </c>
      <c r="BI1333" s="139">
        <f>IF(N1333="nulová",J1333,0)</f>
        <v>0</v>
      </c>
      <c r="BJ1333" s="17" t="s">
        <v>82</v>
      </c>
      <c r="BK1333" s="139">
        <f>ROUND(I1333*H1333,2)</f>
        <v>0</v>
      </c>
      <c r="BL1333" s="17" t="s">
        <v>172</v>
      </c>
      <c r="BM1333" s="138" t="s">
        <v>2767</v>
      </c>
    </row>
    <row r="1334" spans="2:65" s="1" customFormat="1" ht="11.25">
      <c r="B1334" s="32"/>
      <c r="D1334" s="152" t="s">
        <v>224</v>
      </c>
      <c r="F1334" s="153" t="s">
        <v>2768</v>
      </c>
      <c r="I1334" s="154"/>
      <c r="L1334" s="32"/>
      <c r="M1334" s="155"/>
      <c r="T1334" s="53"/>
      <c r="AT1334" s="17" t="s">
        <v>224</v>
      </c>
      <c r="AU1334" s="17" t="s">
        <v>82</v>
      </c>
    </row>
    <row r="1335" spans="2:65" s="12" customFormat="1" ht="11.25">
      <c r="B1335" s="158"/>
      <c r="D1335" s="156" t="s">
        <v>228</v>
      </c>
      <c r="E1335" s="159" t="s">
        <v>19</v>
      </c>
      <c r="F1335" s="160" t="s">
        <v>2769</v>
      </c>
      <c r="H1335" s="161">
        <v>97</v>
      </c>
      <c r="I1335" s="162"/>
      <c r="L1335" s="158"/>
      <c r="M1335" s="163"/>
      <c r="T1335" s="164"/>
      <c r="AT1335" s="159" t="s">
        <v>228</v>
      </c>
      <c r="AU1335" s="159" t="s">
        <v>82</v>
      </c>
      <c r="AV1335" s="12" t="s">
        <v>82</v>
      </c>
      <c r="AW1335" s="12" t="s">
        <v>35</v>
      </c>
      <c r="AX1335" s="12" t="s">
        <v>78</v>
      </c>
      <c r="AY1335" s="159" t="s">
        <v>141</v>
      </c>
    </row>
    <row r="1336" spans="2:65" s="1" customFormat="1" ht="16.5" customHeight="1">
      <c r="B1336" s="32"/>
      <c r="C1336" s="126" t="s">
        <v>2770</v>
      </c>
      <c r="D1336" s="126" t="s">
        <v>144</v>
      </c>
      <c r="E1336" s="127" t="s">
        <v>2771</v>
      </c>
      <c r="F1336" s="128" t="s">
        <v>2772</v>
      </c>
      <c r="G1336" s="129" t="s">
        <v>162</v>
      </c>
      <c r="H1336" s="130">
        <v>129</v>
      </c>
      <c r="I1336" s="131"/>
      <c r="J1336" s="132">
        <f>ROUND(I1336*H1336,2)</f>
        <v>0</v>
      </c>
      <c r="K1336" s="133"/>
      <c r="L1336" s="32"/>
      <c r="M1336" s="134" t="s">
        <v>19</v>
      </c>
      <c r="N1336" s="135" t="s">
        <v>45</v>
      </c>
      <c r="P1336" s="136">
        <f>O1336*H1336</f>
        <v>0</v>
      </c>
      <c r="Q1336" s="136">
        <v>0</v>
      </c>
      <c r="R1336" s="136">
        <f>Q1336*H1336</f>
        <v>0</v>
      </c>
      <c r="S1336" s="136">
        <v>0</v>
      </c>
      <c r="T1336" s="137">
        <f>S1336*H1336</f>
        <v>0</v>
      </c>
      <c r="AR1336" s="138" t="s">
        <v>172</v>
      </c>
      <c r="AT1336" s="138" t="s">
        <v>144</v>
      </c>
      <c r="AU1336" s="138" t="s">
        <v>82</v>
      </c>
      <c r="AY1336" s="17" t="s">
        <v>141</v>
      </c>
      <c r="BE1336" s="139">
        <f>IF(N1336="základní",J1336,0)</f>
        <v>0</v>
      </c>
      <c r="BF1336" s="139">
        <f>IF(N1336="snížená",J1336,0)</f>
        <v>0</v>
      </c>
      <c r="BG1336" s="139">
        <f>IF(N1336="zákl. přenesená",J1336,0)</f>
        <v>0</v>
      </c>
      <c r="BH1336" s="139">
        <f>IF(N1336="sníž. přenesená",J1336,0)</f>
        <v>0</v>
      </c>
      <c r="BI1336" s="139">
        <f>IF(N1336="nulová",J1336,0)</f>
        <v>0</v>
      </c>
      <c r="BJ1336" s="17" t="s">
        <v>82</v>
      </c>
      <c r="BK1336" s="139">
        <f>ROUND(I1336*H1336,2)</f>
        <v>0</v>
      </c>
      <c r="BL1336" s="17" t="s">
        <v>172</v>
      </c>
      <c r="BM1336" s="138" t="s">
        <v>2773</v>
      </c>
    </row>
    <row r="1337" spans="2:65" s="1" customFormat="1" ht="11.25">
      <c r="B1337" s="32"/>
      <c r="D1337" s="152" t="s">
        <v>224</v>
      </c>
      <c r="F1337" s="153" t="s">
        <v>2774</v>
      </c>
      <c r="I1337" s="154"/>
      <c r="L1337" s="32"/>
      <c r="M1337" s="155"/>
      <c r="T1337" s="53"/>
      <c r="AT1337" s="17" t="s">
        <v>224</v>
      </c>
      <c r="AU1337" s="17" t="s">
        <v>82</v>
      </c>
    </row>
    <row r="1338" spans="2:65" s="1" customFormat="1" ht="24.2" customHeight="1">
      <c r="B1338" s="32"/>
      <c r="C1338" s="172" t="s">
        <v>1190</v>
      </c>
      <c r="D1338" s="172" t="s">
        <v>258</v>
      </c>
      <c r="E1338" s="173" t="s">
        <v>2775</v>
      </c>
      <c r="F1338" s="174" t="s">
        <v>2776</v>
      </c>
      <c r="G1338" s="175" t="s">
        <v>162</v>
      </c>
      <c r="H1338" s="176">
        <v>253.911</v>
      </c>
      <c r="I1338" s="177"/>
      <c r="J1338" s="178">
        <f>ROUND(I1338*H1338,2)</f>
        <v>0</v>
      </c>
      <c r="K1338" s="179"/>
      <c r="L1338" s="180"/>
      <c r="M1338" s="181" t="s">
        <v>19</v>
      </c>
      <c r="N1338" s="182" t="s">
        <v>45</v>
      </c>
      <c r="P1338" s="136">
        <f>O1338*H1338</f>
        <v>0</v>
      </c>
      <c r="Q1338" s="136">
        <v>1.3999999999999999E-4</v>
      </c>
      <c r="R1338" s="136">
        <f>Q1338*H1338</f>
        <v>3.5547539999999996E-2</v>
      </c>
      <c r="S1338" s="136">
        <v>0</v>
      </c>
      <c r="T1338" s="137">
        <f>S1338*H1338</f>
        <v>0</v>
      </c>
      <c r="AR1338" s="138" t="s">
        <v>201</v>
      </c>
      <c r="AT1338" s="138" t="s">
        <v>258</v>
      </c>
      <c r="AU1338" s="138" t="s">
        <v>82</v>
      </c>
      <c r="AY1338" s="17" t="s">
        <v>141</v>
      </c>
      <c r="BE1338" s="139">
        <f>IF(N1338="základní",J1338,0)</f>
        <v>0</v>
      </c>
      <c r="BF1338" s="139">
        <f>IF(N1338="snížená",J1338,0)</f>
        <v>0</v>
      </c>
      <c r="BG1338" s="139">
        <f>IF(N1338="zákl. přenesená",J1338,0)</f>
        <v>0</v>
      </c>
      <c r="BH1338" s="139">
        <f>IF(N1338="sníž. přenesená",J1338,0)</f>
        <v>0</v>
      </c>
      <c r="BI1338" s="139">
        <f>IF(N1338="nulová",J1338,0)</f>
        <v>0</v>
      </c>
      <c r="BJ1338" s="17" t="s">
        <v>82</v>
      </c>
      <c r="BK1338" s="139">
        <f>ROUND(I1338*H1338,2)</f>
        <v>0</v>
      </c>
      <c r="BL1338" s="17" t="s">
        <v>172</v>
      </c>
      <c r="BM1338" s="138" t="s">
        <v>2777</v>
      </c>
    </row>
    <row r="1339" spans="2:65" s="12" customFormat="1" ht="11.25">
      <c r="B1339" s="158"/>
      <c r="D1339" s="156" t="s">
        <v>228</v>
      </c>
      <c r="F1339" s="160" t="s">
        <v>2778</v>
      </c>
      <c r="H1339" s="161">
        <v>253.911</v>
      </c>
      <c r="I1339" s="162"/>
      <c r="L1339" s="158"/>
      <c r="M1339" s="163"/>
      <c r="T1339" s="164"/>
      <c r="AT1339" s="159" t="s">
        <v>228</v>
      </c>
      <c r="AU1339" s="159" t="s">
        <v>82</v>
      </c>
      <c r="AV1339" s="12" t="s">
        <v>82</v>
      </c>
      <c r="AW1339" s="12" t="s">
        <v>4</v>
      </c>
      <c r="AX1339" s="12" t="s">
        <v>78</v>
      </c>
      <c r="AY1339" s="159" t="s">
        <v>141</v>
      </c>
    </row>
    <row r="1340" spans="2:65" s="1" customFormat="1" ht="21.75" customHeight="1">
      <c r="B1340" s="32"/>
      <c r="C1340" s="126" t="s">
        <v>2779</v>
      </c>
      <c r="D1340" s="126" t="s">
        <v>144</v>
      </c>
      <c r="E1340" s="127" t="s">
        <v>2780</v>
      </c>
      <c r="F1340" s="128" t="s">
        <v>2781</v>
      </c>
      <c r="G1340" s="129" t="s">
        <v>162</v>
      </c>
      <c r="H1340" s="130">
        <v>129</v>
      </c>
      <c r="I1340" s="131"/>
      <c r="J1340" s="132">
        <f>ROUND(I1340*H1340,2)</f>
        <v>0</v>
      </c>
      <c r="K1340" s="133"/>
      <c r="L1340" s="32"/>
      <c r="M1340" s="134" t="s">
        <v>19</v>
      </c>
      <c r="N1340" s="135" t="s">
        <v>45</v>
      </c>
      <c r="P1340" s="136">
        <f>O1340*H1340</f>
        <v>0</v>
      </c>
      <c r="Q1340" s="136">
        <v>0</v>
      </c>
      <c r="R1340" s="136">
        <f>Q1340*H1340</f>
        <v>0</v>
      </c>
      <c r="S1340" s="136">
        <v>0</v>
      </c>
      <c r="T1340" s="137">
        <f>S1340*H1340</f>
        <v>0</v>
      </c>
      <c r="AR1340" s="138" t="s">
        <v>172</v>
      </c>
      <c r="AT1340" s="138" t="s">
        <v>144</v>
      </c>
      <c r="AU1340" s="138" t="s">
        <v>82</v>
      </c>
      <c r="AY1340" s="17" t="s">
        <v>141</v>
      </c>
      <c r="BE1340" s="139">
        <f>IF(N1340="základní",J1340,0)</f>
        <v>0</v>
      </c>
      <c r="BF1340" s="139">
        <f>IF(N1340="snížená",J1340,0)</f>
        <v>0</v>
      </c>
      <c r="BG1340" s="139">
        <f>IF(N1340="zákl. přenesená",J1340,0)</f>
        <v>0</v>
      </c>
      <c r="BH1340" s="139">
        <f>IF(N1340="sníž. přenesená",J1340,0)</f>
        <v>0</v>
      </c>
      <c r="BI1340" s="139">
        <f>IF(N1340="nulová",J1340,0)</f>
        <v>0</v>
      </c>
      <c r="BJ1340" s="17" t="s">
        <v>82</v>
      </c>
      <c r="BK1340" s="139">
        <f>ROUND(I1340*H1340,2)</f>
        <v>0</v>
      </c>
      <c r="BL1340" s="17" t="s">
        <v>172</v>
      </c>
      <c r="BM1340" s="138" t="s">
        <v>2782</v>
      </c>
    </row>
    <row r="1341" spans="2:65" s="1" customFormat="1" ht="11.25">
      <c r="B1341" s="32"/>
      <c r="D1341" s="152" t="s">
        <v>224</v>
      </c>
      <c r="F1341" s="153" t="s">
        <v>2783</v>
      </c>
      <c r="I1341" s="154"/>
      <c r="L1341" s="32"/>
      <c r="M1341" s="155"/>
      <c r="T1341" s="53"/>
      <c r="AT1341" s="17" t="s">
        <v>224</v>
      </c>
      <c r="AU1341" s="17" t="s">
        <v>82</v>
      </c>
    </row>
    <row r="1342" spans="2:65" s="12" customFormat="1" ht="11.25">
      <c r="B1342" s="158"/>
      <c r="D1342" s="156" t="s">
        <v>228</v>
      </c>
      <c r="E1342" s="159" t="s">
        <v>19</v>
      </c>
      <c r="F1342" s="160" t="s">
        <v>2784</v>
      </c>
      <c r="H1342" s="161">
        <v>129</v>
      </c>
      <c r="I1342" s="162"/>
      <c r="L1342" s="158"/>
      <c r="M1342" s="163"/>
      <c r="T1342" s="164"/>
      <c r="AT1342" s="159" t="s">
        <v>228</v>
      </c>
      <c r="AU1342" s="159" t="s">
        <v>82</v>
      </c>
      <c r="AV1342" s="12" t="s">
        <v>82</v>
      </c>
      <c r="AW1342" s="12" t="s">
        <v>35</v>
      </c>
      <c r="AX1342" s="12" t="s">
        <v>78</v>
      </c>
      <c r="AY1342" s="159" t="s">
        <v>141</v>
      </c>
    </row>
    <row r="1343" spans="2:65" s="1" customFormat="1" ht="24.2" customHeight="1">
      <c r="B1343" s="32"/>
      <c r="C1343" s="172" t="s">
        <v>1193</v>
      </c>
      <c r="D1343" s="172" t="s">
        <v>258</v>
      </c>
      <c r="E1343" s="173" t="s">
        <v>2785</v>
      </c>
      <c r="F1343" s="174" t="s">
        <v>2786</v>
      </c>
      <c r="G1343" s="175" t="s">
        <v>162</v>
      </c>
      <c r="H1343" s="176">
        <v>131.58000000000001</v>
      </c>
      <c r="I1343" s="177"/>
      <c r="J1343" s="178">
        <f>ROUND(I1343*H1343,2)</f>
        <v>0</v>
      </c>
      <c r="K1343" s="179"/>
      <c r="L1343" s="180"/>
      <c r="M1343" s="181" t="s">
        <v>19</v>
      </c>
      <c r="N1343" s="182" t="s">
        <v>45</v>
      </c>
      <c r="P1343" s="136">
        <f>O1343*H1343</f>
        <v>0</v>
      </c>
      <c r="Q1343" s="136">
        <v>6.6E-3</v>
      </c>
      <c r="R1343" s="136">
        <f>Q1343*H1343</f>
        <v>0.86842800000000009</v>
      </c>
      <c r="S1343" s="136">
        <v>0</v>
      </c>
      <c r="T1343" s="137">
        <f>S1343*H1343</f>
        <v>0</v>
      </c>
      <c r="AR1343" s="138" t="s">
        <v>201</v>
      </c>
      <c r="AT1343" s="138" t="s">
        <v>258</v>
      </c>
      <c r="AU1343" s="138" t="s">
        <v>82</v>
      </c>
      <c r="AY1343" s="17" t="s">
        <v>141</v>
      </c>
      <c r="BE1343" s="139">
        <f>IF(N1343="základní",J1343,0)</f>
        <v>0</v>
      </c>
      <c r="BF1343" s="139">
        <f>IF(N1343="snížená",J1343,0)</f>
        <v>0</v>
      </c>
      <c r="BG1343" s="139">
        <f>IF(N1343="zákl. přenesená",J1343,0)</f>
        <v>0</v>
      </c>
      <c r="BH1343" s="139">
        <f>IF(N1343="sníž. přenesená",J1343,0)</f>
        <v>0</v>
      </c>
      <c r="BI1343" s="139">
        <f>IF(N1343="nulová",J1343,0)</f>
        <v>0</v>
      </c>
      <c r="BJ1343" s="17" t="s">
        <v>82</v>
      </c>
      <c r="BK1343" s="139">
        <f>ROUND(I1343*H1343,2)</f>
        <v>0</v>
      </c>
      <c r="BL1343" s="17" t="s">
        <v>172</v>
      </c>
      <c r="BM1343" s="138" t="s">
        <v>2787</v>
      </c>
    </row>
    <row r="1344" spans="2:65" s="12" customFormat="1" ht="11.25">
      <c r="B1344" s="158"/>
      <c r="D1344" s="156" t="s">
        <v>228</v>
      </c>
      <c r="F1344" s="160" t="s">
        <v>2788</v>
      </c>
      <c r="H1344" s="161">
        <v>131.58000000000001</v>
      </c>
      <c r="I1344" s="162"/>
      <c r="L1344" s="158"/>
      <c r="M1344" s="163"/>
      <c r="T1344" s="164"/>
      <c r="AT1344" s="159" t="s">
        <v>228</v>
      </c>
      <c r="AU1344" s="159" t="s">
        <v>82</v>
      </c>
      <c r="AV1344" s="12" t="s">
        <v>82</v>
      </c>
      <c r="AW1344" s="12" t="s">
        <v>4</v>
      </c>
      <c r="AX1344" s="12" t="s">
        <v>78</v>
      </c>
      <c r="AY1344" s="159" t="s">
        <v>141</v>
      </c>
    </row>
    <row r="1345" spans="2:65" s="1" customFormat="1" ht="21.75" customHeight="1">
      <c r="B1345" s="32"/>
      <c r="C1345" s="126" t="s">
        <v>2789</v>
      </c>
      <c r="D1345" s="126" t="s">
        <v>144</v>
      </c>
      <c r="E1345" s="127" t="s">
        <v>2790</v>
      </c>
      <c r="F1345" s="128" t="s">
        <v>2791</v>
      </c>
      <c r="G1345" s="129" t="s">
        <v>162</v>
      </c>
      <c r="H1345" s="130">
        <v>129</v>
      </c>
      <c r="I1345" s="131"/>
      <c r="J1345" s="132">
        <f>ROUND(I1345*H1345,2)</f>
        <v>0</v>
      </c>
      <c r="K1345" s="133"/>
      <c r="L1345" s="32"/>
      <c r="M1345" s="134" t="s">
        <v>19</v>
      </c>
      <c r="N1345" s="135" t="s">
        <v>45</v>
      </c>
      <c r="P1345" s="136">
        <f>O1345*H1345</f>
        <v>0</v>
      </c>
      <c r="Q1345" s="136">
        <v>1.6100000000000001E-3</v>
      </c>
      <c r="R1345" s="136">
        <f>Q1345*H1345</f>
        <v>0.20769000000000001</v>
      </c>
      <c r="S1345" s="136">
        <v>0</v>
      </c>
      <c r="T1345" s="137">
        <f>S1345*H1345</f>
        <v>0</v>
      </c>
      <c r="AR1345" s="138" t="s">
        <v>172</v>
      </c>
      <c r="AT1345" s="138" t="s">
        <v>144</v>
      </c>
      <c r="AU1345" s="138" t="s">
        <v>82</v>
      </c>
      <c r="AY1345" s="17" t="s">
        <v>141</v>
      </c>
      <c r="BE1345" s="139">
        <f>IF(N1345="základní",J1345,0)</f>
        <v>0</v>
      </c>
      <c r="BF1345" s="139">
        <f>IF(N1345="snížená",J1345,0)</f>
        <v>0</v>
      </c>
      <c r="BG1345" s="139">
        <f>IF(N1345="zákl. přenesená",J1345,0)</f>
        <v>0</v>
      </c>
      <c r="BH1345" s="139">
        <f>IF(N1345="sníž. přenesená",J1345,0)</f>
        <v>0</v>
      </c>
      <c r="BI1345" s="139">
        <f>IF(N1345="nulová",J1345,0)</f>
        <v>0</v>
      </c>
      <c r="BJ1345" s="17" t="s">
        <v>82</v>
      </c>
      <c r="BK1345" s="139">
        <f>ROUND(I1345*H1345,2)</f>
        <v>0</v>
      </c>
      <c r="BL1345" s="17" t="s">
        <v>172</v>
      </c>
      <c r="BM1345" s="138" t="s">
        <v>2792</v>
      </c>
    </row>
    <row r="1346" spans="2:65" s="1" customFormat="1" ht="11.25">
      <c r="B1346" s="32"/>
      <c r="D1346" s="152" t="s">
        <v>224</v>
      </c>
      <c r="F1346" s="153" t="s">
        <v>2793</v>
      </c>
      <c r="I1346" s="154"/>
      <c r="L1346" s="32"/>
      <c r="M1346" s="155"/>
      <c r="T1346" s="53"/>
      <c r="AT1346" s="17" t="s">
        <v>224</v>
      </c>
      <c r="AU1346" s="17" t="s">
        <v>82</v>
      </c>
    </row>
    <row r="1347" spans="2:65" s="12" customFormat="1" ht="11.25">
      <c r="B1347" s="158"/>
      <c r="D1347" s="156" t="s">
        <v>228</v>
      </c>
      <c r="E1347" s="159" t="s">
        <v>19</v>
      </c>
      <c r="F1347" s="160" t="s">
        <v>2784</v>
      </c>
      <c r="H1347" s="161">
        <v>129</v>
      </c>
      <c r="I1347" s="162"/>
      <c r="L1347" s="158"/>
      <c r="M1347" s="163"/>
      <c r="T1347" s="164"/>
      <c r="AT1347" s="159" t="s">
        <v>228</v>
      </c>
      <c r="AU1347" s="159" t="s">
        <v>82</v>
      </c>
      <c r="AV1347" s="12" t="s">
        <v>82</v>
      </c>
      <c r="AW1347" s="12" t="s">
        <v>35</v>
      </c>
      <c r="AX1347" s="12" t="s">
        <v>78</v>
      </c>
      <c r="AY1347" s="159" t="s">
        <v>141</v>
      </c>
    </row>
    <row r="1348" spans="2:65" s="1" customFormat="1" ht="21.75" customHeight="1">
      <c r="B1348" s="32"/>
      <c r="C1348" s="126" t="s">
        <v>1196</v>
      </c>
      <c r="D1348" s="126" t="s">
        <v>144</v>
      </c>
      <c r="E1348" s="127" t="s">
        <v>2794</v>
      </c>
      <c r="F1348" s="128" t="s">
        <v>2795</v>
      </c>
      <c r="G1348" s="129" t="s">
        <v>162</v>
      </c>
      <c r="H1348" s="130">
        <v>261.60000000000002</v>
      </c>
      <c r="I1348" s="131"/>
      <c r="J1348" s="132">
        <f>ROUND(I1348*H1348,2)</f>
        <v>0</v>
      </c>
      <c r="K1348" s="133"/>
      <c r="L1348" s="32"/>
      <c r="M1348" s="134" t="s">
        <v>19</v>
      </c>
      <c r="N1348" s="135" t="s">
        <v>45</v>
      </c>
      <c r="P1348" s="136">
        <f>O1348*H1348</f>
        <v>0</v>
      </c>
      <c r="Q1348" s="136">
        <v>6.9999999999999999E-4</v>
      </c>
      <c r="R1348" s="136">
        <f>Q1348*H1348</f>
        <v>0.18312</v>
      </c>
      <c r="S1348" s="136">
        <v>0</v>
      </c>
      <c r="T1348" s="137">
        <f>S1348*H1348</f>
        <v>0</v>
      </c>
      <c r="AR1348" s="138" t="s">
        <v>172</v>
      </c>
      <c r="AT1348" s="138" t="s">
        <v>144</v>
      </c>
      <c r="AU1348" s="138" t="s">
        <v>82</v>
      </c>
      <c r="AY1348" s="17" t="s">
        <v>141</v>
      </c>
      <c r="BE1348" s="139">
        <f>IF(N1348="základní",J1348,0)</f>
        <v>0</v>
      </c>
      <c r="BF1348" s="139">
        <f>IF(N1348="snížená",J1348,0)</f>
        <v>0</v>
      </c>
      <c r="BG1348" s="139">
        <f>IF(N1348="zákl. přenesená",J1348,0)</f>
        <v>0</v>
      </c>
      <c r="BH1348" s="139">
        <f>IF(N1348="sníž. přenesená",J1348,0)</f>
        <v>0</v>
      </c>
      <c r="BI1348" s="139">
        <f>IF(N1348="nulová",J1348,0)</f>
        <v>0</v>
      </c>
      <c r="BJ1348" s="17" t="s">
        <v>82</v>
      </c>
      <c r="BK1348" s="139">
        <f>ROUND(I1348*H1348,2)</f>
        <v>0</v>
      </c>
      <c r="BL1348" s="17" t="s">
        <v>172</v>
      </c>
      <c r="BM1348" s="138" t="s">
        <v>2796</v>
      </c>
    </row>
    <row r="1349" spans="2:65" s="1" customFormat="1" ht="11.25">
      <c r="B1349" s="32"/>
      <c r="D1349" s="152" t="s">
        <v>224</v>
      </c>
      <c r="F1349" s="153" t="s">
        <v>2797</v>
      </c>
      <c r="I1349" s="154"/>
      <c r="L1349" s="32"/>
      <c r="M1349" s="155"/>
      <c r="T1349" s="53"/>
      <c r="AT1349" s="17" t="s">
        <v>224</v>
      </c>
      <c r="AU1349" s="17" t="s">
        <v>82</v>
      </c>
    </row>
    <row r="1350" spans="2:65" s="12" customFormat="1" ht="11.25">
      <c r="B1350" s="158"/>
      <c r="D1350" s="156" t="s">
        <v>228</v>
      </c>
      <c r="E1350" s="159" t="s">
        <v>19</v>
      </c>
      <c r="F1350" s="160" t="s">
        <v>2798</v>
      </c>
      <c r="H1350" s="161">
        <v>153</v>
      </c>
      <c r="I1350" s="162"/>
      <c r="L1350" s="158"/>
      <c r="M1350" s="163"/>
      <c r="T1350" s="164"/>
      <c r="AT1350" s="159" t="s">
        <v>228</v>
      </c>
      <c r="AU1350" s="159" t="s">
        <v>82</v>
      </c>
      <c r="AV1350" s="12" t="s">
        <v>82</v>
      </c>
      <c r="AW1350" s="12" t="s">
        <v>35</v>
      </c>
      <c r="AX1350" s="12" t="s">
        <v>73</v>
      </c>
      <c r="AY1350" s="159" t="s">
        <v>141</v>
      </c>
    </row>
    <row r="1351" spans="2:65" s="12" customFormat="1" ht="11.25">
      <c r="B1351" s="158"/>
      <c r="D1351" s="156" t="s">
        <v>228</v>
      </c>
      <c r="E1351" s="159" t="s">
        <v>19</v>
      </c>
      <c r="F1351" s="160" t="s">
        <v>2799</v>
      </c>
      <c r="H1351" s="161">
        <v>108.6</v>
      </c>
      <c r="I1351" s="162"/>
      <c r="L1351" s="158"/>
      <c r="M1351" s="163"/>
      <c r="T1351" s="164"/>
      <c r="AT1351" s="159" t="s">
        <v>228</v>
      </c>
      <c r="AU1351" s="159" t="s">
        <v>82</v>
      </c>
      <c r="AV1351" s="12" t="s">
        <v>82</v>
      </c>
      <c r="AW1351" s="12" t="s">
        <v>35</v>
      </c>
      <c r="AX1351" s="12" t="s">
        <v>73</v>
      </c>
      <c r="AY1351" s="159" t="s">
        <v>141</v>
      </c>
    </row>
    <row r="1352" spans="2:65" s="13" customFormat="1" ht="11.25">
      <c r="B1352" s="165"/>
      <c r="D1352" s="156" t="s">
        <v>228</v>
      </c>
      <c r="E1352" s="166" t="s">
        <v>19</v>
      </c>
      <c r="F1352" s="167" t="s">
        <v>256</v>
      </c>
      <c r="H1352" s="168">
        <v>261.60000000000002</v>
      </c>
      <c r="I1352" s="169"/>
      <c r="L1352" s="165"/>
      <c r="M1352" s="170"/>
      <c r="T1352" s="171"/>
      <c r="AT1352" s="166" t="s">
        <v>228</v>
      </c>
      <c r="AU1352" s="166" t="s">
        <v>82</v>
      </c>
      <c r="AV1352" s="13" t="s">
        <v>95</v>
      </c>
      <c r="AW1352" s="13" t="s">
        <v>35</v>
      </c>
      <c r="AX1352" s="13" t="s">
        <v>78</v>
      </c>
      <c r="AY1352" s="166" t="s">
        <v>141</v>
      </c>
    </row>
    <row r="1353" spans="2:65" s="1" customFormat="1" ht="49.15" customHeight="1">
      <c r="B1353" s="32"/>
      <c r="C1353" s="126" t="s">
        <v>2800</v>
      </c>
      <c r="D1353" s="126" t="s">
        <v>144</v>
      </c>
      <c r="E1353" s="127" t="s">
        <v>2801</v>
      </c>
      <c r="F1353" s="128" t="s">
        <v>2802</v>
      </c>
      <c r="G1353" s="129" t="s">
        <v>162</v>
      </c>
      <c r="H1353" s="130">
        <v>153</v>
      </c>
      <c r="I1353" s="131"/>
      <c r="J1353" s="132">
        <f>ROUND(I1353*H1353,2)</f>
        <v>0</v>
      </c>
      <c r="K1353" s="133"/>
      <c r="L1353" s="32"/>
      <c r="M1353" s="134" t="s">
        <v>19</v>
      </c>
      <c r="N1353" s="135" t="s">
        <v>45</v>
      </c>
      <c r="P1353" s="136">
        <f>O1353*H1353</f>
        <v>0</v>
      </c>
      <c r="Q1353" s="136">
        <v>0</v>
      </c>
      <c r="R1353" s="136">
        <f>Q1353*H1353</f>
        <v>0</v>
      </c>
      <c r="S1353" s="136">
        <v>1.7250000000000001E-2</v>
      </c>
      <c r="T1353" s="137">
        <f>S1353*H1353</f>
        <v>2.6392500000000001</v>
      </c>
      <c r="AR1353" s="138" t="s">
        <v>172</v>
      </c>
      <c r="AT1353" s="138" t="s">
        <v>144</v>
      </c>
      <c r="AU1353" s="138" t="s">
        <v>82</v>
      </c>
      <c r="AY1353" s="17" t="s">
        <v>141</v>
      </c>
      <c r="BE1353" s="139">
        <f>IF(N1353="základní",J1353,0)</f>
        <v>0</v>
      </c>
      <c r="BF1353" s="139">
        <f>IF(N1353="snížená",J1353,0)</f>
        <v>0</v>
      </c>
      <c r="BG1353" s="139">
        <f>IF(N1353="zákl. přenesená",J1353,0)</f>
        <v>0</v>
      </c>
      <c r="BH1353" s="139">
        <f>IF(N1353="sníž. přenesená",J1353,0)</f>
        <v>0</v>
      </c>
      <c r="BI1353" s="139">
        <f>IF(N1353="nulová",J1353,0)</f>
        <v>0</v>
      </c>
      <c r="BJ1353" s="17" t="s">
        <v>82</v>
      </c>
      <c r="BK1353" s="139">
        <f>ROUND(I1353*H1353,2)</f>
        <v>0</v>
      </c>
      <c r="BL1353" s="17" t="s">
        <v>172</v>
      </c>
      <c r="BM1353" s="138" t="s">
        <v>2803</v>
      </c>
    </row>
    <row r="1354" spans="2:65" s="1" customFormat="1" ht="11.25">
      <c r="B1354" s="32"/>
      <c r="D1354" s="152" t="s">
        <v>224</v>
      </c>
      <c r="F1354" s="153" t="s">
        <v>2804</v>
      </c>
      <c r="I1354" s="154"/>
      <c r="L1354" s="32"/>
      <c r="M1354" s="155"/>
      <c r="T1354" s="53"/>
      <c r="AT1354" s="17" t="s">
        <v>224</v>
      </c>
      <c r="AU1354" s="17" t="s">
        <v>82</v>
      </c>
    </row>
    <row r="1355" spans="2:65" s="14" customFormat="1" ht="11.25">
      <c r="B1355" s="183"/>
      <c r="D1355" s="156" t="s">
        <v>228</v>
      </c>
      <c r="E1355" s="184" t="s">
        <v>19</v>
      </c>
      <c r="F1355" s="185" t="s">
        <v>1572</v>
      </c>
      <c r="H1355" s="184" t="s">
        <v>19</v>
      </c>
      <c r="I1355" s="186"/>
      <c r="L1355" s="183"/>
      <c r="M1355" s="187"/>
      <c r="T1355" s="188"/>
      <c r="AT1355" s="184" t="s">
        <v>228</v>
      </c>
      <c r="AU1355" s="184" t="s">
        <v>82</v>
      </c>
      <c r="AV1355" s="14" t="s">
        <v>78</v>
      </c>
      <c r="AW1355" s="14" t="s">
        <v>35</v>
      </c>
      <c r="AX1355" s="14" t="s">
        <v>73</v>
      </c>
      <c r="AY1355" s="184" t="s">
        <v>141</v>
      </c>
    </row>
    <row r="1356" spans="2:65" s="12" customFormat="1" ht="11.25">
      <c r="B1356" s="158"/>
      <c r="D1356" s="156" t="s">
        <v>228</v>
      </c>
      <c r="E1356" s="159" t="s">
        <v>19</v>
      </c>
      <c r="F1356" s="160" t="s">
        <v>2220</v>
      </c>
      <c r="H1356" s="161">
        <v>152.82</v>
      </c>
      <c r="I1356" s="162"/>
      <c r="L1356" s="158"/>
      <c r="M1356" s="163"/>
      <c r="T1356" s="164"/>
      <c r="AT1356" s="159" t="s">
        <v>228</v>
      </c>
      <c r="AU1356" s="159" t="s">
        <v>82</v>
      </c>
      <c r="AV1356" s="12" t="s">
        <v>82</v>
      </c>
      <c r="AW1356" s="12" t="s">
        <v>35</v>
      </c>
      <c r="AX1356" s="12" t="s">
        <v>73</v>
      </c>
      <c r="AY1356" s="159" t="s">
        <v>141</v>
      </c>
    </row>
    <row r="1357" spans="2:65" s="12" customFormat="1" ht="11.25">
      <c r="B1357" s="158"/>
      <c r="D1357" s="156" t="s">
        <v>228</v>
      </c>
      <c r="E1357" s="159" t="s">
        <v>19</v>
      </c>
      <c r="F1357" s="160" t="s">
        <v>2221</v>
      </c>
      <c r="H1357" s="161">
        <v>153</v>
      </c>
      <c r="I1357" s="162"/>
      <c r="L1357" s="158"/>
      <c r="M1357" s="163"/>
      <c r="T1357" s="164"/>
      <c r="AT1357" s="159" t="s">
        <v>228</v>
      </c>
      <c r="AU1357" s="159" t="s">
        <v>82</v>
      </c>
      <c r="AV1357" s="12" t="s">
        <v>82</v>
      </c>
      <c r="AW1357" s="12" t="s">
        <v>35</v>
      </c>
      <c r="AX1357" s="12" t="s">
        <v>78</v>
      </c>
      <c r="AY1357" s="159" t="s">
        <v>141</v>
      </c>
    </row>
    <row r="1358" spans="2:65" s="1" customFormat="1" ht="37.9" customHeight="1">
      <c r="B1358" s="32"/>
      <c r="C1358" s="126" t="s">
        <v>1199</v>
      </c>
      <c r="D1358" s="126" t="s">
        <v>144</v>
      </c>
      <c r="E1358" s="127" t="s">
        <v>2805</v>
      </c>
      <c r="F1358" s="128" t="s">
        <v>2806</v>
      </c>
      <c r="G1358" s="129" t="s">
        <v>162</v>
      </c>
      <c r="H1358" s="130">
        <v>105.45</v>
      </c>
      <c r="I1358" s="131"/>
      <c r="J1358" s="132">
        <f>ROUND(I1358*H1358,2)</f>
        <v>0</v>
      </c>
      <c r="K1358" s="133"/>
      <c r="L1358" s="32"/>
      <c r="M1358" s="134" t="s">
        <v>19</v>
      </c>
      <c r="N1358" s="135" t="s">
        <v>45</v>
      </c>
      <c r="P1358" s="136">
        <f>O1358*H1358</f>
        <v>0</v>
      </c>
      <c r="Q1358" s="136">
        <v>2.6499999999999999E-2</v>
      </c>
      <c r="R1358" s="136">
        <f>Q1358*H1358</f>
        <v>2.7944249999999999</v>
      </c>
      <c r="S1358" s="136">
        <v>0</v>
      </c>
      <c r="T1358" s="137">
        <f>S1358*H1358</f>
        <v>0</v>
      </c>
      <c r="AR1358" s="138" t="s">
        <v>172</v>
      </c>
      <c r="AT1358" s="138" t="s">
        <v>144</v>
      </c>
      <c r="AU1358" s="138" t="s">
        <v>82</v>
      </c>
      <c r="AY1358" s="17" t="s">
        <v>141</v>
      </c>
      <c r="BE1358" s="139">
        <f>IF(N1358="základní",J1358,0)</f>
        <v>0</v>
      </c>
      <c r="BF1358" s="139">
        <f>IF(N1358="snížená",J1358,0)</f>
        <v>0</v>
      </c>
      <c r="BG1358" s="139">
        <f>IF(N1358="zákl. přenesená",J1358,0)</f>
        <v>0</v>
      </c>
      <c r="BH1358" s="139">
        <f>IF(N1358="sníž. přenesená",J1358,0)</f>
        <v>0</v>
      </c>
      <c r="BI1358" s="139">
        <f>IF(N1358="nulová",J1358,0)</f>
        <v>0</v>
      </c>
      <c r="BJ1358" s="17" t="s">
        <v>82</v>
      </c>
      <c r="BK1358" s="139">
        <f>ROUND(I1358*H1358,2)</f>
        <v>0</v>
      </c>
      <c r="BL1358" s="17" t="s">
        <v>172</v>
      </c>
      <c r="BM1358" s="138" t="s">
        <v>2807</v>
      </c>
    </row>
    <row r="1359" spans="2:65" s="1" customFormat="1" ht="11.25">
      <c r="B1359" s="32"/>
      <c r="D1359" s="152" t="s">
        <v>224</v>
      </c>
      <c r="F1359" s="153" t="s">
        <v>2808</v>
      </c>
      <c r="I1359" s="154"/>
      <c r="L1359" s="32"/>
      <c r="M1359" s="155"/>
      <c r="T1359" s="53"/>
      <c r="AT1359" s="17" t="s">
        <v>224</v>
      </c>
      <c r="AU1359" s="17" t="s">
        <v>82</v>
      </c>
    </row>
    <row r="1360" spans="2:65" s="14" customFormat="1" ht="11.25">
      <c r="B1360" s="183"/>
      <c r="D1360" s="156" t="s">
        <v>228</v>
      </c>
      <c r="E1360" s="184" t="s">
        <v>19</v>
      </c>
      <c r="F1360" s="185" t="s">
        <v>2630</v>
      </c>
      <c r="H1360" s="184" t="s">
        <v>19</v>
      </c>
      <c r="I1360" s="186"/>
      <c r="L1360" s="183"/>
      <c r="M1360" s="187"/>
      <c r="T1360" s="188"/>
      <c r="AT1360" s="184" t="s">
        <v>228</v>
      </c>
      <c r="AU1360" s="184" t="s">
        <v>82</v>
      </c>
      <c r="AV1360" s="14" t="s">
        <v>78</v>
      </c>
      <c r="AW1360" s="14" t="s">
        <v>35</v>
      </c>
      <c r="AX1360" s="14" t="s">
        <v>73</v>
      </c>
      <c r="AY1360" s="184" t="s">
        <v>141</v>
      </c>
    </row>
    <row r="1361" spans="2:65" s="12" customFormat="1" ht="11.25">
      <c r="B1361" s="158"/>
      <c r="D1361" s="156" t="s">
        <v>228</v>
      </c>
      <c r="E1361" s="159" t="s">
        <v>19</v>
      </c>
      <c r="F1361" s="160" t="s">
        <v>2428</v>
      </c>
      <c r="H1361" s="161">
        <v>105.45</v>
      </c>
      <c r="I1361" s="162"/>
      <c r="L1361" s="158"/>
      <c r="M1361" s="163"/>
      <c r="T1361" s="164"/>
      <c r="AT1361" s="159" t="s">
        <v>228</v>
      </c>
      <c r="AU1361" s="159" t="s">
        <v>82</v>
      </c>
      <c r="AV1361" s="12" t="s">
        <v>82</v>
      </c>
      <c r="AW1361" s="12" t="s">
        <v>35</v>
      </c>
      <c r="AX1361" s="12" t="s">
        <v>78</v>
      </c>
      <c r="AY1361" s="159" t="s">
        <v>141</v>
      </c>
    </row>
    <row r="1362" spans="2:65" s="1" customFormat="1" ht="55.5" customHeight="1">
      <c r="B1362" s="32"/>
      <c r="C1362" s="126" t="s">
        <v>2809</v>
      </c>
      <c r="D1362" s="126" t="s">
        <v>144</v>
      </c>
      <c r="E1362" s="127" t="s">
        <v>2810</v>
      </c>
      <c r="F1362" s="128" t="s">
        <v>2811</v>
      </c>
      <c r="G1362" s="129" t="s">
        <v>162</v>
      </c>
      <c r="H1362" s="130">
        <v>129</v>
      </c>
      <c r="I1362" s="131"/>
      <c r="J1362" s="132">
        <f>ROUND(I1362*H1362,2)</f>
        <v>0</v>
      </c>
      <c r="K1362" s="133"/>
      <c r="L1362" s="32"/>
      <c r="M1362" s="134" t="s">
        <v>19</v>
      </c>
      <c r="N1362" s="135" t="s">
        <v>45</v>
      </c>
      <c r="P1362" s="136">
        <f>O1362*H1362</f>
        <v>0</v>
      </c>
      <c r="Q1362" s="136">
        <v>2.0889999999999999E-2</v>
      </c>
      <c r="R1362" s="136">
        <f>Q1362*H1362</f>
        <v>2.6948099999999999</v>
      </c>
      <c r="S1362" s="136">
        <v>0</v>
      </c>
      <c r="T1362" s="137">
        <f>S1362*H1362</f>
        <v>0</v>
      </c>
      <c r="AR1362" s="138" t="s">
        <v>172</v>
      </c>
      <c r="AT1362" s="138" t="s">
        <v>144</v>
      </c>
      <c r="AU1362" s="138" t="s">
        <v>82</v>
      </c>
      <c r="AY1362" s="17" t="s">
        <v>141</v>
      </c>
      <c r="BE1362" s="139">
        <f>IF(N1362="základní",J1362,0)</f>
        <v>0</v>
      </c>
      <c r="BF1362" s="139">
        <f>IF(N1362="snížená",J1362,0)</f>
        <v>0</v>
      </c>
      <c r="BG1362" s="139">
        <f>IF(N1362="zákl. přenesená",J1362,0)</f>
        <v>0</v>
      </c>
      <c r="BH1362" s="139">
        <f>IF(N1362="sníž. přenesená",J1362,0)</f>
        <v>0</v>
      </c>
      <c r="BI1362" s="139">
        <f>IF(N1362="nulová",J1362,0)</f>
        <v>0</v>
      </c>
      <c r="BJ1362" s="17" t="s">
        <v>82</v>
      </c>
      <c r="BK1362" s="139">
        <f>ROUND(I1362*H1362,2)</f>
        <v>0</v>
      </c>
      <c r="BL1362" s="17" t="s">
        <v>172</v>
      </c>
      <c r="BM1362" s="138" t="s">
        <v>2812</v>
      </c>
    </row>
    <row r="1363" spans="2:65" s="1" customFormat="1" ht="11.25">
      <c r="B1363" s="32"/>
      <c r="D1363" s="152" t="s">
        <v>224</v>
      </c>
      <c r="F1363" s="153" t="s">
        <v>2813</v>
      </c>
      <c r="I1363" s="154"/>
      <c r="L1363" s="32"/>
      <c r="M1363" s="155"/>
      <c r="T1363" s="53"/>
      <c r="AT1363" s="17" t="s">
        <v>224</v>
      </c>
      <c r="AU1363" s="17" t="s">
        <v>82</v>
      </c>
    </row>
    <row r="1364" spans="2:65" s="14" customFormat="1" ht="11.25">
      <c r="B1364" s="183"/>
      <c r="D1364" s="156" t="s">
        <v>228</v>
      </c>
      <c r="E1364" s="184" t="s">
        <v>19</v>
      </c>
      <c r="F1364" s="185" t="s">
        <v>2814</v>
      </c>
      <c r="H1364" s="184" t="s">
        <v>19</v>
      </c>
      <c r="I1364" s="186"/>
      <c r="L1364" s="183"/>
      <c r="M1364" s="187"/>
      <c r="T1364" s="188"/>
      <c r="AT1364" s="184" t="s">
        <v>228</v>
      </c>
      <c r="AU1364" s="184" t="s">
        <v>82</v>
      </c>
      <c r="AV1364" s="14" t="s">
        <v>78</v>
      </c>
      <c r="AW1364" s="14" t="s">
        <v>35</v>
      </c>
      <c r="AX1364" s="14" t="s">
        <v>73</v>
      </c>
      <c r="AY1364" s="184" t="s">
        <v>141</v>
      </c>
    </row>
    <row r="1365" spans="2:65" s="12" customFormat="1" ht="11.25">
      <c r="B1365" s="158"/>
      <c r="D1365" s="156" t="s">
        <v>228</v>
      </c>
      <c r="E1365" s="159" t="s">
        <v>19</v>
      </c>
      <c r="F1365" s="160" t="s">
        <v>2446</v>
      </c>
      <c r="H1365" s="161">
        <v>129</v>
      </c>
      <c r="I1365" s="162"/>
      <c r="L1365" s="158"/>
      <c r="M1365" s="163"/>
      <c r="T1365" s="164"/>
      <c r="AT1365" s="159" t="s">
        <v>228</v>
      </c>
      <c r="AU1365" s="159" t="s">
        <v>82</v>
      </c>
      <c r="AV1365" s="12" t="s">
        <v>82</v>
      </c>
      <c r="AW1365" s="12" t="s">
        <v>35</v>
      </c>
      <c r="AX1365" s="12" t="s">
        <v>78</v>
      </c>
      <c r="AY1365" s="159" t="s">
        <v>141</v>
      </c>
    </row>
    <row r="1366" spans="2:65" s="1" customFormat="1" ht="24.2" customHeight="1">
      <c r="B1366" s="32"/>
      <c r="C1366" s="126" t="s">
        <v>1202</v>
      </c>
      <c r="D1366" s="126" t="s">
        <v>144</v>
      </c>
      <c r="E1366" s="127" t="s">
        <v>2815</v>
      </c>
      <c r="F1366" s="128" t="s">
        <v>2816</v>
      </c>
      <c r="G1366" s="129" t="s">
        <v>162</v>
      </c>
      <c r="H1366" s="130">
        <v>382.5</v>
      </c>
      <c r="I1366" s="131"/>
      <c r="J1366" s="132">
        <f>ROUND(I1366*H1366,2)</f>
        <v>0</v>
      </c>
      <c r="K1366" s="133"/>
      <c r="L1366" s="32"/>
      <c r="M1366" s="134" t="s">
        <v>19</v>
      </c>
      <c r="N1366" s="135" t="s">
        <v>45</v>
      </c>
      <c r="P1366" s="136">
        <f>O1366*H1366</f>
        <v>0</v>
      </c>
      <c r="Q1366" s="136">
        <v>3.6000000000000002E-4</v>
      </c>
      <c r="R1366" s="136">
        <f>Q1366*H1366</f>
        <v>0.13770000000000002</v>
      </c>
      <c r="S1366" s="136">
        <v>0</v>
      </c>
      <c r="T1366" s="137">
        <f>S1366*H1366</f>
        <v>0</v>
      </c>
      <c r="AR1366" s="138" t="s">
        <v>172</v>
      </c>
      <c r="AT1366" s="138" t="s">
        <v>144</v>
      </c>
      <c r="AU1366" s="138" t="s">
        <v>82</v>
      </c>
      <c r="AY1366" s="17" t="s">
        <v>141</v>
      </c>
      <c r="BE1366" s="139">
        <f>IF(N1366="základní",J1366,0)</f>
        <v>0</v>
      </c>
      <c r="BF1366" s="139">
        <f>IF(N1366="snížená",J1366,0)</f>
        <v>0</v>
      </c>
      <c r="BG1366" s="139">
        <f>IF(N1366="zákl. přenesená",J1366,0)</f>
        <v>0</v>
      </c>
      <c r="BH1366" s="139">
        <f>IF(N1366="sníž. přenesená",J1366,0)</f>
        <v>0</v>
      </c>
      <c r="BI1366" s="139">
        <f>IF(N1366="nulová",J1366,0)</f>
        <v>0</v>
      </c>
      <c r="BJ1366" s="17" t="s">
        <v>82</v>
      </c>
      <c r="BK1366" s="139">
        <f>ROUND(I1366*H1366,2)</f>
        <v>0</v>
      </c>
      <c r="BL1366" s="17" t="s">
        <v>172</v>
      </c>
      <c r="BM1366" s="138" t="s">
        <v>2817</v>
      </c>
    </row>
    <row r="1367" spans="2:65" s="1" customFormat="1" ht="11.25">
      <c r="B1367" s="32"/>
      <c r="D1367" s="152" t="s">
        <v>224</v>
      </c>
      <c r="F1367" s="153" t="s">
        <v>2818</v>
      </c>
      <c r="I1367" s="154"/>
      <c r="L1367" s="32"/>
      <c r="M1367" s="155"/>
      <c r="T1367" s="53"/>
      <c r="AT1367" s="17" t="s">
        <v>224</v>
      </c>
      <c r="AU1367" s="17" t="s">
        <v>82</v>
      </c>
    </row>
    <row r="1368" spans="2:65" s="14" customFormat="1" ht="11.25">
      <c r="B1368" s="183"/>
      <c r="D1368" s="156" t="s">
        <v>228</v>
      </c>
      <c r="E1368" s="184" t="s">
        <v>19</v>
      </c>
      <c r="F1368" s="185" t="s">
        <v>2819</v>
      </c>
      <c r="H1368" s="184" t="s">
        <v>19</v>
      </c>
      <c r="I1368" s="186"/>
      <c r="L1368" s="183"/>
      <c r="M1368" s="187"/>
      <c r="T1368" s="188"/>
      <c r="AT1368" s="184" t="s">
        <v>228</v>
      </c>
      <c r="AU1368" s="184" t="s">
        <v>82</v>
      </c>
      <c r="AV1368" s="14" t="s">
        <v>78</v>
      </c>
      <c r="AW1368" s="14" t="s">
        <v>35</v>
      </c>
      <c r="AX1368" s="14" t="s">
        <v>73</v>
      </c>
      <c r="AY1368" s="184" t="s">
        <v>141</v>
      </c>
    </row>
    <row r="1369" spans="2:65" s="12" customFormat="1" ht="11.25">
      <c r="B1369" s="158"/>
      <c r="D1369" s="156" t="s">
        <v>228</v>
      </c>
      <c r="E1369" s="159" t="s">
        <v>19</v>
      </c>
      <c r="F1369" s="160" t="s">
        <v>2820</v>
      </c>
      <c r="H1369" s="161">
        <v>382.5</v>
      </c>
      <c r="I1369" s="162"/>
      <c r="L1369" s="158"/>
      <c r="M1369" s="163"/>
      <c r="T1369" s="164"/>
      <c r="AT1369" s="159" t="s">
        <v>228</v>
      </c>
      <c r="AU1369" s="159" t="s">
        <v>82</v>
      </c>
      <c r="AV1369" s="12" t="s">
        <v>82</v>
      </c>
      <c r="AW1369" s="12" t="s">
        <v>35</v>
      </c>
      <c r="AX1369" s="12" t="s">
        <v>78</v>
      </c>
      <c r="AY1369" s="159" t="s">
        <v>141</v>
      </c>
    </row>
    <row r="1370" spans="2:65" s="1" customFormat="1" ht="55.5" customHeight="1">
      <c r="B1370" s="32"/>
      <c r="C1370" s="126" t="s">
        <v>2821</v>
      </c>
      <c r="D1370" s="126" t="s">
        <v>144</v>
      </c>
      <c r="E1370" s="127" t="s">
        <v>2822</v>
      </c>
      <c r="F1370" s="128" t="s">
        <v>2823</v>
      </c>
      <c r="G1370" s="129" t="s">
        <v>344</v>
      </c>
      <c r="H1370" s="130">
        <v>1</v>
      </c>
      <c r="I1370" s="131"/>
      <c r="J1370" s="132">
        <f>ROUND(I1370*H1370,2)</f>
        <v>0</v>
      </c>
      <c r="K1370" s="133"/>
      <c r="L1370" s="32"/>
      <c r="M1370" s="134" t="s">
        <v>19</v>
      </c>
      <c r="N1370" s="135" t="s">
        <v>45</v>
      </c>
      <c r="P1370" s="136">
        <f>O1370*H1370</f>
        <v>0</v>
      </c>
      <c r="Q1370" s="136">
        <v>0</v>
      </c>
      <c r="R1370" s="136">
        <f>Q1370*H1370</f>
        <v>0</v>
      </c>
      <c r="S1370" s="136">
        <v>0</v>
      </c>
      <c r="T1370" s="137">
        <f>S1370*H1370</f>
        <v>0</v>
      </c>
      <c r="AR1370" s="138" t="s">
        <v>172</v>
      </c>
      <c r="AT1370" s="138" t="s">
        <v>144</v>
      </c>
      <c r="AU1370" s="138" t="s">
        <v>82</v>
      </c>
      <c r="AY1370" s="17" t="s">
        <v>141</v>
      </c>
      <c r="BE1370" s="139">
        <f>IF(N1370="základní",J1370,0)</f>
        <v>0</v>
      </c>
      <c r="BF1370" s="139">
        <f>IF(N1370="snížená",J1370,0)</f>
        <v>0</v>
      </c>
      <c r="BG1370" s="139">
        <f>IF(N1370="zákl. přenesená",J1370,0)</f>
        <v>0</v>
      </c>
      <c r="BH1370" s="139">
        <f>IF(N1370="sníž. přenesená",J1370,0)</f>
        <v>0</v>
      </c>
      <c r="BI1370" s="139">
        <f>IF(N1370="nulová",J1370,0)</f>
        <v>0</v>
      </c>
      <c r="BJ1370" s="17" t="s">
        <v>82</v>
      </c>
      <c r="BK1370" s="139">
        <f>ROUND(I1370*H1370,2)</f>
        <v>0</v>
      </c>
      <c r="BL1370" s="17" t="s">
        <v>172</v>
      </c>
      <c r="BM1370" s="138" t="s">
        <v>2824</v>
      </c>
    </row>
    <row r="1371" spans="2:65" s="1" customFormat="1" ht="11.25">
      <c r="B1371" s="32"/>
      <c r="D1371" s="152" t="s">
        <v>224</v>
      </c>
      <c r="F1371" s="153" t="s">
        <v>2825</v>
      </c>
      <c r="I1371" s="154"/>
      <c r="L1371" s="32"/>
      <c r="M1371" s="155"/>
      <c r="T1371" s="53"/>
      <c r="AT1371" s="17" t="s">
        <v>224</v>
      </c>
      <c r="AU1371" s="17" t="s">
        <v>82</v>
      </c>
    </row>
    <row r="1372" spans="2:65" s="1" customFormat="1" ht="24.2" customHeight="1">
      <c r="B1372" s="32"/>
      <c r="C1372" s="172" t="s">
        <v>1205</v>
      </c>
      <c r="D1372" s="172" t="s">
        <v>258</v>
      </c>
      <c r="E1372" s="173" t="s">
        <v>2826</v>
      </c>
      <c r="F1372" s="174" t="s">
        <v>2827</v>
      </c>
      <c r="G1372" s="175" t="s">
        <v>344</v>
      </c>
      <c r="H1372" s="176">
        <v>1</v>
      </c>
      <c r="I1372" s="177"/>
      <c r="J1372" s="178">
        <f>ROUND(I1372*H1372,2)</f>
        <v>0</v>
      </c>
      <c r="K1372" s="179"/>
      <c r="L1372" s="180"/>
      <c r="M1372" s="181" t="s">
        <v>19</v>
      </c>
      <c r="N1372" s="182" t="s">
        <v>45</v>
      </c>
      <c r="P1372" s="136">
        <f>O1372*H1372</f>
        <v>0</v>
      </c>
      <c r="Q1372" s="136">
        <v>4.1000000000000002E-2</v>
      </c>
      <c r="R1372" s="136">
        <f>Q1372*H1372</f>
        <v>4.1000000000000002E-2</v>
      </c>
      <c r="S1372" s="136">
        <v>0</v>
      </c>
      <c r="T1372" s="137">
        <f>S1372*H1372</f>
        <v>0</v>
      </c>
      <c r="AR1372" s="138" t="s">
        <v>201</v>
      </c>
      <c r="AT1372" s="138" t="s">
        <v>258</v>
      </c>
      <c r="AU1372" s="138" t="s">
        <v>82</v>
      </c>
      <c r="AY1372" s="17" t="s">
        <v>141</v>
      </c>
      <c r="BE1372" s="139">
        <f>IF(N1372="základní",J1372,0)</f>
        <v>0</v>
      </c>
      <c r="BF1372" s="139">
        <f>IF(N1372="snížená",J1372,0)</f>
        <v>0</v>
      </c>
      <c r="BG1372" s="139">
        <f>IF(N1372="zákl. přenesená",J1372,0)</f>
        <v>0</v>
      </c>
      <c r="BH1372" s="139">
        <f>IF(N1372="sníž. přenesená",J1372,0)</f>
        <v>0</v>
      </c>
      <c r="BI1372" s="139">
        <f>IF(N1372="nulová",J1372,0)</f>
        <v>0</v>
      </c>
      <c r="BJ1372" s="17" t="s">
        <v>82</v>
      </c>
      <c r="BK1372" s="139">
        <f>ROUND(I1372*H1372,2)</f>
        <v>0</v>
      </c>
      <c r="BL1372" s="17" t="s">
        <v>172</v>
      </c>
      <c r="BM1372" s="138" t="s">
        <v>2828</v>
      </c>
    </row>
    <row r="1373" spans="2:65" s="1" customFormat="1" ht="76.349999999999994" customHeight="1">
      <c r="B1373" s="32"/>
      <c r="C1373" s="126" t="s">
        <v>2829</v>
      </c>
      <c r="D1373" s="126" t="s">
        <v>144</v>
      </c>
      <c r="E1373" s="127" t="s">
        <v>2830</v>
      </c>
      <c r="F1373" s="128" t="s">
        <v>2831</v>
      </c>
      <c r="G1373" s="129" t="s">
        <v>261</v>
      </c>
      <c r="H1373" s="130">
        <v>19.582999999999998</v>
      </c>
      <c r="I1373" s="131"/>
      <c r="J1373" s="132">
        <f>ROUND(I1373*H1373,2)</f>
        <v>0</v>
      </c>
      <c r="K1373" s="133"/>
      <c r="L1373" s="32"/>
      <c r="M1373" s="134" t="s">
        <v>19</v>
      </c>
      <c r="N1373" s="135" t="s">
        <v>45</v>
      </c>
      <c r="P1373" s="136">
        <f>O1373*H1373</f>
        <v>0</v>
      </c>
      <c r="Q1373" s="136">
        <v>0</v>
      </c>
      <c r="R1373" s="136">
        <f>Q1373*H1373</f>
        <v>0</v>
      </c>
      <c r="S1373" s="136">
        <v>0</v>
      </c>
      <c r="T1373" s="137">
        <f>S1373*H1373</f>
        <v>0</v>
      </c>
      <c r="AR1373" s="138" t="s">
        <v>172</v>
      </c>
      <c r="AT1373" s="138" t="s">
        <v>144</v>
      </c>
      <c r="AU1373" s="138" t="s">
        <v>82</v>
      </c>
      <c r="AY1373" s="17" t="s">
        <v>141</v>
      </c>
      <c r="BE1373" s="139">
        <f>IF(N1373="základní",J1373,0)</f>
        <v>0</v>
      </c>
      <c r="BF1373" s="139">
        <f>IF(N1373="snížená",J1373,0)</f>
        <v>0</v>
      </c>
      <c r="BG1373" s="139">
        <f>IF(N1373="zákl. přenesená",J1373,0)</f>
        <v>0</v>
      </c>
      <c r="BH1373" s="139">
        <f>IF(N1373="sníž. přenesená",J1373,0)</f>
        <v>0</v>
      </c>
      <c r="BI1373" s="139">
        <f>IF(N1373="nulová",J1373,0)</f>
        <v>0</v>
      </c>
      <c r="BJ1373" s="17" t="s">
        <v>82</v>
      </c>
      <c r="BK1373" s="139">
        <f>ROUND(I1373*H1373,2)</f>
        <v>0</v>
      </c>
      <c r="BL1373" s="17" t="s">
        <v>172</v>
      </c>
      <c r="BM1373" s="138" t="s">
        <v>2832</v>
      </c>
    </row>
    <row r="1374" spans="2:65" s="1" customFormat="1" ht="11.25">
      <c r="B1374" s="32"/>
      <c r="D1374" s="152" t="s">
        <v>224</v>
      </c>
      <c r="F1374" s="153" t="s">
        <v>2833</v>
      </c>
      <c r="I1374" s="154"/>
      <c r="L1374" s="32"/>
      <c r="M1374" s="155"/>
      <c r="T1374" s="53"/>
      <c r="AT1374" s="17" t="s">
        <v>224</v>
      </c>
      <c r="AU1374" s="17" t="s">
        <v>82</v>
      </c>
    </row>
    <row r="1375" spans="2:65" s="10" customFormat="1" ht="22.9" customHeight="1">
      <c r="B1375" s="116"/>
      <c r="D1375" s="117" t="s">
        <v>72</v>
      </c>
      <c r="E1375" s="150" t="s">
        <v>2834</v>
      </c>
      <c r="F1375" s="150" t="s">
        <v>2835</v>
      </c>
      <c r="I1375" s="119"/>
      <c r="J1375" s="151">
        <f>BK1375</f>
        <v>0</v>
      </c>
      <c r="L1375" s="116"/>
      <c r="M1375" s="121"/>
      <c r="P1375" s="122">
        <f>SUM(P1376:P1399)</f>
        <v>0</v>
      </c>
      <c r="R1375" s="122">
        <f>SUM(R1376:R1399)</f>
        <v>5.2941599999999998E-2</v>
      </c>
      <c r="T1375" s="123">
        <f>SUM(T1376:T1399)</f>
        <v>0</v>
      </c>
      <c r="AR1375" s="117" t="s">
        <v>82</v>
      </c>
      <c r="AT1375" s="124" t="s">
        <v>72</v>
      </c>
      <c r="AU1375" s="124" t="s">
        <v>78</v>
      </c>
      <c r="AY1375" s="117" t="s">
        <v>141</v>
      </c>
      <c r="BK1375" s="125">
        <f>SUM(BK1376:BK1399)</f>
        <v>0</v>
      </c>
    </row>
    <row r="1376" spans="2:65" s="1" customFormat="1" ht="33" customHeight="1">
      <c r="B1376" s="32"/>
      <c r="C1376" s="126" t="s">
        <v>2836</v>
      </c>
      <c r="D1376" s="126" t="s">
        <v>144</v>
      </c>
      <c r="E1376" s="127" t="s">
        <v>2837</v>
      </c>
      <c r="F1376" s="128" t="s">
        <v>2838</v>
      </c>
      <c r="G1376" s="129" t="s">
        <v>171</v>
      </c>
      <c r="H1376" s="130">
        <v>4.5999999999999996</v>
      </c>
      <c r="I1376" s="131"/>
      <c r="J1376" s="132">
        <f>ROUND(I1376*H1376,2)</f>
        <v>0</v>
      </c>
      <c r="K1376" s="133"/>
      <c r="L1376" s="32"/>
      <c r="M1376" s="134" t="s">
        <v>19</v>
      </c>
      <c r="N1376" s="135" t="s">
        <v>45</v>
      </c>
      <c r="P1376" s="136">
        <f>O1376*H1376</f>
        <v>0</v>
      </c>
      <c r="Q1376" s="136">
        <v>2.1800000000000001E-3</v>
      </c>
      <c r="R1376" s="136">
        <f>Q1376*H1376</f>
        <v>1.0028E-2</v>
      </c>
      <c r="S1376" s="136">
        <v>0</v>
      </c>
      <c r="T1376" s="137">
        <f>S1376*H1376</f>
        <v>0</v>
      </c>
      <c r="AR1376" s="138" t="s">
        <v>172</v>
      </c>
      <c r="AT1376" s="138" t="s">
        <v>144</v>
      </c>
      <c r="AU1376" s="138" t="s">
        <v>82</v>
      </c>
      <c r="AY1376" s="17" t="s">
        <v>141</v>
      </c>
      <c r="BE1376" s="139">
        <f>IF(N1376="základní",J1376,0)</f>
        <v>0</v>
      </c>
      <c r="BF1376" s="139">
        <f>IF(N1376="snížená",J1376,0)</f>
        <v>0</v>
      </c>
      <c r="BG1376" s="139">
        <f>IF(N1376="zákl. přenesená",J1376,0)</f>
        <v>0</v>
      </c>
      <c r="BH1376" s="139">
        <f>IF(N1376="sníž. přenesená",J1376,0)</f>
        <v>0</v>
      </c>
      <c r="BI1376" s="139">
        <f>IF(N1376="nulová",J1376,0)</f>
        <v>0</v>
      </c>
      <c r="BJ1376" s="17" t="s">
        <v>82</v>
      </c>
      <c r="BK1376" s="139">
        <f>ROUND(I1376*H1376,2)</f>
        <v>0</v>
      </c>
      <c r="BL1376" s="17" t="s">
        <v>172</v>
      </c>
      <c r="BM1376" s="138" t="s">
        <v>2839</v>
      </c>
    </row>
    <row r="1377" spans="2:65" s="1" customFormat="1" ht="11.25">
      <c r="B1377" s="32"/>
      <c r="D1377" s="152" t="s">
        <v>224</v>
      </c>
      <c r="F1377" s="153" t="s">
        <v>2840</v>
      </c>
      <c r="I1377" s="154"/>
      <c r="L1377" s="32"/>
      <c r="M1377" s="155"/>
      <c r="T1377" s="53"/>
      <c r="AT1377" s="17" t="s">
        <v>224</v>
      </c>
      <c r="AU1377" s="17" t="s">
        <v>82</v>
      </c>
    </row>
    <row r="1378" spans="2:65" s="12" customFormat="1" ht="11.25">
      <c r="B1378" s="158"/>
      <c r="D1378" s="156" t="s">
        <v>228</v>
      </c>
      <c r="E1378" s="159" t="s">
        <v>19</v>
      </c>
      <c r="F1378" s="160" t="s">
        <v>2841</v>
      </c>
      <c r="H1378" s="161">
        <v>4.5999999999999996</v>
      </c>
      <c r="I1378" s="162"/>
      <c r="L1378" s="158"/>
      <c r="M1378" s="163"/>
      <c r="T1378" s="164"/>
      <c r="AT1378" s="159" t="s">
        <v>228</v>
      </c>
      <c r="AU1378" s="159" t="s">
        <v>82</v>
      </c>
      <c r="AV1378" s="12" t="s">
        <v>82</v>
      </c>
      <c r="AW1378" s="12" t="s">
        <v>35</v>
      </c>
      <c r="AX1378" s="12" t="s">
        <v>78</v>
      </c>
      <c r="AY1378" s="159" t="s">
        <v>141</v>
      </c>
    </row>
    <row r="1379" spans="2:65" s="1" customFormat="1" ht="37.9" customHeight="1">
      <c r="B1379" s="32"/>
      <c r="C1379" s="126" t="s">
        <v>2842</v>
      </c>
      <c r="D1379" s="126" t="s">
        <v>144</v>
      </c>
      <c r="E1379" s="127" t="s">
        <v>2843</v>
      </c>
      <c r="F1379" s="128" t="s">
        <v>2844</v>
      </c>
      <c r="G1379" s="129" t="s">
        <v>171</v>
      </c>
      <c r="H1379" s="130">
        <v>3</v>
      </c>
      <c r="I1379" s="131"/>
      <c r="J1379" s="132">
        <f>ROUND(I1379*H1379,2)</f>
        <v>0</v>
      </c>
      <c r="K1379" s="133"/>
      <c r="L1379" s="32"/>
      <c r="M1379" s="134" t="s">
        <v>19</v>
      </c>
      <c r="N1379" s="135" t="s">
        <v>45</v>
      </c>
      <c r="P1379" s="136">
        <f>O1379*H1379</f>
        <v>0</v>
      </c>
      <c r="Q1379" s="136">
        <v>2.7299999999999998E-3</v>
      </c>
      <c r="R1379" s="136">
        <f>Q1379*H1379</f>
        <v>8.1899999999999994E-3</v>
      </c>
      <c r="S1379" s="136">
        <v>0</v>
      </c>
      <c r="T1379" s="137">
        <f>S1379*H1379</f>
        <v>0</v>
      </c>
      <c r="AR1379" s="138" t="s">
        <v>172</v>
      </c>
      <c r="AT1379" s="138" t="s">
        <v>144</v>
      </c>
      <c r="AU1379" s="138" t="s">
        <v>82</v>
      </c>
      <c r="AY1379" s="17" t="s">
        <v>141</v>
      </c>
      <c r="BE1379" s="139">
        <f>IF(N1379="základní",J1379,0)</f>
        <v>0</v>
      </c>
      <c r="BF1379" s="139">
        <f>IF(N1379="snížená",J1379,0)</f>
        <v>0</v>
      </c>
      <c r="BG1379" s="139">
        <f>IF(N1379="zákl. přenesená",J1379,0)</f>
        <v>0</v>
      </c>
      <c r="BH1379" s="139">
        <f>IF(N1379="sníž. přenesená",J1379,0)</f>
        <v>0</v>
      </c>
      <c r="BI1379" s="139">
        <f>IF(N1379="nulová",J1379,0)</f>
        <v>0</v>
      </c>
      <c r="BJ1379" s="17" t="s">
        <v>82</v>
      </c>
      <c r="BK1379" s="139">
        <f>ROUND(I1379*H1379,2)</f>
        <v>0</v>
      </c>
      <c r="BL1379" s="17" t="s">
        <v>172</v>
      </c>
      <c r="BM1379" s="138" t="s">
        <v>2845</v>
      </c>
    </row>
    <row r="1380" spans="2:65" s="1" customFormat="1" ht="11.25">
      <c r="B1380" s="32"/>
      <c r="D1380" s="152" t="s">
        <v>224</v>
      </c>
      <c r="F1380" s="153" t="s">
        <v>2846</v>
      </c>
      <c r="I1380" s="154"/>
      <c r="L1380" s="32"/>
      <c r="M1380" s="155"/>
      <c r="T1380" s="53"/>
      <c r="AT1380" s="17" t="s">
        <v>224</v>
      </c>
      <c r="AU1380" s="17" t="s">
        <v>82</v>
      </c>
    </row>
    <row r="1381" spans="2:65" s="12" customFormat="1" ht="11.25">
      <c r="B1381" s="158"/>
      <c r="D1381" s="156" t="s">
        <v>228</v>
      </c>
      <c r="E1381" s="159" t="s">
        <v>19</v>
      </c>
      <c r="F1381" s="160" t="s">
        <v>2847</v>
      </c>
      <c r="H1381" s="161">
        <v>1.25</v>
      </c>
      <c r="I1381" s="162"/>
      <c r="L1381" s="158"/>
      <c r="M1381" s="163"/>
      <c r="T1381" s="164"/>
      <c r="AT1381" s="159" t="s">
        <v>228</v>
      </c>
      <c r="AU1381" s="159" t="s">
        <v>82</v>
      </c>
      <c r="AV1381" s="12" t="s">
        <v>82</v>
      </c>
      <c r="AW1381" s="12" t="s">
        <v>35</v>
      </c>
      <c r="AX1381" s="12" t="s">
        <v>73</v>
      </c>
      <c r="AY1381" s="159" t="s">
        <v>141</v>
      </c>
    </row>
    <row r="1382" spans="2:65" s="12" customFormat="1" ht="11.25">
      <c r="B1382" s="158"/>
      <c r="D1382" s="156" t="s">
        <v>228</v>
      </c>
      <c r="E1382" s="159" t="s">
        <v>19</v>
      </c>
      <c r="F1382" s="160" t="s">
        <v>2848</v>
      </c>
      <c r="H1382" s="161">
        <v>1.73</v>
      </c>
      <c r="I1382" s="162"/>
      <c r="L1382" s="158"/>
      <c r="M1382" s="163"/>
      <c r="T1382" s="164"/>
      <c r="AT1382" s="159" t="s">
        <v>228</v>
      </c>
      <c r="AU1382" s="159" t="s">
        <v>82</v>
      </c>
      <c r="AV1382" s="12" t="s">
        <v>82</v>
      </c>
      <c r="AW1382" s="12" t="s">
        <v>35</v>
      </c>
      <c r="AX1382" s="12" t="s">
        <v>73</v>
      </c>
      <c r="AY1382" s="159" t="s">
        <v>141</v>
      </c>
    </row>
    <row r="1383" spans="2:65" s="13" customFormat="1" ht="11.25">
      <c r="B1383" s="165"/>
      <c r="D1383" s="156" t="s">
        <v>228</v>
      </c>
      <c r="E1383" s="166" t="s">
        <v>19</v>
      </c>
      <c r="F1383" s="167" t="s">
        <v>256</v>
      </c>
      <c r="H1383" s="168">
        <v>2.98</v>
      </c>
      <c r="I1383" s="169"/>
      <c r="L1383" s="165"/>
      <c r="M1383" s="170"/>
      <c r="T1383" s="171"/>
      <c r="AT1383" s="166" t="s">
        <v>228</v>
      </c>
      <c r="AU1383" s="166" t="s">
        <v>82</v>
      </c>
      <c r="AV1383" s="13" t="s">
        <v>95</v>
      </c>
      <c r="AW1383" s="13" t="s">
        <v>35</v>
      </c>
      <c r="AX1383" s="13" t="s">
        <v>73</v>
      </c>
      <c r="AY1383" s="166" t="s">
        <v>141</v>
      </c>
    </row>
    <row r="1384" spans="2:65" s="12" customFormat="1" ht="11.25">
      <c r="B1384" s="158"/>
      <c r="D1384" s="156" t="s">
        <v>228</v>
      </c>
      <c r="E1384" s="159" t="s">
        <v>19</v>
      </c>
      <c r="F1384" s="160" t="s">
        <v>92</v>
      </c>
      <c r="H1384" s="161">
        <v>3</v>
      </c>
      <c r="I1384" s="162"/>
      <c r="L1384" s="158"/>
      <c r="M1384" s="163"/>
      <c r="T1384" s="164"/>
      <c r="AT1384" s="159" t="s">
        <v>228</v>
      </c>
      <c r="AU1384" s="159" t="s">
        <v>82</v>
      </c>
      <c r="AV1384" s="12" t="s">
        <v>82</v>
      </c>
      <c r="AW1384" s="12" t="s">
        <v>35</v>
      </c>
      <c r="AX1384" s="12" t="s">
        <v>78</v>
      </c>
      <c r="AY1384" s="159" t="s">
        <v>141</v>
      </c>
    </row>
    <row r="1385" spans="2:65" s="1" customFormat="1" ht="44.25" customHeight="1">
      <c r="B1385" s="32"/>
      <c r="C1385" s="126" t="s">
        <v>2849</v>
      </c>
      <c r="D1385" s="126" t="s">
        <v>144</v>
      </c>
      <c r="E1385" s="127" t="s">
        <v>2850</v>
      </c>
      <c r="F1385" s="128" t="s">
        <v>2851</v>
      </c>
      <c r="G1385" s="129" t="s">
        <v>171</v>
      </c>
      <c r="H1385" s="130">
        <v>5.4</v>
      </c>
      <c r="I1385" s="131"/>
      <c r="J1385" s="132">
        <f>ROUND(I1385*H1385,2)</f>
        <v>0</v>
      </c>
      <c r="K1385" s="133"/>
      <c r="L1385" s="32"/>
      <c r="M1385" s="134" t="s">
        <v>19</v>
      </c>
      <c r="N1385" s="135" t="s">
        <v>45</v>
      </c>
      <c r="P1385" s="136">
        <f>O1385*H1385</f>
        <v>0</v>
      </c>
      <c r="Q1385" s="136">
        <v>2.2000000000000001E-3</v>
      </c>
      <c r="R1385" s="136">
        <f>Q1385*H1385</f>
        <v>1.1880000000000002E-2</v>
      </c>
      <c r="S1385" s="136">
        <v>0</v>
      </c>
      <c r="T1385" s="137">
        <f>S1385*H1385</f>
        <v>0</v>
      </c>
      <c r="AR1385" s="138" t="s">
        <v>172</v>
      </c>
      <c r="AT1385" s="138" t="s">
        <v>144</v>
      </c>
      <c r="AU1385" s="138" t="s">
        <v>82</v>
      </c>
      <c r="AY1385" s="17" t="s">
        <v>141</v>
      </c>
      <c r="BE1385" s="139">
        <f>IF(N1385="základní",J1385,0)</f>
        <v>0</v>
      </c>
      <c r="BF1385" s="139">
        <f>IF(N1385="snížená",J1385,0)</f>
        <v>0</v>
      </c>
      <c r="BG1385" s="139">
        <f>IF(N1385="zákl. přenesená",J1385,0)</f>
        <v>0</v>
      </c>
      <c r="BH1385" s="139">
        <f>IF(N1385="sníž. přenesená",J1385,0)</f>
        <v>0</v>
      </c>
      <c r="BI1385" s="139">
        <f>IF(N1385="nulová",J1385,0)</f>
        <v>0</v>
      </c>
      <c r="BJ1385" s="17" t="s">
        <v>82</v>
      </c>
      <c r="BK1385" s="139">
        <f>ROUND(I1385*H1385,2)</f>
        <v>0</v>
      </c>
      <c r="BL1385" s="17" t="s">
        <v>172</v>
      </c>
      <c r="BM1385" s="138" t="s">
        <v>2852</v>
      </c>
    </row>
    <row r="1386" spans="2:65" s="1" customFormat="1" ht="11.25">
      <c r="B1386" s="32"/>
      <c r="D1386" s="152" t="s">
        <v>224</v>
      </c>
      <c r="F1386" s="153" t="s">
        <v>2853</v>
      </c>
      <c r="I1386" s="154"/>
      <c r="L1386" s="32"/>
      <c r="M1386" s="155"/>
      <c r="T1386" s="53"/>
      <c r="AT1386" s="17" t="s">
        <v>224</v>
      </c>
      <c r="AU1386" s="17" t="s">
        <v>82</v>
      </c>
    </row>
    <row r="1387" spans="2:65" s="14" customFormat="1" ht="11.25">
      <c r="B1387" s="183"/>
      <c r="D1387" s="156" t="s">
        <v>228</v>
      </c>
      <c r="E1387" s="184" t="s">
        <v>19</v>
      </c>
      <c r="F1387" s="185" t="s">
        <v>2749</v>
      </c>
      <c r="H1387" s="184" t="s">
        <v>19</v>
      </c>
      <c r="I1387" s="186"/>
      <c r="L1387" s="183"/>
      <c r="M1387" s="187"/>
      <c r="T1387" s="188"/>
      <c r="AT1387" s="184" t="s">
        <v>228</v>
      </c>
      <c r="AU1387" s="184" t="s">
        <v>82</v>
      </c>
      <c r="AV1387" s="14" t="s">
        <v>78</v>
      </c>
      <c r="AW1387" s="14" t="s">
        <v>35</v>
      </c>
      <c r="AX1387" s="14" t="s">
        <v>73</v>
      </c>
      <c r="AY1387" s="184" t="s">
        <v>141</v>
      </c>
    </row>
    <row r="1388" spans="2:65" s="12" customFormat="1" ht="11.25">
      <c r="B1388" s="158"/>
      <c r="D1388" s="156" t="s">
        <v>228</v>
      </c>
      <c r="E1388" s="159" t="s">
        <v>19</v>
      </c>
      <c r="F1388" s="160" t="s">
        <v>2854</v>
      </c>
      <c r="H1388" s="161">
        <v>5.4</v>
      </c>
      <c r="I1388" s="162"/>
      <c r="L1388" s="158"/>
      <c r="M1388" s="163"/>
      <c r="T1388" s="164"/>
      <c r="AT1388" s="159" t="s">
        <v>228</v>
      </c>
      <c r="AU1388" s="159" t="s">
        <v>82</v>
      </c>
      <c r="AV1388" s="12" t="s">
        <v>82</v>
      </c>
      <c r="AW1388" s="12" t="s">
        <v>35</v>
      </c>
      <c r="AX1388" s="12" t="s">
        <v>78</v>
      </c>
      <c r="AY1388" s="159" t="s">
        <v>141</v>
      </c>
    </row>
    <row r="1389" spans="2:65" s="1" customFormat="1" ht="44.25" customHeight="1">
      <c r="B1389" s="32"/>
      <c r="C1389" s="126" t="s">
        <v>2855</v>
      </c>
      <c r="D1389" s="126" t="s">
        <v>144</v>
      </c>
      <c r="E1389" s="127" t="s">
        <v>2856</v>
      </c>
      <c r="F1389" s="128" t="s">
        <v>2857</v>
      </c>
      <c r="G1389" s="129" t="s">
        <v>171</v>
      </c>
      <c r="H1389" s="130">
        <v>2.76</v>
      </c>
      <c r="I1389" s="131"/>
      <c r="J1389" s="132">
        <f>ROUND(I1389*H1389,2)</f>
        <v>0</v>
      </c>
      <c r="K1389" s="133"/>
      <c r="L1389" s="32"/>
      <c r="M1389" s="134" t="s">
        <v>19</v>
      </c>
      <c r="N1389" s="135" t="s">
        <v>45</v>
      </c>
      <c r="P1389" s="136">
        <f>O1389*H1389</f>
        <v>0</v>
      </c>
      <c r="Q1389" s="136">
        <v>4.3600000000000002E-3</v>
      </c>
      <c r="R1389" s="136">
        <f>Q1389*H1389</f>
        <v>1.20336E-2</v>
      </c>
      <c r="S1389" s="136">
        <v>0</v>
      </c>
      <c r="T1389" s="137">
        <f>S1389*H1389</f>
        <v>0</v>
      </c>
      <c r="AR1389" s="138" t="s">
        <v>172</v>
      </c>
      <c r="AT1389" s="138" t="s">
        <v>144</v>
      </c>
      <c r="AU1389" s="138" t="s">
        <v>82</v>
      </c>
      <c r="AY1389" s="17" t="s">
        <v>141</v>
      </c>
      <c r="BE1389" s="139">
        <f>IF(N1389="základní",J1389,0)</f>
        <v>0</v>
      </c>
      <c r="BF1389" s="139">
        <f>IF(N1389="snížená",J1389,0)</f>
        <v>0</v>
      </c>
      <c r="BG1389" s="139">
        <f>IF(N1389="zákl. přenesená",J1389,0)</f>
        <v>0</v>
      </c>
      <c r="BH1389" s="139">
        <f>IF(N1389="sníž. přenesená",J1389,0)</f>
        <v>0</v>
      </c>
      <c r="BI1389" s="139">
        <f>IF(N1389="nulová",J1389,0)</f>
        <v>0</v>
      </c>
      <c r="BJ1389" s="17" t="s">
        <v>82</v>
      </c>
      <c r="BK1389" s="139">
        <f>ROUND(I1389*H1389,2)</f>
        <v>0</v>
      </c>
      <c r="BL1389" s="17" t="s">
        <v>172</v>
      </c>
      <c r="BM1389" s="138" t="s">
        <v>2858</v>
      </c>
    </row>
    <row r="1390" spans="2:65" s="1" customFormat="1" ht="11.25">
      <c r="B1390" s="32"/>
      <c r="D1390" s="152" t="s">
        <v>224</v>
      </c>
      <c r="F1390" s="153" t="s">
        <v>2859</v>
      </c>
      <c r="I1390" s="154"/>
      <c r="L1390" s="32"/>
      <c r="M1390" s="155"/>
      <c r="T1390" s="53"/>
      <c r="AT1390" s="17" t="s">
        <v>224</v>
      </c>
      <c r="AU1390" s="17" t="s">
        <v>82</v>
      </c>
    </row>
    <row r="1391" spans="2:65" s="12" customFormat="1" ht="11.25">
      <c r="B1391" s="158"/>
      <c r="D1391" s="156" t="s">
        <v>228</v>
      </c>
      <c r="E1391" s="159" t="s">
        <v>19</v>
      </c>
      <c r="F1391" s="160" t="s">
        <v>2860</v>
      </c>
      <c r="H1391" s="161">
        <v>2.76</v>
      </c>
      <c r="I1391" s="162"/>
      <c r="L1391" s="158"/>
      <c r="M1391" s="163"/>
      <c r="T1391" s="164"/>
      <c r="AT1391" s="159" t="s">
        <v>228</v>
      </c>
      <c r="AU1391" s="159" t="s">
        <v>82</v>
      </c>
      <c r="AV1391" s="12" t="s">
        <v>82</v>
      </c>
      <c r="AW1391" s="12" t="s">
        <v>35</v>
      </c>
      <c r="AX1391" s="12" t="s">
        <v>78</v>
      </c>
      <c r="AY1391" s="159" t="s">
        <v>141</v>
      </c>
    </row>
    <row r="1392" spans="2:65" s="1" customFormat="1" ht="24.2" customHeight="1">
      <c r="B1392" s="32"/>
      <c r="C1392" s="126" t="s">
        <v>2400</v>
      </c>
      <c r="D1392" s="126" t="s">
        <v>144</v>
      </c>
      <c r="E1392" s="127" t="s">
        <v>2861</v>
      </c>
      <c r="F1392" s="128" t="s">
        <v>2862</v>
      </c>
      <c r="G1392" s="129" t="s">
        <v>171</v>
      </c>
      <c r="H1392" s="130">
        <v>5.4</v>
      </c>
      <c r="I1392" s="131"/>
      <c r="J1392" s="132">
        <f>ROUND(I1392*H1392,2)</f>
        <v>0</v>
      </c>
      <c r="K1392" s="133"/>
      <c r="L1392" s="32"/>
      <c r="M1392" s="134" t="s">
        <v>19</v>
      </c>
      <c r="N1392" s="135" t="s">
        <v>45</v>
      </c>
      <c r="P1392" s="136">
        <f>O1392*H1392</f>
        <v>0</v>
      </c>
      <c r="Q1392" s="136">
        <v>0</v>
      </c>
      <c r="R1392" s="136">
        <f>Q1392*H1392</f>
        <v>0</v>
      </c>
      <c r="S1392" s="136">
        <v>0</v>
      </c>
      <c r="T1392" s="137">
        <f>S1392*H1392</f>
        <v>0</v>
      </c>
      <c r="AR1392" s="138" t="s">
        <v>172</v>
      </c>
      <c r="AT1392" s="138" t="s">
        <v>144</v>
      </c>
      <c r="AU1392" s="138" t="s">
        <v>82</v>
      </c>
      <c r="AY1392" s="17" t="s">
        <v>141</v>
      </c>
      <c r="BE1392" s="139">
        <f>IF(N1392="základní",J1392,0)</f>
        <v>0</v>
      </c>
      <c r="BF1392" s="139">
        <f>IF(N1392="snížená",J1392,0)</f>
        <v>0</v>
      </c>
      <c r="BG1392" s="139">
        <f>IF(N1392="zákl. přenesená",J1392,0)</f>
        <v>0</v>
      </c>
      <c r="BH1392" s="139">
        <f>IF(N1392="sníž. přenesená",J1392,0)</f>
        <v>0</v>
      </c>
      <c r="BI1392" s="139">
        <f>IF(N1392="nulová",J1392,0)</f>
        <v>0</v>
      </c>
      <c r="BJ1392" s="17" t="s">
        <v>82</v>
      </c>
      <c r="BK1392" s="139">
        <f>ROUND(I1392*H1392,2)</f>
        <v>0</v>
      </c>
      <c r="BL1392" s="17" t="s">
        <v>172</v>
      </c>
      <c r="BM1392" s="138" t="s">
        <v>2863</v>
      </c>
    </row>
    <row r="1393" spans="2:65" s="1" customFormat="1" ht="11.25">
      <c r="B1393" s="32"/>
      <c r="D1393" s="152" t="s">
        <v>224</v>
      </c>
      <c r="F1393" s="153" t="s">
        <v>2864</v>
      </c>
      <c r="I1393" s="154"/>
      <c r="L1393" s="32"/>
      <c r="M1393" s="155"/>
      <c r="T1393" s="53"/>
      <c r="AT1393" s="17" t="s">
        <v>224</v>
      </c>
      <c r="AU1393" s="17" t="s">
        <v>82</v>
      </c>
    </row>
    <row r="1394" spans="2:65" s="1" customFormat="1" ht="55.5" customHeight="1">
      <c r="B1394" s="32"/>
      <c r="C1394" s="126" t="s">
        <v>2865</v>
      </c>
      <c r="D1394" s="126" t="s">
        <v>144</v>
      </c>
      <c r="E1394" s="127" t="s">
        <v>2866</v>
      </c>
      <c r="F1394" s="128" t="s">
        <v>2867</v>
      </c>
      <c r="G1394" s="129" t="s">
        <v>344</v>
      </c>
      <c r="H1394" s="130">
        <v>1</v>
      </c>
      <c r="I1394" s="131"/>
      <c r="J1394" s="132">
        <f>ROUND(I1394*H1394,2)</f>
        <v>0</v>
      </c>
      <c r="K1394" s="133"/>
      <c r="L1394" s="32"/>
      <c r="M1394" s="134" t="s">
        <v>19</v>
      </c>
      <c r="N1394" s="135" t="s">
        <v>45</v>
      </c>
      <c r="P1394" s="136">
        <f>O1394*H1394</f>
        <v>0</v>
      </c>
      <c r="Q1394" s="136">
        <v>1.081E-2</v>
      </c>
      <c r="R1394" s="136">
        <f>Q1394*H1394</f>
        <v>1.081E-2</v>
      </c>
      <c r="S1394" s="136">
        <v>0</v>
      </c>
      <c r="T1394" s="137">
        <f>S1394*H1394</f>
        <v>0</v>
      </c>
      <c r="AR1394" s="138" t="s">
        <v>172</v>
      </c>
      <c r="AT1394" s="138" t="s">
        <v>144</v>
      </c>
      <c r="AU1394" s="138" t="s">
        <v>82</v>
      </c>
      <c r="AY1394" s="17" t="s">
        <v>141</v>
      </c>
      <c r="BE1394" s="139">
        <f>IF(N1394="základní",J1394,0)</f>
        <v>0</v>
      </c>
      <c r="BF1394" s="139">
        <f>IF(N1394="snížená",J1394,0)</f>
        <v>0</v>
      </c>
      <c r="BG1394" s="139">
        <f>IF(N1394="zákl. přenesená",J1394,0)</f>
        <v>0</v>
      </c>
      <c r="BH1394" s="139">
        <f>IF(N1394="sníž. přenesená",J1394,0)</f>
        <v>0</v>
      </c>
      <c r="BI1394" s="139">
        <f>IF(N1394="nulová",J1394,0)</f>
        <v>0</v>
      </c>
      <c r="BJ1394" s="17" t="s">
        <v>82</v>
      </c>
      <c r="BK1394" s="139">
        <f>ROUND(I1394*H1394,2)</f>
        <v>0</v>
      </c>
      <c r="BL1394" s="17" t="s">
        <v>172</v>
      </c>
      <c r="BM1394" s="138" t="s">
        <v>2868</v>
      </c>
    </row>
    <row r="1395" spans="2:65" s="1" customFormat="1" ht="11.25">
      <c r="B1395" s="32"/>
      <c r="D1395" s="152" t="s">
        <v>224</v>
      </c>
      <c r="F1395" s="153" t="s">
        <v>2869</v>
      </c>
      <c r="I1395" s="154"/>
      <c r="L1395" s="32"/>
      <c r="M1395" s="155"/>
      <c r="T1395" s="53"/>
      <c r="AT1395" s="17" t="s">
        <v>224</v>
      </c>
      <c r="AU1395" s="17" t="s">
        <v>82</v>
      </c>
    </row>
    <row r="1396" spans="2:65" s="14" customFormat="1" ht="11.25">
      <c r="B1396" s="183"/>
      <c r="D1396" s="156" t="s">
        <v>228</v>
      </c>
      <c r="E1396" s="184" t="s">
        <v>19</v>
      </c>
      <c r="F1396" s="185" t="s">
        <v>2870</v>
      </c>
      <c r="H1396" s="184" t="s">
        <v>19</v>
      </c>
      <c r="I1396" s="186"/>
      <c r="L1396" s="183"/>
      <c r="M1396" s="187"/>
      <c r="T1396" s="188"/>
      <c r="AT1396" s="184" t="s">
        <v>228</v>
      </c>
      <c r="AU1396" s="184" t="s">
        <v>82</v>
      </c>
      <c r="AV1396" s="14" t="s">
        <v>78</v>
      </c>
      <c r="AW1396" s="14" t="s">
        <v>35</v>
      </c>
      <c r="AX1396" s="14" t="s">
        <v>73</v>
      </c>
      <c r="AY1396" s="184" t="s">
        <v>141</v>
      </c>
    </row>
    <row r="1397" spans="2:65" s="12" customFormat="1" ht="11.25">
      <c r="B1397" s="158"/>
      <c r="D1397" s="156" t="s">
        <v>228</v>
      </c>
      <c r="E1397" s="159" t="s">
        <v>19</v>
      </c>
      <c r="F1397" s="160" t="s">
        <v>78</v>
      </c>
      <c r="H1397" s="161">
        <v>1</v>
      </c>
      <c r="I1397" s="162"/>
      <c r="L1397" s="158"/>
      <c r="M1397" s="163"/>
      <c r="T1397" s="164"/>
      <c r="AT1397" s="159" t="s">
        <v>228</v>
      </c>
      <c r="AU1397" s="159" t="s">
        <v>82</v>
      </c>
      <c r="AV1397" s="12" t="s">
        <v>82</v>
      </c>
      <c r="AW1397" s="12" t="s">
        <v>35</v>
      </c>
      <c r="AX1397" s="12" t="s">
        <v>78</v>
      </c>
      <c r="AY1397" s="159" t="s">
        <v>141</v>
      </c>
    </row>
    <row r="1398" spans="2:65" s="1" customFormat="1" ht="49.15" customHeight="1">
      <c r="B1398" s="32"/>
      <c r="C1398" s="126" t="s">
        <v>2871</v>
      </c>
      <c r="D1398" s="126" t="s">
        <v>144</v>
      </c>
      <c r="E1398" s="127" t="s">
        <v>2872</v>
      </c>
      <c r="F1398" s="128" t="s">
        <v>2873</v>
      </c>
      <c r="G1398" s="129" t="s">
        <v>261</v>
      </c>
      <c r="H1398" s="130">
        <v>5.2999999999999999E-2</v>
      </c>
      <c r="I1398" s="131"/>
      <c r="J1398" s="132">
        <f>ROUND(I1398*H1398,2)</f>
        <v>0</v>
      </c>
      <c r="K1398" s="133"/>
      <c r="L1398" s="32"/>
      <c r="M1398" s="134" t="s">
        <v>19</v>
      </c>
      <c r="N1398" s="135" t="s">
        <v>45</v>
      </c>
      <c r="P1398" s="136">
        <f>O1398*H1398</f>
        <v>0</v>
      </c>
      <c r="Q1398" s="136">
        <v>0</v>
      </c>
      <c r="R1398" s="136">
        <f>Q1398*H1398</f>
        <v>0</v>
      </c>
      <c r="S1398" s="136">
        <v>0</v>
      </c>
      <c r="T1398" s="137">
        <f>S1398*H1398</f>
        <v>0</v>
      </c>
      <c r="AR1398" s="138" t="s">
        <v>172</v>
      </c>
      <c r="AT1398" s="138" t="s">
        <v>144</v>
      </c>
      <c r="AU1398" s="138" t="s">
        <v>82</v>
      </c>
      <c r="AY1398" s="17" t="s">
        <v>141</v>
      </c>
      <c r="BE1398" s="139">
        <f>IF(N1398="základní",J1398,0)</f>
        <v>0</v>
      </c>
      <c r="BF1398" s="139">
        <f>IF(N1398="snížená",J1398,0)</f>
        <v>0</v>
      </c>
      <c r="BG1398" s="139">
        <f>IF(N1398="zákl. přenesená",J1398,0)</f>
        <v>0</v>
      </c>
      <c r="BH1398" s="139">
        <f>IF(N1398="sníž. přenesená",J1398,0)</f>
        <v>0</v>
      </c>
      <c r="BI1398" s="139">
        <f>IF(N1398="nulová",J1398,0)</f>
        <v>0</v>
      </c>
      <c r="BJ1398" s="17" t="s">
        <v>82</v>
      </c>
      <c r="BK1398" s="139">
        <f>ROUND(I1398*H1398,2)</f>
        <v>0</v>
      </c>
      <c r="BL1398" s="17" t="s">
        <v>172</v>
      </c>
      <c r="BM1398" s="138" t="s">
        <v>2874</v>
      </c>
    </row>
    <row r="1399" spans="2:65" s="1" customFormat="1" ht="11.25">
      <c r="B1399" s="32"/>
      <c r="D1399" s="152" t="s">
        <v>224</v>
      </c>
      <c r="F1399" s="153" t="s">
        <v>2875</v>
      </c>
      <c r="I1399" s="154"/>
      <c r="L1399" s="32"/>
      <c r="M1399" s="155"/>
      <c r="T1399" s="53"/>
      <c r="AT1399" s="17" t="s">
        <v>224</v>
      </c>
      <c r="AU1399" s="17" t="s">
        <v>82</v>
      </c>
    </row>
    <row r="1400" spans="2:65" s="10" customFormat="1" ht="22.9" customHeight="1">
      <c r="B1400" s="116"/>
      <c r="D1400" s="117" t="s">
        <v>72</v>
      </c>
      <c r="E1400" s="150" t="s">
        <v>2876</v>
      </c>
      <c r="F1400" s="150" t="s">
        <v>2877</v>
      </c>
      <c r="I1400" s="119"/>
      <c r="J1400" s="151">
        <f>BK1400</f>
        <v>0</v>
      </c>
      <c r="L1400" s="116"/>
      <c r="M1400" s="121"/>
      <c r="P1400" s="122">
        <f>SUM(P1401:P1463)</f>
        <v>0</v>
      </c>
      <c r="R1400" s="122">
        <f>SUM(R1401:R1463)</f>
        <v>0.13822939999999997</v>
      </c>
      <c r="T1400" s="123">
        <f>SUM(T1401:T1463)</f>
        <v>5.1102759999999998</v>
      </c>
      <c r="AR1400" s="117" t="s">
        <v>82</v>
      </c>
      <c r="AT1400" s="124" t="s">
        <v>72</v>
      </c>
      <c r="AU1400" s="124" t="s">
        <v>78</v>
      </c>
      <c r="AY1400" s="117" t="s">
        <v>141</v>
      </c>
      <c r="BK1400" s="125">
        <f>SUM(BK1401:BK1463)</f>
        <v>0</v>
      </c>
    </row>
    <row r="1401" spans="2:65" s="1" customFormat="1" ht="24.2" customHeight="1">
      <c r="B1401" s="32"/>
      <c r="C1401" s="126" t="s">
        <v>2878</v>
      </c>
      <c r="D1401" s="126" t="s">
        <v>144</v>
      </c>
      <c r="E1401" s="127" t="s">
        <v>2879</v>
      </c>
      <c r="F1401" s="128" t="s">
        <v>2880</v>
      </c>
      <c r="G1401" s="129" t="s">
        <v>162</v>
      </c>
      <c r="H1401" s="130">
        <v>92</v>
      </c>
      <c r="I1401" s="131"/>
      <c r="J1401" s="132">
        <f>ROUND(I1401*H1401,2)</f>
        <v>0</v>
      </c>
      <c r="K1401" s="133"/>
      <c r="L1401" s="32"/>
      <c r="M1401" s="134" t="s">
        <v>19</v>
      </c>
      <c r="N1401" s="135" t="s">
        <v>45</v>
      </c>
      <c r="P1401" s="136">
        <f>O1401*H1401</f>
        <v>0</v>
      </c>
      <c r="Q1401" s="136">
        <v>0</v>
      </c>
      <c r="R1401" s="136">
        <f>Q1401*H1401</f>
        <v>0</v>
      </c>
      <c r="S1401" s="136">
        <v>0</v>
      </c>
      <c r="T1401" s="137">
        <f>S1401*H1401</f>
        <v>0</v>
      </c>
      <c r="AR1401" s="138" t="s">
        <v>172</v>
      </c>
      <c r="AT1401" s="138" t="s">
        <v>144</v>
      </c>
      <c r="AU1401" s="138" t="s">
        <v>82</v>
      </c>
      <c r="AY1401" s="17" t="s">
        <v>141</v>
      </c>
      <c r="BE1401" s="139">
        <f>IF(N1401="základní",J1401,0)</f>
        <v>0</v>
      </c>
      <c r="BF1401" s="139">
        <f>IF(N1401="snížená",J1401,0)</f>
        <v>0</v>
      </c>
      <c r="BG1401" s="139">
        <f>IF(N1401="zákl. přenesená",J1401,0)</f>
        <v>0</v>
      </c>
      <c r="BH1401" s="139">
        <f>IF(N1401="sníž. přenesená",J1401,0)</f>
        <v>0</v>
      </c>
      <c r="BI1401" s="139">
        <f>IF(N1401="nulová",J1401,0)</f>
        <v>0</v>
      </c>
      <c r="BJ1401" s="17" t="s">
        <v>82</v>
      </c>
      <c r="BK1401" s="139">
        <f>ROUND(I1401*H1401,2)</f>
        <v>0</v>
      </c>
      <c r="BL1401" s="17" t="s">
        <v>172</v>
      </c>
      <c r="BM1401" s="138" t="s">
        <v>2881</v>
      </c>
    </row>
    <row r="1402" spans="2:65" s="1" customFormat="1" ht="11.25">
      <c r="B1402" s="32"/>
      <c r="D1402" s="152" t="s">
        <v>224</v>
      </c>
      <c r="F1402" s="153" t="s">
        <v>2882</v>
      </c>
      <c r="I1402" s="154"/>
      <c r="L1402" s="32"/>
      <c r="M1402" s="155"/>
      <c r="T1402" s="53"/>
      <c r="AT1402" s="17" t="s">
        <v>224</v>
      </c>
      <c r="AU1402" s="17" t="s">
        <v>82</v>
      </c>
    </row>
    <row r="1403" spans="2:65" s="12" customFormat="1" ht="11.25">
      <c r="B1403" s="158"/>
      <c r="D1403" s="156" t="s">
        <v>228</v>
      </c>
      <c r="E1403" s="159" t="s">
        <v>19</v>
      </c>
      <c r="F1403" s="160" t="s">
        <v>2883</v>
      </c>
      <c r="H1403" s="161">
        <v>100.7</v>
      </c>
      <c r="I1403" s="162"/>
      <c r="L1403" s="158"/>
      <c r="M1403" s="163"/>
      <c r="T1403" s="164"/>
      <c r="AT1403" s="159" t="s">
        <v>228</v>
      </c>
      <c r="AU1403" s="159" t="s">
        <v>82</v>
      </c>
      <c r="AV1403" s="12" t="s">
        <v>82</v>
      </c>
      <c r="AW1403" s="12" t="s">
        <v>35</v>
      </c>
      <c r="AX1403" s="12" t="s">
        <v>73</v>
      </c>
      <c r="AY1403" s="159" t="s">
        <v>141</v>
      </c>
    </row>
    <row r="1404" spans="2:65" s="14" customFormat="1" ht="11.25">
      <c r="B1404" s="183"/>
      <c r="D1404" s="156" t="s">
        <v>228</v>
      </c>
      <c r="E1404" s="184" t="s">
        <v>19</v>
      </c>
      <c r="F1404" s="185" t="s">
        <v>2884</v>
      </c>
      <c r="H1404" s="184" t="s">
        <v>19</v>
      </c>
      <c r="I1404" s="186"/>
      <c r="L1404" s="183"/>
      <c r="M1404" s="187"/>
      <c r="T1404" s="188"/>
      <c r="AT1404" s="184" t="s">
        <v>228</v>
      </c>
      <c r="AU1404" s="184" t="s">
        <v>82</v>
      </c>
      <c r="AV1404" s="14" t="s">
        <v>78</v>
      </c>
      <c r="AW1404" s="14" t="s">
        <v>35</v>
      </c>
      <c r="AX1404" s="14" t="s">
        <v>73</v>
      </c>
      <c r="AY1404" s="184" t="s">
        <v>141</v>
      </c>
    </row>
    <row r="1405" spans="2:65" s="12" customFormat="1" ht="11.25">
      <c r="B1405" s="158"/>
      <c r="D1405" s="156" t="s">
        <v>228</v>
      </c>
      <c r="E1405" s="159" t="s">
        <v>19</v>
      </c>
      <c r="F1405" s="160" t="s">
        <v>2885</v>
      </c>
      <c r="H1405" s="161">
        <v>-10.73</v>
      </c>
      <c r="I1405" s="162"/>
      <c r="L1405" s="158"/>
      <c r="M1405" s="163"/>
      <c r="T1405" s="164"/>
      <c r="AT1405" s="159" t="s">
        <v>228</v>
      </c>
      <c r="AU1405" s="159" t="s">
        <v>82</v>
      </c>
      <c r="AV1405" s="12" t="s">
        <v>82</v>
      </c>
      <c r="AW1405" s="12" t="s">
        <v>35</v>
      </c>
      <c r="AX1405" s="12" t="s">
        <v>73</v>
      </c>
      <c r="AY1405" s="159" t="s">
        <v>141</v>
      </c>
    </row>
    <row r="1406" spans="2:65" s="12" customFormat="1" ht="11.25">
      <c r="B1406" s="158"/>
      <c r="D1406" s="156" t="s">
        <v>228</v>
      </c>
      <c r="E1406" s="159" t="s">
        <v>19</v>
      </c>
      <c r="F1406" s="160" t="s">
        <v>2886</v>
      </c>
      <c r="H1406" s="161">
        <v>-3.7</v>
      </c>
      <c r="I1406" s="162"/>
      <c r="L1406" s="158"/>
      <c r="M1406" s="163"/>
      <c r="T1406" s="164"/>
      <c r="AT1406" s="159" t="s">
        <v>228</v>
      </c>
      <c r="AU1406" s="159" t="s">
        <v>82</v>
      </c>
      <c r="AV1406" s="12" t="s">
        <v>82</v>
      </c>
      <c r="AW1406" s="12" t="s">
        <v>35</v>
      </c>
      <c r="AX1406" s="12" t="s">
        <v>73</v>
      </c>
      <c r="AY1406" s="159" t="s">
        <v>141</v>
      </c>
    </row>
    <row r="1407" spans="2:65" s="14" customFormat="1" ht="11.25">
      <c r="B1407" s="183"/>
      <c r="D1407" s="156" t="s">
        <v>228</v>
      </c>
      <c r="E1407" s="184" t="s">
        <v>19</v>
      </c>
      <c r="F1407" s="185" t="s">
        <v>2887</v>
      </c>
      <c r="H1407" s="184" t="s">
        <v>19</v>
      </c>
      <c r="I1407" s="186"/>
      <c r="L1407" s="183"/>
      <c r="M1407" s="187"/>
      <c r="T1407" s="188"/>
      <c r="AT1407" s="184" t="s">
        <v>228</v>
      </c>
      <c r="AU1407" s="184" t="s">
        <v>82</v>
      </c>
      <c r="AV1407" s="14" t="s">
        <v>78</v>
      </c>
      <c r="AW1407" s="14" t="s">
        <v>35</v>
      </c>
      <c r="AX1407" s="14" t="s">
        <v>73</v>
      </c>
      <c r="AY1407" s="184" t="s">
        <v>141</v>
      </c>
    </row>
    <row r="1408" spans="2:65" s="12" customFormat="1" ht="11.25">
      <c r="B1408" s="158"/>
      <c r="D1408" s="156" t="s">
        <v>228</v>
      </c>
      <c r="E1408" s="159" t="s">
        <v>19</v>
      </c>
      <c r="F1408" s="160" t="s">
        <v>2888</v>
      </c>
      <c r="H1408" s="161">
        <v>13.42</v>
      </c>
      <c r="I1408" s="162"/>
      <c r="L1408" s="158"/>
      <c r="M1408" s="163"/>
      <c r="T1408" s="164"/>
      <c r="AT1408" s="159" t="s">
        <v>228</v>
      </c>
      <c r="AU1408" s="159" t="s">
        <v>82</v>
      </c>
      <c r="AV1408" s="12" t="s">
        <v>82</v>
      </c>
      <c r="AW1408" s="12" t="s">
        <v>35</v>
      </c>
      <c r="AX1408" s="12" t="s">
        <v>73</v>
      </c>
      <c r="AY1408" s="159" t="s">
        <v>141</v>
      </c>
    </row>
    <row r="1409" spans="2:65" s="14" customFormat="1" ht="11.25">
      <c r="B1409" s="183"/>
      <c r="D1409" s="156" t="s">
        <v>228</v>
      </c>
      <c r="E1409" s="184" t="s">
        <v>19</v>
      </c>
      <c r="F1409" s="185" t="s">
        <v>2889</v>
      </c>
      <c r="H1409" s="184" t="s">
        <v>19</v>
      </c>
      <c r="I1409" s="186"/>
      <c r="L1409" s="183"/>
      <c r="M1409" s="187"/>
      <c r="T1409" s="188"/>
      <c r="AT1409" s="184" t="s">
        <v>228</v>
      </c>
      <c r="AU1409" s="184" t="s">
        <v>82</v>
      </c>
      <c r="AV1409" s="14" t="s">
        <v>78</v>
      </c>
      <c r="AW1409" s="14" t="s">
        <v>35</v>
      </c>
      <c r="AX1409" s="14" t="s">
        <v>73</v>
      </c>
      <c r="AY1409" s="184" t="s">
        <v>141</v>
      </c>
    </row>
    <row r="1410" spans="2:65" s="12" customFormat="1" ht="11.25">
      <c r="B1410" s="158"/>
      <c r="D1410" s="156" t="s">
        <v>228</v>
      </c>
      <c r="E1410" s="159" t="s">
        <v>19</v>
      </c>
      <c r="F1410" s="160" t="s">
        <v>2890</v>
      </c>
      <c r="H1410" s="161">
        <v>-6.8159999999999998</v>
      </c>
      <c r="I1410" s="162"/>
      <c r="L1410" s="158"/>
      <c r="M1410" s="163"/>
      <c r="T1410" s="164"/>
      <c r="AT1410" s="159" t="s">
        <v>228</v>
      </c>
      <c r="AU1410" s="159" t="s">
        <v>82</v>
      </c>
      <c r="AV1410" s="12" t="s">
        <v>82</v>
      </c>
      <c r="AW1410" s="12" t="s">
        <v>35</v>
      </c>
      <c r="AX1410" s="12" t="s">
        <v>73</v>
      </c>
      <c r="AY1410" s="159" t="s">
        <v>141</v>
      </c>
    </row>
    <row r="1411" spans="2:65" s="12" customFormat="1" ht="11.25">
      <c r="B1411" s="158"/>
      <c r="D1411" s="156" t="s">
        <v>228</v>
      </c>
      <c r="E1411" s="159" t="s">
        <v>19</v>
      </c>
      <c r="F1411" s="160" t="s">
        <v>2891</v>
      </c>
      <c r="H1411" s="161">
        <v>-1.294</v>
      </c>
      <c r="I1411" s="162"/>
      <c r="L1411" s="158"/>
      <c r="M1411" s="163"/>
      <c r="T1411" s="164"/>
      <c r="AT1411" s="159" t="s">
        <v>228</v>
      </c>
      <c r="AU1411" s="159" t="s">
        <v>82</v>
      </c>
      <c r="AV1411" s="12" t="s">
        <v>82</v>
      </c>
      <c r="AW1411" s="12" t="s">
        <v>35</v>
      </c>
      <c r="AX1411" s="12" t="s">
        <v>73</v>
      </c>
      <c r="AY1411" s="159" t="s">
        <v>141</v>
      </c>
    </row>
    <row r="1412" spans="2:65" s="13" customFormat="1" ht="11.25">
      <c r="B1412" s="165"/>
      <c r="D1412" s="156" t="s">
        <v>228</v>
      </c>
      <c r="E1412" s="166" t="s">
        <v>19</v>
      </c>
      <c r="F1412" s="167" t="s">
        <v>256</v>
      </c>
      <c r="H1412" s="168">
        <v>91.58</v>
      </c>
      <c r="I1412" s="169"/>
      <c r="L1412" s="165"/>
      <c r="M1412" s="170"/>
      <c r="T1412" s="171"/>
      <c r="AT1412" s="166" t="s">
        <v>228</v>
      </c>
      <c r="AU1412" s="166" t="s">
        <v>82</v>
      </c>
      <c r="AV1412" s="13" t="s">
        <v>95</v>
      </c>
      <c r="AW1412" s="13" t="s">
        <v>35</v>
      </c>
      <c r="AX1412" s="13" t="s">
        <v>73</v>
      </c>
      <c r="AY1412" s="166" t="s">
        <v>141</v>
      </c>
    </row>
    <row r="1413" spans="2:65" s="12" customFormat="1" ht="11.25">
      <c r="B1413" s="158"/>
      <c r="D1413" s="156" t="s">
        <v>228</v>
      </c>
      <c r="E1413" s="159" t="s">
        <v>19</v>
      </c>
      <c r="F1413" s="160" t="s">
        <v>757</v>
      </c>
      <c r="H1413" s="161">
        <v>92</v>
      </c>
      <c r="I1413" s="162"/>
      <c r="L1413" s="158"/>
      <c r="M1413" s="163"/>
      <c r="T1413" s="164"/>
      <c r="AT1413" s="159" t="s">
        <v>228</v>
      </c>
      <c r="AU1413" s="159" t="s">
        <v>82</v>
      </c>
      <c r="AV1413" s="12" t="s">
        <v>82</v>
      </c>
      <c r="AW1413" s="12" t="s">
        <v>35</v>
      </c>
      <c r="AX1413" s="12" t="s">
        <v>78</v>
      </c>
      <c r="AY1413" s="159" t="s">
        <v>141</v>
      </c>
    </row>
    <row r="1414" spans="2:65" s="1" customFormat="1" ht="33" customHeight="1">
      <c r="B1414" s="32"/>
      <c r="C1414" s="126" t="s">
        <v>2892</v>
      </c>
      <c r="D1414" s="126" t="s">
        <v>144</v>
      </c>
      <c r="E1414" s="127" t="s">
        <v>2893</v>
      </c>
      <c r="F1414" s="128" t="s">
        <v>2894</v>
      </c>
      <c r="G1414" s="129" t="s">
        <v>162</v>
      </c>
      <c r="H1414" s="130">
        <v>92</v>
      </c>
      <c r="I1414" s="131"/>
      <c r="J1414" s="132">
        <f>ROUND(I1414*H1414,2)</f>
        <v>0</v>
      </c>
      <c r="K1414" s="133"/>
      <c r="L1414" s="32"/>
      <c r="M1414" s="134" t="s">
        <v>19</v>
      </c>
      <c r="N1414" s="135" t="s">
        <v>45</v>
      </c>
      <c r="P1414" s="136">
        <f>O1414*H1414</f>
        <v>0</v>
      </c>
      <c r="Q1414" s="136">
        <v>3.0000000000000001E-5</v>
      </c>
      <c r="R1414" s="136">
        <f>Q1414*H1414</f>
        <v>2.7599999999999999E-3</v>
      </c>
      <c r="S1414" s="136">
        <v>0</v>
      </c>
      <c r="T1414" s="137">
        <f>S1414*H1414</f>
        <v>0</v>
      </c>
      <c r="AR1414" s="138" t="s">
        <v>172</v>
      </c>
      <c r="AT1414" s="138" t="s">
        <v>144</v>
      </c>
      <c r="AU1414" s="138" t="s">
        <v>82</v>
      </c>
      <c r="AY1414" s="17" t="s">
        <v>141</v>
      </c>
      <c r="BE1414" s="139">
        <f>IF(N1414="základní",J1414,0)</f>
        <v>0</v>
      </c>
      <c r="BF1414" s="139">
        <f>IF(N1414="snížená",J1414,0)</f>
        <v>0</v>
      </c>
      <c r="BG1414" s="139">
        <f>IF(N1414="zákl. přenesená",J1414,0)</f>
        <v>0</v>
      </c>
      <c r="BH1414" s="139">
        <f>IF(N1414="sníž. přenesená",J1414,0)</f>
        <v>0</v>
      </c>
      <c r="BI1414" s="139">
        <f>IF(N1414="nulová",J1414,0)</f>
        <v>0</v>
      </c>
      <c r="BJ1414" s="17" t="s">
        <v>82</v>
      </c>
      <c r="BK1414" s="139">
        <f>ROUND(I1414*H1414,2)</f>
        <v>0</v>
      </c>
      <c r="BL1414" s="17" t="s">
        <v>172</v>
      </c>
      <c r="BM1414" s="138" t="s">
        <v>2895</v>
      </c>
    </row>
    <row r="1415" spans="2:65" s="1" customFormat="1" ht="11.25">
      <c r="B1415" s="32"/>
      <c r="D1415" s="152" t="s">
        <v>224</v>
      </c>
      <c r="F1415" s="153" t="s">
        <v>2896</v>
      </c>
      <c r="I1415" s="154"/>
      <c r="L1415" s="32"/>
      <c r="M1415" s="155"/>
      <c r="T1415" s="53"/>
      <c r="AT1415" s="17" t="s">
        <v>224</v>
      </c>
      <c r="AU1415" s="17" t="s">
        <v>82</v>
      </c>
    </row>
    <row r="1416" spans="2:65" s="1" customFormat="1" ht="24.2" customHeight="1">
      <c r="B1416" s="32"/>
      <c r="C1416" s="126" t="s">
        <v>2897</v>
      </c>
      <c r="D1416" s="126" t="s">
        <v>144</v>
      </c>
      <c r="E1416" s="127" t="s">
        <v>2898</v>
      </c>
      <c r="F1416" s="128" t="s">
        <v>2899</v>
      </c>
      <c r="G1416" s="129" t="s">
        <v>171</v>
      </c>
      <c r="H1416" s="130">
        <v>45</v>
      </c>
      <c r="I1416" s="131"/>
      <c r="J1416" s="132">
        <f>ROUND(I1416*H1416,2)</f>
        <v>0</v>
      </c>
      <c r="K1416" s="133"/>
      <c r="L1416" s="32"/>
      <c r="M1416" s="134" t="s">
        <v>19</v>
      </c>
      <c r="N1416" s="135" t="s">
        <v>45</v>
      </c>
      <c r="P1416" s="136">
        <f>O1416*H1416</f>
        <v>0</v>
      </c>
      <c r="Q1416" s="136">
        <v>1.25E-3</v>
      </c>
      <c r="R1416" s="136">
        <f>Q1416*H1416</f>
        <v>5.6250000000000001E-2</v>
      </c>
      <c r="S1416" s="136">
        <v>0</v>
      </c>
      <c r="T1416" s="137">
        <f>S1416*H1416</f>
        <v>0</v>
      </c>
      <c r="AR1416" s="138" t="s">
        <v>172</v>
      </c>
      <c r="AT1416" s="138" t="s">
        <v>144</v>
      </c>
      <c r="AU1416" s="138" t="s">
        <v>82</v>
      </c>
      <c r="AY1416" s="17" t="s">
        <v>141</v>
      </c>
      <c r="BE1416" s="139">
        <f>IF(N1416="základní",J1416,0)</f>
        <v>0</v>
      </c>
      <c r="BF1416" s="139">
        <f>IF(N1416="snížená",J1416,0)</f>
        <v>0</v>
      </c>
      <c r="BG1416" s="139">
        <f>IF(N1416="zákl. přenesená",J1416,0)</f>
        <v>0</v>
      </c>
      <c r="BH1416" s="139">
        <f>IF(N1416="sníž. přenesená",J1416,0)</f>
        <v>0</v>
      </c>
      <c r="BI1416" s="139">
        <f>IF(N1416="nulová",J1416,0)</f>
        <v>0</v>
      </c>
      <c r="BJ1416" s="17" t="s">
        <v>82</v>
      </c>
      <c r="BK1416" s="139">
        <f>ROUND(I1416*H1416,2)</f>
        <v>0</v>
      </c>
      <c r="BL1416" s="17" t="s">
        <v>172</v>
      </c>
      <c r="BM1416" s="138" t="s">
        <v>2900</v>
      </c>
    </row>
    <row r="1417" spans="2:65" s="1" customFormat="1" ht="11.25">
      <c r="B1417" s="32"/>
      <c r="D1417" s="152" t="s">
        <v>224</v>
      </c>
      <c r="F1417" s="153" t="s">
        <v>2901</v>
      </c>
      <c r="I1417" s="154"/>
      <c r="L1417" s="32"/>
      <c r="M1417" s="155"/>
      <c r="T1417" s="53"/>
      <c r="AT1417" s="17" t="s">
        <v>224</v>
      </c>
      <c r="AU1417" s="17" t="s">
        <v>82</v>
      </c>
    </row>
    <row r="1418" spans="2:65" s="12" customFormat="1" ht="11.25">
      <c r="B1418" s="158"/>
      <c r="D1418" s="156" t="s">
        <v>228</v>
      </c>
      <c r="E1418" s="159" t="s">
        <v>19</v>
      </c>
      <c r="F1418" s="160" t="s">
        <v>2902</v>
      </c>
      <c r="H1418" s="161">
        <v>4.5999999999999996</v>
      </c>
      <c r="I1418" s="162"/>
      <c r="L1418" s="158"/>
      <c r="M1418" s="163"/>
      <c r="T1418" s="164"/>
      <c r="AT1418" s="159" t="s">
        <v>228</v>
      </c>
      <c r="AU1418" s="159" t="s">
        <v>82</v>
      </c>
      <c r="AV1418" s="12" t="s">
        <v>82</v>
      </c>
      <c r="AW1418" s="12" t="s">
        <v>35</v>
      </c>
      <c r="AX1418" s="12" t="s">
        <v>73</v>
      </c>
      <c r="AY1418" s="159" t="s">
        <v>141</v>
      </c>
    </row>
    <row r="1419" spans="2:65" s="12" customFormat="1" ht="11.25">
      <c r="B1419" s="158"/>
      <c r="D1419" s="156" t="s">
        <v>228</v>
      </c>
      <c r="E1419" s="159" t="s">
        <v>19</v>
      </c>
      <c r="F1419" s="160" t="s">
        <v>2903</v>
      </c>
      <c r="H1419" s="161">
        <v>4.4000000000000004</v>
      </c>
      <c r="I1419" s="162"/>
      <c r="L1419" s="158"/>
      <c r="M1419" s="163"/>
      <c r="T1419" s="164"/>
      <c r="AT1419" s="159" t="s">
        <v>228</v>
      </c>
      <c r="AU1419" s="159" t="s">
        <v>82</v>
      </c>
      <c r="AV1419" s="12" t="s">
        <v>82</v>
      </c>
      <c r="AW1419" s="12" t="s">
        <v>35</v>
      </c>
      <c r="AX1419" s="12" t="s">
        <v>73</v>
      </c>
      <c r="AY1419" s="159" t="s">
        <v>141</v>
      </c>
    </row>
    <row r="1420" spans="2:65" s="12" customFormat="1" ht="11.25">
      <c r="B1420" s="158"/>
      <c r="D1420" s="156" t="s">
        <v>228</v>
      </c>
      <c r="E1420" s="159" t="s">
        <v>19</v>
      </c>
      <c r="F1420" s="160" t="s">
        <v>2904</v>
      </c>
      <c r="H1420" s="161">
        <v>36</v>
      </c>
      <c r="I1420" s="162"/>
      <c r="L1420" s="158"/>
      <c r="M1420" s="163"/>
      <c r="T1420" s="164"/>
      <c r="AT1420" s="159" t="s">
        <v>228</v>
      </c>
      <c r="AU1420" s="159" t="s">
        <v>82</v>
      </c>
      <c r="AV1420" s="12" t="s">
        <v>82</v>
      </c>
      <c r="AW1420" s="12" t="s">
        <v>35</v>
      </c>
      <c r="AX1420" s="12" t="s">
        <v>73</v>
      </c>
      <c r="AY1420" s="159" t="s">
        <v>141</v>
      </c>
    </row>
    <row r="1421" spans="2:65" s="13" customFormat="1" ht="11.25">
      <c r="B1421" s="165"/>
      <c r="D1421" s="156" t="s">
        <v>228</v>
      </c>
      <c r="E1421" s="166" t="s">
        <v>19</v>
      </c>
      <c r="F1421" s="167" t="s">
        <v>256</v>
      </c>
      <c r="H1421" s="168">
        <v>45</v>
      </c>
      <c r="I1421" s="169"/>
      <c r="L1421" s="165"/>
      <c r="M1421" s="170"/>
      <c r="T1421" s="171"/>
      <c r="AT1421" s="166" t="s">
        <v>228</v>
      </c>
      <c r="AU1421" s="166" t="s">
        <v>82</v>
      </c>
      <c r="AV1421" s="13" t="s">
        <v>95</v>
      </c>
      <c r="AW1421" s="13" t="s">
        <v>35</v>
      </c>
      <c r="AX1421" s="13" t="s">
        <v>78</v>
      </c>
      <c r="AY1421" s="166" t="s">
        <v>141</v>
      </c>
    </row>
    <row r="1422" spans="2:65" s="1" customFormat="1" ht="24.2" customHeight="1">
      <c r="B1422" s="32"/>
      <c r="C1422" s="172" t="s">
        <v>2905</v>
      </c>
      <c r="D1422" s="172" t="s">
        <v>258</v>
      </c>
      <c r="E1422" s="173" t="s">
        <v>2906</v>
      </c>
      <c r="F1422" s="174" t="s">
        <v>2907</v>
      </c>
      <c r="G1422" s="175" t="s">
        <v>344</v>
      </c>
      <c r="H1422" s="176">
        <v>11</v>
      </c>
      <c r="I1422" s="177"/>
      <c r="J1422" s="178">
        <f>ROUND(I1422*H1422,2)</f>
        <v>0</v>
      </c>
      <c r="K1422" s="179"/>
      <c r="L1422" s="180"/>
      <c r="M1422" s="181" t="s">
        <v>19</v>
      </c>
      <c r="N1422" s="182" t="s">
        <v>45</v>
      </c>
      <c r="P1422" s="136">
        <f>O1422*H1422</f>
        <v>0</v>
      </c>
      <c r="Q1422" s="136">
        <v>4.0000000000000001E-3</v>
      </c>
      <c r="R1422" s="136">
        <f>Q1422*H1422</f>
        <v>4.3999999999999997E-2</v>
      </c>
      <c r="S1422" s="136">
        <v>0</v>
      </c>
      <c r="T1422" s="137">
        <f>S1422*H1422</f>
        <v>0</v>
      </c>
      <c r="AR1422" s="138" t="s">
        <v>201</v>
      </c>
      <c r="AT1422" s="138" t="s">
        <v>258</v>
      </c>
      <c r="AU1422" s="138" t="s">
        <v>82</v>
      </c>
      <c r="AY1422" s="17" t="s">
        <v>141</v>
      </c>
      <c r="BE1422" s="139">
        <f>IF(N1422="základní",J1422,0)</f>
        <v>0</v>
      </c>
      <c r="BF1422" s="139">
        <f>IF(N1422="snížená",J1422,0)</f>
        <v>0</v>
      </c>
      <c r="BG1422" s="139">
        <f>IF(N1422="zákl. přenesená",J1422,0)</f>
        <v>0</v>
      </c>
      <c r="BH1422" s="139">
        <f>IF(N1422="sníž. přenesená",J1422,0)</f>
        <v>0</v>
      </c>
      <c r="BI1422" s="139">
        <f>IF(N1422="nulová",J1422,0)</f>
        <v>0</v>
      </c>
      <c r="BJ1422" s="17" t="s">
        <v>82</v>
      </c>
      <c r="BK1422" s="139">
        <f>ROUND(I1422*H1422,2)</f>
        <v>0</v>
      </c>
      <c r="BL1422" s="17" t="s">
        <v>172</v>
      </c>
      <c r="BM1422" s="138" t="s">
        <v>2908</v>
      </c>
    </row>
    <row r="1423" spans="2:65" s="14" customFormat="1" ht="11.25">
      <c r="B1423" s="183"/>
      <c r="D1423" s="156" t="s">
        <v>228</v>
      </c>
      <c r="E1423" s="184" t="s">
        <v>19</v>
      </c>
      <c r="F1423" s="185" t="s">
        <v>2749</v>
      </c>
      <c r="H1423" s="184" t="s">
        <v>19</v>
      </c>
      <c r="I1423" s="186"/>
      <c r="L1423" s="183"/>
      <c r="M1423" s="187"/>
      <c r="T1423" s="188"/>
      <c r="AT1423" s="184" t="s">
        <v>228</v>
      </c>
      <c r="AU1423" s="184" t="s">
        <v>82</v>
      </c>
      <c r="AV1423" s="14" t="s">
        <v>78</v>
      </c>
      <c r="AW1423" s="14" t="s">
        <v>35</v>
      </c>
      <c r="AX1423" s="14" t="s">
        <v>73</v>
      </c>
      <c r="AY1423" s="184" t="s">
        <v>141</v>
      </c>
    </row>
    <row r="1424" spans="2:65" s="12" customFormat="1" ht="11.25">
      <c r="B1424" s="158"/>
      <c r="D1424" s="156" t="s">
        <v>228</v>
      </c>
      <c r="E1424" s="159" t="s">
        <v>19</v>
      </c>
      <c r="F1424" s="160" t="s">
        <v>2909</v>
      </c>
      <c r="H1424" s="161">
        <v>11</v>
      </c>
      <c r="I1424" s="162"/>
      <c r="L1424" s="158"/>
      <c r="M1424" s="163"/>
      <c r="T1424" s="164"/>
      <c r="AT1424" s="159" t="s">
        <v>228</v>
      </c>
      <c r="AU1424" s="159" t="s">
        <v>82</v>
      </c>
      <c r="AV1424" s="12" t="s">
        <v>82</v>
      </c>
      <c r="AW1424" s="12" t="s">
        <v>35</v>
      </c>
      <c r="AX1424" s="12" t="s">
        <v>78</v>
      </c>
      <c r="AY1424" s="159" t="s">
        <v>141</v>
      </c>
    </row>
    <row r="1425" spans="2:65" s="1" customFormat="1" ht="16.5" customHeight="1">
      <c r="B1425" s="32"/>
      <c r="C1425" s="172" t="s">
        <v>2910</v>
      </c>
      <c r="D1425" s="172" t="s">
        <v>258</v>
      </c>
      <c r="E1425" s="173" t="s">
        <v>2911</v>
      </c>
      <c r="F1425" s="174" t="s">
        <v>2912</v>
      </c>
      <c r="G1425" s="175" t="s">
        <v>171</v>
      </c>
      <c r="H1425" s="176">
        <v>8.5</v>
      </c>
      <c r="I1425" s="177"/>
      <c r="J1425" s="178">
        <f>ROUND(I1425*H1425,2)</f>
        <v>0</v>
      </c>
      <c r="K1425" s="179"/>
      <c r="L1425" s="180"/>
      <c r="M1425" s="181" t="s">
        <v>19</v>
      </c>
      <c r="N1425" s="182" t="s">
        <v>45</v>
      </c>
      <c r="P1425" s="136">
        <f>O1425*H1425</f>
        <v>0</v>
      </c>
      <c r="Q1425" s="136">
        <v>1.8E-3</v>
      </c>
      <c r="R1425" s="136">
        <f>Q1425*H1425</f>
        <v>1.5299999999999999E-2</v>
      </c>
      <c r="S1425" s="136">
        <v>0</v>
      </c>
      <c r="T1425" s="137">
        <f>S1425*H1425</f>
        <v>0</v>
      </c>
      <c r="AR1425" s="138" t="s">
        <v>201</v>
      </c>
      <c r="AT1425" s="138" t="s">
        <v>258</v>
      </c>
      <c r="AU1425" s="138" t="s">
        <v>82</v>
      </c>
      <c r="AY1425" s="17" t="s">
        <v>141</v>
      </c>
      <c r="BE1425" s="139">
        <f>IF(N1425="základní",J1425,0)</f>
        <v>0</v>
      </c>
      <c r="BF1425" s="139">
        <f>IF(N1425="snížená",J1425,0)</f>
        <v>0</v>
      </c>
      <c r="BG1425" s="139">
        <f>IF(N1425="zákl. přenesená",J1425,0)</f>
        <v>0</v>
      </c>
      <c r="BH1425" s="139">
        <f>IF(N1425="sníž. přenesená",J1425,0)</f>
        <v>0</v>
      </c>
      <c r="BI1425" s="139">
        <f>IF(N1425="nulová",J1425,0)</f>
        <v>0</v>
      </c>
      <c r="BJ1425" s="17" t="s">
        <v>82</v>
      </c>
      <c r="BK1425" s="139">
        <f>ROUND(I1425*H1425,2)</f>
        <v>0</v>
      </c>
      <c r="BL1425" s="17" t="s">
        <v>172</v>
      </c>
      <c r="BM1425" s="138" t="s">
        <v>2913</v>
      </c>
    </row>
    <row r="1426" spans="2:65" s="1" customFormat="1" ht="24.2" customHeight="1">
      <c r="B1426" s="32"/>
      <c r="C1426" s="126" t="s">
        <v>2914</v>
      </c>
      <c r="D1426" s="126" t="s">
        <v>144</v>
      </c>
      <c r="E1426" s="127" t="s">
        <v>2915</v>
      </c>
      <c r="F1426" s="128" t="s">
        <v>2916</v>
      </c>
      <c r="G1426" s="129" t="s">
        <v>171</v>
      </c>
      <c r="H1426" s="130">
        <v>4.4000000000000004</v>
      </c>
      <c r="I1426" s="131"/>
      <c r="J1426" s="132">
        <f>ROUND(I1426*H1426,2)</f>
        <v>0</v>
      </c>
      <c r="K1426" s="133"/>
      <c r="L1426" s="32"/>
      <c r="M1426" s="134" t="s">
        <v>19</v>
      </c>
      <c r="N1426" s="135" t="s">
        <v>45</v>
      </c>
      <c r="P1426" s="136">
        <f>O1426*H1426</f>
        <v>0</v>
      </c>
      <c r="Q1426" s="136">
        <v>3.0000000000000001E-5</v>
      </c>
      <c r="R1426" s="136">
        <f>Q1426*H1426</f>
        <v>1.3200000000000001E-4</v>
      </c>
      <c r="S1426" s="136">
        <v>0</v>
      </c>
      <c r="T1426" s="137">
        <f>S1426*H1426</f>
        <v>0</v>
      </c>
      <c r="AR1426" s="138" t="s">
        <v>172</v>
      </c>
      <c r="AT1426" s="138" t="s">
        <v>144</v>
      </c>
      <c r="AU1426" s="138" t="s">
        <v>82</v>
      </c>
      <c r="AY1426" s="17" t="s">
        <v>141</v>
      </c>
      <c r="BE1426" s="139">
        <f>IF(N1426="základní",J1426,0)</f>
        <v>0</v>
      </c>
      <c r="BF1426" s="139">
        <f>IF(N1426="snížená",J1426,0)</f>
        <v>0</v>
      </c>
      <c r="BG1426" s="139">
        <f>IF(N1426="zákl. přenesená",J1426,0)</f>
        <v>0</v>
      </c>
      <c r="BH1426" s="139">
        <f>IF(N1426="sníž. přenesená",J1426,0)</f>
        <v>0</v>
      </c>
      <c r="BI1426" s="139">
        <f>IF(N1426="nulová",J1426,0)</f>
        <v>0</v>
      </c>
      <c r="BJ1426" s="17" t="s">
        <v>82</v>
      </c>
      <c r="BK1426" s="139">
        <f>ROUND(I1426*H1426,2)</f>
        <v>0</v>
      </c>
      <c r="BL1426" s="17" t="s">
        <v>172</v>
      </c>
      <c r="BM1426" s="138" t="s">
        <v>2917</v>
      </c>
    </row>
    <row r="1427" spans="2:65" s="1" customFormat="1" ht="11.25">
      <c r="B1427" s="32"/>
      <c r="D1427" s="152" t="s">
        <v>224</v>
      </c>
      <c r="F1427" s="153" t="s">
        <v>2918</v>
      </c>
      <c r="I1427" s="154"/>
      <c r="L1427" s="32"/>
      <c r="M1427" s="155"/>
      <c r="T1427" s="53"/>
      <c r="AT1427" s="17" t="s">
        <v>224</v>
      </c>
      <c r="AU1427" s="17" t="s">
        <v>82</v>
      </c>
    </row>
    <row r="1428" spans="2:65" s="12" customFormat="1" ht="11.25">
      <c r="B1428" s="158"/>
      <c r="D1428" s="156" t="s">
        <v>228</v>
      </c>
      <c r="E1428" s="159" t="s">
        <v>19</v>
      </c>
      <c r="F1428" s="160" t="s">
        <v>2919</v>
      </c>
      <c r="H1428" s="161">
        <v>4.4000000000000004</v>
      </c>
      <c r="I1428" s="162"/>
      <c r="L1428" s="158"/>
      <c r="M1428" s="163"/>
      <c r="T1428" s="164"/>
      <c r="AT1428" s="159" t="s">
        <v>228</v>
      </c>
      <c r="AU1428" s="159" t="s">
        <v>82</v>
      </c>
      <c r="AV1428" s="12" t="s">
        <v>82</v>
      </c>
      <c r="AW1428" s="12" t="s">
        <v>35</v>
      </c>
      <c r="AX1428" s="12" t="s">
        <v>78</v>
      </c>
      <c r="AY1428" s="159" t="s">
        <v>141</v>
      </c>
    </row>
    <row r="1429" spans="2:65" s="1" customFormat="1" ht="16.5" customHeight="1">
      <c r="B1429" s="32"/>
      <c r="C1429" s="172" t="s">
        <v>2633</v>
      </c>
      <c r="D1429" s="172" t="s">
        <v>258</v>
      </c>
      <c r="E1429" s="173" t="s">
        <v>2920</v>
      </c>
      <c r="F1429" s="174" t="s">
        <v>2921</v>
      </c>
      <c r="G1429" s="175" t="s">
        <v>171</v>
      </c>
      <c r="H1429" s="176">
        <v>4.532</v>
      </c>
      <c r="I1429" s="177"/>
      <c r="J1429" s="178">
        <f>ROUND(I1429*H1429,2)</f>
        <v>0</v>
      </c>
      <c r="K1429" s="179"/>
      <c r="L1429" s="180"/>
      <c r="M1429" s="181" t="s">
        <v>19</v>
      </c>
      <c r="N1429" s="182" t="s">
        <v>45</v>
      </c>
      <c r="P1429" s="136">
        <f>O1429*H1429</f>
        <v>0</v>
      </c>
      <c r="Q1429" s="136">
        <v>1.4499999999999999E-3</v>
      </c>
      <c r="R1429" s="136">
        <f>Q1429*H1429</f>
        <v>6.5713999999999998E-3</v>
      </c>
      <c r="S1429" s="136">
        <v>0</v>
      </c>
      <c r="T1429" s="137">
        <f>S1429*H1429</f>
        <v>0</v>
      </c>
      <c r="AR1429" s="138" t="s">
        <v>201</v>
      </c>
      <c r="AT1429" s="138" t="s">
        <v>258</v>
      </c>
      <c r="AU1429" s="138" t="s">
        <v>82</v>
      </c>
      <c r="AY1429" s="17" t="s">
        <v>141</v>
      </c>
      <c r="BE1429" s="139">
        <f>IF(N1429="základní",J1429,0)</f>
        <v>0</v>
      </c>
      <c r="BF1429" s="139">
        <f>IF(N1429="snížená",J1429,0)</f>
        <v>0</v>
      </c>
      <c r="BG1429" s="139">
        <f>IF(N1429="zákl. přenesená",J1429,0)</f>
        <v>0</v>
      </c>
      <c r="BH1429" s="139">
        <f>IF(N1429="sníž. přenesená",J1429,0)</f>
        <v>0</v>
      </c>
      <c r="BI1429" s="139">
        <f>IF(N1429="nulová",J1429,0)</f>
        <v>0</v>
      </c>
      <c r="BJ1429" s="17" t="s">
        <v>82</v>
      </c>
      <c r="BK1429" s="139">
        <f>ROUND(I1429*H1429,2)</f>
        <v>0</v>
      </c>
      <c r="BL1429" s="17" t="s">
        <v>172</v>
      </c>
      <c r="BM1429" s="138" t="s">
        <v>2922</v>
      </c>
    </row>
    <row r="1430" spans="2:65" s="12" customFormat="1" ht="11.25">
      <c r="B1430" s="158"/>
      <c r="D1430" s="156" t="s">
        <v>228</v>
      </c>
      <c r="F1430" s="160" t="s">
        <v>2923</v>
      </c>
      <c r="H1430" s="161">
        <v>4.532</v>
      </c>
      <c r="I1430" s="162"/>
      <c r="L1430" s="158"/>
      <c r="M1430" s="163"/>
      <c r="T1430" s="164"/>
      <c r="AT1430" s="159" t="s">
        <v>228</v>
      </c>
      <c r="AU1430" s="159" t="s">
        <v>82</v>
      </c>
      <c r="AV1430" s="12" t="s">
        <v>82</v>
      </c>
      <c r="AW1430" s="12" t="s">
        <v>4</v>
      </c>
      <c r="AX1430" s="12" t="s">
        <v>78</v>
      </c>
      <c r="AY1430" s="159" t="s">
        <v>141</v>
      </c>
    </row>
    <row r="1431" spans="2:65" s="1" customFormat="1" ht="24.2" customHeight="1">
      <c r="B1431" s="32"/>
      <c r="C1431" s="126" t="s">
        <v>2924</v>
      </c>
      <c r="D1431" s="126" t="s">
        <v>144</v>
      </c>
      <c r="E1431" s="127" t="s">
        <v>2925</v>
      </c>
      <c r="F1431" s="128" t="s">
        <v>2926</v>
      </c>
      <c r="G1431" s="129" t="s">
        <v>162</v>
      </c>
      <c r="H1431" s="130">
        <v>100.7</v>
      </c>
      <c r="I1431" s="131"/>
      <c r="J1431" s="132">
        <f>ROUND(I1431*H1431,2)</f>
        <v>0</v>
      </c>
      <c r="K1431" s="133"/>
      <c r="L1431" s="32"/>
      <c r="M1431" s="134" t="s">
        <v>19</v>
      </c>
      <c r="N1431" s="135" t="s">
        <v>45</v>
      </c>
      <c r="P1431" s="136">
        <f>O1431*H1431</f>
        <v>0</v>
      </c>
      <c r="Q1431" s="136">
        <v>0</v>
      </c>
      <c r="R1431" s="136">
        <f>Q1431*H1431</f>
        <v>0</v>
      </c>
      <c r="S1431" s="136">
        <v>4.5080000000000002E-2</v>
      </c>
      <c r="T1431" s="137">
        <f>S1431*H1431</f>
        <v>4.5395560000000001</v>
      </c>
      <c r="AR1431" s="138" t="s">
        <v>172</v>
      </c>
      <c r="AT1431" s="138" t="s">
        <v>144</v>
      </c>
      <c r="AU1431" s="138" t="s">
        <v>82</v>
      </c>
      <c r="AY1431" s="17" t="s">
        <v>141</v>
      </c>
      <c r="BE1431" s="139">
        <f>IF(N1431="základní",J1431,0)</f>
        <v>0</v>
      </c>
      <c r="BF1431" s="139">
        <f>IF(N1431="snížená",J1431,0)</f>
        <v>0</v>
      </c>
      <c r="BG1431" s="139">
        <f>IF(N1431="zákl. přenesená",J1431,0)</f>
        <v>0</v>
      </c>
      <c r="BH1431" s="139">
        <f>IF(N1431="sníž. přenesená",J1431,0)</f>
        <v>0</v>
      </c>
      <c r="BI1431" s="139">
        <f>IF(N1431="nulová",J1431,0)</f>
        <v>0</v>
      </c>
      <c r="BJ1431" s="17" t="s">
        <v>82</v>
      </c>
      <c r="BK1431" s="139">
        <f>ROUND(I1431*H1431,2)</f>
        <v>0</v>
      </c>
      <c r="BL1431" s="17" t="s">
        <v>172</v>
      </c>
      <c r="BM1431" s="138" t="s">
        <v>2927</v>
      </c>
    </row>
    <row r="1432" spans="2:65" s="1" customFormat="1" ht="11.25">
      <c r="B1432" s="32"/>
      <c r="D1432" s="152" t="s">
        <v>224</v>
      </c>
      <c r="F1432" s="153" t="s">
        <v>2928</v>
      </c>
      <c r="I1432" s="154"/>
      <c r="L1432" s="32"/>
      <c r="M1432" s="155"/>
      <c r="T1432" s="53"/>
      <c r="AT1432" s="17" t="s">
        <v>224</v>
      </c>
      <c r="AU1432" s="17" t="s">
        <v>82</v>
      </c>
    </row>
    <row r="1433" spans="2:65" s="12" customFormat="1" ht="11.25">
      <c r="B1433" s="158"/>
      <c r="D1433" s="156" t="s">
        <v>228</v>
      </c>
      <c r="E1433" s="159" t="s">
        <v>19</v>
      </c>
      <c r="F1433" s="160" t="s">
        <v>2929</v>
      </c>
      <c r="H1433" s="161">
        <v>100.648</v>
      </c>
      <c r="I1433" s="162"/>
      <c r="L1433" s="158"/>
      <c r="M1433" s="163"/>
      <c r="T1433" s="164"/>
      <c r="AT1433" s="159" t="s">
        <v>228</v>
      </c>
      <c r="AU1433" s="159" t="s">
        <v>82</v>
      </c>
      <c r="AV1433" s="12" t="s">
        <v>82</v>
      </c>
      <c r="AW1433" s="12" t="s">
        <v>35</v>
      </c>
      <c r="AX1433" s="12" t="s">
        <v>73</v>
      </c>
      <c r="AY1433" s="159" t="s">
        <v>141</v>
      </c>
    </row>
    <row r="1434" spans="2:65" s="12" customFormat="1" ht="11.25">
      <c r="B1434" s="158"/>
      <c r="D1434" s="156" t="s">
        <v>228</v>
      </c>
      <c r="E1434" s="159" t="s">
        <v>19</v>
      </c>
      <c r="F1434" s="160" t="s">
        <v>2883</v>
      </c>
      <c r="H1434" s="161">
        <v>100.7</v>
      </c>
      <c r="I1434" s="162"/>
      <c r="L1434" s="158"/>
      <c r="M1434" s="163"/>
      <c r="T1434" s="164"/>
      <c r="AT1434" s="159" t="s">
        <v>228</v>
      </c>
      <c r="AU1434" s="159" t="s">
        <v>82</v>
      </c>
      <c r="AV1434" s="12" t="s">
        <v>82</v>
      </c>
      <c r="AW1434" s="12" t="s">
        <v>35</v>
      </c>
      <c r="AX1434" s="12" t="s">
        <v>78</v>
      </c>
      <c r="AY1434" s="159" t="s">
        <v>141</v>
      </c>
    </row>
    <row r="1435" spans="2:65" s="1" customFormat="1" ht="24.2" customHeight="1">
      <c r="B1435" s="32"/>
      <c r="C1435" s="126" t="s">
        <v>2930</v>
      </c>
      <c r="D1435" s="126" t="s">
        <v>144</v>
      </c>
      <c r="E1435" s="127" t="s">
        <v>2931</v>
      </c>
      <c r="F1435" s="128" t="s">
        <v>2932</v>
      </c>
      <c r="G1435" s="129" t="s">
        <v>162</v>
      </c>
      <c r="H1435" s="130">
        <v>100.7</v>
      </c>
      <c r="I1435" s="131"/>
      <c r="J1435" s="132">
        <f>ROUND(I1435*H1435,2)</f>
        <v>0</v>
      </c>
      <c r="K1435" s="133"/>
      <c r="L1435" s="32"/>
      <c r="M1435" s="134" t="s">
        <v>19</v>
      </c>
      <c r="N1435" s="135" t="s">
        <v>45</v>
      </c>
      <c r="P1435" s="136">
        <f>O1435*H1435</f>
        <v>0</v>
      </c>
      <c r="Q1435" s="136">
        <v>0</v>
      </c>
      <c r="R1435" s="136">
        <f>Q1435*H1435</f>
        <v>0</v>
      </c>
      <c r="S1435" s="136">
        <v>0</v>
      </c>
      <c r="T1435" s="137">
        <f>S1435*H1435</f>
        <v>0</v>
      </c>
      <c r="AR1435" s="138" t="s">
        <v>172</v>
      </c>
      <c r="AT1435" s="138" t="s">
        <v>144</v>
      </c>
      <c r="AU1435" s="138" t="s">
        <v>82</v>
      </c>
      <c r="AY1435" s="17" t="s">
        <v>141</v>
      </c>
      <c r="BE1435" s="139">
        <f>IF(N1435="základní",J1435,0)</f>
        <v>0</v>
      </c>
      <c r="BF1435" s="139">
        <f>IF(N1435="snížená",J1435,0)</f>
        <v>0</v>
      </c>
      <c r="BG1435" s="139">
        <f>IF(N1435="zákl. přenesená",J1435,0)</f>
        <v>0</v>
      </c>
      <c r="BH1435" s="139">
        <f>IF(N1435="sníž. přenesená",J1435,0)</f>
        <v>0</v>
      </c>
      <c r="BI1435" s="139">
        <f>IF(N1435="nulová",J1435,0)</f>
        <v>0</v>
      </c>
      <c r="BJ1435" s="17" t="s">
        <v>82</v>
      </c>
      <c r="BK1435" s="139">
        <f>ROUND(I1435*H1435,2)</f>
        <v>0</v>
      </c>
      <c r="BL1435" s="17" t="s">
        <v>172</v>
      </c>
      <c r="BM1435" s="138" t="s">
        <v>2933</v>
      </c>
    </row>
    <row r="1436" spans="2:65" s="1" customFormat="1" ht="11.25">
      <c r="B1436" s="32"/>
      <c r="D1436" s="152" t="s">
        <v>224</v>
      </c>
      <c r="F1436" s="153" t="s">
        <v>2934</v>
      </c>
      <c r="I1436" s="154"/>
      <c r="L1436" s="32"/>
      <c r="M1436" s="155"/>
      <c r="T1436" s="53"/>
      <c r="AT1436" s="17" t="s">
        <v>224</v>
      </c>
      <c r="AU1436" s="17" t="s">
        <v>82</v>
      </c>
    </row>
    <row r="1437" spans="2:65" s="1" customFormat="1" ht="33" customHeight="1">
      <c r="B1437" s="32"/>
      <c r="C1437" s="126" t="s">
        <v>2935</v>
      </c>
      <c r="D1437" s="126" t="s">
        <v>144</v>
      </c>
      <c r="E1437" s="127" t="s">
        <v>2936</v>
      </c>
      <c r="F1437" s="128" t="s">
        <v>2937</v>
      </c>
      <c r="G1437" s="129" t="s">
        <v>171</v>
      </c>
      <c r="H1437" s="130">
        <v>41</v>
      </c>
      <c r="I1437" s="131"/>
      <c r="J1437" s="132">
        <f>ROUND(I1437*H1437,2)</f>
        <v>0</v>
      </c>
      <c r="K1437" s="133"/>
      <c r="L1437" s="32"/>
      <c r="M1437" s="134" t="s">
        <v>19</v>
      </c>
      <c r="N1437" s="135" t="s">
        <v>45</v>
      </c>
      <c r="P1437" s="136">
        <f>O1437*H1437</f>
        <v>0</v>
      </c>
      <c r="Q1437" s="136">
        <v>0</v>
      </c>
      <c r="R1437" s="136">
        <f>Q1437*H1437</f>
        <v>0</v>
      </c>
      <c r="S1437" s="136">
        <v>1.392E-2</v>
      </c>
      <c r="T1437" s="137">
        <f>S1437*H1437</f>
        <v>0.57072000000000001</v>
      </c>
      <c r="AR1437" s="138" t="s">
        <v>172</v>
      </c>
      <c r="AT1437" s="138" t="s">
        <v>144</v>
      </c>
      <c r="AU1437" s="138" t="s">
        <v>82</v>
      </c>
      <c r="AY1437" s="17" t="s">
        <v>141</v>
      </c>
      <c r="BE1437" s="139">
        <f>IF(N1437="základní",J1437,0)</f>
        <v>0</v>
      </c>
      <c r="BF1437" s="139">
        <f>IF(N1437="snížená",J1437,0)</f>
        <v>0</v>
      </c>
      <c r="BG1437" s="139">
        <f>IF(N1437="zákl. přenesená",J1437,0)</f>
        <v>0</v>
      </c>
      <c r="BH1437" s="139">
        <f>IF(N1437="sníž. přenesená",J1437,0)</f>
        <v>0</v>
      </c>
      <c r="BI1437" s="139">
        <f>IF(N1437="nulová",J1437,0)</f>
        <v>0</v>
      </c>
      <c r="BJ1437" s="17" t="s">
        <v>82</v>
      </c>
      <c r="BK1437" s="139">
        <f>ROUND(I1437*H1437,2)</f>
        <v>0</v>
      </c>
      <c r="BL1437" s="17" t="s">
        <v>172</v>
      </c>
      <c r="BM1437" s="138" t="s">
        <v>2938</v>
      </c>
    </row>
    <row r="1438" spans="2:65" s="1" customFormat="1" ht="11.25">
      <c r="B1438" s="32"/>
      <c r="D1438" s="152" t="s">
        <v>224</v>
      </c>
      <c r="F1438" s="153" t="s">
        <v>2939</v>
      </c>
      <c r="I1438" s="154"/>
      <c r="L1438" s="32"/>
      <c r="M1438" s="155"/>
      <c r="T1438" s="53"/>
      <c r="AT1438" s="17" t="s">
        <v>224</v>
      </c>
      <c r="AU1438" s="17" t="s">
        <v>82</v>
      </c>
    </row>
    <row r="1439" spans="2:65" s="12" customFormat="1" ht="11.25">
      <c r="B1439" s="158"/>
      <c r="D1439" s="156" t="s">
        <v>228</v>
      </c>
      <c r="E1439" s="159" t="s">
        <v>19</v>
      </c>
      <c r="F1439" s="160" t="s">
        <v>2940</v>
      </c>
      <c r="H1439" s="161">
        <v>4.58</v>
      </c>
      <c r="I1439" s="162"/>
      <c r="L1439" s="158"/>
      <c r="M1439" s="163"/>
      <c r="T1439" s="164"/>
      <c r="AT1439" s="159" t="s">
        <v>228</v>
      </c>
      <c r="AU1439" s="159" t="s">
        <v>82</v>
      </c>
      <c r="AV1439" s="12" t="s">
        <v>82</v>
      </c>
      <c r="AW1439" s="12" t="s">
        <v>35</v>
      </c>
      <c r="AX1439" s="12" t="s">
        <v>73</v>
      </c>
      <c r="AY1439" s="159" t="s">
        <v>141</v>
      </c>
    </row>
    <row r="1440" spans="2:65" s="12" customFormat="1" ht="11.25">
      <c r="B1440" s="158"/>
      <c r="D1440" s="156" t="s">
        <v>228</v>
      </c>
      <c r="E1440" s="159" t="s">
        <v>19</v>
      </c>
      <c r="F1440" s="160" t="s">
        <v>2904</v>
      </c>
      <c r="H1440" s="161">
        <v>36</v>
      </c>
      <c r="I1440" s="162"/>
      <c r="L1440" s="158"/>
      <c r="M1440" s="163"/>
      <c r="T1440" s="164"/>
      <c r="AT1440" s="159" t="s">
        <v>228</v>
      </c>
      <c r="AU1440" s="159" t="s">
        <v>82</v>
      </c>
      <c r="AV1440" s="12" t="s">
        <v>82</v>
      </c>
      <c r="AW1440" s="12" t="s">
        <v>35</v>
      </c>
      <c r="AX1440" s="12" t="s">
        <v>73</v>
      </c>
      <c r="AY1440" s="159" t="s">
        <v>141</v>
      </c>
    </row>
    <row r="1441" spans="2:65" s="13" customFormat="1" ht="11.25">
      <c r="B1441" s="165"/>
      <c r="D1441" s="156" t="s">
        <v>228</v>
      </c>
      <c r="E1441" s="166" t="s">
        <v>19</v>
      </c>
      <c r="F1441" s="167" t="s">
        <v>256</v>
      </c>
      <c r="H1441" s="168">
        <v>40.58</v>
      </c>
      <c r="I1441" s="169"/>
      <c r="L1441" s="165"/>
      <c r="M1441" s="170"/>
      <c r="T1441" s="171"/>
      <c r="AT1441" s="166" t="s">
        <v>228</v>
      </c>
      <c r="AU1441" s="166" t="s">
        <v>82</v>
      </c>
      <c r="AV1441" s="13" t="s">
        <v>95</v>
      </c>
      <c r="AW1441" s="13" t="s">
        <v>35</v>
      </c>
      <c r="AX1441" s="13" t="s">
        <v>73</v>
      </c>
      <c r="AY1441" s="166" t="s">
        <v>141</v>
      </c>
    </row>
    <row r="1442" spans="2:65" s="12" customFormat="1" ht="11.25">
      <c r="B1442" s="158"/>
      <c r="D1442" s="156" t="s">
        <v>228</v>
      </c>
      <c r="E1442" s="159" t="s">
        <v>19</v>
      </c>
      <c r="F1442" s="160" t="s">
        <v>551</v>
      </c>
      <c r="H1442" s="161">
        <v>41</v>
      </c>
      <c r="I1442" s="162"/>
      <c r="L1442" s="158"/>
      <c r="M1442" s="163"/>
      <c r="T1442" s="164"/>
      <c r="AT1442" s="159" t="s">
        <v>228</v>
      </c>
      <c r="AU1442" s="159" t="s">
        <v>82</v>
      </c>
      <c r="AV1442" s="12" t="s">
        <v>82</v>
      </c>
      <c r="AW1442" s="12" t="s">
        <v>35</v>
      </c>
      <c r="AX1442" s="12" t="s">
        <v>78</v>
      </c>
      <c r="AY1442" s="159" t="s">
        <v>141</v>
      </c>
    </row>
    <row r="1443" spans="2:65" s="1" customFormat="1" ht="24.2" customHeight="1">
      <c r="B1443" s="32"/>
      <c r="C1443" s="126" t="s">
        <v>2941</v>
      </c>
      <c r="D1443" s="126" t="s">
        <v>144</v>
      </c>
      <c r="E1443" s="127" t="s">
        <v>2942</v>
      </c>
      <c r="F1443" s="128" t="s">
        <v>2943</v>
      </c>
      <c r="G1443" s="129" t="s">
        <v>171</v>
      </c>
      <c r="H1443" s="130">
        <v>41</v>
      </c>
      <c r="I1443" s="131"/>
      <c r="J1443" s="132">
        <f>ROUND(I1443*H1443,2)</f>
        <v>0</v>
      </c>
      <c r="K1443" s="133"/>
      <c r="L1443" s="32"/>
      <c r="M1443" s="134" t="s">
        <v>19</v>
      </c>
      <c r="N1443" s="135" t="s">
        <v>45</v>
      </c>
      <c r="P1443" s="136">
        <f>O1443*H1443</f>
        <v>0</v>
      </c>
      <c r="Q1443" s="136">
        <v>0</v>
      </c>
      <c r="R1443" s="136">
        <f>Q1443*H1443</f>
        <v>0</v>
      </c>
      <c r="S1443" s="136">
        <v>0</v>
      </c>
      <c r="T1443" s="137">
        <f>S1443*H1443</f>
        <v>0</v>
      </c>
      <c r="AR1443" s="138" t="s">
        <v>172</v>
      </c>
      <c r="AT1443" s="138" t="s">
        <v>144</v>
      </c>
      <c r="AU1443" s="138" t="s">
        <v>82</v>
      </c>
      <c r="AY1443" s="17" t="s">
        <v>141</v>
      </c>
      <c r="BE1443" s="139">
        <f>IF(N1443="základní",J1443,0)</f>
        <v>0</v>
      </c>
      <c r="BF1443" s="139">
        <f>IF(N1443="snížená",J1443,0)</f>
        <v>0</v>
      </c>
      <c r="BG1443" s="139">
        <f>IF(N1443="zákl. přenesená",J1443,0)</f>
        <v>0</v>
      </c>
      <c r="BH1443" s="139">
        <f>IF(N1443="sníž. přenesená",J1443,0)</f>
        <v>0</v>
      </c>
      <c r="BI1443" s="139">
        <f>IF(N1443="nulová",J1443,0)</f>
        <v>0</v>
      </c>
      <c r="BJ1443" s="17" t="s">
        <v>82</v>
      </c>
      <c r="BK1443" s="139">
        <f>ROUND(I1443*H1443,2)</f>
        <v>0</v>
      </c>
      <c r="BL1443" s="17" t="s">
        <v>172</v>
      </c>
      <c r="BM1443" s="138" t="s">
        <v>2944</v>
      </c>
    </row>
    <row r="1444" spans="2:65" s="1" customFormat="1" ht="11.25">
      <c r="B1444" s="32"/>
      <c r="D1444" s="152" t="s">
        <v>224</v>
      </c>
      <c r="F1444" s="153" t="s">
        <v>2945</v>
      </c>
      <c r="I1444" s="154"/>
      <c r="L1444" s="32"/>
      <c r="M1444" s="155"/>
      <c r="T1444" s="53"/>
      <c r="AT1444" s="17" t="s">
        <v>224</v>
      </c>
      <c r="AU1444" s="17" t="s">
        <v>82</v>
      </c>
    </row>
    <row r="1445" spans="2:65" s="1" customFormat="1" ht="16.5" customHeight="1">
      <c r="B1445" s="32"/>
      <c r="C1445" s="126" t="s">
        <v>2946</v>
      </c>
      <c r="D1445" s="126" t="s">
        <v>144</v>
      </c>
      <c r="E1445" s="127" t="s">
        <v>2947</v>
      </c>
      <c r="F1445" s="128" t="s">
        <v>2948</v>
      </c>
      <c r="G1445" s="129" t="s">
        <v>162</v>
      </c>
      <c r="H1445" s="130">
        <v>100.7</v>
      </c>
      <c r="I1445" s="131"/>
      <c r="J1445" s="132">
        <f>ROUND(I1445*H1445,2)</f>
        <v>0</v>
      </c>
      <c r="K1445" s="133"/>
      <c r="L1445" s="32"/>
      <c r="M1445" s="134" t="s">
        <v>19</v>
      </c>
      <c r="N1445" s="135" t="s">
        <v>45</v>
      </c>
      <c r="P1445" s="136">
        <f>O1445*H1445</f>
        <v>0</v>
      </c>
      <c r="Q1445" s="136">
        <v>0</v>
      </c>
      <c r="R1445" s="136">
        <f>Q1445*H1445</f>
        <v>0</v>
      </c>
      <c r="S1445" s="136">
        <v>0</v>
      </c>
      <c r="T1445" s="137">
        <f>S1445*H1445</f>
        <v>0</v>
      </c>
      <c r="AR1445" s="138" t="s">
        <v>172</v>
      </c>
      <c r="AT1445" s="138" t="s">
        <v>144</v>
      </c>
      <c r="AU1445" s="138" t="s">
        <v>82</v>
      </c>
      <c r="AY1445" s="17" t="s">
        <v>141</v>
      </c>
      <c r="BE1445" s="139">
        <f>IF(N1445="základní",J1445,0)</f>
        <v>0</v>
      </c>
      <c r="BF1445" s="139">
        <f>IF(N1445="snížená",J1445,0)</f>
        <v>0</v>
      </c>
      <c r="BG1445" s="139">
        <f>IF(N1445="zákl. přenesená",J1445,0)</f>
        <v>0</v>
      </c>
      <c r="BH1445" s="139">
        <f>IF(N1445="sníž. přenesená",J1445,0)</f>
        <v>0</v>
      </c>
      <c r="BI1445" s="139">
        <f>IF(N1445="nulová",J1445,0)</f>
        <v>0</v>
      </c>
      <c r="BJ1445" s="17" t="s">
        <v>82</v>
      </c>
      <c r="BK1445" s="139">
        <f>ROUND(I1445*H1445,2)</f>
        <v>0</v>
      </c>
      <c r="BL1445" s="17" t="s">
        <v>172</v>
      </c>
      <c r="BM1445" s="138" t="s">
        <v>2949</v>
      </c>
    </row>
    <row r="1446" spans="2:65" s="1" customFormat="1" ht="11.25">
      <c r="B1446" s="32"/>
      <c r="D1446" s="152" t="s">
        <v>224</v>
      </c>
      <c r="F1446" s="153" t="s">
        <v>2950</v>
      </c>
      <c r="I1446" s="154"/>
      <c r="L1446" s="32"/>
      <c r="M1446" s="155"/>
      <c r="T1446" s="53"/>
      <c r="AT1446" s="17" t="s">
        <v>224</v>
      </c>
      <c r="AU1446" s="17" t="s">
        <v>82</v>
      </c>
    </row>
    <row r="1447" spans="2:65" s="1" customFormat="1" ht="24.2" customHeight="1">
      <c r="B1447" s="32"/>
      <c r="C1447" s="126" t="s">
        <v>2951</v>
      </c>
      <c r="D1447" s="126" t="s">
        <v>144</v>
      </c>
      <c r="E1447" s="127" t="s">
        <v>2952</v>
      </c>
      <c r="F1447" s="128" t="s">
        <v>2953</v>
      </c>
      <c r="G1447" s="129" t="s">
        <v>171</v>
      </c>
      <c r="H1447" s="130">
        <v>41</v>
      </c>
      <c r="I1447" s="131"/>
      <c r="J1447" s="132">
        <f>ROUND(I1447*H1447,2)</f>
        <v>0</v>
      </c>
      <c r="K1447" s="133"/>
      <c r="L1447" s="32"/>
      <c r="M1447" s="134" t="s">
        <v>19</v>
      </c>
      <c r="N1447" s="135" t="s">
        <v>45</v>
      </c>
      <c r="P1447" s="136">
        <f>O1447*H1447</f>
        <v>0</v>
      </c>
      <c r="Q1447" s="136">
        <v>0</v>
      </c>
      <c r="R1447" s="136">
        <f>Q1447*H1447</f>
        <v>0</v>
      </c>
      <c r="S1447" s="136">
        <v>0</v>
      </c>
      <c r="T1447" s="137">
        <f>S1447*H1447</f>
        <v>0</v>
      </c>
      <c r="AR1447" s="138" t="s">
        <v>172</v>
      </c>
      <c r="AT1447" s="138" t="s">
        <v>144</v>
      </c>
      <c r="AU1447" s="138" t="s">
        <v>82</v>
      </c>
      <c r="AY1447" s="17" t="s">
        <v>141</v>
      </c>
      <c r="BE1447" s="139">
        <f>IF(N1447="základní",J1447,0)</f>
        <v>0</v>
      </c>
      <c r="BF1447" s="139">
        <f>IF(N1447="snížená",J1447,0)</f>
        <v>0</v>
      </c>
      <c r="BG1447" s="139">
        <f>IF(N1447="zákl. přenesená",J1447,0)</f>
        <v>0</v>
      </c>
      <c r="BH1447" s="139">
        <f>IF(N1447="sníž. přenesená",J1447,0)</f>
        <v>0</v>
      </c>
      <c r="BI1447" s="139">
        <f>IF(N1447="nulová",J1447,0)</f>
        <v>0</v>
      </c>
      <c r="BJ1447" s="17" t="s">
        <v>82</v>
      </c>
      <c r="BK1447" s="139">
        <f>ROUND(I1447*H1447,2)</f>
        <v>0</v>
      </c>
      <c r="BL1447" s="17" t="s">
        <v>172</v>
      </c>
      <c r="BM1447" s="138" t="s">
        <v>2954</v>
      </c>
    </row>
    <row r="1448" spans="2:65" s="1" customFormat="1" ht="11.25">
      <c r="B1448" s="32"/>
      <c r="D1448" s="152" t="s">
        <v>224</v>
      </c>
      <c r="F1448" s="153" t="s">
        <v>2955</v>
      </c>
      <c r="I1448" s="154"/>
      <c r="L1448" s="32"/>
      <c r="M1448" s="155"/>
      <c r="T1448" s="53"/>
      <c r="AT1448" s="17" t="s">
        <v>224</v>
      </c>
      <c r="AU1448" s="17" t="s">
        <v>82</v>
      </c>
    </row>
    <row r="1449" spans="2:65" s="1" customFormat="1" ht="33" customHeight="1">
      <c r="B1449" s="32"/>
      <c r="C1449" s="126" t="s">
        <v>2956</v>
      </c>
      <c r="D1449" s="126" t="s">
        <v>144</v>
      </c>
      <c r="E1449" s="127" t="s">
        <v>2957</v>
      </c>
      <c r="F1449" s="128" t="s">
        <v>2958</v>
      </c>
      <c r="G1449" s="129" t="s">
        <v>162</v>
      </c>
      <c r="H1449" s="130">
        <v>92</v>
      </c>
      <c r="I1449" s="131"/>
      <c r="J1449" s="132">
        <f>ROUND(I1449*H1449,2)</f>
        <v>0</v>
      </c>
      <c r="K1449" s="133"/>
      <c r="L1449" s="32"/>
      <c r="M1449" s="134" t="s">
        <v>19</v>
      </c>
      <c r="N1449" s="135" t="s">
        <v>45</v>
      </c>
      <c r="P1449" s="136">
        <f>O1449*H1449</f>
        <v>0</v>
      </c>
      <c r="Q1449" s="136">
        <v>0</v>
      </c>
      <c r="R1449" s="136">
        <f>Q1449*H1449</f>
        <v>0</v>
      </c>
      <c r="S1449" s="136">
        <v>0</v>
      </c>
      <c r="T1449" s="137">
        <f>S1449*H1449</f>
        <v>0</v>
      </c>
      <c r="AR1449" s="138" t="s">
        <v>172</v>
      </c>
      <c r="AT1449" s="138" t="s">
        <v>144</v>
      </c>
      <c r="AU1449" s="138" t="s">
        <v>82</v>
      </c>
      <c r="AY1449" s="17" t="s">
        <v>141</v>
      </c>
      <c r="BE1449" s="139">
        <f>IF(N1449="základní",J1449,0)</f>
        <v>0</v>
      </c>
      <c r="BF1449" s="139">
        <f>IF(N1449="snížená",J1449,0)</f>
        <v>0</v>
      </c>
      <c r="BG1449" s="139">
        <f>IF(N1449="zákl. přenesená",J1449,0)</f>
        <v>0</v>
      </c>
      <c r="BH1449" s="139">
        <f>IF(N1449="sníž. přenesená",J1449,0)</f>
        <v>0</v>
      </c>
      <c r="BI1449" s="139">
        <f>IF(N1449="nulová",J1449,0)</f>
        <v>0</v>
      </c>
      <c r="BJ1449" s="17" t="s">
        <v>82</v>
      </c>
      <c r="BK1449" s="139">
        <f>ROUND(I1449*H1449,2)</f>
        <v>0</v>
      </c>
      <c r="BL1449" s="17" t="s">
        <v>172</v>
      </c>
      <c r="BM1449" s="138" t="s">
        <v>2959</v>
      </c>
    </row>
    <row r="1450" spans="2:65" s="1" customFormat="1" ht="11.25">
      <c r="B1450" s="32"/>
      <c r="D1450" s="152" t="s">
        <v>224</v>
      </c>
      <c r="F1450" s="153" t="s">
        <v>2960</v>
      </c>
      <c r="I1450" s="154"/>
      <c r="L1450" s="32"/>
      <c r="M1450" s="155"/>
      <c r="T1450" s="53"/>
      <c r="AT1450" s="17" t="s">
        <v>224</v>
      </c>
      <c r="AU1450" s="17" t="s">
        <v>82</v>
      </c>
    </row>
    <row r="1451" spans="2:65" s="1" customFormat="1" ht="24.2" customHeight="1">
      <c r="B1451" s="32"/>
      <c r="C1451" s="172" t="s">
        <v>2961</v>
      </c>
      <c r="D1451" s="172" t="s">
        <v>258</v>
      </c>
      <c r="E1451" s="173" t="s">
        <v>2962</v>
      </c>
      <c r="F1451" s="174" t="s">
        <v>2963</v>
      </c>
      <c r="G1451" s="175" t="s">
        <v>162</v>
      </c>
      <c r="H1451" s="176">
        <v>101.2</v>
      </c>
      <c r="I1451" s="177"/>
      <c r="J1451" s="178">
        <f>ROUND(I1451*H1451,2)</f>
        <v>0</v>
      </c>
      <c r="K1451" s="179"/>
      <c r="L1451" s="180"/>
      <c r="M1451" s="181" t="s">
        <v>19</v>
      </c>
      <c r="N1451" s="182" t="s">
        <v>45</v>
      </c>
      <c r="P1451" s="136">
        <f>O1451*H1451</f>
        <v>0</v>
      </c>
      <c r="Q1451" s="136">
        <v>1.2999999999999999E-4</v>
      </c>
      <c r="R1451" s="136">
        <f>Q1451*H1451</f>
        <v>1.3155999999999999E-2</v>
      </c>
      <c r="S1451" s="136">
        <v>0</v>
      </c>
      <c r="T1451" s="137">
        <f>S1451*H1451</f>
        <v>0</v>
      </c>
      <c r="AR1451" s="138" t="s">
        <v>201</v>
      </c>
      <c r="AT1451" s="138" t="s">
        <v>258</v>
      </c>
      <c r="AU1451" s="138" t="s">
        <v>82</v>
      </c>
      <c r="AY1451" s="17" t="s">
        <v>141</v>
      </c>
      <c r="BE1451" s="139">
        <f>IF(N1451="základní",J1451,0)</f>
        <v>0</v>
      </c>
      <c r="BF1451" s="139">
        <f>IF(N1451="snížená",J1451,0)</f>
        <v>0</v>
      </c>
      <c r="BG1451" s="139">
        <f>IF(N1451="zákl. přenesená",J1451,0)</f>
        <v>0</v>
      </c>
      <c r="BH1451" s="139">
        <f>IF(N1451="sníž. přenesená",J1451,0)</f>
        <v>0</v>
      </c>
      <c r="BI1451" s="139">
        <f>IF(N1451="nulová",J1451,0)</f>
        <v>0</v>
      </c>
      <c r="BJ1451" s="17" t="s">
        <v>82</v>
      </c>
      <c r="BK1451" s="139">
        <f>ROUND(I1451*H1451,2)</f>
        <v>0</v>
      </c>
      <c r="BL1451" s="17" t="s">
        <v>172</v>
      </c>
      <c r="BM1451" s="138" t="s">
        <v>2964</v>
      </c>
    </row>
    <row r="1452" spans="2:65" s="12" customFormat="1" ht="11.25">
      <c r="B1452" s="158"/>
      <c r="D1452" s="156" t="s">
        <v>228</v>
      </c>
      <c r="F1452" s="160" t="s">
        <v>2965</v>
      </c>
      <c r="H1452" s="161">
        <v>101.2</v>
      </c>
      <c r="I1452" s="162"/>
      <c r="L1452" s="158"/>
      <c r="M1452" s="163"/>
      <c r="T1452" s="164"/>
      <c r="AT1452" s="159" t="s">
        <v>228</v>
      </c>
      <c r="AU1452" s="159" t="s">
        <v>82</v>
      </c>
      <c r="AV1452" s="12" t="s">
        <v>82</v>
      </c>
      <c r="AW1452" s="12" t="s">
        <v>4</v>
      </c>
      <c r="AX1452" s="12" t="s">
        <v>78</v>
      </c>
      <c r="AY1452" s="159" t="s">
        <v>141</v>
      </c>
    </row>
    <row r="1453" spans="2:65" s="1" customFormat="1" ht="33" customHeight="1">
      <c r="B1453" s="32"/>
      <c r="C1453" s="126" t="s">
        <v>2966</v>
      </c>
      <c r="D1453" s="126" t="s">
        <v>144</v>
      </c>
      <c r="E1453" s="127" t="s">
        <v>2967</v>
      </c>
      <c r="F1453" s="128" t="s">
        <v>2968</v>
      </c>
      <c r="G1453" s="129" t="s">
        <v>344</v>
      </c>
      <c r="H1453" s="130">
        <v>6</v>
      </c>
      <c r="I1453" s="131"/>
      <c r="J1453" s="132">
        <f>ROUND(I1453*H1453,2)</f>
        <v>0</v>
      </c>
      <c r="K1453" s="133"/>
      <c r="L1453" s="32"/>
      <c r="M1453" s="134" t="s">
        <v>19</v>
      </c>
      <c r="N1453" s="135" t="s">
        <v>45</v>
      </c>
      <c r="P1453" s="136">
        <f>O1453*H1453</f>
        <v>0</v>
      </c>
      <c r="Q1453" s="136">
        <v>1.0000000000000001E-5</v>
      </c>
      <c r="R1453" s="136">
        <f>Q1453*H1453</f>
        <v>6.0000000000000008E-5</v>
      </c>
      <c r="S1453" s="136">
        <v>0</v>
      </c>
      <c r="T1453" s="137">
        <f>S1453*H1453</f>
        <v>0</v>
      </c>
      <c r="AR1453" s="138" t="s">
        <v>172</v>
      </c>
      <c r="AT1453" s="138" t="s">
        <v>144</v>
      </c>
      <c r="AU1453" s="138" t="s">
        <v>82</v>
      </c>
      <c r="AY1453" s="17" t="s">
        <v>141</v>
      </c>
      <c r="BE1453" s="139">
        <f>IF(N1453="základní",J1453,0)</f>
        <v>0</v>
      </c>
      <c r="BF1453" s="139">
        <f>IF(N1453="snížená",J1453,0)</f>
        <v>0</v>
      </c>
      <c r="BG1453" s="139">
        <f>IF(N1453="zákl. přenesená",J1453,0)</f>
        <v>0</v>
      </c>
      <c r="BH1453" s="139">
        <f>IF(N1453="sníž. přenesená",J1453,0)</f>
        <v>0</v>
      </c>
      <c r="BI1453" s="139">
        <f>IF(N1453="nulová",J1453,0)</f>
        <v>0</v>
      </c>
      <c r="BJ1453" s="17" t="s">
        <v>82</v>
      </c>
      <c r="BK1453" s="139">
        <f>ROUND(I1453*H1453,2)</f>
        <v>0</v>
      </c>
      <c r="BL1453" s="17" t="s">
        <v>172</v>
      </c>
      <c r="BM1453" s="138" t="s">
        <v>2969</v>
      </c>
    </row>
    <row r="1454" spans="2:65" s="1" customFormat="1" ht="11.25">
      <c r="B1454" s="32"/>
      <c r="D1454" s="152" t="s">
        <v>224</v>
      </c>
      <c r="F1454" s="153" t="s">
        <v>2970</v>
      </c>
      <c r="I1454" s="154"/>
      <c r="L1454" s="32"/>
      <c r="M1454" s="155"/>
      <c r="T1454" s="53"/>
      <c r="AT1454" s="17" t="s">
        <v>224</v>
      </c>
      <c r="AU1454" s="17" t="s">
        <v>82</v>
      </c>
    </row>
    <row r="1455" spans="2:65" s="1" customFormat="1" ht="24.2" customHeight="1">
      <c r="B1455" s="32"/>
      <c r="C1455" s="126" t="s">
        <v>2971</v>
      </c>
      <c r="D1455" s="126" t="s">
        <v>144</v>
      </c>
      <c r="E1455" s="127" t="s">
        <v>2972</v>
      </c>
      <c r="F1455" s="128" t="s">
        <v>2973</v>
      </c>
      <c r="G1455" s="129" t="s">
        <v>171</v>
      </c>
      <c r="H1455" s="130">
        <v>40</v>
      </c>
      <c r="I1455" s="131"/>
      <c r="J1455" s="132">
        <f>ROUND(I1455*H1455,2)</f>
        <v>0</v>
      </c>
      <c r="K1455" s="133"/>
      <c r="L1455" s="32"/>
      <c r="M1455" s="134" t="s">
        <v>19</v>
      </c>
      <c r="N1455" s="135" t="s">
        <v>45</v>
      </c>
      <c r="P1455" s="136">
        <f>O1455*H1455</f>
        <v>0</v>
      </c>
      <c r="Q1455" s="136">
        <v>0</v>
      </c>
      <c r="R1455" s="136">
        <f>Q1455*H1455</f>
        <v>0</v>
      </c>
      <c r="S1455" s="136">
        <v>0</v>
      </c>
      <c r="T1455" s="137">
        <f>S1455*H1455</f>
        <v>0</v>
      </c>
      <c r="AR1455" s="138" t="s">
        <v>172</v>
      </c>
      <c r="AT1455" s="138" t="s">
        <v>144</v>
      </c>
      <c r="AU1455" s="138" t="s">
        <v>82</v>
      </c>
      <c r="AY1455" s="17" t="s">
        <v>141</v>
      </c>
      <c r="BE1455" s="139">
        <f>IF(N1455="základní",J1455,0)</f>
        <v>0</v>
      </c>
      <c r="BF1455" s="139">
        <f>IF(N1455="snížená",J1455,0)</f>
        <v>0</v>
      </c>
      <c r="BG1455" s="139">
        <f>IF(N1455="zákl. přenesená",J1455,0)</f>
        <v>0</v>
      </c>
      <c r="BH1455" s="139">
        <f>IF(N1455="sníž. přenesená",J1455,0)</f>
        <v>0</v>
      </c>
      <c r="BI1455" s="139">
        <f>IF(N1455="nulová",J1455,0)</f>
        <v>0</v>
      </c>
      <c r="BJ1455" s="17" t="s">
        <v>82</v>
      </c>
      <c r="BK1455" s="139">
        <f>ROUND(I1455*H1455,2)</f>
        <v>0</v>
      </c>
      <c r="BL1455" s="17" t="s">
        <v>172</v>
      </c>
      <c r="BM1455" s="138" t="s">
        <v>2974</v>
      </c>
    </row>
    <row r="1456" spans="2:65" s="1" customFormat="1" ht="11.25">
      <c r="B1456" s="32"/>
      <c r="D1456" s="152" t="s">
        <v>224</v>
      </c>
      <c r="F1456" s="153" t="s">
        <v>2975</v>
      </c>
      <c r="I1456" s="154"/>
      <c r="L1456" s="32"/>
      <c r="M1456" s="155"/>
      <c r="T1456" s="53"/>
      <c r="AT1456" s="17" t="s">
        <v>224</v>
      </c>
      <c r="AU1456" s="17" t="s">
        <v>82</v>
      </c>
    </row>
    <row r="1457" spans="2:65" s="12" customFormat="1" ht="11.25">
      <c r="B1457" s="158"/>
      <c r="D1457" s="156" t="s">
        <v>228</v>
      </c>
      <c r="E1457" s="159" t="s">
        <v>19</v>
      </c>
      <c r="F1457" s="160" t="s">
        <v>2976</v>
      </c>
      <c r="H1457" s="161">
        <v>40</v>
      </c>
      <c r="I1457" s="162"/>
      <c r="L1457" s="158"/>
      <c r="M1457" s="163"/>
      <c r="T1457" s="164"/>
      <c r="AT1457" s="159" t="s">
        <v>228</v>
      </c>
      <c r="AU1457" s="159" t="s">
        <v>82</v>
      </c>
      <c r="AV1457" s="12" t="s">
        <v>82</v>
      </c>
      <c r="AW1457" s="12" t="s">
        <v>35</v>
      </c>
      <c r="AX1457" s="12" t="s">
        <v>78</v>
      </c>
      <c r="AY1457" s="159" t="s">
        <v>141</v>
      </c>
    </row>
    <row r="1458" spans="2:65" s="1" customFormat="1" ht="24.2" customHeight="1">
      <c r="B1458" s="32"/>
      <c r="C1458" s="126" t="s">
        <v>2977</v>
      </c>
      <c r="D1458" s="126" t="s">
        <v>144</v>
      </c>
      <c r="E1458" s="127" t="s">
        <v>2978</v>
      </c>
      <c r="F1458" s="128" t="s">
        <v>2979</v>
      </c>
      <c r="G1458" s="129" t="s">
        <v>171</v>
      </c>
      <c r="H1458" s="130">
        <v>58.2</v>
      </c>
      <c r="I1458" s="131"/>
      <c r="J1458" s="132">
        <f>ROUND(I1458*H1458,2)</f>
        <v>0</v>
      </c>
      <c r="K1458" s="133"/>
      <c r="L1458" s="32"/>
      <c r="M1458" s="134" t="s">
        <v>19</v>
      </c>
      <c r="N1458" s="135" t="s">
        <v>45</v>
      </c>
      <c r="P1458" s="136">
        <f>O1458*H1458</f>
        <v>0</v>
      </c>
      <c r="Q1458" s="136">
        <v>0</v>
      </c>
      <c r="R1458" s="136">
        <f>Q1458*H1458</f>
        <v>0</v>
      </c>
      <c r="S1458" s="136">
        <v>0</v>
      </c>
      <c r="T1458" s="137">
        <f>S1458*H1458</f>
        <v>0</v>
      </c>
      <c r="AR1458" s="138" t="s">
        <v>172</v>
      </c>
      <c r="AT1458" s="138" t="s">
        <v>144</v>
      </c>
      <c r="AU1458" s="138" t="s">
        <v>82</v>
      </c>
      <c r="AY1458" s="17" t="s">
        <v>141</v>
      </c>
      <c r="BE1458" s="139">
        <f>IF(N1458="základní",J1458,0)</f>
        <v>0</v>
      </c>
      <c r="BF1458" s="139">
        <f>IF(N1458="snížená",J1458,0)</f>
        <v>0</v>
      </c>
      <c r="BG1458" s="139">
        <f>IF(N1458="zákl. přenesená",J1458,0)</f>
        <v>0</v>
      </c>
      <c r="BH1458" s="139">
        <f>IF(N1458="sníž. přenesená",J1458,0)</f>
        <v>0</v>
      </c>
      <c r="BI1458" s="139">
        <f>IF(N1458="nulová",J1458,0)</f>
        <v>0</v>
      </c>
      <c r="BJ1458" s="17" t="s">
        <v>82</v>
      </c>
      <c r="BK1458" s="139">
        <f>ROUND(I1458*H1458,2)</f>
        <v>0</v>
      </c>
      <c r="BL1458" s="17" t="s">
        <v>172</v>
      </c>
      <c r="BM1458" s="138" t="s">
        <v>2980</v>
      </c>
    </row>
    <row r="1459" spans="2:65" s="1" customFormat="1" ht="11.25">
      <c r="B1459" s="32"/>
      <c r="D1459" s="152" t="s">
        <v>224</v>
      </c>
      <c r="F1459" s="153" t="s">
        <v>2981</v>
      </c>
      <c r="I1459" s="154"/>
      <c r="L1459" s="32"/>
      <c r="M1459" s="155"/>
      <c r="T1459" s="53"/>
      <c r="AT1459" s="17" t="s">
        <v>224</v>
      </c>
      <c r="AU1459" s="17" t="s">
        <v>82</v>
      </c>
    </row>
    <row r="1460" spans="2:65" s="12" customFormat="1" ht="11.25">
      <c r="B1460" s="158"/>
      <c r="D1460" s="156" t="s">
        <v>228</v>
      </c>
      <c r="E1460" s="159" t="s">
        <v>19</v>
      </c>
      <c r="F1460" s="160" t="s">
        <v>2982</v>
      </c>
      <c r="H1460" s="161">
        <v>58.16</v>
      </c>
      <c r="I1460" s="162"/>
      <c r="L1460" s="158"/>
      <c r="M1460" s="163"/>
      <c r="T1460" s="164"/>
      <c r="AT1460" s="159" t="s">
        <v>228</v>
      </c>
      <c r="AU1460" s="159" t="s">
        <v>82</v>
      </c>
      <c r="AV1460" s="12" t="s">
        <v>82</v>
      </c>
      <c r="AW1460" s="12" t="s">
        <v>35</v>
      </c>
      <c r="AX1460" s="12" t="s">
        <v>73</v>
      </c>
      <c r="AY1460" s="159" t="s">
        <v>141</v>
      </c>
    </row>
    <row r="1461" spans="2:65" s="12" customFormat="1" ht="11.25">
      <c r="B1461" s="158"/>
      <c r="D1461" s="156" t="s">
        <v>228</v>
      </c>
      <c r="E1461" s="159" t="s">
        <v>19</v>
      </c>
      <c r="F1461" s="160" t="s">
        <v>2983</v>
      </c>
      <c r="H1461" s="161">
        <v>58.2</v>
      </c>
      <c r="I1461" s="162"/>
      <c r="L1461" s="158"/>
      <c r="M1461" s="163"/>
      <c r="T1461" s="164"/>
      <c r="AT1461" s="159" t="s">
        <v>228</v>
      </c>
      <c r="AU1461" s="159" t="s">
        <v>82</v>
      </c>
      <c r="AV1461" s="12" t="s">
        <v>82</v>
      </c>
      <c r="AW1461" s="12" t="s">
        <v>35</v>
      </c>
      <c r="AX1461" s="12" t="s">
        <v>78</v>
      </c>
      <c r="AY1461" s="159" t="s">
        <v>141</v>
      </c>
    </row>
    <row r="1462" spans="2:65" s="1" customFormat="1" ht="49.15" customHeight="1">
      <c r="B1462" s="32"/>
      <c r="C1462" s="126" t="s">
        <v>2984</v>
      </c>
      <c r="D1462" s="126" t="s">
        <v>144</v>
      </c>
      <c r="E1462" s="127" t="s">
        <v>2985</v>
      </c>
      <c r="F1462" s="128" t="s">
        <v>2986</v>
      </c>
      <c r="G1462" s="129" t="s">
        <v>261</v>
      </c>
      <c r="H1462" s="130">
        <v>0.13800000000000001</v>
      </c>
      <c r="I1462" s="131"/>
      <c r="J1462" s="132">
        <f>ROUND(I1462*H1462,2)</f>
        <v>0</v>
      </c>
      <c r="K1462" s="133"/>
      <c r="L1462" s="32"/>
      <c r="M1462" s="134" t="s">
        <v>19</v>
      </c>
      <c r="N1462" s="135" t="s">
        <v>45</v>
      </c>
      <c r="P1462" s="136">
        <f>O1462*H1462</f>
        <v>0</v>
      </c>
      <c r="Q1462" s="136">
        <v>0</v>
      </c>
      <c r="R1462" s="136">
        <f>Q1462*H1462</f>
        <v>0</v>
      </c>
      <c r="S1462" s="136">
        <v>0</v>
      </c>
      <c r="T1462" s="137">
        <f>S1462*H1462</f>
        <v>0</v>
      </c>
      <c r="AR1462" s="138" t="s">
        <v>172</v>
      </c>
      <c r="AT1462" s="138" t="s">
        <v>144</v>
      </c>
      <c r="AU1462" s="138" t="s">
        <v>82</v>
      </c>
      <c r="AY1462" s="17" t="s">
        <v>141</v>
      </c>
      <c r="BE1462" s="139">
        <f>IF(N1462="základní",J1462,0)</f>
        <v>0</v>
      </c>
      <c r="BF1462" s="139">
        <f>IF(N1462="snížená",J1462,0)</f>
        <v>0</v>
      </c>
      <c r="BG1462" s="139">
        <f>IF(N1462="zákl. přenesená",J1462,0)</f>
        <v>0</v>
      </c>
      <c r="BH1462" s="139">
        <f>IF(N1462="sníž. přenesená",J1462,0)</f>
        <v>0</v>
      </c>
      <c r="BI1462" s="139">
        <f>IF(N1462="nulová",J1462,0)</f>
        <v>0</v>
      </c>
      <c r="BJ1462" s="17" t="s">
        <v>82</v>
      </c>
      <c r="BK1462" s="139">
        <f>ROUND(I1462*H1462,2)</f>
        <v>0</v>
      </c>
      <c r="BL1462" s="17" t="s">
        <v>172</v>
      </c>
      <c r="BM1462" s="138" t="s">
        <v>2987</v>
      </c>
    </row>
    <row r="1463" spans="2:65" s="1" customFormat="1" ht="11.25">
      <c r="B1463" s="32"/>
      <c r="D1463" s="152" t="s">
        <v>224</v>
      </c>
      <c r="F1463" s="153" t="s">
        <v>2988</v>
      </c>
      <c r="I1463" s="154"/>
      <c r="L1463" s="32"/>
      <c r="M1463" s="155"/>
      <c r="T1463" s="53"/>
      <c r="AT1463" s="17" t="s">
        <v>224</v>
      </c>
      <c r="AU1463" s="17" t="s">
        <v>82</v>
      </c>
    </row>
    <row r="1464" spans="2:65" s="10" customFormat="1" ht="22.9" customHeight="1">
      <c r="B1464" s="116"/>
      <c r="D1464" s="117" t="s">
        <v>72</v>
      </c>
      <c r="E1464" s="150" t="s">
        <v>2989</v>
      </c>
      <c r="F1464" s="150" t="s">
        <v>2990</v>
      </c>
      <c r="I1464" s="119"/>
      <c r="J1464" s="151">
        <f>BK1464</f>
        <v>0</v>
      </c>
      <c r="L1464" s="116"/>
      <c r="M1464" s="121"/>
      <c r="P1464" s="122">
        <f>SUM(P1465:P1577)</f>
        <v>0</v>
      </c>
      <c r="R1464" s="122">
        <f>SUM(R1465:R1577)</f>
        <v>1.2884992</v>
      </c>
      <c r="T1464" s="123">
        <f>SUM(T1465:T1577)</f>
        <v>1.02894</v>
      </c>
      <c r="AR1464" s="117" t="s">
        <v>82</v>
      </c>
      <c r="AT1464" s="124" t="s">
        <v>72</v>
      </c>
      <c r="AU1464" s="124" t="s">
        <v>78</v>
      </c>
      <c r="AY1464" s="117" t="s">
        <v>141</v>
      </c>
      <c r="BK1464" s="125">
        <f>SUM(BK1465:BK1577)</f>
        <v>0</v>
      </c>
    </row>
    <row r="1465" spans="2:65" s="1" customFormat="1" ht="16.5" customHeight="1">
      <c r="B1465" s="32"/>
      <c r="C1465" s="126" t="s">
        <v>2991</v>
      </c>
      <c r="D1465" s="126" t="s">
        <v>144</v>
      </c>
      <c r="E1465" s="127" t="s">
        <v>2992</v>
      </c>
      <c r="F1465" s="128" t="s">
        <v>2993</v>
      </c>
      <c r="G1465" s="129" t="s">
        <v>162</v>
      </c>
      <c r="H1465" s="130">
        <v>53</v>
      </c>
      <c r="I1465" s="131"/>
      <c r="J1465" s="132">
        <f>ROUND(I1465*H1465,2)</f>
        <v>0</v>
      </c>
      <c r="K1465" s="133"/>
      <c r="L1465" s="32"/>
      <c r="M1465" s="134" t="s">
        <v>19</v>
      </c>
      <c r="N1465" s="135" t="s">
        <v>45</v>
      </c>
      <c r="P1465" s="136">
        <f>O1465*H1465</f>
        <v>0</v>
      </c>
      <c r="Q1465" s="136">
        <v>0</v>
      </c>
      <c r="R1465" s="136">
        <f>Q1465*H1465</f>
        <v>0</v>
      </c>
      <c r="S1465" s="136">
        <v>1.098E-2</v>
      </c>
      <c r="T1465" s="137">
        <f>S1465*H1465</f>
        <v>0.58194000000000001</v>
      </c>
      <c r="AR1465" s="138" t="s">
        <v>172</v>
      </c>
      <c r="AT1465" s="138" t="s">
        <v>144</v>
      </c>
      <c r="AU1465" s="138" t="s">
        <v>82</v>
      </c>
      <c r="AY1465" s="17" t="s">
        <v>141</v>
      </c>
      <c r="BE1465" s="139">
        <f>IF(N1465="základní",J1465,0)</f>
        <v>0</v>
      </c>
      <c r="BF1465" s="139">
        <f>IF(N1465="snížená",J1465,0)</f>
        <v>0</v>
      </c>
      <c r="BG1465" s="139">
        <f>IF(N1465="zákl. přenesená",J1465,0)</f>
        <v>0</v>
      </c>
      <c r="BH1465" s="139">
        <f>IF(N1465="sníž. přenesená",J1465,0)</f>
        <v>0</v>
      </c>
      <c r="BI1465" s="139">
        <f>IF(N1465="nulová",J1465,0)</f>
        <v>0</v>
      </c>
      <c r="BJ1465" s="17" t="s">
        <v>82</v>
      </c>
      <c r="BK1465" s="139">
        <f>ROUND(I1465*H1465,2)</f>
        <v>0</v>
      </c>
      <c r="BL1465" s="17" t="s">
        <v>172</v>
      </c>
      <c r="BM1465" s="138" t="s">
        <v>2994</v>
      </c>
    </row>
    <row r="1466" spans="2:65" s="1" customFormat="1" ht="11.25">
      <c r="B1466" s="32"/>
      <c r="D1466" s="152" t="s">
        <v>224</v>
      </c>
      <c r="F1466" s="153" t="s">
        <v>2995</v>
      </c>
      <c r="I1466" s="154"/>
      <c r="L1466" s="32"/>
      <c r="M1466" s="155"/>
      <c r="T1466" s="53"/>
      <c r="AT1466" s="17" t="s">
        <v>224</v>
      </c>
      <c r="AU1466" s="17" t="s">
        <v>82</v>
      </c>
    </row>
    <row r="1467" spans="2:65" s="14" customFormat="1" ht="11.25">
      <c r="B1467" s="183"/>
      <c r="D1467" s="156" t="s">
        <v>228</v>
      </c>
      <c r="E1467" s="184" t="s">
        <v>19</v>
      </c>
      <c r="F1467" s="185" t="s">
        <v>1567</v>
      </c>
      <c r="H1467" s="184" t="s">
        <v>19</v>
      </c>
      <c r="I1467" s="186"/>
      <c r="L1467" s="183"/>
      <c r="M1467" s="187"/>
      <c r="T1467" s="188"/>
      <c r="AT1467" s="184" t="s">
        <v>228</v>
      </c>
      <c r="AU1467" s="184" t="s">
        <v>82</v>
      </c>
      <c r="AV1467" s="14" t="s">
        <v>78</v>
      </c>
      <c r="AW1467" s="14" t="s">
        <v>35</v>
      </c>
      <c r="AX1467" s="14" t="s">
        <v>73</v>
      </c>
      <c r="AY1467" s="184" t="s">
        <v>141</v>
      </c>
    </row>
    <row r="1468" spans="2:65" s="12" customFormat="1" ht="11.25">
      <c r="B1468" s="158"/>
      <c r="D1468" s="156" t="s">
        <v>228</v>
      </c>
      <c r="E1468" s="159" t="s">
        <v>19</v>
      </c>
      <c r="F1468" s="160" t="s">
        <v>2996</v>
      </c>
      <c r="H1468" s="161">
        <v>12.936</v>
      </c>
      <c r="I1468" s="162"/>
      <c r="L1468" s="158"/>
      <c r="M1468" s="163"/>
      <c r="T1468" s="164"/>
      <c r="AT1468" s="159" t="s">
        <v>228</v>
      </c>
      <c r="AU1468" s="159" t="s">
        <v>82</v>
      </c>
      <c r="AV1468" s="12" t="s">
        <v>82</v>
      </c>
      <c r="AW1468" s="12" t="s">
        <v>35</v>
      </c>
      <c r="AX1468" s="12" t="s">
        <v>73</v>
      </c>
      <c r="AY1468" s="159" t="s">
        <v>141</v>
      </c>
    </row>
    <row r="1469" spans="2:65" s="14" customFormat="1" ht="11.25">
      <c r="B1469" s="183"/>
      <c r="D1469" s="156" t="s">
        <v>228</v>
      </c>
      <c r="E1469" s="184" t="s">
        <v>19</v>
      </c>
      <c r="F1469" s="185" t="s">
        <v>1572</v>
      </c>
      <c r="H1469" s="184" t="s">
        <v>19</v>
      </c>
      <c r="I1469" s="186"/>
      <c r="L1469" s="183"/>
      <c r="M1469" s="187"/>
      <c r="T1469" s="188"/>
      <c r="AT1469" s="184" t="s">
        <v>228</v>
      </c>
      <c r="AU1469" s="184" t="s">
        <v>82</v>
      </c>
      <c r="AV1469" s="14" t="s">
        <v>78</v>
      </c>
      <c r="AW1469" s="14" t="s">
        <v>35</v>
      </c>
      <c r="AX1469" s="14" t="s">
        <v>73</v>
      </c>
      <c r="AY1469" s="184" t="s">
        <v>141</v>
      </c>
    </row>
    <row r="1470" spans="2:65" s="12" customFormat="1" ht="11.25">
      <c r="B1470" s="158"/>
      <c r="D1470" s="156" t="s">
        <v>228</v>
      </c>
      <c r="E1470" s="159" t="s">
        <v>19</v>
      </c>
      <c r="F1470" s="160" t="s">
        <v>2997</v>
      </c>
      <c r="H1470" s="161">
        <v>39.479999999999997</v>
      </c>
      <c r="I1470" s="162"/>
      <c r="L1470" s="158"/>
      <c r="M1470" s="163"/>
      <c r="T1470" s="164"/>
      <c r="AT1470" s="159" t="s">
        <v>228</v>
      </c>
      <c r="AU1470" s="159" t="s">
        <v>82</v>
      </c>
      <c r="AV1470" s="12" t="s">
        <v>82</v>
      </c>
      <c r="AW1470" s="12" t="s">
        <v>35</v>
      </c>
      <c r="AX1470" s="12" t="s">
        <v>73</v>
      </c>
      <c r="AY1470" s="159" t="s">
        <v>141</v>
      </c>
    </row>
    <row r="1471" spans="2:65" s="13" customFormat="1" ht="11.25">
      <c r="B1471" s="165"/>
      <c r="D1471" s="156" t="s">
        <v>228</v>
      </c>
      <c r="E1471" s="166" t="s">
        <v>19</v>
      </c>
      <c r="F1471" s="167" t="s">
        <v>256</v>
      </c>
      <c r="H1471" s="168">
        <v>52.415999999999997</v>
      </c>
      <c r="I1471" s="169"/>
      <c r="L1471" s="165"/>
      <c r="M1471" s="170"/>
      <c r="T1471" s="171"/>
      <c r="AT1471" s="166" t="s">
        <v>228</v>
      </c>
      <c r="AU1471" s="166" t="s">
        <v>82</v>
      </c>
      <c r="AV1471" s="13" t="s">
        <v>95</v>
      </c>
      <c r="AW1471" s="13" t="s">
        <v>35</v>
      </c>
      <c r="AX1471" s="13" t="s">
        <v>73</v>
      </c>
      <c r="AY1471" s="166" t="s">
        <v>141</v>
      </c>
    </row>
    <row r="1472" spans="2:65" s="12" customFormat="1" ht="11.25">
      <c r="B1472" s="158"/>
      <c r="D1472" s="156" t="s">
        <v>228</v>
      </c>
      <c r="E1472" s="159" t="s">
        <v>19</v>
      </c>
      <c r="F1472" s="160" t="s">
        <v>599</v>
      </c>
      <c r="H1472" s="161">
        <v>53</v>
      </c>
      <c r="I1472" s="162"/>
      <c r="L1472" s="158"/>
      <c r="M1472" s="163"/>
      <c r="T1472" s="164"/>
      <c r="AT1472" s="159" t="s">
        <v>228</v>
      </c>
      <c r="AU1472" s="159" t="s">
        <v>82</v>
      </c>
      <c r="AV1472" s="12" t="s">
        <v>82</v>
      </c>
      <c r="AW1472" s="12" t="s">
        <v>35</v>
      </c>
      <c r="AX1472" s="12" t="s">
        <v>78</v>
      </c>
      <c r="AY1472" s="159" t="s">
        <v>141</v>
      </c>
    </row>
    <row r="1473" spans="2:65" s="1" customFormat="1" ht="16.5" customHeight="1">
      <c r="B1473" s="32"/>
      <c r="C1473" s="126" t="s">
        <v>2998</v>
      </c>
      <c r="D1473" s="126" t="s">
        <v>144</v>
      </c>
      <c r="E1473" s="127" t="s">
        <v>2999</v>
      </c>
      <c r="F1473" s="128" t="s">
        <v>3000</v>
      </c>
      <c r="G1473" s="129" t="s">
        <v>162</v>
      </c>
      <c r="H1473" s="130">
        <v>53</v>
      </c>
      <c r="I1473" s="131"/>
      <c r="J1473" s="132">
        <f>ROUND(I1473*H1473,2)</f>
        <v>0</v>
      </c>
      <c r="K1473" s="133"/>
      <c r="L1473" s="32"/>
      <c r="M1473" s="134" t="s">
        <v>19</v>
      </c>
      <c r="N1473" s="135" t="s">
        <v>45</v>
      </c>
      <c r="P1473" s="136">
        <f>O1473*H1473</f>
        <v>0</v>
      </c>
      <c r="Q1473" s="136">
        <v>0</v>
      </c>
      <c r="R1473" s="136">
        <f>Q1473*H1473</f>
        <v>0</v>
      </c>
      <c r="S1473" s="136">
        <v>8.0000000000000002E-3</v>
      </c>
      <c r="T1473" s="137">
        <f>S1473*H1473</f>
        <v>0.42399999999999999</v>
      </c>
      <c r="AR1473" s="138" t="s">
        <v>172</v>
      </c>
      <c r="AT1473" s="138" t="s">
        <v>144</v>
      </c>
      <c r="AU1473" s="138" t="s">
        <v>82</v>
      </c>
      <c r="AY1473" s="17" t="s">
        <v>141</v>
      </c>
      <c r="BE1473" s="139">
        <f>IF(N1473="základní",J1473,0)</f>
        <v>0</v>
      </c>
      <c r="BF1473" s="139">
        <f>IF(N1473="snížená",J1473,0)</f>
        <v>0</v>
      </c>
      <c r="BG1473" s="139">
        <f>IF(N1473="zákl. přenesená",J1473,0)</f>
        <v>0</v>
      </c>
      <c r="BH1473" s="139">
        <f>IF(N1473="sníž. přenesená",J1473,0)</f>
        <v>0</v>
      </c>
      <c r="BI1473" s="139">
        <f>IF(N1473="nulová",J1473,0)</f>
        <v>0</v>
      </c>
      <c r="BJ1473" s="17" t="s">
        <v>82</v>
      </c>
      <c r="BK1473" s="139">
        <f>ROUND(I1473*H1473,2)</f>
        <v>0</v>
      </c>
      <c r="BL1473" s="17" t="s">
        <v>172</v>
      </c>
      <c r="BM1473" s="138" t="s">
        <v>3001</v>
      </c>
    </row>
    <row r="1474" spans="2:65" s="1" customFormat="1" ht="11.25">
      <c r="B1474" s="32"/>
      <c r="D1474" s="152" t="s">
        <v>224</v>
      </c>
      <c r="F1474" s="153" t="s">
        <v>3002</v>
      </c>
      <c r="I1474" s="154"/>
      <c r="L1474" s="32"/>
      <c r="M1474" s="155"/>
      <c r="T1474" s="53"/>
      <c r="AT1474" s="17" t="s">
        <v>224</v>
      </c>
      <c r="AU1474" s="17" t="s">
        <v>82</v>
      </c>
    </row>
    <row r="1475" spans="2:65" s="1" customFormat="1" ht="24.2" customHeight="1">
      <c r="B1475" s="32"/>
      <c r="C1475" s="126" t="s">
        <v>3003</v>
      </c>
      <c r="D1475" s="126" t="s">
        <v>144</v>
      </c>
      <c r="E1475" s="127" t="s">
        <v>3004</v>
      </c>
      <c r="F1475" s="128" t="s">
        <v>3005</v>
      </c>
      <c r="G1475" s="129" t="s">
        <v>344</v>
      </c>
      <c r="H1475" s="130">
        <v>23</v>
      </c>
      <c r="I1475" s="131"/>
      <c r="J1475" s="132">
        <f>ROUND(I1475*H1475,2)</f>
        <v>0</v>
      </c>
      <c r="K1475" s="133"/>
      <c r="L1475" s="32"/>
      <c r="M1475" s="134" t="s">
        <v>19</v>
      </c>
      <c r="N1475" s="135" t="s">
        <v>45</v>
      </c>
      <c r="P1475" s="136">
        <f>O1475*H1475</f>
        <v>0</v>
      </c>
      <c r="Q1475" s="136">
        <v>0</v>
      </c>
      <c r="R1475" s="136">
        <f>Q1475*H1475</f>
        <v>0</v>
      </c>
      <c r="S1475" s="136">
        <v>1E-3</v>
      </c>
      <c r="T1475" s="137">
        <f>S1475*H1475</f>
        <v>2.3E-2</v>
      </c>
      <c r="AR1475" s="138" t="s">
        <v>172</v>
      </c>
      <c r="AT1475" s="138" t="s">
        <v>144</v>
      </c>
      <c r="AU1475" s="138" t="s">
        <v>82</v>
      </c>
      <c r="AY1475" s="17" t="s">
        <v>141</v>
      </c>
      <c r="BE1475" s="139">
        <f>IF(N1475="základní",J1475,0)</f>
        <v>0</v>
      </c>
      <c r="BF1475" s="139">
        <f>IF(N1475="snížená",J1475,0)</f>
        <v>0</v>
      </c>
      <c r="BG1475" s="139">
        <f>IF(N1475="zákl. přenesená",J1475,0)</f>
        <v>0</v>
      </c>
      <c r="BH1475" s="139">
        <f>IF(N1475="sníž. přenesená",J1475,0)</f>
        <v>0</v>
      </c>
      <c r="BI1475" s="139">
        <f>IF(N1475="nulová",J1475,0)</f>
        <v>0</v>
      </c>
      <c r="BJ1475" s="17" t="s">
        <v>82</v>
      </c>
      <c r="BK1475" s="139">
        <f>ROUND(I1475*H1475,2)</f>
        <v>0</v>
      </c>
      <c r="BL1475" s="17" t="s">
        <v>172</v>
      </c>
      <c r="BM1475" s="138" t="s">
        <v>3006</v>
      </c>
    </row>
    <row r="1476" spans="2:65" s="1" customFormat="1" ht="11.25">
      <c r="B1476" s="32"/>
      <c r="D1476" s="152" t="s">
        <v>224</v>
      </c>
      <c r="F1476" s="153" t="s">
        <v>3007</v>
      </c>
      <c r="I1476" s="154"/>
      <c r="L1476" s="32"/>
      <c r="M1476" s="155"/>
      <c r="T1476" s="53"/>
      <c r="AT1476" s="17" t="s">
        <v>224</v>
      </c>
      <c r="AU1476" s="17" t="s">
        <v>82</v>
      </c>
    </row>
    <row r="1477" spans="2:65" s="12" customFormat="1" ht="11.25">
      <c r="B1477" s="158"/>
      <c r="D1477" s="156" t="s">
        <v>228</v>
      </c>
      <c r="E1477" s="159" t="s">
        <v>19</v>
      </c>
      <c r="F1477" s="160" t="s">
        <v>3008</v>
      </c>
      <c r="H1477" s="161">
        <v>23</v>
      </c>
      <c r="I1477" s="162"/>
      <c r="L1477" s="158"/>
      <c r="M1477" s="163"/>
      <c r="T1477" s="164"/>
      <c r="AT1477" s="159" t="s">
        <v>228</v>
      </c>
      <c r="AU1477" s="159" t="s">
        <v>82</v>
      </c>
      <c r="AV1477" s="12" t="s">
        <v>82</v>
      </c>
      <c r="AW1477" s="12" t="s">
        <v>35</v>
      </c>
      <c r="AX1477" s="12" t="s">
        <v>78</v>
      </c>
      <c r="AY1477" s="159" t="s">
        <v>141</v>
      </c>
    </row>
    <row r="1478" spans="2:65" s="1" customFormat="1" ht="33" customHeight="1">
      <c r="B1478" s="32"/>
      <c r="C1478" s="126" t="s">
        <v>3009</v>
      </c>
      <c r="D1478" s="126" t="s">
        <v>144</v>
      </c>
      <c r="E1478" s="127" t="s">
        <v>3010</v>
      </c>
      <c r="F1478" s="128" t="s">
        <v>3011</v>
      </c>
      <c r="G1478" s="129" t="s">
        <v>162</v>
      </c>
      <c r="H1478" s="130">
        <v>3.61</v>
      </c>
      <c r="I1478" s="131"/>
      <c r="J1478" s="132">
        <f>ROUND(I1478*H1478,2)</f>
        <v>0</v>
      </c>
      <c r="K1478" s="133"/>
      <c r="L1478" s="32"/>
      <c r="M1478" s="134" t="s">
        <v>19</v>
      </c>
      <c r="N1478" s="135" t="s">
        <v>45</v>
      </c>
      <c r="P1478" s="136">
        <f>O1478*H1478</f>
        <v>0</v>
      </c>
      <c r="Q1478" s="136">
        <v>2.5999999999999998E-4</v>
      </c>
      <c r="R1478" s="136">
        <f>Q1478*H1478</f>
        <v>9.3859999999999994E-4</v>
      </c>
      <c r="S1478" s="136">
        <v>0</v>
      </c>
      <c r="T1478" s="137">
        <f>S1478*H1478</f>
        <v>0</v>
      </c>
      <c r="AR1478" s="138" t="s">
        <v>172</v>
      </c>
      <c r="AT1478" s="138" t="s">
        <v>144</v>
      </c>
      <c r="AU1478" s="138" t="s">
        <v>82</v>
      </c>
      <c r="AY1478" s="17" t="s">
        <v>141</v>
      </c>
      <c r="BE1478" s="139">
        <f>IF(N1478="základní",J1478,0)</f>
        <v>0</v>
      </c>
      <c r="BF1478" s="139">
        <f>IF(N1478="snížená",J1478,0)</f>
        <v>0</v>
      </c>
      <c r="BG1478" s="139">
        <f>IF(N1478="zákl. přenesená",J1478,0)</f>
        <v>0</v>
      </c>
      <c r="BH1478" s="139">
        <f>IF(N1478="sníž. přenesená",J1478,0)</f>
        <v>0</v>
      </c>
      <c r="BI1478" s="139">
        <f>IF(N1478="nulová",J1478,0)</f>
        <v>0</v>
      </c>
      <c r="BJ1478" s="17" t="s">
        <v>82</v>
      </c>
      <c r="BK1478" s="139">
        <f>ROUND(I1478*H1478,2)</f>
        <v>0</v>
      </c>
      <c r="BL1478" s="17" t="s">
        <v>172</v>
      </c>
      <c r="BM1478" s="138" t="s">
        <v>3012</v>
      </c>
    </row>
    <row r="1479" spans="2:65" s="1" customFormat="1" ht="11.25">
      <c r="B1479" s="32"/>
      <c r="D1479" s="152" t="s">
        <v>224</v>
      </c>
      <c r="F1479" s="153" t="s">
        <v>3013</v>
      </c>
      <c r="I1479" s="154"/>
      <c r="L1479" s="32"/>
      <c r="M1479" s="155"/>
      <c r="T1479" s="53"/>
      <c r="AT1479" s="17" t="s">
        <v>224</v>
      </c>
      <c r="AU1479" s="17" t="s">
        <v>82</v>
      </c>
    </row>
    <row r="1480" spans="2:65" s="12" customFormat="1" ht="11.25">
      <c r="B1480" s="158"/>
      <c r="D1480" s="156" t="s">
        <v>228</v>
      </c>
      <c r="E1480" s="159" t="s">
        <v>19</v>
      </c>
      <c r="F1480" s="160" t="s">
        <v>1950</v>
      </c>
      <c r="H1480" s="161">
        <v>1.0129999999999999</v>
      </c>
      <c r="I1480" s="162"/>
      <c r="L1480" s="158"/>
      <c r="M1480" s="163"/>
      <c r="T1480" s="164"/>
      <c r="AT1480" s="159" t="s">
        <v>228</v>
      </c>
      <c r="AU1480" s="159" t="s">
        <v>82</v>
      </c>
      <c r="AV1480" s="12" t="s">
        <v>82</v>
      </c>
      <c r="AW1480" s="12" t="s">
        <v>35</v>
      </c>
      <c r="AX1480" s="12" t="s">
        <v>73</v>
      </c>
      <c r="AY1480" s="159" t="s">
        <v>141</v>
      </c>
    </row>
    <row r="1481" spans="2:65" s="12" customFormat="1" ht="11.25">
      <c r="B1481" s="158"/>
      <c r="D1481" s="156" t="s">
        <v>228</v>
      </c>
      <c r="E1481" s="159" t="s">
        <v>19</v>
      </c>
      <c r="F1481" s="160" t="s">
        <v>3014</v>
      </c>
      <c r="H1481" s="161">
        <v>2.5950000000000002</v>
      </c>
      <c r="I1481" s="162"/>
      <c r="L1481" s="158"/>
      <c r="M1481" s="163"/>
      <c r="T1481" s="164"/>
      <c r="AT1481" s="159" t="s">
        <v>228</v>
      </c>
      <c r="AU1481" s="159" t="s">
        <v>82</v>
      </c>
      <c r="AV1481" s="12" t="s">
        <v>82</v>
      </c>
      <c r="AW1481" s="12" t="s">
        <v>35</v>
      </c>
      <c r="AX1481" s="12" t="s">
        <v>73</v>
      </c>
      <c r="AY1481" s="159" t="s">
        <v>141</v>
      </c>
    </row>
    <row r="1482" spans="2:65" s="13" customFormat="1" ht="11.25">
      <c r="B1482" s="165"/>
      <c r="D1482" s="156" t="s">
        <v>228</v>
      </c>
      <c r="E1482" s="166" t="s">
        <v>19</v>
      </c>
      <c r="F1482" s="167" t="s">
        <v>256</v>
      </c>
      <c r="H1482" s="168">
        <v>3.6080000000000001</v>
      </c>
      <c r="I1482" s="169"/>
      <c r="L1482" s="165"/>
      <c r="M1482" s="170"/>
      <c r="T1482" s="171"/>
      <c r="AT1482" s="166" t="s">
        <v>228</v>
      </c>
      <c r="AU1482" s="166" t="s">
        <v>82</v>
      </c>
      <c r="AV1482" s="13" t="s">
        <v>95</v>
      </c>
      <c r="AW1482" s="13" t="s">
        <v>35</v>
      </c>
      <c r="AX1482" s="13" t="s">
        <v>73</v>
      </c>
      <c r="AY1482" s="166" t="s">
        <v>141</v>
      </c>
    </row>
    <row r="1483" spans="2:65" s="12" customFormat="1" ht="11.25">
      <c r="B1483" s="158"/>
      <c r="D1483" s="156" t="s">
        <v>228</v>
      </c>
      <c r="E1483" s="159" t="s">
        <v>19</v>
      </c>
      <c r="F1483" s="160" t="s">
        <v>3015</v>
      </c>
      <c r="H1483" s="161">
        <v>3.61</v>
      </c>
      <c r="I1483" s="162"/>
      <c r="L1483" s="158"/>
      <c r="M1483" s="163"/>
      <c r="T1483" s="164"/>
      <c r="AT1483" s="159" t="s">
        <v>228</v>
      </c>
      <c r="AU1483" s="159" t="s">
        <v>82</v>
      </c>
      <c r="AV1483" s="12" t="s">
        <v>82</v>
      </c>
      <c r="AW1483" s="12" t="s">
        <v>35</v>
      </c>
      <c r="AX1483" s="12" t="s">
        <v>78</v>
      </c>
      <c r="AY1483" s="159" t="s">
        <v>141</v>
      </c>
    </row>
    <row r="1484" spans="2:65" s="1" customFormat="1" ht="24.2" customHeight="1">
      <c r="B1484" s="32"/>
      <c r="C1484" s="172" t="s">
        <v>3016</v>
      </c>
      <c r="D1484" s="172" t="s">
        <v>258</v>
      </c>
      <c r="E1484" s="173" t="s">
        <v>3017</v>
      </c>
      <c r="F1484" s="174" t="s">
        <v>3018</v>
      </c>
      <c r="G1484" s="175" t="s">
        <v>162</v>
      </c>
      <c r="H1484" s="176">
        <v>3.61</v>
      </c>
      <c r="I1484" s="177"/>
      <c r="J1484" s="178">
        <f>ROUND(I1484*H1484,2)</f>
        <v>0</v>
      </c>
      <c r="K1484" s="179"/>
      <c r="L1484" s="180"/>
      <c r="M1484" s="181" t="s">
        <v>19</v>
      </c>
      <c r="N1484" s="182" t="s">
        <v>45</v>
      </c>
      <c r="P1484" s="136">
        <f>O1484*H1484</f>
        <v>0</v>
      </c>
      <c r="Q1484" s="136">
        <v>3.056E-2</v>
      </c>
      <c r="R1484" s="136">
        <f>Q1484*H1484</f>
        <v>0.11032159999999999</v>
      </c>
      <c r="S1484" s="136">
        <v>0</v>
      </c>
      <c r="T1484" s="137">
        <f>S1484*H1484</f>
        <v>0</v>
      </c>
      <c r="AR1484" s="138" t="s">
        <v>201</v>
      </c>
      <c r="AT1484" s="138" t="s">
        <v>258</v>
      </c>
      <c r="AU1484" s="138" t="s">
        <v>82</v>
      </c>
      <c r="AY1484" s="17" t="s">
        <v>141</v>
      </c>
      <c r="BE1484" s="139">
        <f>IF(N1484="základní",J1484,0)</f>
        <v>0</v>
      </c>
      <c r="BF1484" s="139">
        <f>IF(N1484="snížená",J1484,0)</f>
        <v>0</v>
      </c>
      <c r="BG1484" s="139">
        <f>IF(N1484="zákl. přenesená",J1484,0)</f>
        <v>0</v>
      </c>
      <c r="BH1484" s="139">
        <f>IF(N1484="sníž. přenesená",J1484,0)</f>
        <v>0</v>
      </c>
      <c r="BI1484" s="139">
        <f>IF(N1484="nulová",J1484,0)</f>
        <v>0</v>
      </c>
      <c r="BJ1484" s="17" t="s">
        <v>82</v>
      </c>
      <c r="BK1484" s="139">
        <f>ROUND(I1484*H1484,2)</f>
        <v>0</v>
      </c>
      <c r="BL1484" s="17" t="s">
        <v>172</v>
      </c>
      <c r="BM1484" s="138" t="s">
        <v>3019</v>
      </c>
    </row>
    <row r="1485" spans="2:65" s="1" customFormat="1" ht="37.9" customHeight="1">
      <c r="B1485" s="32"/>
      <c r="C1485" s="126" t="s">
        <v>3020</v>
      </c>
      <c r="D1485" s="126" t="s">
        <v>144</v>
      </c>
      <c r="E1485" s="127" t="s">
        <v>3021</v>
      </c>
      <c r="F1485" s="128" t="s">
        <v>3022</v>
      </c>
      <c r="G1485" s="129" t="s">
        <v>344</v>
      </c>
      <c r="H1485" s="130">
        <v>2</v>
      </c>
      <c r="I1485" s="131"/>
      <c r="J1485" s="132">
        <f>ROUND(I1485*H1485,2)</f>
        <v>0</v>
      </c>
      <c r="K1485" s="133"/>
      <c r="L1485" s="32"/>
      <c r="M1485" s="134" t="s">
        <v>19</v>
      </c>
      <c r="N1485" s="135" t="s">
        <v>45</v>
      </c>
      <c r="P1485" s="136">
        <f>O1485*H1485</f>
        <v>0</v>
      </c>
      <c r="Q1485" s="136">
        <v>0</v>
      </c>
      <c r="R1485" s="136">
        <f>Q1485*H1485</f>
        <v>0</v>
      </c>
      <c r="S1485" s="136">
        <v>0</v>
      </c>
      <c r="T1485" s="137">
        <f>S1485*H1485</f>
        <v>0</v>
      </c>
      <c r="AR1485" s="138" t="s">
        <v>172</v>
      </c>
      <c r="AT1485" s="138" t="s">
        <v>144</v>
      </c>
      <c r="AU1485" s="138" t="s">
        <v>82</v>
      </c>
      <c r="AY1485" s="17" t="s">
        <v>141</v>
      </c>
      <c r="BE1485" s="139">
        <f>IF(N1485="základní",J1485,0)</f>
        <v>0</v>
      </c>
      <c r="BF1485" s="139">
        <f>IF(N1485="snížená",J1485,0)</f>
        <v>0</v>
      </c>
      <c r="BG1485" s="139">
        <f>IF(N1485="zákl. přenesená",J1485,0)</f>
        <v>0</v>
      </c>
      <c r="BH1485" s="139">
        <f>IF(N1485="sníž. přenesená",J1485,0)</f>
        <v>0</v>
      </c>
      <c r="BI1485" s="139">
        <f>IF(N1485="nulová",J1485,0)</f>
        <v>0</v>
      </c>
      <c r="BJ1485" s="17" t="s">
        <v>82</v>
      </c>
      <c r="BK1485" s="139">
        <f>ROUND(I1485*H1485,2)</f>
        <v>0</v>
      </c>
      <c r="BL1485" s="17" t="s">
        <v>172</v>
      </c>
      <c r="BM1485" s="138" t="s">
        <v>3023</v>
      </c>
    </row>
    <row r="1486" spans="2:65" s="1" customFormat="1" ht="11.25">
      <c r="B1486" s="32"/>
      <c r="D1486" s="152" t="s">
        <v>224</v>
      </c>
      <c r="F1486" s="153" t="s">
        <v>3024</v>
      </c>
      <c r="I1486" s="154"/>
      <c r="L1486" s="32"/>
      <c r="M1486" s="155"/>
      <c r="T1486" s="53"/>
      <c r="AT1486" s="17" t="s">
        <v>224</v>
      </c>
      <c r="AU1486" s="17" t="s">
        <v>82</v>
      </c>
    </row>
    <row r="1487" spans="2:65" s="12" customFormat="1" ht="11.25">
      <c r="B1487" s="158"/>
      <c r="D1487" s="156" t="s">
        <v>228</v>
      </c>
      <c r="E1487" s="159" t="s">
        <v>19</v>
      </c>
      <c r="F1487" s="160" t="s">
        <v>3025</v>
      </c>
      <c r="H1487" s="161">
        <v>2</v>
      </c>
      <c r="I1487" s="162"/>
      <c r="L1487" s="158"/>
      <c r="M1487" s="163"/>
      <c r="T1487" s="164"/>
      <c r="AT1487" s="159" t="s">
        <v>228</v>
      </c>
      <c r="AU1487" s="159" t="s">
        <v>82</v>
      </c>
      <c r="AV1487" s="12" t="s">
        <v>82</v>
      </c>
      <c r="AW1487" s="12" t="s">
        <v>35</v>
      </c>
      <c r="AX1487" s="12" t="s">
        <v>78</v>
      </c>
      <c r="AY1487" s="159" t="s">
        <v>141</v>
      </c>
    </row>
    <row r="1488" spans="2:65" s="1" customFormat="1" ht="37.9" customHeight="1">
      <c r="B1488" s="32"/>
      <c r="C1488" s="126" t="s">
        <v>3026</v>
      </c>
      <c r="D1488" s="126" t="s">
        <v>144</v>
      </c>
      <c r="E1488" s="127" t="s">
        <v>3027</v>
      </c>
      <c r="F1488" s="128" t="s">
        <v>3028</v>
      </c>
      <c r="G1488" s="129" t="s">
        <v>344</v>
      </c>
      <c r="H1488" s="130">
        <v>14</v>
      </c>
      <c r="I1488" s="131"/>
      <c r="J1488" s="132">
        <f>ROUND(I1488*H1488,2)</f>
        <v>0</v>
      </c>
      <c r="K1488" s="133"/>
      <c r="L1488" s="32"/>
      <c r="M1488" s="134" t="s">
        <v>19</v>
      </c>
      <c r="N1488" s="135" t="s">
        <v>45</v>
      </c>
      <c r="P1488" s="136">
        <f>O1488*H1488</f>
        <v>0</v>
      </c>
      <c r="Q1488" s="136">
        <v>0</v>
      </c>
      <c r="R1488" s="136">
        <f>Q1488*H1488</f>
        <v>0</v>
      </c>
      <c r="S1488" s="136">
        <v>0</v>
      </c>
      <c r="T1488" s="137">
        <f>S1488*H1488</f>
        <v>0</v>
      </c>
      <c r="AR1488" s="138" t="s">
        <v>172</v>
      </c>
      <c r="AT1488" s="138" t="s">
        <v>144</v>
      </c>
      <c r="AU1488" s="138" t="s">
        <v>82</v>
      </c>
      <c r="AY1488" s="17" t="s">
        <v>141</v>
      </c>
      <c r="BE1488" s="139">
        <f>IF(N1488="základní",J1488,0)</f>
        <v>0</v>
      </c>
      <c r="BF1488" s="139">
        <f>IF(N1488="snížená",J1488,0)</f>
        <v>0</v>
      </c>
      <c r="BG1488" s="139">
        <f>IF(N1488="zákl. přenesená",J1488,0)</f>
        <v>0</v>
      </c>
      <c r="BH1488" s="139">
        <f>IF(N1488="sníž. přenesená",J1488,0)</f>
        <v>0</v>
      </c>
      <c r="BI1488" s="139">
        <f>IF(N1488="nulová",J1488,0)</f>
        <v>0</v>
      </c>
      <c r="BJ1488" s="17" t="s">
        <v>82</v>
      </c>
      <c r="BK1488" s="139">
        <f>ROUND(I1488*H1488,2)</f>
        <v>0</v>
      </c>
      <c r="BL1488" s="17" t="s">
        <v>172</v>
      </c>
      <c r="BM1488" s="138" t="s">
        <v>3029</v>
      </c>
    </row>
    <row r="1489" spans="2:65" s="1" customFormat="1" ht="11.25">
      <c r="B1489" s="32"/>
      <c r="D1489" s="152" t="s">
        <v>224</v>
      </c>
      <c r="F1489" s="153" t="s">
        <v>3030</v>
      </c>
      <c r="I1489" s="154"/>
      <c r="L1489" s="32"/>
      <c r="M1489" s="155"/>
      <c r="T1489" s="53"/>
      <c r="AT1489" s="17" t="s">
        <v>224</v>
      </c>
      <c r="AU1489" s="17" t="s">
        <v>82</v>
      </c>
    </row>
    <row r="1490" spans="2:65" s="12" customFormat="1" ht="11.25">
      <c r="B1490" s="158"/>
      <c r="D1490" s="156" t="s">
        <v>228</v>
      </c>
      <c r="E1490" s="159" t="s">
        <v>19</v>
      </c>
      <c r="F1490" s="160" t="s">
        <v>3031</v>
      </c>
      <c r="H1490" s="161">
        <v>12</v>
      </c>
      <c r="I1490" s="162"/>
      <c r="L1490" s="158"/>
      <c r="M1490" s="163"/>
      <c r="T1490" s="164"/>
      <c r="AT1490" s="159" t="s">
        <v>228</v>
      </c>
      <c r="AU1490" s="159" t="s">
        <v>82</v>
      </c>
      <c r="AV1490" s="12" t="s">
        <v>82</v>
      </c>
      <c r="AW1490" s="12" t="s">
        <v>35</v>
      </c>
      <c r="AX1490" s="12" t="s">
        <v>73</v>
      </c>
      <c r="AY1490" s="159" t="s">
        <v>141</v>
      </c>
    </row>
    <row r="1491" spans="2:65" s="12" customFormat="1" ht="11.25">
      <c r="B1491" s="158"/>
      <c r="D1491" s="156" t="s">
        <v>228</v>
      </c>
      <c r="E1491" s="159" t="s">
        <v>19</v>
      </c>
      <c r="F1491" s="160" t="s">
        <v>3025</v>
      </c>
      <c r="H1491" s="161">
        <v>2</v>
      </c>
      <c r="I1491" s="162"/>
      <c r="L1491" s="158"/>
      <c r="M1491" s="163"/>
      <c r="T1491" s="164"/>
      <c r="AT1491" s="159" t="s">
        <v>228</v>
      </c>
      <c r="AU1491" s="159" t="s">
        <v>82</v>
      </c>
      <c r="AV1491" s="12" t="s">
        <v>82</v>
      </c>
      <c r="AW1491" s="12" t="s">
        <v>35</v>
      </c>
      <c r="AX1491" s="12" t="s">
        <v>73</v>
      </c>
      <c r="AY1491" s="159" t="s">
        <v>141</v>
      </c>
    </row>
    <row r="1492" spans="2:65" s="13" customFormat="1" ht="11.25">
      <c r="B1492" s="165"/>
      <c r="D1492" s="156" t="s">
        <v>228</v>
      </c>
      <c r="E1492" s="166" t="s">
        <v>19</v>
      </c>
      <c r="F1492" s="167" t="s">
        <v>256</v>
      </c>
      <c r="H1492" s="168">
        <v>14</v>
      </c>
      <c r="I1492" s="169"/>
      <c r="L1492" s="165"/>
      <c r="M1492" s="170"/>
      <c r="T1492" s="171"/>
      <c r="AT1492" s="166" t="s">
        <v>228</v>
      </c>
      <c r="AU1492" s="166" t="s">
        <v>82</v>
      </c>
      <c r="AV1492" s="13" t="s">
        <v>95</v>
      </c>
      <c r="AW1492" s="13" t="s">
        <v>35</v>
      </c>
      <c r="AX1492" s="13" t="s">
        <v>78</v>
      </c>
      <c r="AY1492" s="166" t="s">
        <v>141</v>
      </c>
    </row>
    <row r="1493" spans="2:65" s="1" customFormat="1" ht="24.2" customHeight="1">
      <c r="B1493" s="32"/>
      <c r="C1493" s="172" t="s">
        <v>3032</v>
      </c>
      <c r="D1493" s="172" t="s">
        <v>258</v>
      </c>
      <c r="E1493" s="173" t="s">
        <v>3033</v>
      </c>
      <c r="F1493" s="174" t="s">
        <v>3034</v>
      </c>
      <c r="G1493" s="175" t="s">
        <v>344</v>
      </c>
      <c r="H1493" s="176">
        <v>4</v>
      </c>
      <c r="I1493" s="177"/>
      <c r="J1493" s="178">
        <f>ROUND(I1493*H1493,2)</f>
        <v>0</v>
      </c>
      <c r="K1493" s="179"/>
      <c r="L1493" s="180"/>
      <c r="M1493" s="181" t="s">
        <v>19</v>
      </c>
      <c r="N1493" s="182" t="s">
        <v>45</v>
      </c>
      <c r="P1493" s="136">
        <f>O1493*H1493</f>
        <v>0</v>
      </c>
      <c r="Q1493" s="136">
        <v>1.7500000000000002E-2</v>
      </c>
      <c r="R1493" s="136">
        <f>Q1493*H1493</f>
        <v>7.0000000000000007E-2</v>
      </c>
      <c r="S1493" s="136">
        <v>0</v>
      </c>
      <c r="T1493" s="137">
        <f>S1493*H1493</f>
        <v>0</v>
      </c>
      <c r="AR1493" s="138" t="s">
        <v>201</v>
      </c>
      <c r="AT1493" s="138" t="s">
        <v>258</v>
      </c>
      <c r="AU1493" s="138" t="s">
        <v>82</v>
      </c>
      <c r="AY1493" s="17" t="s">
        <v>141</v>
      </c>
      <c r="BE1493" s="139">
        <f>IF(N1493="základní",J1493,0)</f>
        <v>0</v>
      </c>
      <c r="BF1493" s="139">
        <f>IF(N1493="snížená",J1493,0)</f>
        <v>0</v>
      </c>
      <c r="BG1493" s="139">
        <f>IF(N1493="zákl. přenesená",J1493,0)</f>
        <v>0</v>
      </c>
      <c r="BH1493" s="139">
        <f>IF(N1493="sníž. přenesená",J1493,0)</f>
        <v>0</v>
      </c>
      <c r="BI1493" s="139">
        <f>IF(N1493="nulová",J1493,0)</f>
        <v>0</v>
      </c>
      <c r="BJ1493" s="17" t="s">
        <v>82</v>
      </c>
      <c r="BK1493" s="139">
        <f>ROUND(I1493*H1493,2)</f>
        <v>0</v>
      </c>
      <c r="BL1493" s="17" t="s">
        <v>172</v>
      </c>
      <c r="BM1493" s="138" t="s">
        <v>3035</v>
      </c>
    </row>
    <row r="1494" spans="2:65" s="1" customFormat="1" ht="24.2" customHeight="1">
      <c r="B1494" s="32"/>
      <c r="C1494" s="172" t="s">
        <v>3036</v>
      </c>
      <c r="D1494" s="172" t="s">
        <v>258</v>
      </c>
      <c r="E1494" s="173" t="s">
        <v>3037</v>
      </c>
      <c r="F1494" s="174" t="s">
        <v>3038</v>
      </c>
      <c r="G1494" s="175" t="s">
        <v>344</v>
      </c>
      <c r="H1494" s="176">
        <v>12</v>
      </c>
      <c r="I1494" s="177"/>
      <c r="J1494" s="178">
        <f>ROUND(I1494*H1494,2)</f>
        <v>0</v>
      </c>
      <c r="K1494" s="179"/>
      <c r="L1494" s="180"/>
      <c r="M1494" s="181" t="s">
        <v>19</v>
      </c>
      <c r="N1494" s="182" t="s">
        <v>45</v>
      </c>
      <c r="P1494" s="136">
        <f>O1494*H1494</f>
        <v>0</v>
      </c>
      <c r="Q1494" s="136">
        <v>1.95E-2</v>
      </c>
      <c r="R1494" s="136">
        <f>Q1494*H1494</f>
        <v>0.23399999999999999</v>
      </c>
      <c r="S1494" s="136">
        <v>0</v>
      </c>
      <c r="T1494" s="137">
        <f>S1494*H1494</f>
        <v>0</v>
      </c>
      <c r="AR1494" s="138" t="s">
        <v>201</v>
      </c>
      <c r="AT1494" s="138" t="s">
        <v>258</v>
      </c>
      <c r="AU1494" s="138" t="s">
        <v>82</v>
      </c>
      <c r="AY1494" s="17" t="s">
        <v>141</v>
      </c>
      <c r="BE1494" s="139">
        <f>IF(N1494="základní",J1494,0)</f>
        <v>0</v>
      </c>
      <c r="BF1494" s="139">
        <f>IF(N1494="snížená",J1494,0)</f>
        <v>0</v>
      </c>
      <c r="BG1494" s="139">
        <f>IF(N1494="zákl. přenesená",J1494,0)</f>
        <v>0</v>
      </c>
      <c r="BH1494" s="139">
        <f>IF(N1494="sníž. přenesená",J1494,0)</f>
        <v>0</v>
      </c>
      <c r="BI1494" s="139">
        <f>IF(N1494="nulová",J1494,0)</f>
        <v>0</v>
      </c>
      <c r="BJ1494" s="17" t="s">
        <v>82</v>
      </c>
      <c r="BK1494" s="139">
        <f>ROUND(I1494*H1494,2)</f>
        <v>0</v>
      </c>
      <c r="BL1494" s="17" t="s">
        <v>172</v>
      </c>
      <c r="BM1494" s="138" t="s">
        <v>3039</v>
      </c>
    </row>
    <row r="1495" spans="2:65" s="1" customFormat="1" ht="37.9" customHeight="1">
      <c r="B1495" s="32"/>
      <c r="C1495" s="126" t="s">
        <v>3040</v>
      </c>
      <c r="D1495" s="126" t="s">
        <v>144</v>
      </c>
      <c r="E1495" s="127" t="s">
        <v>3041</v>
      </c>
      <c r="F1495" s="128" t="s">
        <v>3042</v>
      </c>
      <c r="G1495" s="129" t="s">
        <v>344</v>
      </c>
      <c r="H1495" s="130">
        <v>1</v>
      </c>
      <c r="I1495" s="131"/>
      <c r="J1495" s="132">
        <f>ROUND(I1495*H1495,2)</f>
        <v>0</v>
      </c>
      <c r="K1495" s="133"/>
      <c r="L1495" s="32"/>
      <c r="M1495" s="134" t="s">
        <v>19</v>
      </c>
      <c r="N1495" s="135" t="s">
        <v>45</v>
      </c>
      <c r="P1495" s="136">
        <f>O1495*H1495</f>
        <v>0</v>
      </c>
      <c r="Q1495" s="136">
        <v>0</v>
      </c>
      <c r="R1495" s="136">
        <f>Q1495*H1495</f>
        <v>0</v>
      </c>
      <c r="S1495" s="136">
        <v>0</v>
      </c>
      <c r="T1495" s="137">
        <f>S1495*H1495</f>
        <v>0</v>
      </c>
      <c r="AR1495" s="138" t="s">
        <v>172</v>
      </c>
      <c r="AT1495" s="138" t="s">
        <v>144</v>
      </c>
      <c r="AU1495" s="138" t="s">
        <v>82</v>
      </c>
      <c r="AY1495" s="17" t="s">
        <v>141</v>
      </c>
      <c r="BE1495" s="139">
        <f>IF(N1495="základní",J1495,0)</f>
        <v>0</v>
      </c>
      <c r="BF1495" s="139">
        <f>IF(N1495="snížená",J1495,0)</f>
        <v>0</v>
      </c>
      <c r="BG1495" s="139">
        <f>IF(N1495="zákl. přenesená",J1495,0)</f>
        <v>0</v>
      </c>
      <c r="BH1495" s="139">
        <f>IF(N1495="sníž. přenesená",J1495,0)</f>
        <v>0</v>
      </c>
      <c r="BI1495" s="139">
        <f>IF(N1495="nulová",J1495,0)</f>
        <v>0</v>
      </c>
      <c r="BJ1495" s="17" t="s">
        <v>82</v>
      </c>
      <c r="BK1495" s="139">
        <f>ROUND(I1495*H1495,2)</f>
        <v>0</v>
      </c>
      <c r="BL1495" s="17" t="s">
        <v>172</v>
      </c>
      <c r="BM1495" s="138" t="s">
        <v>3043</v>
      </c>
    </row>
    <row r="1496" spans="2:65" s="1" customFormat="1" ht="11.25">
      <c r="B1496" s="32"/>
      <c r="D1496" s="152" t="s">
        <v>224</v>
      </c>
      <c r="F1496" s="153" t="s">
        <v>3044</v>
      </c>
      <c r="I1496" s="154"/>
      <c r="L1496" s="32"/>
      <c r="M1496" s="155"/>
      <c r="T1496" s="53"/>
      <c r="AT1496" s="17" t="s">
        <v>224</v>
      </c>
      <c r="AU1496" s="17" t="s">
        <v>82</v>
      </c>
    </row>
    <row r="1497" spans="2:65" s="1" customFormat="1" ht="44.25" customHeight="1">
      <c r="B1497" s="32"/>
      <c r="C1497" s="126" t="s">
        <v>3045</v>
      </c>
      <c r="D1497" s="126" t="s">
        <v>144</v>
      </c>
      <c r="E1497" s="127" t="s">
        <v>3046</v>
      </c>
      <c r="F1497" s="128" t="s">
        <v>3047</v>
      </c>
      <c r="G1497" s="129" t="s">
        <v>344</v>
      </c>
      <c r="H1497" s="130">
        <v>2</v>
      </c>
      <c r="I1497" s="131"/>
      <c r="J1497" s="132">
        <f>ROUND(I1497*H1497,2)</f>
        <v>0</v>
      </c>
      <c r="K1497" s="133"/>
      <c r="L1497" s="32"/>
      <c r="M1497" s="134" t="s">
        <v>19</v>
      </c>
      <c r="N1497" s="135" t="s">
        <v>45</v>
      </c>
      <c r="P1497" s="136">
        <f>O1497*H1497</f>
        <v>0</v>
      </c>
      <c r="Q1497" s="136">
        <v>0</v>
      </c>
      <c r="R1497" s="136">
        <f>Q1497*H1497</f>
        <v>0</v>
      </c>
      <c r="S1497" s="136">
        <v>0</v>
      </c>
      <c r="T1497" s="137">
        <f>S1497*H1497</f>
        <v>0</v>
      </c>
      <c r="AR1497" s="138" t="s">
        <v>172</v>
      </c>
      <c r="AT1497" s="138" t="s">
        <v>144</v>
      </c>
      <c r="AU1497" s="138" t="s">
        <v>82</v>
      </c>
      <c r="AY1497" s="17" t="s">
        <v>141</v>
      </c>
      <c r="BE1497" s="139">
        <f>IF(N1497="základní",J1497,0)</f>
        <v>0</v>
      </c>
      <c r="BF1497" s="139">
        <f>IF(N1497="snížená",J1497,0)</f>
        <v>0</v>
      </c>
      <c r="BG1497" s="139">
        <f>IF(N1497="zákl. přenesená",J1497,0)</f>
        <v>0</v>
      </c>
      <c r="BH1497" s="139">
        <f>IF(N1497="sníž. přenesená",J1497,0)</f>
        <v>0</v>
      </c>
      <c r="BI1497" s="139">
        <f>IF(N1497="nulová",J1497,0)</f>
        <v>0</v>
      </c>
      <c r="BJ1497" s="17" t="s">
        <v>82</v>
      </c>
      <c r="BK1497" s="139">
        <f>ROUND(I1497*H1497,2)</f>
        <v>0</v>
      </c>
      <c r="BL1497" s="17" t="s">
        <v>172</v>
      </c>
      <c r="BM1497" s="138" t="s">
        <v>3048</v>
      </c>
    </row>
    <row r="1498" spans="2:65" s="1" customFormat="1" ht="11.25">
      <c r="B1498" s="32"/>
      <c r="D1498" s="152" t="s">
        <v>224</v>
      </c>
      <c r="F1498" s="153" t="s">
        <v>3049</v>
      </c>
      <c r="I1498" s="154"/>
      <c r="L1498" s="32"/>
      <c r="M1498" s="155"/>
      <c r="T1498" s="53"/>
      <c r="AT1498" s="17" t="s">
        <v>224</v>
      </c>
      <c r="AU1498" s="17" t="s">
        <v>82</v>
      </c>
    </row>
    <row r="1499" spans="2:65" s="1" customFormat="1" ht="37.9" customHeight="1">
      <c r="B1499" s="32"/>
      <c r="C1499" s="126" t="s">
        <v>3050</v>
      </c>
      <c r="D1499" s="126" t="s">
        <v>144</v>
      </c>
      <c r="E1499" s="127" t="s">
        <v>3051</v>
      </c>
      <c r="F1499" s="128" t="s">
        <v>3052</v>
      </c>
      <c r="G1499" s="129" t="s">
        <v>344</v>
      </c>
      <c r="H1499" s="130">
        <v>1</v>
      </c>
      <c r="I1499" s="131"/>
      <c r="J1499" s="132">
        <f>ROUND(I1499*H1499,2)</f>
        <v>0</v>
      </c>
      <c r="K1499" s="133"/>
      <c r="L1499" s="32"/>
      <c r="M1499" s="134" t="s">
        <v>19</v>
      </c>
      <c r="N1499" s="135" t="s">
        <v>45</v>
      </c>
      <c r="P1499" s="136">
        <f>O1499*H1499</f>
        <v>0</v>
      </c>
      <c r="Q1499" s="136">
        <v>0</v>
      </c>
      <c r="R1499" s="136">
        <f>Q1499*H1499</f>
        <v>0</v>
      </c>
      <c r="S1499" s="136">
        <v>0</v>
      </c>
      <c r="T1499" s="137">
        <f>S1499*H1499</f>
        <v>0</v>
      </c>
      <c r="AR1499" s="138" t="s">
        <v>172</v>
      </c>
      <c r="AT1499" s="138" t="s">
        <v>144</v>
      </c>
      <c r="AU1499" s="138" t="s">
        <v>82</v>
      </c>
      <c r="AY1499" s="17" t="s">
        <v>141</v>
      </c>
      <c r="BE1499" s="139">
        <f>IF(N1499="základní",J1499,0)</f>
        <v>0</v>
      </c>
      <c r="BF1499" s="139">
        <f>IF(N1499="snížená",J1499,0)</f>
        <v>0</v>
      </c>
      <c r="BG1499" s="139">
        <f>IF(N1499="zákl. přenesená",J1499,0)</f>
        <v>0</v>
      </c>
      <c r="BH1499" s="139">
        <f>IF(N1499="sníž. přenesená",J1499,0)</f>
        <v>0</v>
      </c>
      <c r="BI1499" s="139">
        <f>IF(N1499="nulová",J1499,0)</f>
        <v>0</v>
      </c>
      <c r="BJ1499" s="17" t="s">
        <v>82</v>
      </c>
      <c r="BK1499" s="139">
        <f>ROUND(I1499*H1499,2)</f>
        <v>0</v>
      </c>
      <c r="BL1499" s="17" t="s">
        <v>172</v>
      </c>
      <c r="BM1499" s="138" t="s">
        <v>3053</v>
      </c>
    </row>
    <row r="1500" spans="2:65" s="1" customFormat="1" ht="11.25">
      <c r="B1500" s="32"/>
      <c r="D1500" s="152" t="s">
        <v>224</v>
      </c>
      <c r="F1500" s="153" t="s">
        <v>3054</v>
      </c>
      <c r="I1500" s="154"/>
      <c r="L1500" s="32"/>
      <c r="M1500" s="155"/>
      <c r="T1500" s="53"/>
      <c r="AT1500" s="17" t="s">
        <v>224</v>
      </c>
      <c r="AU1500" s="17" t="s">
        <v>82</v>
      </c>
    </row>
    <row r="1501" spans="2:65" s="1" customFormat="1" ht="24.2" customHeight="1">
      <c r="B1501" s="32"/>
      <c r="C1501" s="172" t="s">
        <v>3055</v>
      </c>
      <c r="D1501" s="172" t="s">
        <v>258</v>
      </c>
      <c r="E1501" s="173" t="s">
        <v>3056</v>
      </c>
      <c r="F1501" s="174" t="s">
        <v>3057</v>
      </c>
      <c r="G1501" s="175" t="s">
        <v>344</v>
      </c>
      <c r="H1501" s="176">
        <v>4</v>
      </c>
      <c r="I1501" s="177"/>
      <c r="J1501" s="178">
        <f>ROUND(I1501*H1501,2)</f>
        <v>0</v>
      </c>
      <c r="K1501" s="179"/>
      <c r="L1501" s="180"/>
      <c r="M1501" s="181" t="s">
        <v>19</v>
      </c>
      <c r="N1501" s="182" t="s">
        <v>45</v>
      </c>
      <c r="P1501" s="136">
        <f>O1501*H1501</f>
        <v>0</v>
      </c>
      <c r="Q1501" s="136">
        <v>2.0500000000000001E-2</v>
      </c>
      <c r="R1501" s="136">
        <f>Q1501*H1501</f>
        <v>8.2000000000000003E-2</v>
      </c>
      <c r="S1501" s="136">
        <v>0</v>
      </c>
      <c r="T1501" s="137">
        <f>S1501*H1501</f>
        <v>0</v>
      </c>
      <c r="AR1501" s="138" t="s">
        <v>201</v>
      </c>
      <c r="AT1501" s="138" t="s">
        <v>258</v>
      </c>
      <c r="AU1501" s="138" t="s">
        <v>82</v>
      </c>
      <c r="AY1501" s="17" t="s">
        <v>141</v>
      </c>
      <c r="BE1501" s="139">
        <f>IF(N1501="základní",J1501,0)</f>
        <v>0</v>
      </c>
      <c r="BF1501" s="139">
        <f>IF(N1501="snížená",J1501,0)</f>
        <v>0</v>
      </c>
      <c r="BG1501" s="139">
        <f>IF(N1501="zákl. přenesená",J1501,0)</f>
        <v>0</v>
      </c>
      <c r="BH1501" s="139">
        <f>IF(N1501="sníž. přenesená",J1501,0)</f>
        <v>0</v>
      </c>
      <c r="BI1501" s="139">
        <f>IF(N1501="nulová",J1501,0)</f>
        <v>0</v>
      </c>
      <c r="BJ1501" s="17" t="s">
        <v>82</v>
      </c>
      <c r="BK1501" s="139">
        <f>ROUND(I1501*H1501,2)</f>
        <v>0</v>
      </c>
      <c r="BL1501" s="17" t="s">
        <v>172</v>
      </c>
      <c r="BM1501" s="138" t="s">
        <v>3058</v>
      </c>
    </row>
    <row r="1502" spans="2:65" s="1" customFormat="1" ht="37.9" customHeight="1">
      <c r="B1502" s="32"/>
      <c r="C1502" s="126" t="s">
        <v>3059</v>
      </c>
      <c r="D1502" s="126" t="s">
        <v>144</v>
      </c>
      <c r="E1502" s="127" t="s">
        <v>3060</v>
      </c>
      <c r="F1502" s="128" t="s">
        <v>3061</v>
      </c>
      <c r="G1502" s="129" t="s">
        <v>344</v>
      </c>
      <c r="H1502" s="130">
        <v>7</v>
      </c>
      <c r="I1502" s="131"/>
      <c r="J1502" s="132">
        <f>ROUND(I1502*H1502,2)</f>
        <v>0</v>
      </c>
      <c r="K1502" s="133"/>
      <c r="L1502" s="32"/>
      <c r="M1502" s="134" t="s">
        <v>19</v>
      </c>
      <c r="N1502" s="135" t="s">
        <v>45</v>
      </c>
      <c r="P1502" s="136">
        <f>O1502*H1502</f>
        <v>0</v>
      </c>
      <c r="Q1502" s="136">
        <v>0</v>
      </c>
      <c r="R1502" s="136">
        <f>Q1502*H1502</f>
        <v>0</v>
      </c>
      <c r="S1502" s="136">
        <v>0</v>
      </c>
      <c r="T1502" s="137">
        <f>S1502*H1502</f>
        <v>0</v>
      </c>
      <c r="AR1502" s="138" t="s">
        <v>172</v>
      </c>
      <c r="AT1502" s="138" t="s">
        <v>144</v>
      </c>
      <c r="AU1502" s="138" t="s">
        <v>82</v>
      </c>
      <c r="AY1502" s="17" t="s">
        <v>141</v>
      </c>
      <c r="BE1502" s="139">
        <f>IF(N1502="základní",J1502,0)</f>
        <v>0</v>
      </c>
      <c r="BF1502" s="139">
        <f>IF(N1502="snížená",J1502,0)</f>
        <v>0</v>
      </c>
      <c r="BG1502" s="139">
        <f>IF(N1502="zákl. přenesená",J1502,0)</f>
        <v>0</v>
      </c>
      <c r="BH1502" s="139">
        <f>IF(N1502="sníž. přenesená",J1502,0)</f>
        <v>0</v>
      </c>
      <c r="BI1502" s="139">
        <f>IF(N1502="nulová",J1502,0)</f>
        <v>0</v>
      </c>
      <c r="BJ1502" s="17" t="s">
        <v>82</v>
      </c>
      <c r="BK1502" s="139">
        <f>ROUND(I1502*H1502,2)</f>
        <v>0</v>
      </c>
      <c r="BL1502" s="17" t="s">
        <v>172</v>
      </c>
      <c r="BM1502" s="138" t="s">
        <v>3062</v>
      </c>
    </row>
    <row r="1503" spans="2:65" s="1" customFormat="1" ht="11.25">
      <c r="B1503" s="32"/>
      <c r="D1503" s="152" t="s">
        <v>224</v>
      </c>
      <c r="F1503" s="153" t="s">
        <v>3063</v>
      </c>
      <c r="I1503" s="154"/>
      <c r="L1503" s="32"/>
      <c r="M1503" s="155"/>
      <c r="T1503" s="53"/>
      <c r="AT1503" s="17" t="s">
        <v>224</v>
      </c>
      <c r="AU1503" s="17" t="s">
        <v>82</v>
      </c>
    </row>
    <row r="1504" spans="2:65" s="12" customFormat="1" ht="11.25">
      <c r="B1504" s="158"/>
      <c r="D1504" s="156" t="s">
        <v>228</v>
      </c>
      <c r="E1504" s="159" t="s">
        <v>19</v>
      </c>
      <c r="F1504" s="160" t="s">
        <v>3064</v>
      </c>
      <c r="H1504" s="161">
        <v>5</v>
      </c>
      <c r="I1504" s="162"/>
      <c r="L1504" s="158"/>
      <c r="M1504" s="163"/>
      <c r="T1504" s="164"/>
      <c r="AT1504" s="159" t="s">
        <v>228</v>
      </c>
      <c r="AU1504" s="159" t="s">
        <v>82</v>
      </c>
      <c r="AV1504" s="12" t="s">
        <v>82</v>
      </c>
      <c r="AW1504" s="12" t="s">
        <v>35</v>
      </c>
      <c r="AX1504" s="12" t="s">
        <v>73</v>
      </c>
      <c r="AY1504" s="159" t="s">
        <v>141</v>
      </c>
    </row>
    <row r="1505" spans="2:65" s="12" customFormat="1" ht="11.25">
      <c r="B1505" s="158"/>
      <c r="D1505" s="156" t="s">
        <v>228</v>
      </c>
      <c r="E1505" s="159" t="s">
        <v>19</v>
      </c>
      <c r="F1505" s="160" t="s">
        <v>3065</v>
      </c>
      <c r="H1505" s="161">
        <v>2</v>
      </c>
      <c r="I1505" s="162"/>
      <c r="L1505" s="158"/>
      <c r="M1505" s="163"/>
      <c r="T1505" s="164"/>
      <c r="AT1505" s="159" t="s">
        <v>228</v>
      </c>
      <c r="AU1505" s="159" t="s">
        <v>82</v>
      </c>
      <c r="AV1505" s="12" t="s">
        <v>82</v>
      </c>
      <c r="AW1505" s="12" t="s">
        <v>35</v>
      </c>
      <c r="AX1505" s="12" t="s">
        <v>73</v>
      </c>
      <c r="AY1505" s="159" t="s">
        <v>141</v>
      </c>
    </row>
    <row r="1506" spans="2:65" s="13" customFormat="1" ht="11.25">
      <c r="B1506" s="165"/>
      <c r="D1506" s="156" t="s">
        <v>228</v>
      </c>
      <c r="E1506" s="166" t="s">
        <v>19</v>
      </c>
      <c r="F1506" s="167" t="s">
        <v>256</v>
      </c>
      <c r="H1506" s="168">
        <v>7</v>
      </c>
      <c r="I1506" s="169"/>
      <c r="L1506" s="165"/>
      <c r="M1506" s="170"/>
      <c r="T1506" s="171"/>
      <c r="AT1506" s="166" t="s">
        <v>228</v>
      </c>
      <c r="AU1506" s="166" t="s">
        <v>82</v>
      </c>
      <c r="AV1506" s="13" t="s">
        <v>95</v>
      </c>
      <c r="AW1506" s="13" t="s">
        <v>35</v>
      </c>
      <c r="AX1506" s="13" t="s">
        <v>78</v>
      </c>
      <c r="AY1506" s="166" t="s">
        <v>141</v>
      </c>
    </row>
    <row r="1507" spans="2:65" s="1" customFormat="1" ht="37.9" customHeight="1">
      <c r="B1507" s="32"/>
      <c r="C1507" s="126" t="s">
        <v>3066</v>
      </c>
      <c r="D1507" s="126" t="s">
        <v>144</v>
      </c>
      <c r="E1507" s="127" t="s">
        <v>3067</v>
      </c>
      <c r="F1507" s="128" t="s">
        <v>3068</v>
      </c>
      <c r="G1507" s="129" t="s">
        <v>344</v>
      </c>
      <c r="H1507" s="130">
        <v>2</v>
      </c>
      <c r="I1507" s="131"/>
      <c r="J1507" s="132">
        <f>ROUND(I1507*H1507,2)</f>
        <v>0</v>
      </c>
      <c r="K1507" s="133"/>
      <c r="L1507" s="32"/>
      <c r="M1507" s="134" t="s">
        <v>19</v>
      </c>
      <c r="N1507" s="135" t="s">
        <v>45</v>
      </c>
      <c r="P1507" s="136">
        <f>O1507*H1507</f>
        <v>0</v>
      </c>
      <c r="Q1507" s="136">
        <v>0</v>
      </c>
      <c r="R1507" s="136">
        <f>Q1507*H1507</f>
        <v>0</v>
      </c>
      <c r="S1507" s="136">
        <v>0</v>
      </c>
      <c r="T1507" s="137">
        <f>S1507*H1507</f>
        <v>0</v>
      </c>
      <c r="AR1507" s="138" t="s">
        <v>172</v>
      </c>
      <c r="AT1507" s="138" t="s">
        <v>144</v>
      </c>
      <c r="AU1507" s="138" t="s">
        <v>82</v>
      </c>
      <c r="AY1507" s="17" t="s">
        <v>141</v>
      </c>
      <c r="BE1507" s="139">
        <f>IF(N1507="základní",J1507,0)</f>
        <v>0</v>
      </c>
      <c r="BF1507" s="139">
        <f>IF(N1507="snížená",J1507,0)</f>
        <v>0</v>
      </c>
      <c r="BG1507" s="139">
        <f>IF(N1507="zákl. přenesená",J1507,0)</f>
        <v>0</v>
      </c>
      <c r="BH1507" s="139">
        <f>IF(N1507="sníž. přenesená",J1507,0)</f>
        <v>0</v>
      </c>
      <c r="BI1507" s="139">
        <f>IF(N1507="nulová",J1507,0)</f>
        <v>0</v>
      </c>
      <c r="BJ1507" s="17" t="s">
        <v>82</v>
      </c>
      <c r="BK1507" s="139">
        <f>ROUND(I1507*H1507,2)</f>
        <v>0</v>
      </c>
      <c r="BL1507" s="17" t="s">
        <v>172</v>
      </c>
      <c r="BM1507" s="138" t="s">
        <v>3069</v>
      </c>
    </row>
    <row r="1508" spans="2:65" s="1" customFormat="1" ht="11.25">
      <c r="B1508" s="32"/>
      <c r="D1508" s="152" t="s">
        <v>224</v>
      </c>
      <c r="F1508" s="153" t="s">
        <v>3070</v>
      </c>
      <c r="I1508" s="154"/>
      <c r="L1508" s="32"/>
      <c r="M1508" s="155"/>
      <c r="T1508" s="53"/>
      <c r="AT1508" s="17" t="s">
        <v>224</v>
      </c>
      <c r="AU1508" s="17" t="s">
        <v>82</v>
      </c>
    </row>
    <row r="1509" spans="2:65" s="1" customFormat="1" ht="33" customHeight="1">
      <c r="B1509" s="32"/>
      <c r="C1509" s="172" t="s">
        <v>3071</v>
      </c>
      <c r="D1509" s="172" t="s">
        <v>258</v>
      </c>
      <c r="E1509" s="173" t="s">
        <v>3072</v>
      </c>
      <c r="F1509" s="174" t="s">
        <v>3073</v>
      </c>
      <c r="G1509" s="175" t="s">
        <v>344</v>
      </c>
      <c r="H1509" s="176">
        <v>7</v>
      </c>
      <c r="I1509" s="177"/>
      <c r="J1509" s="178">
        <f>ROUND(I1509*H1509,2)</f>
        <v>0</v>
      </c>
      <c r="K1509" s="179"/>
      <c r="L1509" s="180"/>
      <c r="M1509" s="181" t="s">
        <v>19</v>
      </c>
      <c r="N1509" s="182" t="s">
        <v>45</v>
      </c>
      <c r="P1509" s="136">
        <f>O1509*H1509</f>
        <v>0</v>
      </c>
      <c r="Q1509" s="136">
        <v>2.1600000000000001E-2</v>
      </c>
      <c r="R1509" s="136">
        <f>Q1509*H1509</f>
        <v>0.1512</v>
      </c>
      <c r="S1509" s="136">
        <v>0</v>
      </c>
      <c r="T1509" s="137">
        <f>S1509*H1509</f>
        <v>0</v>
      </c>
      <c r="AR1509" s="138" t="s">
        <v>201</v>
      </c>
      <c r="AT1509" s="138" t="s">
        <v>258</v>
      </c>
      <c r="AU1509" s="138" t="s">
        <v>82</v>
      </c>
      <c r="AY1509" s="17" t="s">
        <v>141</v>
      </c>
      <c r="BE1509" s="139">
        <f>IF(N1509="základní",J1509,0)</f>
        <v>0</v>
      </c>
      <c r="BF1509" s="139">
        <f>IF(N1509="snížená",J1509,0)</f>
        <v>0</v>
      </c>
      <c r="BG1509" s="139">
        <f>IF(N1509="zákl. přenesená",J1509,0)</f>
        <v>0</v>
      </c>
      <c r="BH1509" s="139">
        <f>IF(N1509="sníž. přenesená",J1509,0)</f>
        <v>0</v>
      </c>
      <c r="BI1509" s="139">
        <f>IF(N1509="nulová",J1509,0)</f>
        <v>0</v>
      </c>
      <c r="BJ1509" s="17" t="s">
        <v>82</v>
      </c>
      <c r="BK1509" s="139">
        <f>ROUND(I1509*H1509,2)</f>
        <v>0</v>
      </c>
      <c r="BL1509" s="17" t="s">
        <v>172</v>
      </c>
      <c r="BM1509" s="138" t="s">
        <v>3074</v>
      </c>
    </row>
    <row r="1510" spans="2:65" s="1" customFormat="1" ht="33" customHeight="1">
      <c r="B1510" s="32"/>
      <c r="C1510" s="172" t="s">
        <v>3075</v>
      </c>
      <c r="D1510" s="172" t="s">
        <v>258</v>
      </c>
      <c r="E1510" s="173" t="s">
        <v>3076</v>
      </c>
      <c r="F1510" s="174" t="s">
        <v>3077</v>
      </c>
      <c r="G1510" s="175" t="s">
        <v>344</v>
      </c>
      <c r="H1510" s="176">
        <v>2</v>
      </c>
      <c r="I1510" s="177"/>
      <c r="J1510" s="178">
        <f>ROUND(I1510*H1510,2)</f>
        <v>0</v>
      </c>
      <c r="K1510" s="179"/>
      <c r="L1510" s="180"/>
      <c r="M1510" s="181" t="s">
        <v>19</v>
      </c>
      <c r="N1510" s="182" t="s">
        <v>45</v>
      </c>
      <c r="P1510" s="136">
        <f>O1510*H1510</f>
        <v>0</v>
      </c>
      <c r="Q1510" s="136">
        <v>1.6199999999999999E-2</v>
      </c>
      <c r="R1510" s="136">
        <f>Q1510*H1510</f>
        <v>3.2399999999999998E-2</v>
      </c>
      <c r="S1510" s="136">
        <v>0</v>
      </c>
      <c r="T1510" s="137">
        <f>S1510*H1510</f>
        <v>0</v>
      </c>
      <c r="AR1510" s="138" t="s">
        <v>201</v>
      </c>
      <c r="AT1510" s="138" t="s">
        <v>258</v>
      </c>
      <c r="AU1510" s="138" t="s">
        <v>82</v>
      </c>
      <c r="AY1510" s="17" t="s">
        <v>141</v>
      </c>
      <c r="BE1510" s="139">
        <f>IF(N1510="základní",J1510,0)</f>
        <v>0</v>
      </c>
      <c r="BF1510" s="139">
        <f>IF(N1510="snížená",J1510,0)</f>
        <v>0</v>
      </c>
      <c r="BG1510" s="139">
        <f>IF(N1510="zákl. přenesená",J1510,0)</f>
        <v>0</v>
      </c>
      <c r="BH1510" s="139">
        <f>IF(N1510="sníž. přenesená",J1510,0)</f>
        <v>0</v>
      </c>
      <c r="BI1510" s="139">
        <f>IF(N1510="nulová",J1510,0)</f>
        <v>0</v>
      </c>
      <c r="BJ1510" s="17" t="s">
        <v>82</v>
      </c>
      <c r="BK1510" s="139">
        <f>ROUND(I1510*H1510,2)</f>
        <v>0</v>
      </c>
      <c r="BL1510" s="17" t="s">
        <v>172</v>
      </c>
      <c r="BM1510" s="138" t="s">
        <v>3078</v>
      </c>
    </row>
    <row r="1511" spans="2:65" s="1" customFormat="1" ht="37.9" customHeight="1">
      <c r="B1511" s="32"/>
      <c r="C1511" s="126" t="s">
        <v>3079</v>
      </c>
      <c r="D1511" s="126" t="s">
        <v>144</v>
      </c>
      <c r="E1511" s="127" t="s">
        <v>3080</v>
      </c>
      <c r="F1511" s="128" t="s">
        <v>3081</v>
      </c>
      <c r="G1511" s="129" t="s">
        <v>344</v>
      </c>
      <c r="H1511" s="130">
        <v>1</v>
      </c>
      <c r="I1511" s="131"/>
      <c r="J1511" s="132">
        <f>ROUND(I1511*H1511,2)</f>
        <v>0</v>
      </c>
      <c r="K1511" s="133"/>
      <c r="L1511" s="32"/>
      <c r="M1511" s="134" t="s">
        <v>19</v>
      </c>
      <c r="N1511" s="135" t="s">
        <v>45</v>
      </c>
      <c r="P1511" s="136">
        <f>O1511*H1511</f>
        <v>0</v>
      </c>
      <c r="Q1511" s="136">
        <v>0</v>
      </c>
      <c r="R1511" s="136">
        <f>Q1511*H1511</f>
        <v>0</v>
      </c>
      <c r="S1511" s="136">
        <v>0</v>
      </c>
      <c r="T1511" s="137">
        <f>S1511*H1511</f>
        <v>0</v>
      </c>
      <c r="AR1511" s="138" t="s">
        <v>172</v>
      </c>
      <c r="AT1511" s="138" t="s">
        <v>144</v>
      </c>
      <c r="AU1511" s="138" t="s">
        <v>82</v>
      </c>
      <c r="AY1511" s="17" t="s">
        <v>141</v>
      </c>
      <c r="BE1511" s="139">
        <f>IF(N1511="základní",J1511,0)</f>
        <v>0</v>
      </c>
      <c r="BF1511" s="139">
        <f>IF(N1511="snížená",J1511,0)</f>
        <v>0</v>
      </c>
      <c r="BG1511" s="139">
        <f>IF(N1511="zákl. přenesená",J1511,0)</f>
        <v>0</v>
      </c>
      <c r="BH1511" s="139">
        <f>IF(N1511="sníž. přenesená",J1511,0)</f>
        <v>0</v>
      </c>
      <c r="BI1511" s="139">
        <f>IF(N1511="nulová",J1511,0)</f>
        <v>0</v>
      </c>
      <c r="BJ1511" s="17" t="s">
        <v>82</v>
      </c>
      <c r="BK1511" s="139">
        <f>ROUND(I1511*H1511,2)</f>
        <v>0</v>
      </c>
      <c r="BL1511" s="17" t="s">
        <v>172</v>
      </c>
      <c r="BM1511" s="138" t="s">
        <v>3082</v>
      </c>
    </row>
    <row r="1512" spans="2:65" s="1" customFormat="1" ht="11.25">
      <c r="B1512" s="32"/>
      <c r="D1512" s="152" t="s">
        <v>224</v>
      </c>
      <c r="F1512" s="153" t="s">
        <v>3083</v>
      </c>
      <c r="I1512" s="154"/>
      <c r="L1512" s="32"/>
      <c r="M1512" s="155"/>
      <c r="T1512" s="53"/>
      <c r="AT1512" s="17" t="s">
        <v>224</v>
      </c>
      <c r="AU1512" s="17" t="s">
        <v>82</v>
      </c>
    </row>
    <row r="1513" spans="2:65" s="1" customFormat="1" ht="24.2" customHeight="1">
      <c r="B1513" s="32"/>
      <c r="C1513" s="172" t="s">
        <v>3084</v>
      </c>
      <c r="D1513" s="172" t="s">
        <v>258</v>
      </c>
      <c r="E1513" s="173" t="s">
        <v>3085</v>
      </c>
      <c r="F1513" s="174" t="s">
        <v>3086</v>
      </c>
      <c r="G1513" s="175" t="s">
        <v>344</v>
      </c>
      <c r="H1513" s="176">
        <v>1</v>
      </c>
      <c r="I1513" s="177"/>
      <c r="J1513" s="178">
        <f>ROUND(I1513*H1513,2)</f>
        <v>0</v>
      </c>
      <c r="K1513" s="179"/>
      <c r="L1513" s="180"/>
      <c r="M1513" s="181" t="s">
        <v>19</v>
      </c>
      <c r="N1513" s="182" t="s">
        <v>45</v>
      </c>
      <c r="P1513" s="136">
        <f>O1513*H1513</f>
        <v>0</v>
      </c>
      <c r="Q1513" s="136">
        <v>0</v>
      </c>
      <c r="R1513" s="136">
        <f>Q1513*H1513</f>
        <v>0</v>
      </c>
      <c r="S1513" s="136">
        <v>0</v>
      </c>
      <c r="T1513" s="137">
        <f>S1513*H1513</f>
        <v>0</v>
      </c>
      <c r="AR1513" s="138" t="s">
        <v>201</v>
      </c>
      <c r="AT1513" s="138" t="s">
        <v>258</v>
      </c>
      <c r="AU1513" s="138" t="s">
        <v>82</v>
      </c>
      <c r="AY1513" s="17" t="s">
        <v>141</v>
      </c>
      <c r="BE1513" s="139">
        <f>IF(N1513="základní",J1513,0)</f>
        <v>0</v>
      </c>
      <c r="BF1513" s="139">
        <f>IF(N1513="snížená",J1513,0)</f>
        <v>0</v>
      </c>
      <c r="BG1513" s="139">
        <f>IF(N1513="zákl. přenesená",J1513,0)</f>
        <v>0</v>
      </c>
      <c r="BH1513" s="139">
        <f>IF(N1513="sníž. přenesená",J1513,0)</f>
        <v>0</v>
      </c>
      <c r="BI1513" s="139">
        <f>IF(N1513="nulová",J1513,0)</f>
        <v>0</v>
      </c>
      <c r="BJ1513" s="17" t="s">
        <v>82</v>
      </c>
      <c r="BK1513" s="139">
        <f>ROUND(I1513*H1513,2)</f>
        <v>0</v>
      </c>
      <c r="BL1513" s="17" t="s">
        <v>172</v>
      </c>
      <c r="BM1513" s="138" t="s">
        <v>3087</v>
      </c>
    </row>
    <row r="1514" spans="2:65" s="1" customFormat="1" ht="44.25" customHeight="1">
      <c r="B1514" s="32"/>
      <c r="C1514" s="126" t="s">
        <v>3088</v>
      </c>
      <c r="D1514" s="126" t="s">
        <v>144</v>
      </c>
      <c r="E1514" s="127" t="s">
        <v>3089</v>
      </c>
      <c r="F1514" s="128" t="s">
        <v>3090</v>
      </c>
      <c r="G1514" s="129" t="s">
        <v>344</v>
      </c>
      <c r="H1514" s="130">
        <v>1</v>
      </c>
      <c r="I1514" s="131"/>
      <c r="J1514" s="132">
        <f>ROUND(I1514*H1514,2)</f>
        <v>0</v>
      </c>
      <c r="K1514" s="133"/>
      <c r="L1514" s="32"/>
      <c r="M1514" s="134" t="s">
        <v>19</v>
      </c>
      <c r="N1514" s="135" t="s">
        <v>45</v>
      </c>
      <c r="P1514" s="136">
        <f>O1514*H1514</f>
        <v>0</v>
      </c>
      <c r="Q1514" s="136">
        <v>0</v>
      </c>
      <c r="R1514" s="136">
        <f>Q1514*H1514</f>
        <v>0</v>
      </c>
      <c r="S1514" s="136">
        <v>0</v>
      </c>
      <c r="T1514" s="137">
        <f>S1514*H1514</f>
        <v>0</v>
      </c>
      <c r="AR1514" s="138" t="s">
        <v>172</v>
      </c>
      <c r="AT1514" s="138" t="s">
        <v>144</v>
      </c>
      <c r="AU1514" s="138" t="s">
        <v>82</v>
      </c>
      <c r="AY1514" s="17" t="s">
        <v>141</v>
      </c>
      <c r="BE1514" s="139">
        <f>IF(N1514="základní",J1514,0)</f>
        <v>0</v>
      </c>
      <c r="BF1514" s="139">
        <f>IF(N1514="snížená",J1514,0)</f>
        <v>0</v>
      </c>
      <c r="BG1514" s="139">
        <f>IF(N1514="zákl. přenesená",J1514,0)</f>
        <v>0</v>
      </c>
      <c r="BH1514" s="139">
        <f>IF(N1514="sníž. přenesená",J1514,0)</f>
        <v>0</v>
      </c>
      <c r="BI1514" s="139">
        <f>IF(N1514="nulová",J1514,0)</f>
        <v>0</v>
      </c>
      <c r="BJ1514" s="17" t="s">
        <v>82</v>
      </c>
      <c r="BK1514" s="139">
        <f>ROUND(I1514*H1514,2)</f>
        <v>0</v>
      </c>
      <c r="BL1514" s="17" t="s">
        <v>172</v>
      </c>
      <c r="BM1514" s="138" t="s">
        <v>3091</v>
      </c>
    </row>
    <row r="1515" spans="2:65" s="1" customFormat="1" ht="11.25">
      <c r="B1515" s="32"/>
      <c r="D1515" s="152" t="s">
        <v>224</v>
      </c>
      <c r="F1515" s="153" t="s">
        <v>3092</v>
      </c>
      <c r="I1515" s="154"/>
      <c r="L1515" s="32"/>
      <c r="M1515" s="155"/>
      <c r="T1515" s="53"/>
      <c r="AT1515" s="17" t="s">
        <v>224</v>
      </c>
      <c r="AU1515" s="17" t="s">
        <v>82</v>
      </c>
    </row>
    <row r="1516" spans="2:65" s="1" customFormat="1" ht="24.2" customHeight="1">
      <c r="B1516" s="32"/>
      <c r="C1516" s="172" t="s">
        <v>3093</v>
      </c>
      <c r="D1516" s="172" t="s">
        <v>258</v>
      </c>
      <c r="E1516" s="173" t="s">
        <v>3094</v>
      </c>
      <c r="F1516" s="174" t="s">
        <v>3095</v>
      </c>
      <c r="G1516" s="175" t="s">
        <v>344</v>
      </c>
      <c r="H1516" s="176">
        <v>1</v>
      </c>
      <c r="I1516" s="177"/>
      <c r="J1516" s="178">
        <f>ROUND(I1516*H1516,2)</f>
        <v>0</v>
      </c>
      <c r="K1516" s="179"/>
      <c r="L1516" s="180"/>
      <c r="M1516" s="181" t="s">
        <v>19</v>
      </c>
      <c r="N1516" s="182" t="s">
        <v>45</v>
      </c>
      <c r="P1516" s="136">
        <f>O1516*H1516</f>
        <v>0</v>
      </c>
      <c r="Q1516" s="136">
        <v>0</v>
      </c>
      <c r="R1516" s="136">
        <f>Q1516*H1516</f>
        <v>0</v>
      </c>
      <c r="S1516" s="136">
        <v>0</v>
      </c>
      <c r="T1516" s="137">
        <f>S1516*H1516</f>
        <v>0</v>
      </c>
      <c r="AR1516" s="138" t="s">
        <v>201</v>
      </c>
      <c r="AT1516" s="138" t="s">
        <v>258</v>
      </c>
      <c r="AU1516" s="138" t="s">
        <v>82</v>
      </c>
      <c r="AY1516" s="17" t="s">
        <v>141</v>
      </c>
      <c r="BE1516" s="139">
        <f>IF(N1516="základní",J1516,0)</f>
        <v>0</v>
      </c>
      <c r="BF1516" s="139">
        <f>IF(N1516="snížená",J1516,0)</f>
        <v>0</v>
      </c>
      <c r="BG1516" s="139">
        <f>IF(N1516="zákl. přenesená",J1516,0)</f>
        <v>0</v>
      </c>
      <c r="BH1516" s="139">
        <f>IF(N1516="sníž. přenesená",J1516,0)</f>
        <v>0</v>
      </c>
      <c r="BI1516" s="139">
        <f>IF(N1516="nulová",J1516,0)</f>
        <v>0</v>
      </c>
      <c r="BJ1516" s="17" t="s">
        <v>82</v>
      </c>
      <c r="BK1516" s="139">
        <f>ROUND(I1516*H1516,2)</f>
        <v>0</v>
      </c>
      <c r="BL1516" s="17" t="s">
        <v>172</v>
      </c>
      <c r="BM1516" s="138" t="s">
        <v>3096</v>
      </c>
    </row>
    <row r="1517" spans="2:65" s="1" customFormat="1" ht="24.2" customHeight="1">
      <c r="B1517" s="32"/>
      <c r="C1517" s="126" t="s">
        <v>3097</v>
      </c>
      <c r="D1517" s="126" t="s">
        <v>144</v>
      </c>
      <c r="E1517" s="127" t="s">
        <v>3098</v>
      </c>
      <c r="F1517" s="128" t="s">
        <v>3099</v>
      </c>
      <c r="G1517" s="129" t="s">
        <v>344</v>
      </c>
      <c r="H1517" s="130">
        <v>1</v>
      </c>
      <c r="I1517" s="131"/>
      <c r="J1517" s="132">
        <f>ROUND(I1517*H1517,2)</f>
        <v>0</v>
      </c>
      <c r="K1517" s="133"/>
      <c r="L1517" s="32"/>
      <c r="M1517" s="134" t="s">
        <v>19</v>
      </c>
      <c r="N1517" s="135" t="s">
        <v>45</v>
      </c>
      <c r="P1517" s="136">
        <f>O1517*H1517</f>
        <v>0</v>
      </c>
      <c r="Q1517" s="136">
        <v>8.4000000000000003E-4</v>
      </c>
      <c r="R1517" s="136">
        <f>Q1517*H1517</f>
        <v>8.4000000000000003E-4</v>
      </c>
      <c r="S1517" s="136">
        <v>0</v>
      </c>
      <c r="T1517" s="137">
        <f>S1517*H1517</f>
        <v>0</v>
      </c>
      <c r="AR1517" s="138" t="s">
        <v>172</v>
      </c>
      <c r="AT1517" s="138" t="s">
        <v>144</v>
      </c>
      <c r="AU1517" s="138" t="s">
        <v>82</v>
      </c>
      <c r="AY1517" s="17" t="s">
        <v>141</v>
      </c>
      <c r="BE1517" s="139">
        <f>IF(N1517="základní",J1517,0)</f>
        <v>0</v>
      </c>
      <c r="BF1517" s="139">
        <f>IF(N1517="snížená",J1517,0)</f>
        <v>0</v>
      </c>
      <c r="BG1517" s="139">
        <f>IF(N1517="zákl. přenesená",J1517,0)</f>
        <v>0</v>
      </c>
      <c r="BH1517" s="139">
        <f>IF(N1517="sníž. přenesená",J1517,0)</f>
        <v>0</v>
      </c>
      <c r="BI1517" s="139">
        <f>IF(N1517="nulová",J1517,0)</f>
        <v>0</v>
      </c>
      <c r="BJ1517" s="17" t="s">
        <v>82</v>
      </c>
      <c r="BK1517" s="139">
        <f>ROUND(I1517*H1517,2)</f>
        <v>0</v>
      </c>
      <c r="BL1517" s="17" t="s">
        <v>172</v>
      </c>
      <c r="BM1517" s="138" t="s">
        <v>3100</v>
      </c>
    </row>
    <row r="1518" spans="2:65" s="1" customFormat="1" ht="11.25">
      <c r="B1518" s="32"/>
      <c r="D1518" s="152" t="s">
        <v>224</v>
      </c>
      <c r="F1518" s="153" t="s">
        <v>3101</v>
      </c>
      <c r="I1518" s="154"/>
      <c r="L1518" s="32"/>
      <c r="M1518" s="155"/>
      <c r="T1518" s="53"/>
      <c r="AT1518" s="17" t="s">
        <v>224</v>
      </c>
      <c r="AU1518" s="17" t="s">
        <v>82</v>
      </c>
    </row>
    <row r="1519" spans="2:65" s="1" customFormat="1" ht="24.2" customHeight="1">
      <c r="B1519" s="32"/>
      <c r="C1519" s="172" t="s">
        <v>3102</v>
      </c>
      <c r="D1519" s="172" t="s">
        <v>258</v>
      </c>
      <c r="E1519" s="173" t="s">
        <v>3103</v>
      </c>
      <c r="F1519" s="174" t="s">
        <v>3104</v>
      </c>
      <c r="G1519" s="175" t="s">
        <v>162</v>
      </c>
      <c r="H1519" s="176">
        <v>2.7250000000000001</v>
      </c>
      <c r="I1519" s="177"/>
      <c r="J1519" s="178">
        <f>ROUND(I1519*H1519,2)</f>
        <v>0</v>
      </c>
      <c r="K1519" s="179"/>
      <c r="L1519" s="180"/>
      <c r="M1519" s="181" t="s">
        <v>19</v>
      </c>
      <c r="N1519" s="182" t="s">
        <v>45</v>
      </c>
      <c r="P1519" s="136">
        <f>O1519*H1519</f>
        <v>0</v>
      </c>
      <c r="Q1519" s="136">
        <v>3.388E-2</v>
      </c>
      <c r="R1519" s="136">
        <f>Q1519*H1519</f>
        <v>9.2323000000000002E-2</v>
      </c>
      <c r="S1519" s="136">
        <v>0</v>
      </c>
      <c r="T1519" s="137">
        <f>S1519*H1519</f>
        <v>0</v>
      </c>
      <c r="AR1519" s="138" t="s">
        <v>201</v>
      </c>
      <c r="AT1519" s="138" t="s">
        <v>258</v>
      </c>
      <c r="AU1519" s="138" t="s">
        <v>82</v>
      </c>
      <c r="AY1519" s="17" t="s">
        <v>141</v>
      </c>
      <c r="BE1519" s="139">
        <f>IF(N1519="základní",J1519,0)</f>
        <v>0</v>
      </c>
      <c r="BF1519" s="139">
        <f>IF(N1519="snížená",J1519,0)</f>
        <v>0</v>
      </c>
      <c r="BG1519" s="139">
        <f>IF(N1519="zákl. přenesená",J1519,0)</f>
        <v>0</v>
      </c>
      <c r="BH1519" s="139">
        <f>IF(N1519="sníž. přenesená",J1519,0)</f>
        <v>0</v>
      </c>
      <c r="BI1519" s="139">
        <f>IF(N1519="nulová",J1519,0)</f>
        <v>0</v>
      </c>
      <c r="BJ1519" s="17" t="s">
        <v>82</v>
      </c>
      <c r="BK1519" s="139">
        <f>ROUND(I1519*H1519,2)</f>
        <v>0</v>
      </c>
      <c r="BL1519" s="17" t="s">
        <v>172</v>
      </c>
      <c r="BM1519" s="138" t="s">
        <v>3105</v>
      </c>
    </row>
    <row r="1520" spans="2:65" s="12" customFormat="1" ht="11.25">
      <c r="B1520" s="158"/>
      <c r="D1520" s="156" t="s">
        <v>228</v>
      </c>
      <c r="F1520" s="160" t="s">
        <v>3106</v>
      </c>
      <c r="H1520" s="161">
        <v>2.7250000000000001</v>
      </c>
      <c r="I1520" s="162"/>
      <c r="L1520" s="158"/>
      <c r="M1520" s="163"/>
      <c r="T1520" s="164"/>
      <c r="AT1520" s="159" t="s">
        <v>228</v>
      </c>
      <c r="AU1520" s="159" t="s">
        <v>82</v>
      </c>
      <c r="AV1520" s="12" t="s">
        <v>82</v>
      </c>
      <c r="AW1520" s="12" t="s">
        <v>4</v>
      </c>
      <c r="AX1520" s="12" t="s">
        <v>78</v>
      </c>
      <c r="AY1520" s="159" t="s">
        <v>141</v>
      </c>
    </row>
    <row r="1521" spans="2:65" s="1" customFormat="1" ht="24.2" customHeight="1">
      <c r="B1521" s="32"/>
      <c r="C1521" s="126" t="s">
        <v>3107</v>
      </c>
      <c r="D1521" s="126" t="s">
        <v>144</v>
      </c>
      <c r="E1521" s="127" t="s">
        <v>3108</v>
      </c>
      <c r="F1521" s="128" t="s">
        <v>3109</v>
      </c>
      <c r="G1521" s="129" t="s">
        <v>344</v>
      </c>
      <c r="H1521" s="130">
        <v>4</v>
      </c>
      <c r="I1521" s="131"/>
      <c r="J1521" s="132">
        <f>ROUND(I1521*H1521,2)</f>
        <v>0</v>
      </c>
      <c r="K1521" s="133"/>
      <c r="L1521" s="32"/>
      <c r="M1521" s="134" t="s">
        <v>19</v>
      </c>
      <c r="N1521" s="135" t="s">
        <v>45</v>
      </c>
      <c r="P1521" s="136">
        <f>O1521*H1521</f>
        <v>0</v>
      </c>
      <c r="Q1521" s="136">
        <v>0</v>
      </c>
      <c r="R1521" s="136">
        <f>Q1521*H1521</f>
        <v>0</v>
      </c>
      <c r="S1521" s="136">
        <v>0</v>
      </c>
      <c r="T1521" s="137">
        <f>S1521*H1521</f>
        <v>0</v>
      </c>
      <c r="AR1521" s="138" t="s">
        <v>172</v>
      </c>
      <c r="AT1521" s="138" t="s">
        <v>144</v>
      </c>
      <c r="AU1521" s="138" t="s">
        <v>82</v>
      </c>
      <c r="AY1521" s="17" t="s">
        <v>141</v>
      </c>
      <c r="BE1521" s="139">
        <f>IF(N1521="základní",J1521,0)</f>
        <v>0</v>
      </c>
      <c r="BF1521" s="139">
        <f>IF(N1521="snížená",J1521,0)</f>
        <v>0</v>
      </c>
      <c r="BG1521" s="139">
        <f>IF(N1521="zákl. přenesená",J1521,0)</f>
        <v>0</v>
      </c>
      <c r="BH1521" s="139">
        <f>IF(N1521="sníž. přenesená",J1521,0)</f>
        <v>0</v>
      </c>
      <c r="BI1521" s="139">
        <f>IF(N1521="nulová",J1521,0)</f>
        <v>0</v>
      </c>
      <c r="BJ1521" s="17" t="s">
        <v>82</v>
      </c>
      <c r="BK1521" s="139">
        <f>ROUND(I1521*H1521,2)</f>
        <v>0</v>
      </c>
      <c r="BL1521" s="17" t="s">
        <v>172</v>
      </c>
      <c r="BM1521" s="138" t="s">
        <v>3110</v>
      </c>
    </row>
    <row r="1522" spans="2:65" s="1" customFormat="1" ht="11.25">
      <c r="B1522" s="32"/>
      <c r="D1522" s="152" t="s">
        <v>224</v>
      </c>
      <c r="F1522" s="153" t="s">
        <v>3111</v>
      </c>
      <c r="I1522" s="154"/>
      <c r="L1522" s="32"/>
      <c r="M1522" s="155"/>
      <c r="T1522" s="53"/>
      <c r="AT1522" s="17" t="s">
        <v>224</v>
      </c>
      <c r="AU1522" s="17" t="s">
        <v>82</v>
      </c>
    </row>
    <row r="1523" spans="2:65" s="1" customFormat="1" ht="16.5" customHeight="1">
      <c r="B1523" s="32"/>
      <c r="C1523" s="172" t="s">
        <v>3112</v>
      </c>
      <c r="D1523" s="172" t="s">
        <v>258</v>
      </c>
      <c r="E1523" s="173" t="s">
        <v>3113</v>
      </c>
      <c r="F1523" s="174" t="s">
        <v>3114</v>
      </c>
      <c r="G1523" s="175" t="s">
        <v>344</v>
      </c>
      <c r="H1523" s="176">
        <v>4</v>
      </c>
      <c r="I1523" s="177"/>
      <c r="J1523" s="178">
        <f>ROUND(I1523*H1523,2)</f>
        <v>0</v>
      </c>
      <c r="K1523" s="179"/>
      <c r="L1523" s="180"/>
      <c r="M1523" s="181" t="s">
        <v>19</v>
      </c>
      <c r="N1523" s="182" t="s">
        <v>45</v>
      </c>
      <c r="P1523" s="136">
        <f>O1523*H1523</f>
        <v>0</v>
      </c>
      <c r="Q1523" s="136">
        <v>2.3999999999999998E-3</v>
      </c>
      <c r="R1523" s="136">
        <f>Q1523*H1523</f>
        <v>9.5999999999999992E-3</v>
      </c>
      <c r="S1523" s="136">
        <v>0</v>
      </c>
      <c r="T1523" s="137">
        <f>S1523*H1523</f>
        <v>0</v>
      </c>
      <c r="AR1523" s="138" t="s">
        <v>201</v>
      </c>
      <c r="AT1523" s="138" t="s">
        <v>258</v>
      </c>
      <c r="AU1523" s="138" t="s">
        <v>82</v>
      </c>
      <c r="AY1523" s="17" t="s">
        <v>141</v>
      </c>
      <c r="BE1523" s="139">
        <f>IF(N1523="základní",J1523,0)</f>
        <v>0</v>
      </c>
      <c r="BF1523" s="139">
        <f>IF(N1523="snížená",J1523,0)</f>
        <v>0</v>
      </c>
      <c r="BG1523" s="139">
        <f>IF(N1523="zákl. přenesená",J1523,0)</f>
        <v>0</v>
      </c>
      <c r="BH1523" s="139">
        <f>IF(N1523="sníž. přenesená",J1523,0)</f>
        <v>0</v>
      </c>
      <c r="BI1523" s="139">
        <f>IF(N1523="nulová",J1523,0)</f>
        <v>0</v>
      </c>
      <c r="BJ1523" s="17" t="s">
        <v>82</v>
      </c>
      <c r="BK1523" s="139">
        <f>ROUND(I1523*H1523,2)</f>
        <v>0</v>
      </c>
      <c r="BL1523" s="17" t="s">
        <v>172</v>
      </c>
      <c r="BM1523" s="138" t="s">
        <v>3115</v>
      </c>
    </row>
    <row r="1524" spans="2:65" s="1" customFormat="1" ht="24.2" customHeight="1">
      <c r="B1524" s="32"/>
      <c r="C1524" s="126" t="s">
        <v>3116</v>
      </c>
      <c r="D1524" s="126" t="s">
        <v>144</v>
      </c>
      <c r="E1524" s="127" t="s">
        <v>3117</v>
      </c>
      <c r="F1524" s="128" t="s">
        <v>3118</v>
      </c>
      <c r="G1524" s="129" t="s">
        <v>344</v>
      </c>
      <c r="H1524" s="130">
        <v>4</v>
      </c>
      <c r="I1524" s="131"/>
      <c r="J1524" s="132">
        <f>ROUND(I1524*H1524,2)</f>
        <v>0</v>
      </c>
      <c r="K1524" s="133"/>
      <c r="L1524" s="32"/>
      <c r="M1524" s="134" t="s">
        <v>19</v>
      </c>
      <c r="N1524" s="135" t="s">
        <v>45</v>
      </c>
      <c r="P1524" s="136">
        <f>O1524*H1524</f>
        <v>0</v>
      </c>
      <c r="Q1524" s="136">
        <v>0</v>
      </c>
      <c r="R1524" s="136">
        <f>Q1524*H1524</f>
        <v>0</v>
      </c>
      <c r="S1524" s="136">
        <v>0</v>
      </c>
      <c r="T1524" s="137">
        <f>S1524*H1524</f>
        <v>0</v>
      </c>
      <c r="AR1524" s="138" t="s">
        <v>172</v>
      </c>
      <c r="AT1524" s="138" t="s">
        <v>144</v>
      </c>
      <c r="AU1524" s="138" t="s">
        <v>82</v>
      </c>
      <c r="AY1524" s="17" t="s">
        <v>141</v>
      </c>
      <c r="BE1524" s="139">
        <f>IF(N1524="základní",J1524,0)</f>
        <v>0</v>
      </c>
      <c r="BF1524" s="139">
        <f>IF(N1524="snížená",J1524,0)</f>
        <v>0</v>
      </c>
      <c r="BG1524" s="139">
        <f>IF(N1524="zákl. přenesená",J1524,0)</f>
        <v>0</v>
      </c>
      <c r="BH1524" s="139">
        <f>IF(N1524="sníž. přenesená",J1524,0)</f>
        <v>0</v>
      </c>
      <c r="BI1524" s="139">
        <f>IF(N1524="nulová",J1524,0)</f>
        <v>0</v>
      </c>
      <c r="BJ1524" s="17" t="s">
        <v>82</v>
      </c>
      <c r="BK1524" s="139">
        <f>ROUND(I1524*H1524,2)</f>
        <v>0</v>
      </c>
      <c r="BL1524" s="17" t="s">
        <v>172</v>
      </c>
      <c r="BM1524" s="138" t="s">
        <v>3119</v>
      </c>
    </row>
    <row r="1525" spans="2:65" s="1" customFormat="1" ht="11.25">
      <c r="B1525" s="32"/>
      <c r="D1525" s="152" t="s">
        <v>224</v>
      </c>
      <c r="F1525" s="153" t="s">
        <v>3120</v>
      </c>
      <c r="I1525" s="154"/>
      <c r="L1525" s="32"/>
      <c r="M1525" s="155"/>
      <c r="T1525" s="53"/>
      <c r="AT1525" s="17" t="s">
        <v>224</v>
      </c>
      <c r="AU1525" s="17" t="s">
        <v>82</v>
      </c>
    </row>
    <row r="1526" spans="2:65" s="1" customFormat="1" ht="16.5" customHeight="1">
      <c r="B1526" s="32"/>
      <c r="C1526" s="172" t="s">
        <v>3121</v>
      </c>
      <c r="D1526" s="172" t="s">
        <v>258</v>
      </c>
      <c r="E1526" s="173" t="s">
        <v>3122</v>
      </c>
      <c r="F1526" s="174" t="s">
        <v>3123</v>
      </c>
      <c r="G1526" s="175" t="s">
        <v>344</v>
      </c>
      <c r="H1526" s="176">
        <v>1</v>
      </c>
      <c r="I1526" s="177"/>
      <c r="J1526" s="178">
        <f>ROUND(I1526*H1526,2)</f>
        <v>0</v>
      </c>
      <c r="K1526" s="179"/>
      <c r="L1526" s="180"/>
      <c r="M1526" s="181" t="s">
        <v>19</v>
      </c>
      <c r="N1526" s="182" t="s">
        <v>45</v>
      </c>
      <c r="P1526" s="136">
        <f>O1526*H1526</f>
        <v>0</v>
      </c>
      <c r="Q1526" s="136">
        <v>2.2000000000000001E-3</v>
      </c>
      <c r="R1526" s="136">
        <f>Q1526*H1526</f>
        <v>2.2000000000000001E-3</v>
      </c>
      <c r="S1526" s="136">
        <v>0</v>
      </c>
      <c r="T1526" s="137">
        <f>S1526*H1526</f>
        <v>0</v>
      </c>
      <c r="AR1526" s="138" t="s">
        <v>201</v>
      </c>
      <c r="AT1526" s="138" t="s">
        <v>258</v>
      </c>
      <c r="AU1526" s="138" t="s">
        <v>82</v>
      </c>
      <c r="AY1526" s="17" t="s">
        <v>141</v>
      </c>
      <c r="BE1526" s="139">
        <f>IF(N1526="základní",J1526,0)</f>
        <v>0</v>
      </c>
      <c r="BF1526" s="139">
        <f>IF(N1526="snížená",J1526,0)</f>
        <v>0</v>
      </c>
      <c r="BG1526" s="139">
        <f>IF(N1526="zákl. přenesená",J1526,0)</f>
        <v>0</v>
      </c>
      <c r="BH1526" s="139">
        <f>IF(N1526="sníž. přenesená",J1526,0)</f>
        <v>0</v>
      </c>
      <c r="BI1526" s="139">
        <f>IF(N1526="nulová",J1526,0)</f>
        <v>0</v>
      </c>
      <c r="BJ1526" s="17" t="s">
        <v>82</v>
      </c>
      <c r="BK1526" s="139">
        <f>ROUND(I1526*H1526,2)</f>
        <v>0</v>
      </c>
      <c r="BL1526" s="17" t="s">
        <v>172</v>
      </c>
      <c r="BM1526" s="138" t="s">
        <v>3124</v>
      </c>
    </row>
    <row r="1527" spans="2:65" s="1" customFormat="1" ht="16.5" customHeight="1">
      <c r="B1527" s="32"/>
      <c r="C1527" s="172" t="s">
        <v>3125</v>
      </c>
      <c r="D1527" s="172" t="s">
        <v>258</v>
      </c>
      <c r="E1527" s="173" t="s">
        <v>3126</v>
      </c>
      <c r="F1527" s="174" t="s">
        <v>3127</v>
      </c>
      <c r="G1527" s="175" t="s">
        <v>344</v>
      </c>
      <c r="H1527" s="176">
        <v>3</v>
      </c>
      <c r="I1527" s="177"/>
      <c r="J1527" s="178">
        <f>ROUND(I1527*H1527,2)</f>
        <v>0</v>
      </c>
      <c r="K1527" s="179"/>
      <c r="L1527" s="180"/>
      <c r="M1527" s="181" t="s">
        <v>19</v>
      </c>
      <c r="N1527" s="182" t="s">
        <v>45</v>
      </c>
      <c r="P1527" s="136">
        <f>O1527*H1527</f>
        <v>0</v>
      </c>
      <c r="Q1527" s="136">
        <v>2.2000000000000001E-3</v>
      </c>
      <c r="R1527" s="136">
        <f>Q1527*H1527</f>
        <v>6.6E-3</v>
      </c>
      <c r="S1527" s="136">
        <v>0</v>
      </c>
      <c r="T1527" s="137">
        <f>S1527*H1527</f>
        <v>0</v>
      </c>
      <c r="AR1527" s="138" t="s">
        <v>201</v>
      </c>
      <c r="AT1527" s="138" t="s">
        <v>258</v>
      </c>
      <c r="AU1527" s="138" t="s">
        <v>82</v>
      </c>
      <c r="AY1527" s="17" t="s">
        <v>141</v>
      </c>
      <c r="BE1527" s="139">
        <f>IF(N1527="základní",J1527,0)</f>
        <v>0</v>
      </c>
      <c r="BF1527" s="139">
        <f>IF(N1527="snížená",J1527,0)</f>
        <v>0</v>
      </c>
      <c r="BG1527" s="139">
        <f>IF(N1527="zákl. přenesená",J1527,0)</f>
        <v>0</v>
      </c>
      <c r="BH1527" s="139">
        <f>IF(N1527="sníž. přenesená",J1527,0)</f>
        <v>0</v>
      </c>
      <c r="BI1527" s="139">
        <f>IF(N1527="nulová",J1527,0)</f>
        <v>0</v>
      </c>
      <c r="BJ1527" s="17" t="s">
        <v>82</v>
      </c>
      <c r="BK1527" s="139">
        <f>ROUND(I1527*H1527,2)</f>
        <v>0</v>
      </c>
      <c r="BL1527" s="17" t="s">
        <v>172</v>
      </c>
      <c r="BM1527" s="138" t="s">
        <v>3128</v>
      </c>
    </row>
    <row r="1528" spans="2:65" s="1" customFormat="1" ht="55.5" customHeight="1">
      <c r="B1528" s="32"/>
      <c r="C1528" s="126" t="s">
        <v>3129</v>
      </c>
      <c r="D1528" s="126" t="s">
        <v>144</v>
      </c>
      <c r="E1528" s="127" t="s">
        <v>3130</v>
      </c>
      <c r="F1528" s="128" t="s">
        <v>3131</v>
      </c>
      <c r="G1528" s="129" t="s">
        <v>344</v>
      </c>
      <c r="H1528" s="130">
        <v>2</v>
      </c>
      <c r="I1528" s="131"/>
      <c r="J1528" s="132">
        <f>ROUND(I1528*H1528,2)</f>
        <v>0</v>
      </c>
      <c r="K1528" s="133"/>
      <c r="L1528" s="32"/>
      <c r="M1528" s="134" t="s">
        <v>19</v>
      </c>
      <c r="N1528" s="135" t="s">
        <v>45</v>
      </c>
      <c r="P1528" s="136">
        <f>O1528*H1528</f>
        <v>0</v>
      </c>
      <c r="Q1528" s="136">
        <v>2.5999999999999998E-4</v>
      </c>
      <c r="R1528" s="136">
        <f>Q1528*H1528</f>
        <v>5.1999999999999995E-4</v>
      </c>
      <c r="S1528" s="136">
        <v>0</v>
      </c>
      <c r="T1528" s="137">
        <f>S1528*H1528</f>
        <v>0</v>
      </c>
      <c r="AR1528" s="138" t="s">
        <v>172</v>
      </c>
      <c r="AT1528" s="138" t="s">
        <v>144</v>
      </c>
      <c r="AU1528" s="138" t="s">
        <v>82</v>
      </c>
      <c r="AY1528" s="17" t="s">
        <v>141</v>
      </c>
      <c r="BE1528" s="139">
        <f>IF(N1528="základní",J1528,0)</f>
        <v>0</v>
      </c>
      <c r="BF1528" s="139">
        <f>IF(N1528="snížená",J1528,0)</f>
        <v>0</v>
      </c>
      <c r="BG1528" s="139">
        <f>IF(N1528="zákl. přenesená",J1528,0)</f>
        <v>0</v>
      </c>
      <c r="BH1528" s="139">
        <f>IF(N1528="sníž. přenesená",J1528,0)</f>
        <v>0</v>
      </c>
      <c r="BI1528" s="139">
        <f>IF(N1528="nulová",J1528,0)</f>
        <v>0</v>
      </c>
      <c r="BJ1528" s="17" t="s">
        <v>82</v>
      </c>
      <c r="BK1528" s="139">
        <f>ROUND(I1528*H1528,2)</f>
        <v>0</v>
      </c>
      <c r="BL1528" s="17" t="s">
        <v>172</v>
      </c>
      <c r="BM1528" s="138" t="s">
        <v>3132</v>
      </c>
    </row>
    <row r="1529" spans="2:65" s="1" customFormat="1" ht="11.25">
      <c r="B1529" s="32"/>
      <c r="D1529" s="152" t="s">
        <v>224</v>
      </c>
      <c r="F1529" s="153" t="s">
        <v>3133</v>
      </c>
      <c r="I1529" s="154"/>
      <c r="L1529" s="32"/>
      <c r="M1529" s="155"/>
      <c r="T1529" s="53"/>
      <c r="AT1529" s="17" t="s">
        <v>224</v>
      </c>
      <c r="AU1529" s="17" t="s">
        <v>82</v>
      </c>
    </row>
    <row r="1530" spans="2:65" s="1" customFormat="1" ht="24.2" customHeight="1">
      <c r="B1530" s="32"/>
      <c r="C1530" s="172" t="s">
        <v>3134</v>
      </c>
      <c r="D1530" s="172" t="s">
        <v>258</v>
      </c>
      <c r="E1530" s="173" t="s">
        <v>3135</v>
      </c>
      <c r="F1530" s="174" t="s">
        <v>3136</v>
      </c>
      <c r="G1530" s="175" t="s">
        <v>344</v>
      </c>
      <c r="H1530" s="176">
        <v>2</v>
      </c>
      <c r="I1530" s="177"/>
      <c r="J1530" s="178">
        <f>ROUND(I1530*H1530,2)</f>
        <v>0</v>
      </c>
      <c r="K1530" s="179"/>
      <c r="L1530" s="180"/>
      <c r="M1530" s="181" t="s">
        <v>19</v>
      </c>
      <c r="N1530" s="182" t="s">
        <v>45</v>
      </c>
      <c r="P1530" s="136">
        <f>O1530*H1530</f>
        <v>0</v>
      </c>
      <c r="Q1530" s="136">
        <v>2.5999999999999999E-2</v>
      </c>
      <c r="R1530" s="136">
        <f>Q1530*H1530</f>
        <v>5.1999999999999998E-2</v>
      </c>
      <c r="S1530" s="136">
        <v>0</v>
      </c>
      <c r="T1530" s="137">
        <f>S1530*H1530</f>
        <v>0</v>
      </c>
      <c r="AR1530" s="138" t="s">
        <v>201</v>
      </c>
      <c r="AT1530" s="138" t="s">
        <v>258</v>
      </c>
      <c r="AU1530" s="138" t="s">
        <v>82</v>
      </c>
      <c r="AY1530" s="17" t="s">
        <v>141</v>
      </c>
      <c r="BE1530" s="139">
        <f>IF(N1530="základní",J1530,0)</f>
        <v>0</v>
      </c>
      <c r="BF1530" s="139">
        <f>IF(N1530="snížená",J1530,0)</f>
        <v>0</v>
      </c>
      <c r="BG1530" s="139">
        <f>IF(N1530="zákl. přenesená",J1530,0)</f>
        <v>0</v>
      </c>
      <c r="BH1530" s="139">
        <f>IF(N1530="sníž. přenesená",J1530,0)</f>
        <v>0</v>
      </c>
      <c r="BI1530" s="139">
        <f>IF(N1530="nulová",J1530,0)</f>
        <v>0</v>
      </c>
      <c r="BJ1530" s="17" t="s">
        <v>82</v>
      </c>
      <c r="BK1530" s="139">
        <f>ROUND(I1530*H1530,2)</f>
        <v>0</v>
      </c>
      <c r="BL1530" s="17" t="s">
        <v>172</v>
      </c>
      <c r="BM1530" s="138" t="s">
        <v>3137</v>
      </c>
    </row>
    <row r="1531" spans="2:65" s="1" customFormat="1" ht="55.5" customHeight="1">
      <c r="B1531" s="32"/>
      <c r="C1531" s="126" t="s">
        <v>3138</v>
      </c>
      <c r="D1531" s="126" t="s">
        <v>144</v>
      </c>
      <c r="E1531" s="127" t="s">
        <v>3139</v>
      </c>
      <c r="F1531" s="128" t="s">
        <v>3140</v>
      </c>
      <c r="G1531" s="129" t="s">
        <v>344</v>
      </c>
      <c r="H1531" s="130">
        <v>3</v>
      </c>
      <c r="I1531" s="131"/>
      <c r="J1531" s="132">
        <f>ROUND(I1531*H1531,2)</f>
        <v>0</v>
      </c>
      <c r="K1531" s="133"/>
      <c r="L1531" s="32"/>
      <c r="M1531" s="134" t="s">
        <v>19</v>
      </c>
      <c r="N1531" s="135" t="s">
        <v>45</v>
      </c>
      <c r="P1531" s="136">
        <f>O1531*H1531</f>
        <v>0</v>
      </c>
      <c r="Q1531" s="136">
        <v>2.5999999999999998E-4</v>
      </c>
      <c r="R1531" s="136">
        <f>Q1531*H1531</f>
        <v>7.7999999999999988E-4</v>
      </c>
      <c r="S1531" s="136">
        <v>0</v>
      </c>
      <c r="T1531" s="137">
        <f>S1531*H1531</f>
        <v>0</v>
      </c>
      <c r="AR1531" s="138" t="s">
        <v>172</v>
      </c>
      <c r="AT1531" s="138" t="s">
        <v>144</v>
      </c>
      <c r="AU1531" s="138" t="s">
        <v>82</v>
      </c>
      <c r="AY1531" s="17" t="s">
        <v>141</v>
      </c>
      <c r="BE1531" s="139">
        <f>IF(N1531="základní",J1531,0)</f>
        <v>0</v>
      </c>
      <c r="BF1531" s="139">
        <f>IF(N1531="snížená",J1531,0)</f>
        <v>0</v>
      </c>
      <c r="BG1531" s="139">
        <f>IF(N1531="zákl. přenesená",J1531,0)</f>
        <v>0</v>
      </c>
      <c r="BH1531" s="139">
        <f>IF(N1531="sníž. přenesená",J1531,0)</f>
        <v>0</v>
      </c>
      <c r="BI1531" s="139">
        <f>IF(N1531="nulová",J1531,0)</f>
        <v>0</v>
      </c>
      <c r="BJ1531" s="17" t="s">
        <v>82</v>
      </c>
      <c r="BK1531" s="139">
        <f>ROUND(I1531*H1531,2)</f>
        <v>0</v>
      </c>
      <c r="BL1531" s="17" t="s">
        <v>172</v>
      </c>
      <c r="BM1531" s="138" t="s">
        <v>3141</v>
      </c>
    </row>
    <row r="1532" spans="2:65" s="1" customFormat="1" ht="11.25">
      <c r="B1532" s="32"/>
      <c r="D1532" s="152" t="s">
        <v>224</v>
      </c>
      <c r="F1532" s="153" t="s">
        <v>3142</v>
      </c>
      <c r="I1532" s="154"/>
      <c r="L1532" s="32"/>
      <c r="M1532" s="155"/>
      <c r="T1532" s="53"/>
      <c r="AT1532" s="17" t="s">
        <v>224</v>
      </c>
      <c r="AU1532" s="17" t="s">
        <v>82</v>
      </c>
    </row>
    <row r="1533" spans="2:65" s="1" customFormat="1" ht="24.2" customHeight="1">
      <c r="B1533" s="32"/>
      <c r="C1533" s="172" t="s">
        <v>2406</v>
      </c>
      <c r="D1533" s="172" t="s">
        <v>258</v>
      </c>
      <c r="E1533" s="173" t="s">
        <v>3143</v>
      </c>
      <c r="F1533" s="174" t="s">
        <v>3144</v>
      </c>
      <c r="G1533" s="175" t="s">
        <v>344</v>
      </c>
      <c r="H1533" s="176">
        <v>3</v>
      </c>
      <c r="I1533" s="177"/>
      <c r="J1533" s="178">
        <f>ROUND(I1533*H1533,2)</f>
        <v>0</v>
      </c>
      <c r="K1533" s="179"/>
      <c r="L1533" s="180"/>
      <c r="M1533" s="181" t="s">
        <v>19</v>
      </c>
      <c r="N1533" s="182" t="s">
        <v>45</v>
      </c>
      <c r="P1533" s="136">
        <f>O1533*H1533</f>
        <v>0</v>
      </c>
      <c r="Q1533" s="136">
        <v>4.2999999999999997E-2</v>
      </c>
      <c r="R1533" s="136">
        <f>Q1533*H1533</f>
        <v>0.129</v>
      </c>
      <c r="S1533" s="136">
        <v>0</v>
      </c>
      <c r="T1533" s="137">
        <f>S1533*H1533</f>
        <v>0</v>
      </c>
      <c r="AR1533" s="138" t="s">
        <v>201</v>
      </c>
      <c r="AT1533" s="138" t="s">
        <v>258</v>
      </c>
      <c r="AU1533" s="138" t="s">
        <v>82</v>
      </c>
      <c r="AY1533" s="17" t="s">
        <v>141</v>
      </c>
      <c r="BE1533" s="139">
        <f>IF(N1533="základní",J1533,0)</f>
        <v>0</v>
      </c>
      <c r="BF1533" s="139">
        <f>IF(N1533="snížená",J1533,0)</f>
        <v>0</v>
      </c>
      <c r="BG1533" s="139">
        <f>IF(N1533="zákl. přenesená",J1533,0)</f>
        <v>0</v>
      </c>
      <c r="BH1533" s="139">
        <f>IF(N1533="sníž. přenesená",J1533,0)</f>
        <v>0</v>
      </c>
      <c r="BI1533" s="139">
        <f>IF(N1533="nulová",J1533,0)</f>
        <v>0</v>
      </c>
      <c r="BJ1533" s="17" t="s">
        <v>82</v>
      </c>
      <c r="BK1533" s="139">
        <f>ROUND(I1533*H1533,2)</f>
        <v>0</v>
      </c>
      <c r="BL1533" s="17" t="s">
        <v>172</v>
      </c>
      <c r="BM1533" s="138" t="s">
        <v>3145</v>
      </c>
    </row>
    <row r="1534" spans="2:65" s="1" customFormat="1" ht="33" customHeight="1">
      <c r="B1534" s="32"/>
      <c r="C1534" s="126" t="s">
        <v>3146</v>
      </c>
      <c r="D1534" s="126" t="s">
        <v>144</v>
      </c>
      <c r="E1534" s="127" t="s">
        <v>3147</v>
      </c>
      <c r="F1534" s="128" t="s">
        <v>3148</v>
      </c>
      <c r="G1534" s="129" t="s">
        <v>344</v>
      </c>
      <c r="H1534" s="130">
        <v>2</v>
      </c>
      <c r="I1534" s="131"/>
      <c r="J1534" s="132">
        <f>ROUND(I1534*H1534,2)</f>
        <v>0</v>
      </c>
      <c r="K1534" s="133"/>
      <c r="L1534" s="32"/>
      <c r="M1534" s="134" t="s">
        <v>19</v>
      </c>
      <c r="N1534" s="135" t="s">
        <v>45</v>
      </c>
      <c r="P1534" s="136">
        <f>O1534*H1534</f>
        <v>0</v>
      </c>
      <c r="Q1534" s="136">
        <v>4.4999999999999999E-4</v>
      </c>
      <c r="R1534" s="136">
        <f>Q1534*H1534</f>
        <v>8.9999999999999998E-4</v>
      </c>
      <c r="S1534" s="136">
        <v>0</v>
      </c>
      <c r="T1534" s="137">
        <f>S1534*H1534</f>
        <v>0</v>
      </c>
      <c r="AR1534" s="138" t="s">
        <v>172</v>
      </c>
      <c r="AT1534" s="138" t="s">
        <v>144</v>
      </c>
      <c r="AU1534" s="138" t="s">
        <v>82</v>
      </c>
      <c r="AY1534" s="17" t="s">
        <v>141</v>
      </c>
      <c r="BE1534" s="139">
        <f>IF(N1534="základní",J1534,0)</f>
        <v>0</v>
      </c>
      <c r="BF1534" s="139">
        <f>IF(N1534="snížená",J1534,0)</f>
        <v>0</v>
      </c>
      <c r="BG1534" s="139">
        <f>IF(N1534="zákl. přenesená",J1534,0)</f>
        <v>0</v>
      </c>
      <c r="BH1534" s="139">
        <f>IF(N1534="sníž. přenesená",J1534,0)</f>
        <v>0</v>
      </c>
      <c r="BI1534" s="139">
        <f>IF(N1534="nulová",J1534,0)</f>
        <v>0</v>
      </c>
      <c r="BJ1534" s="17" t="s">
        <v>82</v>
      </c>
      <c r="BK1534" s="139">
        <f>ROUND(I1534*H1534,2)</f>
        <v>0</v>
      </c>
      <c r="BL1534" s="17" t="s">
        <v>172</v>
      </c>
      <c r="BM1534" s="138" t="s">
        <v>3149</v>
      </c>
    </row>
    <row r="1535" spans="2:65" s="1" customFormat="1" ht="11.25">
      <c r="B1535" s="32"/>
      <c r="D1535" s="152" t="s">
        <v>224</v>
      </c>
      <c r="F1535" s="153" t="s">
        <v>3150</v>
      </c>
      <c r="I1535" s="154"/>
      <c r="L1535" s="32"/>
      <c r="M1535" s="155"/>
      <c r="T1535" s="53"/>
      <c r="AT1535" s="17" t="s">
        <v>224</v>
      </c>
      <c r="AU1535" s="17" t="s">
        <v>82</v>
      </c>
    </row>
    <row r="1536" spans="2:65" s="1" customFormat="1" ht="24.2" customHeight="1">
      <c r="B1536" s="32"/>
      <c r="C1536" s="172" t="s">
        <v>3151</v>
      </c>
      <c r="D1536" s="172" t="s">
        <v>258</v>
      </c>
      <c r="E1536" s="173" t="s">
        <v>3152</v>
      </c>
      <c r="F1536" s="174" t="s">
        <v>3153</v>
      </c>
      <c r="G1536" s="175" t="s">
        <v>344</v>
      </c>
      <c r="H1536" s="176">
        <v>2</v>
      </c>
      <c r="I1536" s="177"/>
      <c r="J1536" s="178">
        <f>ROUND(I1536*H1536,2)</f>
        <v>0</v>
      </c>
      <c r="K1536" s="179"/>
      <c r="L1536" s="180"/>
      <c r="M1536" s="181" t="s">
        <v>19</v>
      </c>
      <c r="N1536" s="182" t="s">
        <v>45</v>
      </c>
      <c r="P1536" s="136">
        <f>O1536*H1536</f>
        <v>0</v>
      </c>
      <c r="Q1536" s="136">
        <v>1.0999999999999999E-2</v>
      </c>
      <c r="R1536" s="136">
        <f>Q1536*H1536</f>
        <v>2.1999999999999999E-2</v>
      </c>
      <c r="S1536" s="136">
        <v>0</v>
      </c>
      <c r="T1536" s="137">
        <f>S1536*H1536</f>
        <v>0</v>
      </c>
      <c r="AR1536" s="138" t="s">
        <v>201</v>
      </c>
      <c r="AT1536" s="138" t="s">
        <v>258</v>
      </c>
      <c r="AU1536" s="138" t="s">
        <v>82</v>
      </c>
      <c r="AY1536" s="17" t="s">
        <v>141</v>
      </c>
      <c r="BE1536" s="139">
        <f>IF(N1536="základní",J1536,0)</f>
        <v>0</v>
      </c>
      <c r="BF1536" s="139">
        <f>IF(N1536="snížená",J1536,0)</f>
        <v>0</v>
      </c>
      <c r="BG1536" s="139">
        <f>IF(N1536="zákl. přenesená",J1536,0)</f>
        <v>0</v>
      </c>
      <c r="BH1536" s="139">
        <f>IF(N1536="sníž. přenesená",J1536,0)</f>
        <v>0</v>
      </c>
      <c r="BI1536" s="139">
        <f>IF(N1536="nulová",J1536,0)</f>
        <v>0</v>
      </c>
      <c r="BJ1536" s="17" t="s">
        <v>82</v>
      </c>
      <c r="BK1536" s="139">
        <f>ROUND(I1536*H1536,2)</f>
        <v>0</v>
      </c>
      <c r="BL1536" s="17" t="s">
        <v>172</v>
      </c>
      <c r="BM1536" s="138" t="s">
        <v>3154</v>
      </c>
    </row>
    <row r="1537" spans="2:65" s="1" customFormat="1" ht="37.9" customHeight="1">
      <c r="B1537" s="32"/>
      <c r="C1537" s="126" t="s">
        <v>3155</v>
      </c>
      <c r="D1537" s="126" t="s">
        <v>144</v>
      </c>
      <c r="E1537" s="127" t="s">
        <v>3156</v>
      </c>
      <c r="F1537" s="128" t="s">
        <v>3157</v>
      </c>
      <c r="G1537" s="129" t="s">
        <v>344</v>
      </c>
      <c r="H1537" s="130">
        <v>15</v>
      </c>
      <c r="I1537" s="131"/>
      <c r="J1537" s="132">
        <f>ROUND(I1537*H1537,2)</f>
        <v>0</v>
      </c>
      <c r="K1537" s="133"/>
      <c r="L1537" s="32"/>
      <c r="M1537" s="134" t="s">
        <v>19</v>
      </c>
      <c r="N1537" s="135" t="s">
        <v>45</v>
      </c>
      <c r="P1537" s="136">
        <f>O1537*H1537</f>
        <v>0</v>
      </c>
      <c r="Q1537" s="136">
        <v>4.4999999999999999E-4</v>
      </c>
      <c r="R1537" s="136">
        <f>Q1537*H1537</f>
        <v>6.7499999999999999E-3</v>
      </c>
      <c r="S1537" s="136">
        <v>0</v>
      </c>
      <c r="T1537" s="137">
        <f>S1537*H1537</f>
        <v>0</v>
      </c>
      <c r="AR1537" s="138" t="s">
        <v>172</v>
      </c>
      <c r="AT1537" s="138" t="s">
        <v>144</v>
      </c>
      <c r="AU1537" s="138" t="s">
        <v>82</v>
      </c>
      <c r="AY1537" s="17" t="s">
        <v>141</v>
      </c>
      <c r="BE1537" s="139">
        <f>IF(N1537="základní",J1537,0)</f>
        <v>0</v>
      </c>
      <c r="BF1537" s="139">
        <f>IF(N1537="snížená",J1537,0)</f>
        <v>0</v>
      </c>
      <c r="BG1537" s="139">
        <f>IF(N1537="zákl. přenesená",J1537,0)</f>
        <v>0</v>
      </c>
      <c r="BH1537" s="139">
        <f>IF(N1537="sníž. přenesená",J1537,0)</f>
        <v>0</v>
      </c>
      <c r="BI1537" s="139">
        <f>IF(N1537="nulová",J1537,0)</f>
        <v>0</v>
      </c>
      <c r="BJ1537" s="17" t="s">
        <v>82</v>
      </c>
      <c r="BK1537" s="139">
        <f>ROUND(I1537*H1537,2)</f>
        <v>0</v>
      </c>
      <c r="BL1537" s="17" t="s">
        <v>172</v>
      </c>
      <c r="BM1537" s="138" t="s">
        <v>3158</v>
      </c>
    </row>
    <row r="1538" spans="2:65" s="1" customFormat="1" ht="11.25">
      <c r="B1538" s="32"/>
      <c r="D1538" s="152" t="s">
        <v>224</v>
      </c>
      <c r="F1538" s="153" t="s">
        <v>3159</v>
      </c>
      <c r="I1538" s="154"/>
      <c r="L1538" s="32"/>
      <c r="M1538" s="155"/>
      <c r="T1538" s="53"/>
      <c r="AT1538" s="17" t="s">
        <v>224</v>
      </c>
      <c r="AU1538" s="17" t="s">
        <v>82</v>
      </c>
    </row>
    <row r="1539" spans="2:65" s="1" customFormat="1" ht="37.9" customHeight="1">
      <c r="B1539" s="32"/>
      <c r="C1539" s="172" t="s">
        <v>3160</v>
      </c>
      <c r="D1539" s="172" t="s">
        <v>258</v>
      </c>
      <c r="E1539" s="173" t="s">
        <v>3161</v>
      </c>
      <c r="F1539" s="174" t="s">
        <v>3162</v>
      </c>
      <c r="G1539" s="175" t="s">
        <v>344</v>
      </c>
      <c r="H1539" s="176">
        <v>15</v>
      </c>
      <c r="I1539" s="177"/>
      <c r="J1539" s="178">
        <f>ROUND(I1539*H1539,2)</f>
        <v>0</v>
      </c>
      <c r="K1539" s="179"/>
      <c r="L1539" s="180"/>
      <c r="M1539" s="181" t="s">
        <v>19</v>
      </c>
      <c r="N1539" s="182" t="s">
        <v>45</v>
      </c>
      <c r="P1539" s="136">
        <f>O1539*H1539</f>
        <v>0</v>
      </c>
      <c r="Q1539" s="136">
        <v>1.6E-2</v>
      </c>
      <c r="R1539" s="136">
        <f>Q1539*H1539</f>
        <v>0.24</v>
      </c>
      <c r="S1539" s="136">
        <v>0</v>
      </c>
      <c r="T1539" s="137">
        <f>S1539*H1539</f>
        <v>0</v>
      </c>
      <c r="AR1539" s="138" t="s">
        <v>201</v>
      </c>
      <c r="AT1539" s="138" t="s">
        <v>258</v>
      </c>
      <c r="AU1539" s="138" t="s">
        <v>82</v>
      </c>
      <c r="AY1539" s="17" t="s">
        <v>141</v>
      </c>
      <c r="BE1539" s="139">
        <f>IF(N1539="základní",J1539,0)</f>
        <v>0</v>
      </c>
      <c r="BF1539" s="139">
        <f>IF(N1539="snížená",J1539,0)</f>
        <v>0</v>
      </c>
      <c r="BG1539" s="139">
        <f>IF(N1539="zákl. přenesená",J1539,0)</f>
        <v>0</v>
      </c>
      <c r="BH1539" s="139">
        <f>IF(N1539="sníž. přenesená",J1539,0)</f>
        <v>0</v>
      </c>
      <c r="BI1539" s="139">
        <f>IF(N1539="nulová",J1539,0)</f>
        <v>0</v>
      </c>
      <c r="BJ1539" s="17" t="s">
        <v>82</v>
      </c>
      <c r="BK1539" s="139">
        <f>ROUND(I1539*H1539,2)</f>
        <v>0</v>
      </c>
      <c r="BL1539" s="17" t="s">
        <v>172</v>
      </c>
      <c r="BM1539" s="138" t="s">
        <v>3163</v>
      </c>
    </row>
    <row r="1540" spans="2:65" s="12" customFormat="1" ht="11.25">
      <c r="B1540" s="158"/>
      <c r="D1540" s="156" t="s">
        <v>228</v>
      </c>
      <c r="E1540" s="159" t="s">
        <v>19</v>
      </c>
      <c r="F1540" s="160" t="s">
        <v>3025</v>
      </c>
      <c r="H1540" s="161">
        <v>2</v>
      </c>
      <c r="I1540" s="162"/>
      <c r="L1540" s="158"/>
      <c r="M1540" s="163"/>
      <c r="T1540" s="164"/>
      <c r="AT1540" s="159" t="s">
        <v>228</v>
      </c>
      <c r="AU1540" s="159" t="s">
        <v>82</v>
      </c>
      <c r="AV1540" s="12" t="s">
        <v>82</v>
      </c>
      <c r="AW1540" s="12" t="s">
        <v>35</v>
      </c>
      <c r="AX1540" s="12" t="s">
        <v>73</v>
      </c>
      <c r="AY1540" s="159" t="s">
        <v>141</v>
      </c>
    </row>
    <row r="1541" spans="2:65" s="12" customFormat="1" ht="11.25">
      <c r="B1541" s="158"/>
      <c r="D1541" s="156" t="s">
        <v>228</v>
      </c>
      <c r="E1541" s="159" t="s">
        <v>19</v>
      </c>
      <c r="F1541" s="160" t="s">
        <v>3031</v>
      </c>
      <c r="H1541" s="161">
        <v>12</v>
      </c>
      <c r="I1541" s="162"/>
      <c r="L1541" s="158"/>
      <c r="M1541" s="163"/>
      <c r="T1541" s="164"/>
      <c r="AT1541" s="159" t="s">
        <v>228</v>
      </c>
      <c r="AU1541" s="159" t="s">
        <v>82</v>
      </c>
      <c r="AV1541" s="12" t="s">
        <v>82</v>
      </c>
      <c r="AW1541" s="12" t="s">
        <v>35</v>
      </c>
      <c r="AX1541" s="12" t="s">
        <v>73</v>
      </c>
      <c r="AY1541" s="159" t="s">
        <v>141</v>
      </c>
    </row>
    <row r="1542" spans="2:65" s="12" customFormat="1" ht="11.25">
      <c r="B1542" s="158"/>
      <c r="D1542" s="156" t="s">
        <v>228</v>
      </c>
      <c r="E1542" s="159" t="s">
        <v>19</v>
      </c>
      <c r="F1542" s="160" t="s">
        <v>3164</v>
      </c>
      <c r="H1542" s="161">
        <v>1</v>
      </c>
      <c r="I1542" s="162"/>
      <c r="L1542" s="158"/>
      <c r="M1542" s="163"/>
      <c r="T1542" s="164"/>
      <c r="AT1542" s="159" t="s">
        <v>228</v>
      </c>
      <c r="AU1542" s="159" t="s">
        <v>82</v>
      </c>
      <c r="AV1542" s="12" t="s">
        <v>82</v>
      </c>
      <c r="AW1542" s="12" t="s">
        <v>35</v>
      </c>
      <c r="AX1542" s="12" t="s">
        <v>73</v>
      </c>
      <c r="AY1542" s="159" t="s">
        <v>141</v>
      </c>
    </row>
    <row r="1543" spans="2:65" s="13" customFormat="1" ht="11.25">
      <c r="B1543" s="165"/>
      <c r="D1543" s="156" t="s">
        <v>228</v>
      </c>
      <c r="E1543" s="166" t="s">
        <v>19</v>
      </c>
      <c r="F1543" s="167" t="s">
        <v>256</v>
      </c>
      <c r="H1543" s="168">
        <v>15</v>
      </c>
      <c r="I1543" s="169"/>
      <c r="L1543" s="165"/>
      <c r="M1543" s="170"/>
      <c r="T1543" s="171"/>
      <c r="AT1543" s="166" t="s">
        <v>228</v>
      </c>
      <c r="AU1543" s="166" t="s">
        <v>82</v>
      </c>
      <c r="AV1543" s="13" t="s">
        <v>95</v>
      </c>
      <c r="AW1543" s="13" t="s">
        <v>35</v>
      </c>
      <c r="AX1543" s="13" t="s">
        <v>78</v>
      </c>
      <c r="AY1543" s="166" t="s">
        <v>141</v>
      </c>
    </row>
    <row r="1544" spans="2:65" s="1" customFormat="1" ht="37.9" customHeight="1">
      <c r="B1544" s="32"/>
      <c r="C1544" s="126" t="s">
        <v>3165</v>
      </c>
      <c r="D1544" s="126" t="s">
        <v>144</v>
      </c>
      <c r="E1544" s="127" t="s">
        <v>3166</v>
      </c>
      <c r="F1544" s="128" t="s">
        <v>3167</v>
      </c>
      <c r="G1544" s="129" t="s">
        <v>344</v>
      </c>
      <c r="H1544" s="130">
        <v>2</v>
      </c>
      <c r="I1544" s="131"/>
      <c r="J1544" s="132">
        <f>ROUND(I1544*H1544,2)</f>
        <v>0</v>
      </c>
      <c r="K1544" s="133"/>
      <c r="L1544" s="32"/>
      <c r="M1544" s="134" t="s">
        <v>19</v>
      </c>
      <c r="N1544" s="135" t="s">
        <v>45</v>
      </c>
      <c r="P1544" s="136">
        <f>O1544*H1544</f>
        <v>0</v>
      </c>
      <c r="Q1544" s="136">
        <v>4.0000000000000002E-4</v>
      </c>
      <c r="R1544" s="136">
        <f>Q1544*H1544</f>
        <v>8.0000000000000004E-4</v>
      </c>
      <c r="S1544" s="136">
        <v>0</v>
      </c>
      <c r="T1544" s="137">
        <f>S1544*H1544</f>
        <v>0</v>
      </c>
      <c r="AR1544" s="138" t="s">
        <v>172</v>
      </c>
      <c r="AT1544" s="138" t="s">
        <v>144</v>
      </c>
      <c r="AU1544" s="138" t="s">
        <v>82</v>
      </c>
      <c r="AY1544" s="17" t="s">
        <v>141</v>
      </c>
      <c r="BE1544" s="139">
        <f>IF(N1544="základní",J1544,0)</f>
        <v>0</v>
      </c>
      <c r="BF1544" s="139">
        <f>IF(N1544="snížená",J1544,0)</f>
        <v>0</v>
      </c>
      <c r="BG1544" s="139">
        <f>IF(N1544="zákl. přenesená",J1544,0)</f>
        <v>0</v>
      </c>
      <c r="BH1544" s="139">
        <f>IF(N1544="sníž. přenesená",J1544,0)</f>
        <v>0</v>
      </c>
      <c r="BI1544" s="139">
        <f>IF(N1544="nulová",J1544,0)</f>
        <v>0</v>
      </c>
      <c r="BJ1544" s="17" t="s">
        <v>82</v>
      </c>
      <c r="BK1544" s="139">
        <f>ROUND(I1544*H1544,2)</f>
        <v>0</v>
      </c>
      <c r="BL1544" s="17" t="s">
        <v>172</v>
      </c>
      <c r="BM1544" s="138" t="s">
        <v>3168</v>
      </c>
    </row>
    <row r="1545" spans="2:65" s="1" customFormat="1" ht="11.25">
      <c r="B1545" s="32"/>
      <c r="D1545" s="152" t="s">
        <v>224</v>
      </c>
      <c r="F1545" s="153" t="s">
        <v>3169</v>
      </c>
      <c r="I1545" s="154"/>
      <c r="L1545" s="32"/>
      <c r="M1545" s="155"/>
      <c r="T1545" s="53"/>
      <c r="AT1545" s="17" t="s">
        <v>224</v>
      </c>
      <c r="AU1545" s="17" t="s">
        <v>82</v>
      </c>
    </row>
    <row r="1546" spans="2:65" s="1" customFormat="1" ht="37.9" customHeight="1">
      <c r="B1546" s="32"/>
      <c r="C1546" s="172" t="s">
        <v>3170</v>
      </c>
      <c r="D1546" s="172" t="s">
        <v>258</v>
      </c>
      <c r="E1546" s="173" t="s">
        <v>3171</v>
      </c>
      <c r="F1546" s="174" t="s">
        <v>3172</v>
      </c>
      <c r="G1546" s="175" t="s">
        <v>344</v>
      </c>
      <c r="H1546" s="176">
        <v>2</v>
      </c>
      <c r="I1546" s="177"/>
      <c r="J1546" s="178">
        <f>ROUND(I1546*H1546,2)</f>
        <v>0</v>
      </c>
      <c r="K1546" s="179"/>
      <c r="L1546" s="180"/>
      <c r="M1546" s="181" t="s">
        <v>19</v>
      </c>
      <c r="N1546" s="182" t="s">
        <v>45</v>
      </c>
      <c r="P1546" s="136">
        <f>O1546*H1546</f>
        <v>0</v>
      </c>
      <c r="Q1546" s="136">
        <v>1.6E-2</v>
      </c>
      <c r="R1546" s="136">
        <f>Q1546*H1546</f>
        <v>3.2000000000000001E-2</v>
      </c>
      <c r="S1546" s="136">
        <v>0</v>
      </c>
      <c r="T1546" s="137">
        <f>S1546*H1546</f>
        <v>0</v>
      </c>
      <c r="AR1546" s="138" t="s">
        <v>201</v>
      </c>
      <c r="AT1546" s="138" t="s">
        <v>258</v>
      </c>
      <c r="AU1546" s="138" t="s">
        <v>82</v>
      </c>
      <c r="AY1546" s="17" t="s">
        <v>141</v>
      </c>
      <c r="BE1546" s="139">
        <f>IF(N1546="základní",J1546,0)</f>
        <v>0</v>
      </c>
      <c r="BF1546" s="139">
        <f>IF(N1546="snížená",J1546,0)</f>
        <v>0</v>
      </c>
      <c r="BG1546" s="139">
        <f>IF(N1546="zákl. přenesená",J1546,0)</f>
        <v>0</v>
      </c>
      <c r="BH1546" s="139">
        <f>IF(N1546="sníž. přenesená",J1546,0)</f>
        <v>0</v>
      </c>
      <c r="BI1546" s="139">
        <f>IF(N1546="nulová",J1546,0)</f>
        <v>0</v>
      </c>
      <c r="BJ1546" s="17" t="s">
        <v>82</v>
      </c>
      <c r="BK1546" s="139">
        <f>ROUND(I1546*H1546,2)</f>
        <v>0</v>
      </c>
      <c r="BL1546" s="17" t="s">
        <v>172</v>
      </c>
      <c r="BM1546" s="138" t="s">
        <v>3173</v>
      </c>
    </row>
    <row r="1547" spans="2:65" s="1" customFormat="1" ht="37.9" customHeight="1">
      <c r="B1547" s="32"/>
      <c r="C1547" s="126" t="s">
        <v>3174</v>
      </c>
      <c r="D1547" s="126" t="s">
        <v>144</v>
      </c>
      <c r="E1547" s="127" t="s">
        <v>3175</v>
      </c>
      <c r="F1547" s="128" t="s">
        <v>3176</v>
      </c>
      <c r="G1547" s="129" t="s">
        <v>171</v>
      </c>
      <c r="H1547" s="130">
        <v>10.6</v>
      </c>
      <c r="I1547" s="131"/>
      <c r="J1547" s="132">
        <f>ROUND(I1547*H1547,2)</f>
        <v>0</v>
      </c>
      <c r="K1547" s="133"/>
      <c r="L1547" s="32"/>
      <c r="M1547" s="134" t="s">
        <v>19</v>
      </c>
      <c r="N1547" s="135" t="s">
        <v>45</v>
      </c>
      <c r="P1547" s="136">
        <f>O1547*H1547</f>
        <v>0</v>
      </c>
      <c r="Q1547" s="136">
        <v>0</v>
      </c>
      <c r="R1547" s="136">
        <f>Q1547*H1547</f>
        <v>0</v>
      </c>
      <c r="S1547" s="136">
        <v>0</v>
      </c>
      <c r="T1547" s="137">
        <f>S1547*H1547</f>
        <v>0</v>
      </c>
      <c r="AR1547" s="138" t="s">
        <v>172</v>
      </c>
      <c r="AT1547" s="138" t="s">
        <v>144</v>
      </c>
      <c r="AU1547" s="138" t="s">
        <v>82</v>
      </c>
      <c r="AY1547" s="17" t="s">
        <v>141</v>
      </c>
      <c r="BE1547" s="139">
        <f>IF(N1547="základní",J1547,0)</f>
        <v>0</v>
      </c>
      <c r="BF1547" s="139">
        <f>IF(N1547="snížená",J1547,0)</f>
        <v>0</v>
      </c>
      <c r="BG1547" s="139">
        <f>IF(N1547="zákl. přenesená",J1547,0)</f>
        <v>0</v>
      </c>
      <c r="BH1547" s="139">
        <f>IF(N1547="sníž. přenesená",J1547,0)</f>
        <v>0</v>
      </c>
      <c r="BI1547" s="139">
        <f>IF(N1547="nulová",J1547,0)</f>
        <v>0</v>
      </c>
      <c r="BJ1547" s="17" t="s">
        <v>82</v>
      </c>
      <c r="BK1547" s="139">
        <f>ROUND(I1547*H1547,2)</f>
        <v>0</v>
      </c>
      <c r="BL1547" s="17" t="s">
        <v>172</v>
      </c>
      <c r="BM1547" s="138" t="s">
        <v>3177</v>
      </c>
    </row>
    <row r="1548" spans="2:65" s="1" customFormat="1" ht="11.25">
      <c r="B1548" s="32"/>
      <c r="D1548" s="152" t="s">
        <v>224</v>
      </c>
      <c r="F1548" s="153" t="s">
        <v>3178</v>
      </c>
      <c r="I1548" s="154"/>
      <c r="L1548" s="32"/>
      <c r="M1548" s="155"/>
      <c r="T1548" s="53"/>
      <c r="AT1548" s="17" t="s">
        <v>224</v>
      </c>
      <c r="AU1548" s="17" t="s">
        <v>82</v>
      </c>
    </row>
    <row r="1549" spans="2:65" s="12" customFormat="1" ht="11.25">
      <c r="B1549" s="158"/>
      <c r="D1549" s="156" t="s">
        <v>228</v>
      </c>
      <c r="E1549" s="159" t="s">
        <v>19</v>
      </c>
      <c r="F1549" s="160" t="s">
        <v>1826</v>
      </c>
      <c r="H1549" s="161">
        <v>4.12</v>
      </c>
      <c r="I1549" s="162"/>
      <c r="L1549" s="158"/>
      <c r="M1549" s="163"/>
      <c r="T1549" s="164"/>
      <c r="AT1549" s="159" t="s">
        <v>228</v>
      </c>
      <c r="AU1549" s="159" t="s">
        <v>82</v>
      </c>
      <c r="AV1549" s="12" t="s">
        <v>82</v>
      </c>
      <c r="AW1549" s="12" t="s">
        <v>35</v>
      </c>
      <c r="AX1549" s="12" t="s">
        <v>73</v>
      </c>
      <c r="AY1549" s="159" t="s">
        <v>141</v>
      </c>
    </row>
    <row r="1550" spans="2:65" s="12" customFormat="1" ht="11.25">
      <c r="B1550" s="158"/>
      <c r="D1550" s="156" t="s">
        <v>228</v>
      </c>
      <c r="E1550" s="159" t="s">
        <v>19</v>
      </c>
      <c r="F1550" s="160" t="s">
        <v>3179</v>
      </c>
      <c r="H1550" s="161">
        <v>6.46</v>
      </c>
      <c r="I1550" s="162"/>
      <c r="L1550" s="158"/>
      <c r="M1550" s="163"/>
      <c r="T1550" s="164"/>
      <c r="AT1550" s="159" t="s">
        <v>228</v>
      </c>
      <c r="AU1550" s="159" t="s">
        <v>82</v>
      </c>
      <c r="AV1550" s="12" t="s">
        <v>82</v>
      </c>
      <c r="AW1550" s="12" t="s">
        <v>35</v>
      </c>
      <c r="AX1550" s="12" t="s">
        <v>73</v>
      </c>
      <c r="AY1550" s="159" t="s">
        <v>141</v>
      </c>
    </row>
    <row r="1551" spans="2:65" s="13" customFormat="1" ht="11.25">
      <c r="B1551" s="165"/>
      <c r="D1551" s="156" t="s">
        <v>228</v>
      </c>
      <c r="E1551" s="166" t="s">
        <v>19</v>
      </c>
      <c r="F1551" s="167" t="s">
        <v>256</v>
      </c>
      <c r="H1551" s="168">
        <v>10.58</v>
      </c>
      <c r="I1551" s="169"/>
      <c r="L1551" s="165"/>
      <c r="M1551" s="170"/>
      <c r="T1551" s="171"/>
      <c r="AT1551" s="166" t="s">
        <v>228</v>
      </c>
      <c r="AU1551" s="166" t="s">
        <v>82</v>
      </c>
      <c r="AV1551" s="13" t="s">
        <v>95</v>
      </c>
      <c r="AW1551" s="13" t="s">
        <v>35</v>
      </c>
      <c r="AX1551" s="13" t="s">
        <v>73</v>
      </c>
      <c r="AY1551" s="166" t="s">
        <v>141</v>
      </c>
    </row>
    <row r="1552" spans="2:65" s="12" customFormat="1" ht="11.25">
      <c r="B1552" s="158"/>
      <c r="D1552" s="156" t="s">
        <v>228</v>
      </c>
      <c r="E1552" s="159" t="s">
        <v>19</v>
      </c>
      <c r="F1552" s="160" t="s">
        <v>3180</v>
      </c>
      <c r="H1552" s="161">
        <v>10.6</v>
      </c>
      <c r="I1552" s="162"/>
      <c r="L1552" s="158"/>
      <c r="M1552" s="163"/>
      <c r="T1552" s="164"/>
      <c r="AT1552" s="159" t="s">
        <v>228</v>
      </c>
      <c r="AU1552" s="159" t="s">
        <v>82</v>
      </c>
      <c r="AV1552" s="12" t="s">
        <v>82</v>
      </c>
      <c r="AW1552" s="12" t="s">
        <v>35</v>
      </c>
      <c r="AX1552" s="12" t="s">
        <v>78</v>
      </c>
      <c r="AY1552" s="159" t="s">
        <v>141</v>
      </c>
    </row>
    <row r="1553" spans="2:65" s="1" customFormat="1" ht="24.2" customHeight="1">
      <c r="B1553" s="32"/>
      <c r="C1553" s="172" t="s">
        <v>3181</v>
      </c>
      <c r="D1553" s="172" t="s">
        <v>258</v>
      </c>
      <c r="E1553" s="173" t="s">
        <v>3182</v>
      </c>
      <c r="F1553" s="174" t="s">
        <v>3183</v>
      </c>
      <c r="G1553" s="175" t="s">
        <v>171</v>
      </c>
      <c r="H1553" s="176">
        <v>10.6</v>
      </c>
      <c r="I1553" s="177"/>
      <c r="J1553" s="178">
        <f>ROUND(I1553*H1553,2)</f>
        <v>0</v>
      </c>
      <c r="K1553" s="179"/>
      <c r="L1553" s="180"/>
      <c r="M1553" s="181" t="s">
        <v>19</v>
      </c>
      <c r="N1553" s="182" t="s">
        <v>45</v>
      </c>
      <c r="P1553" s="136">
        <f>O1553*H1553</f>
        <v>0</v>
      </c>
      <c r="Q1553" s="136">
        <v>1.0000000000000001E-5</v>
      </c>
      <c r="R1553" s="136">
        <f>Q1553*H1553</f>
        <v>1.06E-4</v>
      </c>
      <c r="S1553" s="136">
        <v>0</v>
      </c>
      <c r="T1553" s="137">
        <f>S1553*H1553</f>
        <v>0</v>
      </c>
      <c r="AR1553" s="138" t="s">
        <v>201</v>
      </c>
      <c r="AT1553" s="138" t="s">
        <v>258</v>
      </c>
      <c r="AU1553" s="138" t="s">
        <v>82</v>
      </c>
      <c r="AY1553" s="17" t="s">
        <v>141</v>
      </c>
      <c r="BE1553" s="139">
        <f>IF(N1553="základní",J1553,0)</f>
        <v>0</v>
      </c>
      <c r="BF1553" s="139">
        <f>IF(N1553="snížená",J1553,0)</f>
        <v>0</v>
      </c>
      <c r="BG1553" s="139">
        <f>IF(N1553="zákl. přenesená",J1553,0)</f>
        <v>0</v>
      </c>
      <c r="BH1553" s="139">
        <f>IF(N1553="sníž. přenesená",J1553,0)</f>
        <v>0</v>
      </c>
      <c r="BI1553" s="139">
        <f>IF(N1553="nulová",J1553,0)</f>
        <v>0</v>
      </c>
      <c r="BJ1553" s="17" t="s">
        <v>82</v>
      </c>
      <c r="BK1553" s="139">
        <f>ROUND(I1553*H1553,2)</f>
        <v>0</v>
      </c>
      <c r="BL1553" s="17" t="s">
        <v>172</v>
      </c>
      <c r="BM1553" s="138" t="s">
        <v>3184</v>
      </c>
    </row>
    <row r="1554" spans="2:65" s="1" customFormat="1" ht="33" customHeight="1">
      <c r="B1554" s="32"/>
      <c r="C1554" s="126" t="s">
        <v>3185</v>
      </c>
      <c r="D1554" s="126" t="s">
        <v>144</v>
      </c>
      <c r="E1554" s="127" t="s">
        <v>3186</v>
      </c>
      <c r="F1554" s="128" t="s">
        <v>3187</v>
      </c>
      <c r="G1554" s="129" t="s">
        <v>171</v>
      </c>
      <c r="H1554" s="130">
        <v>1.25</v>
      </c>
      <c r="I1554" s="131"/>
      <c r="J1554" s="132">
        <f>ROUND(I1554*H1554,2)</f>
        <v>0</v>
      </c>
      <c r="K1554" s="133"/>
      <c r="L1554" s="32"/>
      <c r="M1554" s="134" t="s">
        <v>19</v>
      </c>
      <c r="N1554" s="135" t="s">
        <v>45</v>
      </c>
      <c r="P1554" s="136">
        <f>O1554*H1554</f>
        <v>0</v>
      </c>
      <c r="Q1554" s="136">
        <v>0</v>
      </c>
      <c r="R1554" s="136">
        <f>Q1554*H1554</f>
        <v>0</v>
      </c>
      <c r="S1554" s="136">
        <v>0</v>
      </c>
      <c r="T1554" s="137">
        <f>S1554*H1554</f>
        <v>0</v>
      </c>
      <c r="AR1554" s="138" t="s">
        <v>172</v>
      </c>
      <c r="AT1554" s="138" t="s">
        <v>144</v>
      </c>
      <c r="AU1554" s="138" t="s">
        <v>82</v>
      </c>
      <c r="AY1554" s="17" t="s">
        <v>141</v>
      </c>
      <c r="BE1554" s="139">
        <f>IF(N1554="základní",J1554,0)</f>
        <v>0</v>
      </c>
      <c r="BF1554" s="139">
        <f>IF(N1554="snížená",J1554,0)</f>
        <v>0</v>
      </c>
      <c r="BG1554" s="139">
        <f>IF(N1554="zákl. přenesená",J1554,0)</f>
        <v>0</v>
      </c>
      <c r="BH1554" s="139">
        <f>IF(N1554="sníž. přenesená",J1554,0)</f>
        <v>0</v>
      </c>
      <c r="BI1554" s="139">
        <f>IF(N1554="nulová",J1554,0)</f>
        <v>0</v>
      </c>
      <c r="BJ1554" s="17" t="s">
        <v>82</v>
      </c>
      <c r="BK1554" s="139">
        <f>ROUND(I1554*H1554,2)</f>
        <v>0</v>
      </c>
      <c r="BL1554" s="17" t="s">
        <v>172</v>
      </c>
      <c r="BM1554" s="138" t="s">
        <v>3188</v>
      </c>
    </row>
    <row r="1555" spans="2:65" s="1" customFormat="1" ht="11.25">
      <c r="B1555" s="32"/>
      <c r="D1555" s="152" t="s">
        <v>224</v>
      </c>
      <c r="F1555" s="153" t="s">
        <v>3189</v>
      </c>
      <c r="I1555" s="154"/>
      <c r="L1555" s="32"/>
      <c r="M1555" s="155"/>
      <c r="T1555" s="53"/>
      <c r="AT1555" s="17" t="s">
        <v>224</v>
      </c>
      <c r="AU1555" s="17" t="s">
        <v>82</v>
      </c>
    </row>
    <row r="1556" spans="2:65" s="12" customFormat="1" ht="11.25">
      <c r="B1556" s="158"/>
      <c r="D1556" s="156" t="s">
        <v>228</v>
      </c>
      <c r="E1556" s="159" t="s">
        <v>19</v>
      </c>
      <c r="F1556" s="160" t="s">
        <v>2210</v>
      </c>
      <c r="H1556" s="161">
        <v>1.25</v>
      </c>
      <c r="I1556" s="162"/>
      <c r="L1556" s="158"/>
      <c r="M1556" s="163"/>
      <c r="T1556" s="164"/>
      <c r="AT1556" s="159" t="s">
        <v>228</v>
      </c>
      <c r="AU1556" s="159" t="s">
        <v>82</v>
      </c>
      <c r="AV1556" s="12" t="s">
        <v>82</v>
      </c>
      <c r="AW1556" s="12" t="s">
        <v>35</v>
      </c>
      <c r="AX1556" s="12" t="s">
        <v>78</v>
      </c>
      <c r="AY1556" s="159" t="s">
        <v>141</v>
      </c>
    </row>
    <row r="1557" spans="2:65" s="1" customFormat="1" ht="16.5" customHeight="1">
      <c r="B1557" s="32"/>
      <c r="C1557" s="172" t="s">
        <v>3190</v>
      </c>
      <c r="D1557" s="172" t="s">
        <v>258</v>
      </c>
      <c r="E1557" s="173" t="s">
        <v>3191</v>
      </c>
      <c r="F1557" s="174" t="s">
        <v>3192</v>
      </c>
      <c r="G1557" s="175" t="s">
        <v>171</v>
      </c>
      <c r="H1557" s="176">
        <v>1.25</v>
      </c>
      <c r="I1557" s="177"/>
      <c r="J1557" s="178">
        <f>ROUND(I1557*H1557,2)</f>
        <v>0</v>
      </c>
      <c r="K1557" s="179"/>
      <c r="L1557" s="180"/>
      <c r="M1557" s="181" t="s">
        <v>19</v>
      </c>
      <c r="N1557" s="182" t="s">
        <v>45</v>
      </c>
      <c r="P1557" s="136">
        <f>O1557*H1557</f>
        <v>0</v>
      </c>
      <c r="Q1557" s="136">
        <v>2.3999999999999998E-3</v>
      </c>
      <c r="R1557" s="136">
        <f>Q1557*H1557</f>
        <v>2.9999999999999996E-3</v>
      </c>
      <c r="S1557" s="136">
        <v>0</v>
      </c>
      <c r="T1557" s="137">
        <f>S1557*H1557</f>
        <v>0</v>
      </c>
      <c r="AR1557" s="138" t="s">
        <v>201</v>
      </c>
      <c r="AT1557" s="138" t="s">
        <v>258</v>
      </c>
      <c r="AU1557" s="138" t="s">
        <v>82</v>
      </c>
      <c r="AY1557" s="17" t="s">
        <v>141</v>
      </c>
      <c r="BE1557" s="139">
        <f>IF(N1557="základní",J1557,0)</f>
        <v>0</v>
      </c>
      <c r="BF1557" s="139">
        <f>IF(N1557="snížená",J1557,0)</f>
        <v>0</v>
      </c>
      <c r="BG1557" s="139">
        <f>IF(N1557="zákl. přenesená",J1557,0)</f>
        <v>0</v>
      </c>
      <c r="BH1557" s="139">
        <f>IF(N1557="sníž. přenesená",J1557,0)</f>
        <v>0</v>
      </c>
      <c r="BI1557" s="139">
        <f>IF(N1557="nulová",J1557,0)</f>
        <v>0</v>
      </c>
      <c r="BJ1557" s="17" t="s">
        <v>82</v>
      </c>
      <c r="BK1557" s="139">
        <f>ROUND(I1557*H1557,2)</f>
        <v>0</v>
      </c>
      <c r="BL1557" s="17" t="s">
        <v>172</v>
      </c>
      <c r="BM1557" s="138" t="s">
        <v>3193</v>
      </c>
    </row>
    <row r="1558" spans="2:65" s="1" customFormat="1" ht="16.5" customHeight="1">
      <c r="B1558" s="32"/>
      <c r="C1558" s="172" t="s">
        <v>3194</v>
      </c>
      <c r="D1558" s="172" t="s">
        <v>258</v>
      </c>
      <c r="E1558" s="173" t="s">
        <v>3195</v>
      </c>
      <c r="F1558" s="174" t="s">
        <v>3196</v>
      </c>
      <c r="G1558" s="175" t="s">
        <v>3197</v>
      </c>
      <c r="H1558" s="176">
        <v>2</v>
      </c>
      <c r="I1558" s="177"/>
      <c r="J1558" s="178">
        <f>ROUND(I1558*H1558,2)</f>
        <v>0</v>
      </c>
      <c r="K1558" s="179"/>
      <c r="L1558" s="180"/>
      <c r="M1558" s="181" t="s">
        <v>19</v>
      </c>
      <c r="N1558" s="182" t="s">
        <v>45</v>
      </c>
      <c r="P1558" s="136">
        <f>O1558*H1558</f>
        <v>0</v>
      </c>
      <c r="Q1558" s="136">
        <v>2.0000000000000001E-4</v>
      </c>
      <c r="R1558" s="136">
        <f>Q1558*H1558</f>
        <v>4.0000000000000002E-4</v>
      </c>
      <c r="S1558" s="136">
        <v>0</v>
      </c>
      <c r="T1558" s="137">
        <f>S1558*H1558</f>
        <v>0</v>
      </c>
      <c r="AR1558" s="138" t="s">
        <v>201</v>
      </c>
      <c r="AT1558" s="138" t="s">
        <v>258</v>
      </c>
      <c r="AU1558" s="138" t="s">
        <v>82</v>
      </c>
      <c r="AY1558" s="17" t="s">
        <v>141</v>
      </c>
      <c r="BE1558" s="139">
        <f>IF(N1558="základní",J1558,0)</f>
        <v>0</v>
      </c>
      <c r="BF1558" s="139">
        <f>IF(N1558="snížená",J1558,0)</f>
        <v>0</v>
      </c>
      <c r="BG1558" s="139">
        <f>IF(N1558="zákl. přenesená",J1558,0)</f>
        <v>0</v>
      </c>
      <c r="BH1558" s="139">
        <f>IF(N1558="sníž. přenesená",J1558,0)</f>
        <v>0</v>
      </c>
      <c r="BI1558" s="139">
        <f>IF(N1558="nulová",J1558,0)</f>
        <v>0</v>
      </c>
      <c r="BJ1558" s="17" t="s">
        <v>82</v>
      </c>
      <c r="BK1558" s="139">
        <f>ROUND(I1558*H1558,2)</f>
        <v>0</v>
      </c>
      <c r="BL1558" s="17" t="s">
        <v>172</v>
      </c>
      <c r="BM1558" s="138" t="s">
        <v>3198</v>
      </c>
    </row>
    <row r="1559" spans="2:65" s="1" customFormat="1" ht="24.2" customHeight="1">
      <c r="B1559" s="32"/>
      <c r="C1559" s="126" t="s">
        <v>3199</v>
      </c>
      <c r="D1559" s="126" t="s">
        <v>144</v>
      </c>
      <c r="E1559" s="127" t="s">
        <v>3200</v>
      </c>
      <c r="F1559" s="128" t="s">
        <v>3201</v>
      </c>
      <c r="G1559" s="129" t="s">
        <v>344</v>
      </c>
      <c r="H1559" s="130">
        <v>6</v>
      </c>
      <c r="I1559" s="131"/>
      <c r="J1559" s="132">
        <f>ROUND(I1559*H1559,2)</f>
        <v>0</v>
      </c>
      <c r="K1559" s="133"/>
      <c r="L1559" s="32"/>
      <c r="M1559" s="134" t="s">
        <v>19</v>
      </c>
      <c r="N1559" s="135" t="s">
        <v>45</v>
      </c>
      <c r="P1559" s="136">
        <f>O1559*H1559</f>
        <v>0</v>
      </c>
      <c r="Q1559" s="136">
        <v>0</v>
      </c>
      <c r="R1559" s="136">
        <f>Q1559*H1559</f>
        <v>0</v>
      </c>
      <c r="S1559" s="136">
        <v>0</v>
      </c>
      <c r="T1559" s="137">
        <f>S1559*H1559</f>
        <v>0</v>
      </c>
      <c r="AR1559" s="138" t="s">
        <v>172</v>
      </c>
      <c r="AT1559" s="138" t="s">
        <v>144</v>
      </c>
      <c r="AU1559" s="138" t="s">
        <v>82</v>
      </c>
      <c r="AY1559" s="17" t="s">
        <v>141</v>
      </c>
      <c r="BE1559" s="139">
        <f>IF(N1559="základní",J1559,0)</f>
        <v>0</v>
      </c>
      <c r="BF1559" s="139">
        <f>IF(N1559="snížená",J1559,0)</f>
        <v>0</v>
      </c>
      <c r="BG1559" s="139">
        <f>IF(N1559="zákl. přenesená",J1559,0)</f>
        <v>0</v>
      </c>
      <c r="BH1559" s="139">
        <f>IF(N1559="sníž. přenesená",J1559,0)</f>
        <v>0</v>
      </c>
      <c r="BI1559" s="139">
        <f>IF(N1559="nulová",J1559,0)</f>
        <v>0</v>
      </c>
      <c r="BJ1559" s="17" t="s">
        <v>82</v>
      </c>
      <c r="BK1559" s="139">
        <f>ROUND(I1559*H1559,2)</f>
        <v>0</v>
      </c>
      <c r="BL1559" s="17" t="s">
        <v>172</v>
      </c>
      <c r="BM1559" s="138" t="s">
        <v>3202</v>
      </c>
    </row>
    <row r="1560" spans="2:65" s="1" customFormat="1" ht="11.25">
      <c r="B1560" s="32"/>
      <c r="D1560" s="152" t="s">
        <v>224</v>
      </c>
      <c r="F1560" s="153" t="s">
        <v>3203</v>
      </c>
      <c r="I1560" s="154"/>
      <c r="L1560" s="32"/>
      <c r="M1560" s="155"/>
      <c r="T1560" s="53"/>
      <c r="AT1560" s="17" t="s">
        <v>224</v>
      </c>
      <c r="AU1560" s="17" t="s">
        <v>82</v>
      </c>
    </row>
    <row r="1561" spans="2:65" s="1" customFormat="1" ht="24.2" customHeight="1">
      <c r="B1561" s="32"/>
      <c r="C1561" s="172" t="s">
        <v>3204</v>
      </c>
      <c r="D1561" s="172" t="s">
        <v>258</v>
      </c>
      <c r="E1561" s="173" t="s">
        <v>3205</v>
      </c>
      <c r="F1561" s="174" t="s">
        <v>3206</v>
      </c>
      <c r="G1561" s="175" t="s">
        <v>344</v>
      </c>
      <c r="H1561" s="176">
        <v>4</v>
      </c>
      <c r="I1561" s="177"/>
      <c r="J1561" s="178">
        <f>ROUND(I1561*H1561,2)</f>
        <v>0</v>
      </c>
      <c r="K1561" s="179"/>
      <c r="L1561" s="180"/>
      <c r="M1561" s="181" t="s">
        <v>19</v>
      </c>
      <c r="N1561" s="182" t="s">
        <v>45</v>
      </c>
      <c r="P1561" s="136">
        <f>O1561*H1561</f>
        <v>0</v>
      </c>
      <c r="Q1561" s="136">
        <v>9.5E-4</v>
      </c>
      <c r="R1561" s="136">
        <f>Q1561*H1561</f>
        <v>3.8E-3</v>
      </c>
      <c r="S1561" s="136">
        <v>0</v>
      </c>
      <c r="T1561" s="137">
        <f>S1561*H1561</f>
        <v>0</v>
      </c>
      <c r="AR1561" s="138" t="s">
        <v>201</v>
      </c>
      <c r="AT1561" s="138" t="s">
        <v>258</v>
      </c>
      <c r="AU1561" s="138" t="s">
        <v>82</v>
      </c>
      <c r="AY1561" s="17" t="s">
        <v>141</v>
      </c>
      <c r="BE1561" s="139">
        <f>IF(N1561="základní",J1561,0)</f>
        <v>0</v>
      </c>
      <c r="BF1561" s="139">
        <f>IF(N1561="snížená",J1561,0)</f>
        <v>0</v>
      </c>
      <c r="BG1561" s="139">
        <f>IF(N1561="zákl. přenesená",J1561,0)</f>
        <v>0</v>
      </c>
      <c r="BH1561" s="139">
        <f>IF(N1561="sníž. přenesená",J1561,0)</f>
        <v>0</v>
      </c>
      <c r="BI1561" s="139">
        <f>IF(N1561="nulová",J1561,0)</f>
        <v>0</v>
      </c>
      <c r="BJ1561" s="17" t="s">
        <v>82</v>
      </c>
      <c r="BK1561" s="139">
        <f>ROUND(I1561*H1561,2)</f>
        <v>0</v>
      </c>
      <c r="BL1561" s="17" t="s">
        <v>172</v>
      </c>
      <c r="BM1561" s="138" t="s">
        <v>3207</v>
      </c>
    </row>
    <row r="1562" spans="2:65" s="1" customFormat="1" ht="24.2" customHeight="1">
      <c r="B1562" s="32"/>
      <c r="C1562" s="172" t="s">
        <v>3208</v>
      </c>
      <c r="D1562" s="172" t="s">
        <v>258</v>
      </c>
      <c r="E1562" s="173" t="s">
        <v>3209</v>
      </c>
      <c r="F1562" s="174" t="s">
        <v>3210</v>
      </c>
      <c r="G1562" s="175" t="s">
        <v>344</v>
      </c>
      <c r="H1562" s="176">
        <v>2</v>
      </c>
      <c r="I1562" s="177"/>
      <c r="J1562" s="178">
        <f>ROUND(I1562*H1562,2)</f>
        <v>0</v>
      </c>
      <c r="K1562" s="179"/>
      <c r="L1562" s="180"/>
      <c r="M1562" s="181" t="s">
        <v>19</v>
      </c>
      <c r="N1562" s="182" t="s">
        <v>45</v>
      </c>
      <c r="P1562" s="136">
        <f>O1562*H1562</f>
        <v>0</v>
      </c>
      <c r="Q1562" s="136">
        <v>5.2999999999999998E-4</v>
      </c>
      <c r="R1562" s="136">
        <f>Q1562*H1562</f>
        <v>1.06E-3</v>
      </c>
      <c r="S1562" s="136">
        <v>0</v>
      </c>
      <c r="T1562" s="137">
        <f>S1562*H1562</f>
        <v>0</v>
      </c>
      <c r="AR1562" s="138" t="s">
        <v>201</v>
      </c>
      <c r="AT1562" s="138" t="s">
        <v>258</v>
      </c>
      <c r="AU1562" s="138" t="s">
        <v>82</v>
      </c>
      <c r="AY1562" s="17" t="s">
        <v>141</v>
      </c>
      <c r="BE1562" s="139">
        <f>IF(N1562="základní",J1562,0)</f>
        <v>0</v>
      </c>
      <c r="BF1562" s="139">
        <f>IF(N1562="snížená",J1562,0)</f>
        <v>0</v>
      </c>
      <c r="BG1562" s="139">
        <f>IF(N1562="zákl. přenesená",J1562,0)</f>
        <v>0</v>
      </c>
      <c r="BH1562" s="139">
        <f>IF(N1562="sníž. přenesená",J1562,0)</f>
        <v>0</v>
      </c>
      <c r="BI1562" s="139">
        <f>IF(N1562="nulová",J1562,0)</f>
        <v>0</v>
      </c>
      <c r="BJ1562" s="17" t="s">
        <v>82</v>
      </c>
      <c r="BK1562" s="139">
        <f>ROUND(I1562*H1562,2)</f>
        <v>0</v>
      </c>
      <c r="BL1562" s="17" t="s">
        <v>172</v>
      </c>
      <c r="BM1562" s="138" t="s">
        <v>3211</v>
      </c>
    </row>
    <row r="1563" spans="2:65" s="1" customFormat="1" ht="24.2" customHeight="1">
      <c r="B1563" s="32"/>
      <c r="C1563" s="126" t="s">
        <v>3212</v>
      </c>
      <c r="D1563" s="126" t="s">
        <v>144</v>
      </c>
      <c r="E1563" s="127" t="s">
        <v>3213</v>
      </c>
      <c r="F1563" s="128" t="s">
        <v>3214</v>
      </c>
      <c r="G1563" s="129" t="s">
        <v>344</v>
      </c>
      <c r="H1563" s="130">
        <v>6</v>
      </c>
      <c r="I1563" s="131"/>
      <c r="J1563" s="132">
        <f>ROUND(I1563*H1563,2)</f>
        <v>0</v>
      </c>
      <c r="K1563" s="133"/>
      <c r="L1563" s="32"/>
      <c r="M1563" s="134" t="s">
        <v>19</v>
      </c>
      <c r="N1563" s="135" t="s">
        <v>45</v>
      </c>
      <c r="P1563" s="136">
        <f>O1563*H1563</f>
        <v>0</v>
      </c>
      <c r="Q1563" s="136">
        <v>0</v>
      </c>
      <c r="R1563" s="136">
        <f>Q1563*H1563</f>
        <v>0</v>
      </c>
      <c r="S1563" s="136">
        <v>0</v>
      </c>
      <c r="T1563" s="137">
        <f>S1563*H1563</f>
        <v>0</v>
      </c>
      <c r="AR1563" s="138" t="s">
        <v>172</v>
      </c>
      <c r="AT1563" s="138" t="s">
        <v>144</v>
      </c>
      <c r="AU1563" s="138" t="s">
        <v>82</v>
      </c>
      <c r="AY1563" s="17" t="s">
        <v>141</v>
      </c>
      <c r="BE1563" s="139">
        <f>IF(N1563="základní",J1563,0)</f>
        <v>0</v>
      </c>
      <c r="BF1563" s="139">
        <f>IF(N1563="snížená",J1563,0)</f>
        <v>0</v>
      </c>
      <c r="BG1563" s="139">
        <f>IF(N1563="zákl. přenesená",J1563,0)</f>
        <v>0</v>
      </c>
      <c r="BH1563" s="139">
        <f>IF(N1563="sníž. přenesená",J1563,0)</f>
        <v>0</v>
      </c>
      <c r="BI1563" s="139">
        <f>IF(N1563="nulová",J1563,0)</f>
        <v>0</v>
      </c>
      <c r="BJ1563" s="17" t="s">
        <v>82</v>
      </c>
      <c r="BK1563" s="139">
        <f>ROUND(I1563*H1563,2)</f>
        <v>0</v>
      </c>
      <c r="BL1563" s="17" t="s">
        <v>172</v>
      </c>
      <c r="BM1563" s="138" t="s">
        <v>3215</v>
      </c>
    </row>
    <row r="1564" spans="2:65" s="1" customFormat="1" ht="11.25">
      <c r="B1564" s="32"/>
      <c r="D1564" s="152" t="s">
        <v>224</v>
      </c>
      <c r="F1564" s="153" t="s">
        <v>3216</v>
      </c>
      <c r="I1564" s="154"/>
      <c r="L1564" s="32"/>
      <c r="M1564" s="155"/>
      <c r="T1564" s="53"/>
      <c r="AT1564" s="17" t="s">
        <v>224</v>
      </c>
      <c r="AU1564" s="17" t="s">
        <v>82</v>
      </c>
    </row>
    <row r="1565" spans="2:65" s="1" customFormat="1" ht="24.2" customHeight="1">
      <c r="B1565" s="32"/>
      <c r="C1565" s="126" t="s">
        <v>3217</v>
      </c>
      <c r="D1565" s="126" t="s">
        <v>144</v>
      </c>
      <c r="E1565" s="127" t="s">
        <v>3218</v>
      </c>
      <c r="F1565" s="128" t="s">
        <v>3219</v>
      </c>
      <c r="G1565" s="129" t="s">
        <v>344</v>
      </c>
      <c r="H1565" s="130">
        <v>5</v>
      </c>
      <c r="I1565" s="131"/>
      <c r="J1565" s="132">
        <f>ROUND(I1565*H1565,2)</f>
        <v>0</v>
      </c>
      <c r="K1565" s="133"/>
      <c r="L1565" s="32"/>
      <c r="M1565" s="134" t="s">
        <v>19</v>
      </c>
      <c r="N1565" s="135" t="s">
        <v>45</v>
      </c>
      <c r="P1565" s="136">
        <f>O1565*H1565</f>
        <v>0</v>
      </c>
      <c r="Q1565" s="136">
        <v>3.4000000000000002E-4</v>
      </c>
      <c r="R1565" s="136">
        <f>Q1565*H1565</f>
        <v>1.7000000000000001E-3</v>
      </c>
      <c r="S1565" s="136">
        <v>0</v>
      </c>
      <c r="T1565" s="137">
        <f>S1565*H1565</f>
        <v>0</v>
      </c>
      <c r="AR1565" s="138" t="s">
        <v>172</v>
      </c>
      <c r="AT1565" s="138" t="s">
        <v>144</v>
      </c>
      <c r="AU1565" s="138" t="s">
        <v>82</v>
      </c>
      <c r="AY1565" s="17" t="s">
        <v>141</v>
      </c>
      <c r="BE1565" s="139">
        <f>IF(N1565="základní",J1565,0)</f>
        <v>0</v>
      </c>
      <c r="BF1565" s="139">
        <f>IF(N1565="snížená",J1565,0)</f>
        <v>0</v>
      </c>
      <c r="BG1565" s="139">
        <f>IF(N1565="zákl. přenesená",J1565,0)</f>
        <v>0</v>
      </c>
      <c r="BH1565" s="139">
        <f>IF(N1565="sníž. přenesená",J1565,0)</f>
        <v>0</v>
      </c>
      <c r="BI1565" s="139">
        <f>IF(N1565="nulová",J1565,0)</f>
        <v>0</v>
      </c>
      <c r="BJ1565" s="17" t="s">
        <v>82</v>
      </c>
      <c r="BK1565" s="139">
        <f>ROUND(I1565*H1565,2)</f>
        <v>0</v>
      </c>
      <c r="BL1565" s="17" t="s">
        <v>172</v>
      </c>
      <c r="BM1565" s="138" t="s">
        <v>3220</v>
      </c>
    </row>
    <row r="1566" spans="2:65" s="1" customFormat="1" ht="11.25">
      <c r="B1566" s="32"/>
      <c r="D1566" s="152" t="s">
        <v>224</v>
      </c>
      <c r="F1566" s="153" t="s">
        <v>3221</v>
      </c>
      <c r="I1566" s="154"/>
      <c r="L1566" s="32"/>
      <c r="M1566" s="155"/>
      <c r="T1566" s="53"/>
      <c r="AT1566" s="17" t="s">
        <v>224</v>
      </c>
      <c r="AU1566" s="17" t="s">
        <v>82</v>
      </c>
    </row>
    <row r="1567" spans="2:65" s="1" customFormat="1" ht="24.2" customHeight="1">
      <c r="B1567" s="32"/>
      <c r="C1567" s="126" t="s">
        <v>2733</v>
      </c>
      <c r="D1567" s="126" t="s">
        <v>144</v>
      </c>
      <c r="E1567" s="127" t="s">
        <v>3222</v>
      </c>
      <c r="F1567" s="128" t="s">
        <v>3223</v>
      </c>
      <c r="G1567" s="129" t="s">
        <v>344</v>
      </c>
      <c r="H1567" s="130">
        <v>6</v>
      </c>
      <c r="I1567" s="131"/>
      <c r="J1567" s="132">
        <f>ROUND(I1567*H1567,2)</f>
        <v>0</v>
      </c>
      <c r="K1567" s="133"/>
      <c r="L1567" s="32"/>
      <c r="M1567" s="134" t="s">
        <v>19</v>
      </c>
      <c r="N1567" s="135" t="s">
        <v>45</v>
      </c>
      <c r="P1567" s="136">
        <f>O1567*H1567</f>
        <v>0</v>
      </c>
      <c r="Q1567" s="136">
        <v>2.1000000000000001E-4</v>
      </c>
      <c r="R1567" s="136">
        <f>Q1567*H1567</f>
        <v>1.2600000000000001E-3</v>
      </c>
      <c r="S1567" s="136">
        <v>0</v>
      </c>
      <c r="T1567" s="137">
        <f>S1567*H1567</f>
        <v>0</v>
      </c>
      <c r="AR1567" s="138" t="s">
        <v>172</v>
      </c>
      <c r="AT1567" s="138" t="s">
        <v>144</v>
      </c>
      <c r="AU1567" s="138" t="s">
        <v>82</v>
      </c>
      <c r="AY1567" s="17" t="s">
        <v>141</v>
      </c>
      <c r="BE1567" s="139">
        <f>IF(N1567="základní",J1567,0)</f>
        <v>0</v>
      </c>
      <c r="BF1567" s="139">
        <f>IF(N1567="snížená",J1567,0)</f>
        <v>0</v>
      </c>
      <c r="BG1567" s="139">
        <f>IF(N1567="zákl. přenesená",J1567,0)</f>
        <v>0</v>
      </c>
      <c r="BH1567" s="139">
        <f>IF(N1567="sníž. přenesená",J1567,0)</f>
        <v>0</v>
      </c>
      <c r="BI1567" s="139">
        <f>IF(N1567="nulová",J1567,0)</f>
        <v>0</v>
      </c>
      <c r="BJ1567" s="17" t="s">
        <v>82</v>
      </c>
      <c r="BK1567" s="139">
        <f>ROUND(I1567*H1567,2)</f>
        <v>0</v>
      </c>
      <c r="BL1567" s="17" t="s">
        <v>172</v>
      </c>
      <c r="BM1567" s="138" t="s">
        <v>3224</v>
      </c>
    </row>
    <row r="1568" spans="2:65" s="1" customFormat="1" ht="11.25">
      <c r="B1568" s="32"/>
      <c r="D1568" s="152" t="s">
        <v>224</v>
      </c>
      <c r="F1568" s="153" t="s">
        <v>3225</v>
      </c>
      <c r="I1568" s="154"/>
      <c r="L1568" s="32"/>
      <c r="M1568" s="155"/>
      <c r="T1568" s="53"/>
      <c r="AT1568" s="17" t="s">
        <v>224</v>
      </c>
      <c r="AU1568" s="17" t="s">
        <v>82</v>
      </c>
    </row>
    <row r="1569" spans="2:65" s="1" customFormat="1" ht="33" customHeight="1">
      <c r="B1569" s="32"/>
      <c r="C1569" s="126" t="s">
        <v>3226</v>
      </c>
      <c r="D1569" s="126" t="s">
        <v>144</v>
      </c>
      <c r="E1569" s="127" t="s">
        <v>3227</v>
      </c>
      <c r="F1569" s="128" t="s">
        <v>3228</v>
      </c>
      <c r="G1569" s="129" t="s">
        <v>344</v>
      </c>
      <c r="H1569" s="130">
        <v>6</v>
      </c>
      <c r="I1569" s="131"/>
      <c r="J1569" s="132">
        <f>ROUND(I1569*H1569,2)</f>
        <v>0</v>
      </c>
      <c r="K1569" s="133"/>
      <c r="L1569" s="32"/>
      <c r="M1569" s="134" t="s">
        <v>19</v>
      </c>
      <c r="N1569" s="135" t="s">
        <v>45</v>
      </c>
      <c r="P1569" s="136">
        <f>O1569*H1569</f>
        <v>0</v>
      </c>
      <c r="Q1569" s="136">
        <v>0</v>
      </c>
      <c r="R1569" s="136">
        <f>Q1569*H1569</f>
        <v>0</v>
      </c>
      <c r="S1569" s="136">
        <v>0</v>
      </c>
      <c r="T1569" s="137">
        <f>S1569*H1569</f>
        <v>0</v>
      </c>
      <c r="AR1569" s="138" t="s">
        <v>172</v>
      </c>
      <c r="AT1569" s="138" t="s">
        <v>144</v>
      </c>
      <c r="AU1569" s="138" t="s">
        <v>82</v>
      </c>
      <c r="AY1569" s="17" t="s">
        <v>141</v>
      </c>
      <c r="BE1569" s="139">
        <f>IF(N1569="základní",J1569,0)</f>
        <v>0</v>
      </c>
      <c r="BF1569" s="139">
        <f>IF(N1569="snížená",J1569,0)</f>
        <v>0</v>
      </c>
      <c r="BG1569" s="139">
        <f>IF(N1569="zákl. přenesená",J1569,0)</f>
        <v>0</v>
      </c>
      <c r="BH1569" s="139">
        <f>IF(N1569="sníž. přenesená",J1569,0)</f>
        <v>0</v>
      </c>
      <c r="BI1569" s="139">
        <f>IF(N1569="nulová",J1569,0)</f>
        <v>0</v>
      </c>
      <c r="BJ1569" s="17" t="s">
        <v>82</v>
      </c>
      <c r="BK1569" s="139">
        <f>ROUND(I1569*H1569,2)</f>
        <v>0</v>
      </c>
      <c r="BL1569" s="17" t="s">
        <v>172</v>
      </c>
      <c r="BM1569" s="138" t="s">
        <v>3229</v>
      </c>
    </row>
    <row r="1570" spans="2:65" s="1" customFormat="1" ht="11.25">
      <c r="B1570" s="32"/>
      <c r="D1570" s="152" t="s">
        <v>224</v>
      </c>
      <c r="F1570" s="153" t="s">
        <v>3230</v>
      </c>
      <c r="I1570" s="154"/>
      <c r="L1570" s="32"/>
      <c r="M1570" s="155"/>
      <c r="T1570" s="53"/>
      <c r="AT1570" s="17" t="s">
        <v>224</v>
      </c>
      <c r="AU1570" s="17" t="s">
        <v>82</v>
      </c>
    </row>
    <row r="1571" spans="2:65" s="1" customFormat="1" ht="24.2" customHeight="1">
      <c r="B1571" s="32"/>
      <c r="C1571" s="126" t="s">
        <v>3231</v>
      </c>
      <c r="D1571" s="126" t="s">
        <v>144</v>
      </c>
      <c r="E1571" s="127" t="s">
        <v>3232</v>
      </c>
      <c r="F1571" s="128" t="s">
        <v>3233</v>
      </c>
      <c r="G1571" s="129" t="s">
        <v>344</v>
      </c>
      <c r="H1571" s="130">
        <v>1</v>
      </c>
      <c r="I1571" s="131"/>
      <c r="J1571" s="132">
        <f>ROUND(I1571*H1571,2)</f>
        <v>0</v>
      </c>
      <c r="K1571" s="133"/>
      <c r="L1571" s="32"/>
      <c r="M1571" s="134" t="s">
        <v>19</v>
      </c>
      <c r="N1571" s="135" t="s">
        <v>45</v>
      </c>
      <c r="P1571" s="136">
        <f>O1571*H1571</f>
        <v>0</v>
      </c>
      <c r="Q1571" s="136">
        <v>0</v>
      </c>
      <c r="R1571" s="136">
        <f>Q1571*H1571</f>
        <v>0</v>
      </c>
      <c r="S1571" s="136">
        <v>0</v>
      </c>
      <c r="T1571" s="137">
        <f>S1571*H1571</f>
        <v>0</v>
      </c>
      <c r="AR1571" s="138" t="s">
        <v>172</v>
      </c>
      <c r="AT1571" s="138" t="s">
        <v>144</v>
      </c>
      <c r="AU1571" s="138" t="s">
        <v>82</v>
      </c>
      <c r="AY1571" s="17" t="s">
        <v>141</v>
      </c>
      <c r="BE1571" s="139">
        <f>IF(N1571="základní",J1571,0)</f>
        <v>0</v>
      </c>
      <c r="BF1571" s="139">
        <f>IF(N1571="snížená",J1571,0)</f>
        <v>0</v>
      </c>
      <c r="BG1571" s="139">
        <f>IF(N1571="zákl. přenesená",J1571,0)</f>
        <v>0</v>
      </c>
      <c r="BH1571" s="139">
        <f>IF(N1571="sníž. přenesená",J1571,0)</f>
        <v>0</v>
      </c>
      <c r="BI1571" s="139">
        <f>IF(N1571="nulová",J1571,0)</f>
        <v>0</v>
      </c>
      <c r="BJ1571" s="17" t="s">
        <v>82</v>
      </c>
      <c r="BK1571" s="139">
        <f>ROUND(I1571*H1571,2)</f>
        <v>0</v>
      </c>
      <c r="BL1571" s="17" t="s">
        <v>172</v>
      </c>
      <c r="BM1571" s="138" t="s">
        <v>3234</v>
      </c>
    </row>
    <row r="1572" spans="2:65" s="12" customFormat="1" ht="11.25">
      <c r="B1572" s="158"/>
      <c r="D1572" s="156" t="s">
        <v>228</v>
      </c>
      <c r="E1572" s="159" t="s">
        <v>19</v>
      </c>
      <c r="F1572" s="160" t="s">
        <v>3235</v>
      </c>
      <c r="H1572" s="161">
        <v>1</v>
      </c>
      <c r="I1572" s="162"/>
      <c r="L1572" s="158"/>
      <c r="M1572" s="163"/>
      <c r="T1572" s="164"/>
      <c r="AT1572" s="159" t="s">
        <v>228</v>
      </c>
      <c r="AU1572" s="159" t="s">
        <v>82</v>
      </c>
      <c r="AV1572" s="12" t="s">
        <v>82</v>
      </c>
      <c r="AW1572" s="12" t="s">
        <v>35</v>
      </c>
      <c r="AX1572" s="12" t="s">
        <v>78</v>
      </c>
      <c r="AY1572" s="159" t="s">
        <v>141</v>
      </c>
    </row>
    <row r="1573" spans="2:65" s="1" customFormat="1" ht="24.2" customHeight="1">
      <c r="B1573" s="32"/>
      <c r="C1573" s="126" t="s">
        <v>3236</v>
      </c>
      <c r="D1573" s="126" t="s">
        <v>144</v>
      </c>
      <c r="E1573" s="127" t="s">
        <v>3237</v>
      </c>
      <c r="F1573" s="128" t="s">
        <v>3238</v>
      </c>
      <c r="G1573" s="129" t="s">
        <v>344</v>
      </c>
      <c r="H1573" s="130">
        <v>5</v>
      </c>
      <c r="I1573" s="131"/>
      <c r="J1573" s="132">
        <f>ROUND(I1573*H1573,2)</f>
        <v>0</v>
      </c>
      <c r="K1573" s="133"/>
      <c r="L1573" s="32"/>
      <c r="M1573" s="134" t="s">
        <v>19</v>
      </c>
      <c r="N1573" s="135" t="s">
        <v>45</v>
      </c>
      <c r="P1573" s="136">
        <f>O1573*H1573</f>
        <v>0</v>
      </c>
      <c r="Q1573" s="136">
        <v>0</v>
      </c>
      <c r="R1573" s="136">
        <f>Q1573*H1573</f>
        <v>0</v>
      </c>
      <c r="S1573" s="136">
        <v>0</v>
      </c>
      <c r="T1573" s="137">
        <f>S1573*H1573</f>
        <v>0</v>
      </c>
      <c r="AR1573" s="138" t="s">
        <v>172</v>
      </c>
      <c r="AT1573" s="138" t="s">
        <v>144</v>
      </c>
      <c r="AU1573" s="138" t="s">
        <v>82</v>
      </c>
      <c r="AY1573" s="17" t="s">
        <v>141</v>
      </c>
      <c r="BE1573" s="139">
        <f>IF(N1573="základní",J1573,0)</f>
        <v>0</v>
      </c>
      <c r="BF1573" s="139">
        <f>IF(N1573="snížená",J1573,0)</f>
        <v>0</v>
      </c>
      <c r="BG1573" s="139">
        <f>IF(N1573="zákl. přenesená",J1573,0)</f>
        <v>0</v>
      </c>
      <c r="BH1573" s="139">
        <f>IF(N1573="sníž. přenesená",J1573,0)</f>
        <v>0</v>
      </c>
      <c r="BI1573" s="139">
        <f>IF(N1573="nulová",J1573,0)</f>
        <v>0</v>
      </c>
      <c r="BJ1573" s="17" t="s">
        <v>82</v>
      </c>
      <c r="BK1573" s="139">
        <f>ROUND(I1573*H1573,2)</f>
        <v>0</v>
      </c>
      <c r="BL1573" s="17" t="s">
        <v>172</v>
      </c>
      <c r="BM1573" s="138" t="s">
        <v>3239</v>
      </c>
    </row>
    <row r="1574" spans="2:65" s="1" customFormat="1" ht="58.5">
      <c r="B1574" s="32"/>
      <c r="D1574" s="156" t="s">
        <v>226</v>
      </c>
      <c r="F1574" s="157" t="s">
        <v>3240</v>
      </c>
      <c r="I1574" s="154"/>
      <c r="L1574" s="32"/>
      <c r="M1574" s="155"/>
      <c r="T1574" s="53"/>
      <c r="AT1574" s="17" t="s">
        <v>226</v>
      </c>
      <c r="AU1574" s="17" t="s">
        <v>82</v>
      </c>
    </row>
    <row r="1575" spans="2:65" s="1" customFormat="1" ht="24.2" customHeight="1">
      <c r="B1575" s="32"/>
      <c r="C1575" s="126" t="s">
        <v>3241</v>
      </c>
      <c r="D1575" s="126" t="s">
        <v>144</v>
      </c>
      <c r="E1575" s="127" t="s">
        <v>3242</v>
      </c>
      <c r="F1575" s="128" t="s">
        <v>3243</v>
      </c>
      <c r="G1575" s="129" t="s">
        <v>344</v>
      </c>
      <c r="H1575" s="130">
        <v>1</v>
      </c>
      <c r="I1575" s="131"/>
      <c r="J1575" s="132">
        <f>ROUND(I1575*H1575,2)</f>
        <v>0</v>
      </c>
      <c r="K1575" s="133"/>
      <c r="L1575" s="32"/>
      <c r="M1575" s="134" t="s">
        <v>19</v>
      </c>
      <c r="N1575" s="135" t="s">
        <v>45</v>
      </c>
      <c r="P1575" s="136">
        <f>O1575*H1575</f>
        <v>0</v>
      </c>
      <c r="Q1575" s="136">
        <v>0</v>
      </c>
      <c r="R1575" s="136">
        <f>Q1575*H1575</f>
        <v>0</v>
      </c>
      <c r="S1575" s="136">
        <v>0</v>
      </c>
      <c r="T1575" s="137">
        <f>S1575*H1575</f>
        <v>0</v>
      </c>
      <c r="AR1575" s="138" t="s">
        <v>172</v>
      </c>
      <c r="AT1575" s="138" t="s">
        <v>144</v>
      </c>
      <c r="AU1575" s="138" t="s">
        <v>82</v>
      </c>
      <c r="AY1575" s="17" t="s">
        <v>141</v>
      </c>
      <c r="BE1575" s="139">
        <f>IF(N1575="základní",J1575,0)</f>
        <v>0</v>
      </c>
      <c r="BF1575" s="139">
        <f>IF(N1575="snížená",J1575,0)</f>
        <v>0</v>
      </c>
      <c r="BG1575" s="139">
        <f>IF(N1575="zákl. přenesená",J1575,0)</f>
        <v>0</v>
      </c>
      <c r="BH1575" s="139">
        <f>IF(N1575="sníž. přenesená",J1575,0)</f>
        <v>0</v>
      </c>
      <c r="BI1575" s="139">
        <f>IF(N1575="nulová",J1575,0)</f>
        <v>0</v>
      </c>
      <c r="BJ1575" s="17" t="s">
        <v>82</v>
      </c>
      <c r="BK1575" s="139">
        <f>ROUND(I1575*H1575,2)</f>
        <v>0</v>
      </c>
      <c r="BL1575" s="17" t="s">
        <v>172</v>
      </c>
      <c r="BM1575" s="138" t="s">
        <v>3244</v>
      </c>
    </row>
    <row r="1576" spans="2:65" s="1" customFormat="1" ht="49.15" customHeight="1">
      <c r="B1576" s="32"/>
      <c r="C1576" s="126" t="s">
        <v>3245</v>
      </c>
      <c r="D1576" s="126" t="s">
        <v>144</v>
      </c>
      <c r="E1576" s="127" t="s">
        <v>3246</v>
      </c>
      <c r="F1576" s="128" t="s">
        <v>3247</v>
      </c>
      <c r="G1576" s="129" t="s">
        <v>261</v>
      </c>
      <c r="H1576" s="130">
        <v>1.288</v>
      </c>
      <c r="I1576" s="131"/>
      <c r="J1576" s="132">
        <f>ROUND(I1576*H1576,2)</f>
        <v>0</v>
      </c>
      <c r="K1576" s="133"/>
      <c r="L1576" s="32"/>
      <c r="M1576" s="134" t="s">
        <v>19</v>
      </c>
      <c r="N1576" s="135" t="s">
        <v>45</v>
      </c>
      <c r="P1576" s="136">
        <f>O1576*H1576</f>
        <v>0</v>
      </c>
      <c r="Q1576" s="136">
        <v>0</v>
      </c>
      <c r="R1576" s="136">
        <f>Q1576*H1576</f>
        <v>0</v>
      </c>
      <c r="S1576" s="136">
        <v>0</v>
      </c>
      <c r="T1576" s="137">
        <f>S1576*H1576</f>
        <v>0</v>
      </c>
      <c r="AR1576" s="138" t="s">
        <v>172</v>
      </c>
      <c r="AT1576" s="138" t="s">
        <v>144</v>
      </c>
      <c r="AU1576" s="138" t="s">
        <v>82</v>
      </c>
      <c r="AY1576" s="17" t="s">
        <v>141</v>
      </c>
      <c r="BE1576" s="139">
        <f>IF(N1576="základní",J1576,0)</f>
        <v>0</v>
      </c>
      <c r="BF1576" s="139">
        <f>IF(N1576="snížená",J1576,0)</f>
        <v>0</v>
      </c>
      <c r="BG1576" s="139">
        <f>IF(N1576="zákl. přenesená",J1576,0)</f>
        <v>0</v>
      </c>
      <c r="BH1576" s="139">
        <f>IF(N1576="sníž. přenesená",J1576,0)</f>
        <v>0</v>
      </c>
      <c r="BI1576" s="139">
        <f>IF(N1576="nulová",J1576,0)</f>
        <v>0</v>
      </c>
      <c r="BJ1576" s="17" t="s">
        <v>82</v>
      </c>
      <c r="BK1576" s="139">
        <f>ROUND(I1576*H1576,2)</f>
        <v>0</v>
      </c>
      <c r="BL1576" s="17" t="s">
        <v>172</v>
      </c>
      <c r="BM1576" s="138" t="s">
        <v>3248</v>
      </c>
    </row>
    <row r="1577" spans="2:65" s="1" customFormat="1" ht="11.25">
      <c r="B1577" s="32"/>
      <c r="D1577" s="152" t="s">
        <v>224</v>
      </c>
      <c r="F1577" s="153" t="s">
        <v>3249</v>
      </c>
      <c r="I1577" s="154"/>
      <c r="L1577" s="32"/>
      <c r="M1577" s="155"/>
      <c r="T1577" s="53"/>
      <c r="AT1577" s="17" t="s">
        <v>224</v>
      </c>
      <c r="AU1577" s="17" t="s">
        <v>82</v>
      </c>
    </row>
    <row r="1578" spans="2:65" s="10" customFormat="1" ht="22.9" customHeight="1">
      <c r="B1578" s="116"/>
      <c r="D1578" s="117" t="s">
        <v>72</v>
      </c>
      <c r="E1578" s="150" t="s">
        <v>403</v>
      </c>
      <c r="F1578" s="150" t="s">
        <v>404</v>
      </c>
      <c r="I1578" s="119"/>
      <c r="J1578" s="151">
        <f>BK1578</f>
        <v>0</v>
      </c>
      <c r="L1578" s="116"/>
      <c r="M1578" s="121"/>
      <c r="P1578" s="122">
        <f>SUM(P1579:P1592)</f>
        <v>0</v>
      </c>
      <c r="R1578" s="122">
        <f>SUM(R1579:R1592)</f>
        <v>4.2040740000000007E-2</v>
      </c>
      <c r="T1578" s="123">
        <f>SUM(T1579:T1592)</f>
        <v>0</v>
      </c>
      <c r="AR1578" s="117" t="s">
        <v>82</v>
      </c>
      <c r="AT1578" s="124" t="s">
        <v>72</v>
      </c>
      <c r="AU1578" s="124" t="s">
        <v>78</v>
      </c>
      <c r="AY1578" s="117" t="s">
        <v>141</v>
      </c>
      <c r="BK1578" s="125">
        <f>SUM(BK1579:BK1592)</f>
        <v>0</v>
      </c>
    </row>
    <row r="1579" spans="2:65" s="1" customFormat="1" ht="37.9" customHeight="1">
      <c r="B1579" s="32"/>
      <c r="C1579" s="126" t="s">
        <v>3250</v>
      </c>
      <c r="D1579" s="126" t="s">
        <v>144</v>
      </c>
      <c r="E1579" s="127" t="s">
        <v>3251</v>
      </c>
      <c r="F1579" s="128" t="s">
        <v>3252</v>
      </c>
      <c r="G1579" s="129" t="s">
        <v>162</v>
      </c>
      <c r="H1579" s="130">
        <v>1.2430000000000001</v>
      </c>
      <c r="I1579" s="131"/>
      <c r="J1579" s="132">
        <f>ROUND(I1579*H1579,2)</f>
        <v>0</v>
      </c>
      <c r="K1579" s="133"/>
      <c r="L1579" s="32"/>
      <c r="M1579" s="134" t="s">
        <v>19</v>
      </c>
      <c r="N1579" s="135" t="s">
        <v>45</v>
      </c>
      <c r="P1579" s="136">
        <f>O1579*H1579</f>
        <v>0</v>
      </c>
      <c r="Q1579" s="136">
        <v>6.8000000000000005E-4</v>
      </c>
      <c r="R1579" s="136">
        <f>Q1579*H1579</f>
        <v>8.4524000000000014E-4</v>
      </c>
      <c r="S1579" s="136">
        <v>0</v>
      </c>
      <c r="T1579" s="137">
        <f>S1579*H1579</f>
        <v>0</v>
      </c>
      <c r="AR1579" s="138" t="s">
        <v>172</v>
      </c>
      <c r="AT1579" s="138" t="s">
        <v>144</v>
      </c>
      <c r="AU1579" s="138" t="s">
        <v>82</v>
      </c>
      <c r="AY1579" s="17" t="s">
        <v>141</v>
      </c>
      <c r="BE1579" s="139">
        <f>IF(N1579="základní",J1579,0)</f>
        <v>0</v>
      </c>
      <c r="BF1579" s="139">
        <f>IF(N1579="snížená",J1579,0)</f>
        <v>0</v>
      </c>
      <c r="BG1579" s="139">
        <f>IF(N1579="zákl. přenesená",J1579,0)</f>
        <v>0</v>
      </c>
      <c r="BH1579" s="139">
        <f>IF(N1579="sníž. přenesená",J1579,0)</f>
        <v>0</v>
      </c>
      <c r="BI1579" s="139">
        <f>IF(N1579="nulová",J1579,0)</f>
        <v>0</v>
      </c>
      <c r="BJ1579" s="17" t="s">
        <v>82</v>
      </c>
      <c r="BK1579" s="139">
        <f>ROUND(I1579*H1579,2)</f>
        <v>0</v>
      </c>
      <c r="BL1579" s="17" t="s">
        <v>172</v>
      </c>
      <c r="BM1579" s="138" t="s">
        <v>3253</v>
      </c>
    </row>
    <row r="1580" spans="2:65" s="1" customFormat="1" ht="11.25">
      <c r="B1580" s="32"/>
      <c r="D1580" s="152" t="s">
        <v>224</v>
      </c>
      <c r="F1580" s="153" t="s">
        <v>3254</v>
      </c>
      <c r="I1580" s="154"/>
      <c r="L1580" s="32"/>
      <c r="M1580" s="155"/>
      <c r="T1580" s="53"/>
      <c r="AT1580" s="17" t="s">
        <v>224</v>
      </c>
      <c r="AU1580" s="17" t="s">
        <v>82</v>
      </c>
    </row>
    <row r="1581" spans="2:65" s="14" customFormat="1" ht="11.25">
      <c r="B1581" s="183"/>
      <c r="D1581" s="156" t="s">
        <v>228</v>
      </c>
      <c r="E1581" s="184" t="s">
        <v>19</v>
      </c>
      <c r="F1581" s="185" t="s">
        <v>2128</v>
      </c>
      <c r="H1581" s="184" t="s">
        <v>19</v>
      </c>
      <c r="I1581" s="186"/>
      <c r="L1581" s="183"/>
      <c r="M1581" s="187"/>
      <c r="T1581" s="188"/>
      <c r="AT1581" s="184" t="s">
        <v>228</v>
      </c>
      <c r="AU1581" s="184" t="s">
        <v>82</v>
      </c>
      <c r="AV1581" s="14" t="s">
        <v>78</v>
      </c>
      <c r="AW1581" s="14" t="s">
        <v>35</v>
      </c>
      <c r="AX1581" s="14" t="s">
        <v>73</v>
      </c>
      <c r="AY1581" s="184" t="s">
        <v>141</v>
      </c>
    </row>
    <row r="1582" spans="2:65" s="12" customFormat="1" ht="11.25">
      <c r="B1582" s="158"/>
      <c r="D1582" s="156" t="s">
        <v>228</v>
      </c>
      <c r="E1582" s="159" t="s">
        <v>19</v>
      </c>
      <c r="F1582" s="160" t="s">
        <v>2129</v>
      </c>
      <c r="H1582" s="161">
        <v>0.59399999999999997</v>
      </c>
      <c r="I1582" s="162"/>
      <c r="L1582" s="158"/>
      <c r="M1582" s="163"/>
      <c r="T1582" s="164"/>
      <c r="AT1582" s="159" t="s">
        <v>228</v>
      </c>
      <c r="AU1582" s="159" t="s">
        <v>82</v>
      </c>
      <c r="AV1582" s="12" t="s">
        <v>82</v>
      </c>
      <c r="AW1582" s="12" t="s">
        <v>35</v>
      </c>
      <c r="AX1582" s="12" t="s">
        <v>73</v>
      </c>
      <c r="AY1582" s="159" t="s">
        <v>141</v>
      </c>
    </row>
    <row r="1583" spans="2:65" s="12" customFormat="1" ht="11.25">
      <c r="B1583" s="158"/>
      <c r="D1583" s="156" t="s">
        <v>228</v>
      </c>
      <c r="E1583" s="159" t="s">
        <v>19</v>
      </c>
      <c r="F1583" s="160" t="s">
        <v>2130</v>
      </c>
      <c r="H1583" s="161">
        <v>0.313</v>
      </c>
      <c r="I1583" s="162"/>
      <c r="L1583" s="158"/>
      <c r="M1583" s="163"/>
      <c r="T1583" s="164"/>
      <c r="AT1583" s="159" t="s">
        <v>228</v>
      </c>
      <c r="AU1583" s="159" t="s">
        <v>82</v>
      </c>
      <c r="AV1583" s="12" t="s">
        <v>82</v>
      </c>
      <c r="AW1583" s="12" t="s">
        <v>35</v>
      </c>
      <c r="AX1583" s="12" t="s">
        <v>73</v>
      </c>
      <c r="AY1583" s="159" t="s">
        <v>141</v>
      </c>
    </row>
    <row r="1584" spans="2:65" s="12" customFormat="1" ht="11.25">
      <c r="B1584" s="158"/>
      <c r="D1584" s="156" t="s">
        <v>228</v>
      </c>
      <c r="E1584" s="159" t="s">
        <v>19</v>
      </c>
      <c r="F1584" s="160" t="s">
        <v>1941</v>
      </c>
      <c r="H1584" s="161">
        <v>0.33600000000000002</v>
      </c>
      <c r="I1584" s="162"/>
      <c r="L1584" s="158"/>
      <c r="M1584" s="163"/>
      <c r="T1584" s="164"/>
      <c r="AT1584" s="159" t="s">
        <v>228</v>
      </c>
      <c r="AU1584" s="159" t="s">
        <v>82</v>
      </c>
      <c r="AV1584" s="12" t="s">
        <v>82</v>
      </c>
      <c r="AW1584" s="12" t="s">
        <v>35</v>
      </c>
      <c r="AX1584" s="12" t="s">
        <v>73</v>
      </c>
      <c r="AY1584" s="159" t="s">
        <v>141</v>
      </c>
    </row>
    <row r="1585" spans="2:65" s="13" customFormat="1" ht="11.25">
      <c r="B1585" s="165"/>
      <c r="D1585" s="156" t="s">
        <v>228</v>
      </c>
      <c r="E1585" s="166" t="s">
        <v>19</v>
      </c>
      <c r="F1585" s="167" t="s">
        <v>256</v>
      </c>
      <c r="H1585" s="168">
        <v>1.2430000000000001</v>
      </c>
      <c r="I1585" s="169"/>
      <c r="L1585" s="165"/>
      <c r="M1585" s="170"/>
      <c r="T1585" s="171"/>
      <c r="AT1585" s="166" t="s">
        <v>228</v>
      </c>
      <c r="AU1585" s="166" t="s">
        <v>82</v>
      </c>
      <c r="AV1585" s="13" t="s">
        <v>95</v>
      </c>
      <c r="AW1585" s="13" t="s">
        <v>35</v>
      </c>
      <c r="AX1585" s="13" t="s">
        <v>78</v>
      </c>
      <c r="AY1585" s="166" t="s">
        <v>141</v>
      </c>
    </row>
    <row r="1586" spans="2:65" s="1" customFormat="1" ht="24.2" customHeight="1">
      <c r="B1586" s="32"/>
      <c r="C1586" s="172" t="s">
        <v>3255</v>
      </c>
      <c r="D1586" s="172" t="s">
        <v>258</v>
      </c>
      <c r="E1586" s="173" t="s">
        <v>3256</v>
      </c>
      <c r="F1586" s="174" t="s">
        <v>3257</v>
      </c>
      <c r="G1586" s="175" t="s">
        <v>162</v>
      </c>
      <c r="H1586" s="176">
        <v>1.2430000000000001</v>
      </c>
      <c r="I1586" s="177"/>
      <c r="J1586" s="178">
        <f>ROUND(I1586*H1586,2)</f>
        <v>0</v>
      </c>
      <c r="K1586" s="179"/>
      <c r="L1586" s="180"/>
      <c r="M1586" s="181" t="s">
        <v>19</v>
      </c>
      <c r="N1586" s="182" t="s">
        <v>45</v>
      </c>
      <c r="P1586" s="136">
        <f>O1586*H1586</f>
        <v>0</v>
      </c>
      <c r="Q1586" s="136">
        <v>1.8499999999999999E-2</v>
      </c>
      <c r="R1586" s="136">
        <f>Q1586*H1586</f>
        <v>2.2995500000000002E-2</v>
      </c>
      <c r="S1586" s="136">
        <v>0</v>
      </c>
      <c r="T1586" s="137">
        <f>S1586*H1586</f>
        <v>0</v>
      </c>
      <c r="AR1586" s="138" t="s">
        <v>201</v>
      </c>
      <c r="AT1586" s="138" t="s">
        <v>258</v>
      </c>
      <c r="AU1586" s="138" t="s">
        <v>82</v>
      </c>
      <c r="AY1586" s="17" t="s">
        <v>141</v>
      </c>
      <c r="BE1586" s="139">
        <f>IF(N1586="základní",J1586,0)</f>
        <v>0</v>
      </c>
      <c r="BF1586" s="139">
        <f>IF(N1586="snížená",J1586,0)</f>
        <v>0</v>
      </c>
      <c r="BG1586" s="139">
        <f>IF(N1586="zákl. přenesená",J1586,0)</f>
        <v>0</v>
      </c>
      <c r="BH1586" s="139">
        <f>IF(N1586="sníž. přenesená",J1586,0)</f>
        <v>0</v>
      </c>
      <c r="BI1586" s="139">
        <f>IF(N1586="nulová",J1586,0)</f>
        <v>0</v>
      </c>
      <c r="BJ1586" s="17" t="s">
        <v>82</v>
      </c>
      <c r="BK1586" s="139">
        <f>ROUND(I1586*H1586,2)</f>
        <v>0</v>
      </c>
      <c r="BL1586" s="17" t="s">
        <v>172</v>
      </c>
      <c r="BM1586" s="138" t="s">
        <v>3258</v>
      </c>
    </row>
    <row r="1587" spans="2:65" s="1" customFormat="1" ht="24.2" customHeight="1">
      <c r="B1587" s="32"/>
      <c r="C1587" s="126" t="s">
        <v>3259</v>
      </c>
      <c r="D1587" s="126" t="s">
        <v>144</v>
      </c>
      <c r="E1587" s="127" t="s">
        <v>3260</v>
      </c>
      <c r="F1587" s="128" t="s">
        <v>3261</v>
      </c>
      <c r="G1587" s="129" t="s">
        <v>344</v>
      </c>
      <c r="H1587" s="130">
        <v>1</v>
      </c>
      <c r="I1587" s="131"/>
      <c r="J1587" s="132">
        <f>ROUND(I1587*H1587,2)</f>
        <v>0</v>
      </c>
      <c r="K1587" s="133"/>
      <c r="L1587" s="32"/>
      <c r="M1587" s="134" t="s">
        <v>19</v>
      </c>
      <c r="N1587" s="135" t="s">
        <v>45</v>
      </c>
      <c r="P1587" s="136">
        <f>O1587*H1587</f>
        <v>0</v>
      </c>
      <c r="Q1587" s="136">
        <v>0</v>
      </c>
      <c r="R1587" s="136">
        <f>Q1587*H1587</f>
        <v>0</v>
      </c>
      <c r="S1587" s="136">
        <v>0</v>
      </c>
      <c r="T1587" s="137">
        <f>S1587*H1587</f>
        <v>0</v>
      </c>
      <c r="AR1587" s="138" t="s">
        <v>172</v>
      </c>
      <c r="AT1587" s="138" t="s">
        <v>144</v>
      </c>
      <c r="AU1587" s="138" t="s">
        <v>82</v>
      </c>
      <c r="AY1587" s="17" t="s">
        <v>141</v>
      </c>
      <c r="BE1587" s="139">
        <f>IF(N1587="základní",J1587,0)</f>
        <v>0</v>
      </c>
      <c r="BF1587" s="139">
        <f>IF(N1587="snížená",J1587,0)</f>
        <v>0</v>
      </c>
      <c r="BG1587" s="139">
        <f>IF(N1587="zákl. přenesená",J1587,0)</f>
        <v>0</v>
      </c>
      <c r="BH1587" s="139">
        <f>IF(N1587="sníž. přenesená",J1587,0)</f>
        <v>0</v>
      </c>
      <c r="BI1587" s="139">
        <f>IF(N1587="nulová",J1587,0)</f>
        <v>0</v>
      </c>
      <c r="BJ1587" s="17" t="s">
        <v>82</v>
      </c>
      <c r="BK1587" s="139">
        <f>ROUND(I1587*H1587,2)</f>
        <v>0</v>
      </c>
      <c r="BL1587" s="17" t="s">
        <v>172</v>
      </c>
      <c r="BM1587" s="138" t="s">
        <v>3262</v>
      </c>
    </row>
    <row r="1588" spans="2:65" s="1" customFormat="1" ht="11.25">
      <c r="B1588" s="32"/>
      <c r="D1588" s="152" t="s">
        <v>224</v>
      </c>
      <c r="F1588" s="153" t="s">
        <v>3263</v>
      </c>
      <c r="I1588" s="154"/>
      <c r="L1588" s="32"/>
      <c r="M1588" s="155"/>
      <c r="T1588" s="53"/>
      <c r="AT1588" s="17" t="s">
        <v>224</v>
      </c>
      <c r="AU1588" s="17" t="s">
        <v>82</v>
      </c>
    </row>
    <row r="1589" spans="2:65" s="1" customFormat="1" ht="21.75" customHeight="1">
      <c r="B1589" s="32"/>
      <c r="C1589" s="172" t="s">
        <v>3264</v>
      </c>
      <c r="D1589" s="172" t="s">
        <v>258</v>
      </c>
      <c r="E1589" s="173" t="s">
        <v>3265</v>
      </c>
      <c r="F1589" s="174" t="s">
        <v>3266</v>
      </c>
      <c r="G1589" s="175" t="s">
        <v>344</v>
      </c>
      <c r="H1589" s="176">
        <v>1</v>
      </c>
      <c r="I1589" s="177"/>
      <c r="J1589" s="178">
        <f>ROUND(I1589*H1589,2)</f>
        <v>0</v>
      </c>
      <c r="K1589" s="179"/>
      <c r="L1589" s="180"/>
      <c r="M1589" s="181" t="s">
        <v>19</v>
      </c>
      <c r="N1589" s="182" t="s">
        <v>45</v>
      </c>
      <c r="P1589" s="136">
        <f>O1589*H1589</f>
        <v>0</v>
      </c>
      <c r="Q1589" s="136">
        <v>1.8200000000000001E-2</v>
      </c>
      <c r="R1589" s="136">
        <f>Q1589*H1589</f>
        <v>1.8200000000000001E-2</v>
      </c>
      <c r="S1589" s="136">
        <v>0</v>
      </c>
      <c r="T1589" s="137">
        <f>S1589*H1589</f>
        <v>0</v>
      </c>
      <c r="AR1589" s="138" t="s">
        <v>201</v>
      </c>
      <c r="AT1589" s="138" t="s">
        <v>258</v>
      </c>
      <c r="AU1589" s="138" t="s">
        <v>82</v>
      </c>
      <c r="AY1589" s="17" t="s">
        <v>141</v>
      </c>
      <c r="BE1589" s="139">
        <f>IF(N1589="základní",J1589,0)</f>
        <v>0</v>
      </c>
      <c r="BF1589" s="139">
        <f>IF(N1589="snížená",J1589,0)</f>
        <v>0</v>
      </c>
      <c r="BG1589" s="139">
        <f>IF(N1589="zákl. přenesená",J1589,0)</f>
        <v>0</v>
      </c>
      <c r="BH1589" s="139">
        <f>IF(N1589="sníž. přenesená",J1589,0)</f>
        <v>0</v>
      </c>
      <c r="BI1589" s="139">
        <f>IF(N1589="nulová",J1589,0)</f>
        <v>0</v>
      </c>
      <c r="BJ1589" s="17" t="s">
        <v>82</v>
      </c>
      <c r="BK1589" s="139">
        <f>ROUND(I1589*H1589,2)</f>
        <v>0</v>
      </c>
      <c r="BL1589" s="17" t="s">
        <v>172</v>
      </c>
      <c r="BM1589" s="138" t="s">
        <v>3267</v>
      </c>
    </row>
    <row r="1590" spans="2:65" s="1" customFormat="1" ht="24.2" customHeight="1">
      <c r="B1590" s="32"/>
      <c r="C1590" s="126" t="s">
        <v>3268</v>
      </c>
      <c r="D1590" s="126" t="s">
        <v>144</v>
      </c>
      <c r="E1590" s="127" t="s">
        <v>3269</v>
      </c>
      <c r="F1590" s="128" t="s">
        <v>3270</v>
      </c>
      <c r="G1590" s="129" t="s">
        <v>344</v>
      </c>
      <c r="H1590" s="130">
        <v>1</v>
      </c>
      <c r="I1590" s="131"/>
      <c r="J1590" s="132">
        <f>ROUND(I1590*H1590,2)</f>
        <v>0</v>
      </c>
      <c r="K1590" s="133"/>
      <c r="L1590" s="32"/>
      <c r="M1590" s="134" t="s">
        <v>19</v>
      </c>
      <c r="N1590" s="135" t="s">
        <v>45</v>
      </c>
      <c r="P1590" s="136">
        <f>O1590*H1590</f>
        <v>0</v>
      </c>
      <c r="Q1590" s="136">
        <v>0</v>
      </c>
      <c r="R1590" s="136">
        <f>Q1590*H1590</f>
        <v>0</v>
      </c>
      <c r="S1590" s="136">
        <v>0</v>
      </c>
      <c r="T1590" s="137">
        <f>S1590*H1590</f>
        <v>0</v>
      </c>
      <c r="AR1590" s="138" t="s">
        <v>172</v>
      </c>
      <c r="AT1590" s="138" t="s">
        <v>144</v>
      </c>
      <c r="AU1590" s="138" t="s">
        <v>82</v>
      </c>
      <c r="AY1590" s="17" t="s">
        <v>141</v>
      </c>
      <c r="BE1590" s="139">
        <f>IF(N1590="základní",J1590,0)</f>
        <v>0</v>
      </c>
      <c r="BF1590" s="139">
        <f>IF(N1590="snížená",J1590,0)</f>
        <v>0</v>
      </c>
      <c r="BG1590" s="139">
        <f>IF(N1590="zákl. přenesená",J1590,0)</f>
        <v>0</v>
      </c>
      <c r="BH1590" s="139">
        <f>IF(N1590="sníž. přenesená",J1590,0)</f>
        <v>0</v>
      </c>
      <c r="BI1590" s="139">
        <f>IF(N1590="nulová",J1590,0)</f>
        <v>0</v>
      </c>
      <c r="BJ1590" s="17" t="s">
        <v>82</v>
      </c>
      <c r="BK1590" s="139">
        <f>ROUND(I1590*H1590,2)</f>
        <v>0</v>
      </c>
      <c r="BL1590" s="17" t="s">
        <v>172</v>
      </c>
      <c r="BM1590" s="138" t="s">
        <v>3271</v>
      </c>
    </row>
    <row r="1591" spans="2:65" s="1" customFormat="1" ht="49.15" customHeight="1">
      <c r="B1591" s="32"/>
      <c r="C1591" s="126" t="s">
        <v>3272</v>
      </c>
      <c r="D1591" s="126" t="s">
        <v>144</v>
      </c>
      <c r="E1591" s="127" t="s">
        <v>3273</v>
      </c>
      <c r="F1591" s="128" t="s">
        <v>3274</v>
      </c>
      <c r="G1591" s="129" t="s">
        <v>261</v>
      </c>
      <c r="H1591" s="130">
        <v>4.2000000000000003E-2</v>
      </c>
      <c r="I1591" s="131"/>
      <c r="J1591" s="132">
        <f>ROUND(I1591*H1591,2)</f>
        <v>0</v>
      </c>
      <c r="K1591" s="133"/>
      <c r="L1591" s="32"/>
      <c r="M1591" s="134" t="s">
        <v>19</v>
      </c>
      <c r="N1591" s="135" t="s">
        <v>45</v>
      </c>
      <c r="P1591" s="136">
        <f>O1591*H1591</f>
        <v>0</v>
      </c>
      <c r="Q1591" s="136">
        <v>0</v>
      </c>
      <c r="R1591" s="136">
        <f>Q1591*H1591</f>
        <v>0</v>
      </c>
      <c r="S1591" s="136">
        <v>0</v>
      </c>
      <c r="T1591" s="137">
        <f>S1591*H1591</f>
        <v>0</v>
      </c>
      <c r="AR1591" s="138" t="s">
        <v>172</v>
      </c>
      <c r="AT1591" s="138" t="s">
        <v>144</v>
      </c>
      <c r="AU1591" s="138" t="s">
        <v>82</v>
      </c>
      <c r="AY1591" s="17" t="s">
        <v>141</v>
      </c>
      <c r="BE1591" s="139">
        <f>IF(N1591="základní",J1591,0)</f>
        <v>0</v>
      </c>
      <c r="BF1591" s="139">
        <f>IF(N1591="snížená",J1591,0)</f>
        <v>0</v>
      </c>
      <c r="BG1591" s="139">
        <f>IF(N1591="zákl. přenesená",J1591,0)</f>
        <v>0</v>
      </c>
      <c r="BH1591" s="139">
        <f>IF(N1591="sníž. přenesená",J1591,0)</f>
        <v>0</v>
      </c>
      <c r="BI1591" s="139">
        <f>IF(N1591="nulová",J1591,0)</f>
        <v>0</v>
      </c>
      <c r="BJ1591" s="17" t="s">
        <v>82</v>
      </c>
      <c r="BK1591" s="139">
        <f>ROUND(I1591*H1591,2)</f>
        <v>0</v>
      </c>
      <c r="BL1591" s="17" t="s">
        <v>172</v>
      </c>
      <c r="BM1591" s="138" t="s">
        <v>3275</v>
      </c>
    </row>
    <row r="1592" spans="2:65" s="1" customFormat="1" ht="11.25">
      <c r="B1592" s="32"/>
      <c r="D1592" s="152" t="s">
        <v>224</v>
      </c>
      <c r="F1592" s="153" t="s">
        <v>3276</v>
      </c>
      <c r="I1592" s="154"/>
      <c r="L1592" s="32"/>
      <c r="M1592" s="155"/>
      <c r="T1592" s="53"/>
      <c r="AT1592" s="17" t="s">
        <v>224</v>
      </c>
      <c r="AU1592" s="17" t="s">
        <v>82</v>
      </c>
    </row>
    <row r="1593" spans="2:65" s="10" customFormat="1" ht="22.9" customHeight="1">
      <c r="B1593" s="116"/>
      <c r="D1593" s="117" t="s">
        <v>72</v>
      </c>
      <c r="E1593" s="150" t="s">
        <v>3277</v>
      </c>
      <c r="F1593" s="150" t="s">
        <v>3278</v>
      </c>
      <c r="I1593" s="119"/>
      <c r="J1593" s="151">
        <f>BK1593</f>
        <v>0</v>
      </c>
      <c r="L1593" s="116"/>
      <c r="M1593" s="121"/>
      <c r="P1593" s="122">
        <f>SUM(P1594:P1656)</f>
        <v>0</v>
      </c>
      <c r="R1593" s="122">
        <f>SUM(R1594:R1656)</f>
        <v>5.4244159999999999</v>
      </c>
      <c r="T1593" s="123">
        <f>SUM(T1594:T1656)</f>
        <v>4.3047960299999994</v>
      </c>
      <c r="AR1593" s="117" t="s">
        <v>82</v>
      </c>
      <c r="AT1593" s="124" t="s">
        <v>72</v>
      </c>
      <c r="AU1593" s="124" t="s">
        <v>78</v>
      </c>
      <c r="AY1593" s="117" t="s">
        <v>141</v>
      </c>
      <c r="BK1593" s="125">
        <f>SUM(BK1594:BK1656)</f>
        <v>0</v>
      </c>
    </row>
    <row r="1594" spans="2:65" s="1" customFormat="1" ht="24.2" customHeight="1">
      <c r="B1594" s="32"/>
      <c r="C1594" s="126" t="s">
        <v>3279</v>
      </c>
      <c r="D1594" s="126" t="s">
        <v>144</v>
      </c>
      <c r="E1594" s="127" t="s">
        <v>3280</v>
      </c>
      <c r="F1594" s="128" t="s">
        <v>3281</v>
      </c>
      <c r="G1594" s="129" t="s">
        <v>162</v>
      </c>
      <c r="H1594" s="130">
        <v>130</v>
      </c>
      <c r="I1594" s="131"/>
      <c r="J1594" s="132">
        <f>ROUND(I1594*H1594,2)</f>
        <v>0</v>
      </c>
      <c r="K1594" s="133"/>
      <c r="L1594" s="32"/>
      <c r="M1594" s="134" t="s">
        <v>19</v>
      </c>
      <c r="N1594" s="135" t="s">
        <v>45</v>
      </c>
      <c r="P1594" s="136">
        <f>O1594*H1594</f>
        <v>0</v>
      </c>
      <c r="Q1594" s="136">
        <v>2.9999999999999997E-4</v>
      </c>
      <c r="R1594" s="136">
        <f>Q1594*H1594</f>
        <v>3.9E-2</v>
      </c>
      <c r="S1594" s="136">
        <v>0</v>
      </c>
      <c r="T1594" s="137">
        <f>S1594*H1594</f>
        <v>0</v>
      </c>
      <c r="AR1594" s="138" t="s">
        <v>172</v>
      </c>
      <c r="AT1594" s="138" t="s">
        <v>144</v>
      </c>
      <c r="AU1594" s="138" t="s">
        <v>82</v>
      </c>
      <c r="AY1594" s="17" t="s">
        <v>141</v>
      </c>
      <c r="BE1594" s="139">
        <f>IF(N1594="základní",J1594,0)</f>
        <v>0</v>
      </c>
      <c r="BF1594" s="139">
        <f>IF(N1594="snížená",J1594,0)</f>
        <v>0</v>
      </c>
      <c r="BG1594" s="139">
        <f>IF(N1594="zákl. přenesená",J1594,0)</f>
        <v>0</v>
      </c>
      <c r="BH1594" s="139">
        <f>IF(N1594="sníž. přenesená",J1594,0)</f>
        <v>0</v>
      </c>
      <c r="BI1594" s="139">
        <f>IF(N1594="nulová",J1594,0)</f>
        <v>0</v>
      </c>
      <c r="BJ1594" s="17" t="s">
        <v>82</v>
      </c>
      <c r="BK1594" s="139">
        <f>ROUND(I1594*H1594,2)</f>
        <v>0</v>
      </c>
      <c r="BL1594" s="17" t="s">
        <v>172</v>
      </c>
      <c r="BM1594" s="138" t="s">
        <v>3282</v>
      </c>
    </row>
    <row r="1595" spans="2:65" s="1" customFormat="1" ht="11.25">
      <c r="B1595" s="32"/>
      <c r="D1595" s="152" t="s">
        <v>224</v>
      </c>
      <c r="F1595" s="153" t="s">
        <v>3283</v>
      </c>
      <c r="I1595" s="154"/>
      <c r="L1595" s="32"/>
      <c r="M1595" s="155"/>
      <c r="T1595" s="53"/>
      <c r="AT1595" s="17" t="s">
        <v>224</v>
      </c>
      <c r="AU1595" s="17" t="s">
        <v>82</v>
      </c>
    </row>
    <row r="1596" spans="2:65" s="1" customFormat="1" ht="37.9" customHeight="1">
      <c r="B1596" s="32"/>
      <c r="C1596" s="126" t="s">
        <v>3284</v>
      </c>
      <c r="D1596" s="126" t="s">
        <v>144</v>
      </c>
      <c r="E1596" s="127" t="s">
        <v>3285</v>
      </c>
      <c r="F1596" s="128" t="s">
        <v>3286</v>
      </c>
      <c r="G1596" s="129" t="s">
        <v>162</v>
      </c>
      <c r="H1596" s="130">
        <v>130</v>
      </c>
      <c r="I1596" s="131"/>
      <c r="J1596" s="132">
        <f>ROUND(I1596*H1596,2)</f>
        <v>0</v>
      </c>
      <c r="K1596" s="133"/>
      <c r="L1596" s="32"/>
      <c r="M1596" s="134" t="s">
        <v>19</v>
      </c>
      <c r="N1596" s="135" t="s">
        <v>45</v>
      </c>
      <c r="P1596" s="136">
        <f>O1596*H1596</f>
        <v>0</v>
      </c>
      <c r="Q1596" s="136">
        <v>7.5799999999999999E-3</v>
      </c>
      <c r="R1596" s="136">
        <f>Q1596*H1596</f>
        <v>0.98539999999999994</v>
      </c>
      <c r="S1596" s="136">
        <v>0</v>
      </c>
      <c r="T1596" s="137">
        <f>S1596*H1596</f>
        <v>0</v>
      </c>
      <c r="AR1596" s="138" t="s">
        <v>172</v>
      </c>
      <c r="AT1596" s="138" t="s">
        <v>144</v>
      </c>
      <c r="AU1596" s="138" t="s">
        <v>82</v>
      </c>
      <c r="AY1596" s="17" t="s">
        <v>141</v>
      </c>
      <c r="BE1596" s="139">
        <f>IF(N1596="základní",J1596,0)</f>
        <v>0</v>
      </c>
      <c r="BF1596" s="139">
        <f>IF(N1596="snížená",J1596,0)</f>
        <v>0</v>
      </c>
      <c r="BG1596" s="139">
        <f>IF(N1596="zákl. přenesená",J1596,0)</f>
        <v>0</v>
      </c>
      <c r="BH1596" s="139">
        <f>IF(N1596="sníž. přenesená",J1596,0)</f>
        <v>0</v>
      </c>
      <c r="BI1596" s="139">
        <f>IF(N1596="nulová",J1596,0)</f>
        <v>0</v>
      </c>
      <c r="BJ1596" s="17" t="s">
        <v>82</v>
      </c>
      <c r="BK1596" s="139">
        <f>ROUND(I1596*H1596,2)</f>
        <v>0</v>
      </c>
      <c r="BL1596" s="17" t="s">
        <v>172</v>
      </c>
      <c r="BM1596" s="138" t="s">
        <v>3287</v>
      </c>
    </row>
    <row r="1597" spans="2:65" s="1" customFormat="1" ht="11.25">
      <c r="B1597" s="32"/>
      <c r="D1597" s="152" t="s">
        <v>224</v>
      </c>
      <c r="F1597" s="153" t="s">
        <v>3288</v>
      </c>
      <c r="I1597" s="154"/>
      <c r="L1597" s="32"/>
      <c r="M1597" s="155"/>
      <c r="T1597" s="53"/>
      <c r="AT1597" s="17" t="s">
        <v>224</v>
      </c>
      <c r="AU1597" s="17" t="s">
        <v>82</v>
      </c>
    </row>
    <row r="1598" spans="2:65" s="1" customFormat="1" ht="37.9" customHeight="1">
      <c r="B1598" s="32"/>
      <c r="C1598" s="126" t="s">
        <v>3289</v>
      </c>
      <c r="D1598" s="126" t="s">
        <v>144</v>
      </c>
      <c r="E1598" s="127" t="s">
        <v>3290</v>
      </c>
      <c r="F1598" s="128" t="s">
        <v>3291</v>
      </c>
      <c r="G1598" s="129" t="s">
        <v>171</v>
      </c>
      <c r="H1598" s="130">
        <v>102</v>
      </c>
      <c r="I1598" s="131"/>
      <c r="J1598" s="132">
        <f>ROUND(I1598*H1598,2)</f>
        <v>0</v>
      </c>
      <c r="K1598" s="133"/>
      <c r="L1598" s="32"/>
      <c r="M1598" s="134" t="s">
        <v>19</v>
      </c>
      <c r="N1598" s="135" t="s">
        <v>45</v>
      </c>
      <c r="P1598" s="136">
        <f>O1598*H1598</f>
        <v>0</v>
      </c>
      <c r="Q1598" s="136">
        <v>4.2999999999999999E-4</v>
      </c>
      <c r="R1598" s="136">
        <f>Q1598*H1598</f>
        <v>4.3859999999999996E-2</v>
      </c>
      <c r="S1598" s="136">
        <v>0</v>
      </c>
      <c r="T1598" s="137">
        <f>S1598*H1598</f>
        <v>0</v>
      </c>
      <c r="AR1598" s="138" t="s">
        <v>172</v>
      </c>
      <c r="AT1598" s="138" t="s">
        <v>144</v>
      </c>
      <c r="AU1598" s="138" t="s">
        <v>82</v>
      </c>
      <c r="AY1598" s="17" t="s">
        <v>141</v>
      </c>
      <c r="BE1598" s="139">
        <f>IF(N1598="základní",J1598,0)</f>
        <v>0</v>
      </c>
      <c r="BF1598" s="139">
        <f>IF(N1598="snížená",J1598,0)</f>
        <v>0</v>
      </c>
      <c r="BG1598" s="139">
        <f>IF(N1598="zákl. přenesená",J1598,0)</f>
        <v>0</v>
      </c>
      <c r="BH1598" s="139">
        <f>IF(N1598="sníž. přenesená",J1598,0)</f>
        <v>0</v>
      </c>
      <c r="BI1598" s="139">
        <f>IF(N1598="nulová",J1598,0)</f>
        <v>0</v>
      </c>
      <c r="BJ1598" s="17" t="s">
        <v>82</v>
      </c>
      <c r="BK1598" s="139">
        <f>ROUND(I1598*H1598,2)</f>
        <v>0</v>
      </c>
      <c r="BL1598" s="17" t="s">
        <v>172</v>
      </c>
      <c r="BM1598" s="138" t="s">
        <v>3292</v>
      </c>
    </row>
    <row r="1599" spans="2:65" s="1" customFormat="1" ht="11.25">
      <c r="B1599" s="32"/>
      <c r="D1599" s="152" t="s">
        <v>224</v>
      </c>
      <c r="F1599" s="153" t="s">
        <v>3293</v>
      </c>
      <c r="I1599" s="154"/>
      <c r="L1599" s="32"/>
      <c r="M1599" s="155"/>
      <c r="T1599" s="53"/>
      <c r="AT1599" s="17" t="s">
        <v>224</v>
      </c>
      <c r="AU1599" s="17" t="s">
        <v>82</v>
      </c>
    </row>
    <row r="1600" spans="2:65" s="14" customFormat="1" ht="11.25">
      <c r="B1600" s="183"/>
      <c r="D1600" s="156" t="s">
        <v>228</v>
      </c>
      <c r="E1600" s="184" t="s">
        <v>19</v>
      </c>
      <c r="F1600" s="185" t="s">
        <v>1567</v>
      </c>
      <c r="H1600" s="184" t="s">
        <v>19</v>
      </c>
      <c r="I1600" s="186"/>
      <c r="L1600" s="183"/>
      <c r="M1600" s="187"/>
      <c r="T1600" s="188"/>
      <c r="AT1600" s="184" t="s">
        <v>228</v>
      </c>
      <c r="AU1600" s="184" t="s">
        <v>82</v>
      </c>
      <c r="AV1600" s="14" t="s">
        <v>78</v>
      </c>
      <c r="AW1600" s="14" t="s">
        <v>35</v>
      </c>
      <c r="AX1600" s="14" t="s">
        <v>73</v>
      </c>
      <c r="AY1600" s="184" t="s">
        <v>141</v>
      </c>
    </row>
    <row r="1601" spans="2:51" s="12" customFormat="1" ht="11.25">
      <c r="B1601" s="158"/>
      <c r="D1601" s="156" t="s">
        <v>228</v>
      </c>
      <c r="E1601" s="159" t="s">
        <v>19</v>
      </c>
      <c r="F1601" s="160" t="s">
        <v>3294</v>
      </c>
      <c r="H1601" s="161">
        <v>18</v>
      </c>
      <c r="I1601" s="162"/>
      <c r="L1601" s="158"/>
      <c r="M1601" s="163"/>
      <c r="T1601" s="164"/>
      <c r="AT1601" s="159" t="s">
        <v>228</v>
      </c>
      <c r="AU1601" s="159" t="s">
        <v>82</v>
      </c>
      <c r="AV1601" s="12" t="s">
        <v>82</v>
      </c>
      <c r="AW1601" s="12" t="s">
        <v>35</v>
      </c>
      <c r="AX1601" s="12" t="s">
        <v>73</v>
      </c>
      <c r="AY1601" s="159" t="s">
        <v>141</v>
      </c>
    </row>
    <row r="1602" spans="2:51" s="12" customFormat="1" ht="11.25">
      <c r="B1602" s="158"/>
      <c r="D1602" s="156" t="s">
        <v>228</v>
      </c>
      <c r="E1602" s="159" t="s">
        <v>19</v>
      </c>
      <c r="F1602" s="160" t="s">
        <v>3295</v>
      </c>
      <c r="H1602" s="161">
        <v>9.74</v>
      </c>
      <c r="I1602" s="162"/>
      <c r="L1602" s="158"/>
      <c r="M1602" s="163"/>
      <c r="T1602" s="164"/>
      <c r="AT1602" s="159" t="s">
        <v>228</v>
      </c>
      <c r="AU1602" s="159" t="s">
        <v>82</v>
      </c>
      <c r="AV1602" s="12" t="s">
        <v>82</v>
      </c>
      <c r="AW1602" s="12" t="s">
        <v>35</v>
      </c>
      <c r="AX1602" s="12" t="s">
        <v>73</v>
      </c>
      <c r="AY1602" s="159" t="s">
        <v>141</v>
      </c>
    </row>
    <row r="1603" spans="2:51" s="12" customFormat="1" ht="11.25">
      <c r="B1603" s="158"/>
      <c r="D1603" s="156" t="s">
        <v>228</v>
      </c>
      <c r="E1603" s="159" t="s">
        <v>19</v>
      </c>
      <c r="F1603" s="160" t="s">
        <v>3296</v>
      </c>
      <c r="H1603" s="161">
        <v>3.74</v>
      </c>
      <c r="I1603" s="162"/>
      <c r="L1603" s="158"/>
      <c r="M1603" s="163"/>
      <c r="T1603" s="164"/>
      <c r="AT1603" s="159" t="s">
        <v>228</v>
      </c>
      <c r="AU1603" s="159" t="s">
        <v>82</v>
      </c>
      <c r="AV1603" s="12" t="s">
        <v>82</v>
      </c>
      <c r="AW1603" s="12" t="s">
        <v>35</v>
      </c>
      <c r="AX1603" s="12" t="s">
        <v>73</v>
      </c>
      <c r="AY1603" s="159" t="s">
        <v>141</v>
      </c>
    </row>
    <row r="1604" spans="2:51" s="12" customFormat="1" ht="11.25">
      <c r="B1604" s="158"/>
      <c r="D1604" s="156" t="s">
        <v>228</v>
      </c>
      <c r="E1604" s="159" t="s">
        <v>19</v>
      </c>
      <c r="F1604" s="160" t="s">
        <v>3297</v>
      </c>
      <c r="H1604" s="161">
        <v>6.2</v>
      </c>
      <c r="I1604" s="162"/>
      <c r="L1604" s="158"/>
      <c r="M1604" s="163"/>
      <c r="T1604" s="164"/>
      <c r="AT1604" s="159" t="s">
        <v>228</v>
      </c>
      <c r="AU1604" s="159" t="s">
        <v>82</v>
      </c>
      <c r="AV1604" s="12" t="s">
        <v>82</v>
      </c>
      <c r="AW1604" s="12" t="s">
        <v>35</v>
      </c>
      <c r="AX1604" s="12" t="s">
        <v>73</v>
      </c>
      <c r="AY1604" s="159" t="s">
        <v>141</v>
      </c>
    </row>
    <row r="1605" spans="2:51" s="12" customFormat="1" ht="11.25">
      <c r="B1605" s="158"/>
      <c r="D1605" s="156" t="s">
        <v>228</v>
      </c>
      <c r="E1605" s="159" t="s">
        <v>19</v>
      </c>
      <c r="F1605" s="160" t="s">
        <v>3298</v>
      </c>
      <c r="H1605" s="161">
        <v>5.62</v>
      </c>
      <c r="I1605" s="162"/>
      <c r="L1605" s="158"/>
      <c r="M1605" s="163"/>
      <c r="T1605" s="164"/>
      <c r="AT1605" s="159" t="s">
        <v>228</v>
      </c>
      <c r="AU1605" s="159" t="s">
        <v>82</v>
      </c>
      <c r="AV1605" s="12" t="s">
        <v>82</v>
      </c>
      <c r="AW1605" s="12" t="s">
        <v>35</v>
      </c>
      <c r="AX1605" s="12" t="s">
        <v>73</v>
      </c>
      <c r="AY1605" s="159" t="s">
        <v>141</v>
      </c>
    </row>
    <row r="1606" spans="2:51" s="12" customFormat="1" ht="11.25">
      <c r="B1606" s="158"/>
      <c r="D1606" s="156" t="s">
        <v>228</v>
      </c>
      <c r="E1606" s="159" t="s">
        <v>19</v>
      </c>
      <c r="F1606" s="160" t="s">
        <v>3299</v>
      </c>
      <c r="H1606" s="161">
        <v>8</v>
      </c>
      <c r="I1606" s="162"/>
      <c r="L1606" s="158"/>
      <c r="M1606" s="163"/>
      <c r="T1606" s="164"/>
      <c r="AT1606" s="159" t="s">
        <v>228</v>
      </c>
      <c r="AU1606" s="159" t="s">
        <v>82</v>
      </c>
      <c r="AV1606" s="12" t="s">
        <v>82</v>
      </c>
      <c r="AW1606" s="12" t="s">
        <v>35</v>
      </c>
      <c r="AX1606" s="12" t="s">
        <v>73</v>
      </c>
      <c r="AY1606" s="159" t="s">
        <v>141</v>
      </c>
    </row>
    <row r="1607" spans="2:51" s="12" customFormat="1" ht="11.25">
      <c r="B1607" s="158"/>
      <c r="D1607" s="156" t="s">
        <v>228</v>
      </c>
      <c r="E1607" s="159" t="s">
        <v>19</v>
      </c>
      <c r="F1607" s="160" t="s">
        <v>3300</v>
      </c>
      <c r="H1607" s="161">
        <v>8.4</v>
      </c>
      <c r="I1607" s="162"/>
      <c r="L1607" s="158"/>
      <c r="M1607" s="163"/>
      <c r="T1607" s="164"/>
      <c r="AT1607" s="159" t="s">
        <v>228</v>
      </c>
      <c r="AU1607" s="159" t="s">
        <v>82</v>
      </c>
      <c r="AV1607" s="12" t="s">
        <v>82</v>
      </c>
      <c r="AW1607" s="12" t="s">
        <v>35</v>
      </c>
      <c r="AX1607" s="12" t="s">
        <v>73</v>
      </c>
      <c r="AY1607" s="159" t="s">
        <v>141</v>
      </c>
    </row>
    <row r="1608" spans="2:51" s="14" customFormat="1" ht="11.25">
      <c r="B1608" s="183"/>
      <c r="D1608" s="156" t="s">
        <v>228</v>
      </c>
      <c r="E1608" s="184" t="s">
        <v>19</v>
      </c>
      <c r="F1608" s="185" t="s">
        <v>1572</v>
      </c>
      <c r="H1608" s="184" t="s">
        <v>19</v>
      </c>
      <c r="I1608" s="186"/>
      <c r="L1608" s="183"/>
      <c r="M1608" s="187"/>
      <c r="T1608" s="188"/>
      <c r="AT1608" s="184" t="s">
        <v>228</v>
      </c>
      <c r="AU1608" s="184" t="s">
        <v>82</v>
      </c>
      <c r="AV1608" s="14" t="s">
        <v>78</v>
      </c>
      <c r="AW1608" s="14" t="s">
        <v>35</v>
      </c>
      <c r="AX1608" s="14" t="s">
        <v>73</v>
      </c>
      <c r="AY1608" s="184" t="s">
        <v>141</v>
      </c>
    </row>
    <row r="1609" spans="2:51" s="12" customFormat="1" ht="11.25">
      <c r="B1609" s="158"/>
      <c r="D1609" s="156" t="s">
        <v>228</v>
      </c>
      <c r="E1609" s="159" t="s">
        <v>19</v>
      </c>
      <c r="F1609" s="160" t="s">
        <v>3301</v>
      </c>
      <c r="H1609" s="161">
        <v>7.82</v>
      </c>
      <c r="I1609" s="162"/>
      <c r="L1609" s="158"/>
      <c r="M1609" s="163"/>
      <c r="T1609" s="164"/>
      <c r="AT1609" s="159" t="s">
        <v>228</v>
      </c>
      <c r="AU1609" s="159" t="s">
        <v>82</v>
      </c>
      <c r="AV1609" s="12" t="s">
        <v>82</v>
      </c>
      <c r="AW1609" s="12" t="s">
        <v>35</v>
      </c>
      <c r="AX1609" s="12" t="s">
        <v>73</v>
      </c>
      <c r="AY1609" s="159" t="s">
        <v>141</v>
      </c>
    </row>
    <row r="1610" spans="2:51" s="12" customFormat="1" ht="11.25">
      <c r="B1610" s="158"/>
      <c r="D1610" s="156" t="s">
        <v>228</v>
      </c>
      <c r="E1610" s="159" t="s">
        <v>19</v>
      </c>
      <c r="F1610" s="160" t="s">
        <v>3302</v>
      </c>
      <c r="H1610" s="161">
        <v>10.1</v>
      </c>
      <c r="I1610" s="162"/>
      <c r="L1610" s="158"/>
      <c r="M1610" s="163"/>
      <c r="T1610" s="164"/>
      <c r="AT1610" s="159" t="s">
        <v>228</v>
      </c>
      <c r="AU1610" s="159" t="s">
        <v>82</v>
      </c>
      <c r="AV1610" s="12" t="s">
        <v>82</v>
      </c>
      <c r="AW1610" s="12" t="s">
        <v>35</v>
      </c>
      <c r="AX1610" s="12" t="s">
        <v>73</v>
      </c>
      <c r="AY1610" s="159" t="s">
        <v>141</v>
      </c>
    </row>
    <row r="1611" spans="2:51" s="12" customFormat="1" ht="11.25">
      <c r="B1611" s="158"/>
      <c r="D1611" s="156" t="s">
        <v>228</v>
      </c>
      <c r="E1611" s="159" t="s">
        <v>19</v>
      </c>
      <c r="F1611" s="160" t="s">
        <v>3303</v>
      </c>
      <c r="H1611" s="161">
        <v>8.1999999999999993</v>
      </c>
      <c r="I1611" s="162"/>
      <c r="L1611" s="158"/>
      <c r="M1611" s="163"/>
      <c r="T1611" s="164"/>
      <c r="AT1611" s="159" t="s">
        <v>228</v>
      </c>
      <c r="AU1611" s="159" t="s">
        <v>82</v>
      </c>
      <c r="AV1611" s="12" t="s">
        <v>82</v>
      </c>
      <c r="AW1611" s="12" t="s">
        <v>35</v>
      </c>
      <c r="AX1611" s="12" t="s">
        <v>73</v>
      </c>
      <c r="AY1611" s="159" t="s">
        <v>141</v>
      </c>
    </row>
    <row r="1612" spans="2:51" s="14" customFormat="1" ht="11.25">
      <c r="B1612" s="183"/>
      <c r="D1612" s="156" t="s">
        <v>228</v>
      </c>
      <c r="E1612" s="184" t="s">
        <v>19</v>
      </c>
      <c r="F1612" s="185" t="s">
        <v>2630</v>
      </c>
      <c r="H1612" s="184" t="s">
        <v>19</v>
      </c>
      <c r="I1612" s="186"/>
      <c r="L1612" s="183"/>
      <c r="M1612" s="187"/>
      <c r="T1612" s="188"/>
      <c r="AT1612" s="184" t="s">
        <v>228</v>
      </c>
      <c r="AU1612" s="184" t="s">
        <v>82</v>
      </c>
      <c r="AV1612" s="14" t="s">
        <v>78</v>
      </c>
      <c r="AW1612" s="14" t="s">
        <v>35</v>
      </c>
      <c r="AX1612" s="14" t="s">
        <v>73</v>
      </c>
      <c r="AY1612" s="184" t="s">
        <v>141</v>
      </c>
    </row>
    <row r="1613" spans="2:51" s="12" customFormat="1" ht="11.25">
      <c r="B1613" s="158"/>
      <c r="D1613" s="156" t="s">
        <v>228</v>
      </c>
      <c r="E1613" s="159" t="s">
        <v>19</v>
      </c>
      <c r="F1613" s="160" t="s">
        <v>3304</v>
      </c>
      <c r="H1613" s="161">
        <v>2.1</v>
      </c>
      <c r="I1613" s="162"/>
      <c r="L1613" s="158"/>
      <c r="M1613" s="163"/>
      <c r="T1613" s="164"/>
      <c r="AT1613" s="159" t="s">
        <v>228</v>
      </c>
      <c r="AU1613" s="159" t="s">
        <v>82</v>
      </c>
      <c r="AV1613" s="12" t="s">
        <v>82</v>
      </c>
      <c r="AW1613" s="12" t="s">
        <v>35</v>
      </c>
      <c r="AX1613" s="12" t="s">
        <v>73</v>
      </c>
      <c r="AY1613" s="159" t="s">
        <v>141</v>
      </c>
    </row>
    <row r="1614" spans="2:51" s="12" customFormat="1" ht="11.25">
      <c r="B1614" s="158"/>
      <c r="D1614" s="156" t="s">
        <v>228</v>
      </c>
      <c r="E1614" s="159" t="s">
        <v>19</v>
      </c>
      <c r="F1614" s="160" t="s">
        <v>3305</v>
      </c>
      <c r="H1614" s="161">
        <v>6.2</v>
      </c>
      <c r="I1614" s="162"/>
      <c r="L1614" s="158"/>
      <c r="M1614" s="163"/>
      <c r="T1614" s="164"/>
      <c r="AT1614" s="159" t="s">
        <v>228</v>
      </c>
      <c r="AU1614" s="159" t="s">
        <v>82</v>
      </c>
      <c r="AV1614" s="12" t="s">
        <v>82</v>
      </c>
      <c r="AW1614" s="12" t="s">
        <v>35</v>
      </c>
      <c r="AX1614" s="12" t="s">
        <v>73</v>
      </c>
      <c r="AY1614" s="159" t="s">
        <v>141</v>
      </c>
    </row>
    <row r="1615" spans="2:51" s="12" customFormat="1" ht="11.25">
      <c r="B1615" s="158"/>
      <c r="D1615" s="156" t="s">
        <v>228</v>
      </c>
      <c r="E1615" s="159" t="s">
        <v>19</v>
      </c>
      <c r="F1615" s="160" t="s">
        <v>3306</v>
      </c>
      <c r="H1615" s="161">
        <v>7.8</v>
      </c>
      <c r="I1615" s="162"/>
      <c r="L1615" s="158"/>
      <c r="M1615" s="163"/>
      <c r="T1615" s="164"/>
      <c r="AT1615" s="159" t="s">
        <v>228</v>
      </c>
      <c r="AU1615" s="159" t="s">
        <v>82</v>
      </c>
      <c r="AV1615" s="12" t="s">
        <v>82</v>
      </c>
      <c r="AW1615" s="12" t="s">
        <v>35</v>
      </c>
      <c r="AX1615" s="12" t="s">
        <v>73</v>
      </c>
      <c r="AY1615" s="159" t="s">
        <v>141</v>
      </c>
    </row>
    <row r="1616" spans="2:51" s="13" customFormat="1" ht="11.25">
      <c r="B1616" s="165"/>
      <c r="D1616" s="156" t="s">
        <v>228</v>
      </c>
      <c r="E1616" s="166" t="s">
        <v>19</v>
      </c>
      <c r="F1616" s="167" t="s">
        <v>256</v>
      </c>
      <c r="H1616" s="168">
        <v>101.92</v>
      </c>
      <c r="I1616" s="169"/>
      <c r="L1616" s="165"/>
      <c r="M1616" s="170"/>
      <c r="T1616" s="171"/>
      <c r="AT1616" s="166" t="s">
        <v>228</v>
      </c>
      <c r="AU1616" s="166" t="s">
        <v>82</v>
      </c>
      <c r="AV1616" s="13" t="s">
        <v>95</v>
      </c>
      <c r="AW1616" s="13" t="s">
        <v>35</v>
      </c>
      <c r="AX1616" s="13" t="s">
        <v>73</v>
      </c>
      <c r="AY1616" s="166" t="s">
        <v>141</v>
      </c>
    </row>
    <row r="1617" spans="2:65" s="12" customFormat="1" ht="11.25">
      <c r="B1617" s="158"/>
      <c r="D1617" s="156" t="s">
        <v>228</v>
      </c>
      <c r="E1617" s="159" t="s">
        <v>19</v>
      </c>
      <c r="F1617" s="160" t="s">
        <v>1073</v>
      </c>
      <c r="H1617" s="161">
        <v>102</v>
      </c>
      <c r="I1617" s="162"/>
      <c r="L1617" s="158"/>
      <c r="M1617" s="163"/>
      <c r="T1617" s="164"/>
      <c r="AT1617" s="159" t="s">
        <v>228</v>
      </c>
      <c r="AU1617" s="159" t="s">
        <v>82</v>
      </c>
      <c r="AV1617" s="12" t="s">
        <v>82</v>
      </c>
      <c r="AW1617" s="12" t="s">
        <v>35</v>
      </c>
      <c r="AX1617" s="12" t="s">
        <v>78</v>
      </c>
      <c r="AY1617" s="159" t="s">
        <v>141</v>
      </c>
    </row>
    <row r="1618" spans="2:65" s="1" customFormat="1" ht="24.2" customHeight="1">
      <c r="B1618" s="32"/>
      <c r="C1618" s="172" t="s">
        <v>3307</v>
      </c>
      <c r="D1618" s="172" t="s">
        <v>258</v>
      </c>
      <c r="E1618" s="173" t="s">
        <v>3308</v>
      </c>
      <c r="F1618" s="174" t="s">
        <v>3309</v>
      </c>
      <c r="G1618" s="175" t="s">
        <v>171</v>
      </c>
      <c r="H1618" s="176">
        <v>112.2</v>
      </c>
      <c r="I1618" s="177"/>
      <c r="J1618" s="178">
        <f>ROUND(I1618*H1618,2)</f>
        <v>0</v>
      </c>
      <c r="K1618" s="179"/>
      <c r="L1618" s="180"/>
      <c r="M1618" s="181" t="s">
        <v>19</v>
      </c>
      <c r="N1618" s="182" t="s">
        <v>45</v>
      </c>
      <c r="P1618" s="136">
        <f>O1618*H1618</f>
        <v>0</v>
      </c>
      <c r="Q1618" s="136">
        <v>1.98E-3</v>
      </c>
      <c r="R1618" s="136">
        <f>Q1618*H1618</f>
        <v>0.22215599999999999</v>
      </c>
      <c r="S1618" s="136">
        <v>0</v>
      </c>
      <c r="T1618" s="137">
        <f>S1618*H1618</f>
        <v>0</v>
      </c>
      <c r="AR1618" s="138" t="s">
        <v>201</v>
      </c>
      <c r="AT1618" s="138" t="s">
        <v>258</v>
      </c>
      <c r="AU1618" s="138" t="s">
        <v>82</v>
      </c>
      <c r="AY1618" s="17" t="s">
        <v>141</v>
      </c>
      <c r="BE1618" s="139">
        <f>IF(N1618="základní",J1618,0)</f>
        <v>0</v>
      </c>
      <c r="BF1618" s="139">
        <f>IF(N1618="snížená",J1618,0)</f>
        <v>0</v>
      </c>
      <c r="BG1618" s="139">
        <f>IF(N1618="zákl. přenesená",J1618,0)</f>
        <v>0</v>
      </c>
      <c r="BH1618" s="139">
        <f>IF(N1618="sníž. přenesená",J1618,0)</f>
        <v>0</v>
      </c>
      <c r="BI1618" s="139">
        <f>IF(N1618="nulová",J1618,0)</f>
        <v>0</v>
      </c>
      <c r="BJ1618" s="17" t="s">
        <v>82</v>
      </c>
      <c r="BK1618" s="139">
        <f>ROUND(I1618*H1618,2)</f>
        <v>0</v>
      </c>
      <c r="BL1618" s="17" t="s">
        <v>172</v>
      </c>
      <c r="BM1618" s="138" t="s">
        <v>3310</v>
      </c>
    </row>
    <row r="1619" spans="2:65" s="12" customFormat="1" ht="11.25">
      <c r="B1619" s="158"/>
      <c r="D1619" s="156" t="s">
        <v>228</v>
      </c>
      <c r="F1619" s="160" t="s">
        <v>3311</v>
      </c>
      <c r="H1619" s="161">
        <v>112.2</v>
      </c>
      <c r="I1619" s="162"/>
      <c r="L1619" s="158"/>
      <c r="M1619" s="163"/>
      <c r="T1619" s="164"/>
      <c r="AT1619" s="159" t="s">
        <v>228</v>
      </c>
      <c r="AU1619" s="159" t="s">
        <v>82</v>
      </c>
      <c r="AV1619" s="12" t="s">
        <v>82</v>
      </c>
      <c r="AW1619" s="12" t="s">
        <v>4</v>
      </c>
      <c r="AX1619" s="12" t="s">
        <v>78</v>
      </c>
      <c r="AY1619" s="159" t="s">
        <v>141</v>
      </c>
    </row>
    <row r="1620" spans="2:65" s="1" customFormat="1" ht="24.2" customHeight="1">
      <c r="B1620" s="32"/>
      <c r="C1620" s="126" t="s">
        <v>3312</v>
      </c>
      <c r="D1620" s="126" t="s">
        <v>144</v>
      </c>
      <c r="E1620" s="127" t="s">
        <v>3313</v>
      </c>
      <c r="F1620" s="128" t="s">
        <v>3314</v>
      </c>
      <c r="G1620" s="129" t="s">
        <v>162</v>
      </c>
      <c r="H1620" s="130">
        <v>51.759</v>
      </c>
      <c r="I1620" s="131"/>
      <c r="J1620" s="132">
        <f>ROUND(I1620*H1620,2)</f>
        <v>0</v>
      </c>
      <c r="K1620" s="133"/>
      <c r="L1620" s="32"/>
      <c r="M1620" s="134" t="s">
        <v>19</v>
      </c>
      <c r="N1620" s="135" t="s">
        <v>45</v>
      </c>
      <c r="P1620" s="136">
        <f>O1620*H1620</f>
        <v>0</v>
      </c>
      <c r="Q1620" s="136">
        <v>0</v>
      </c>
      <c r="R1620" s="136">
        <f>Q1620*H1620</f>
        <v>0</v>
      </c>
      <c r="S1620" s="136">
        <v>8.3169999999999994E-2</v>
      </c>
      <c r="T1620" s="137">
        <f>S1620*H1620</f>
        <v>4.3047960299999994</v>
      </c>
      <c r="AR1620" s="138" t="s">
        <v>172</v>
      </c>
      <c r="AT1620" s="138" t="s">
        <v>144</v>
      </c>
      <c r="AU1620" s="138" t="s">
        <v>82</v>
      </c>
      <c r="AY1620" s="17" t="s">
        <v>141</v>
      </c>
      <c r="BE1620" s="139">
        <f>IF(N1620="základní",J1620,0)</f>
        <v>0</v>
      </c>
      <c r="BF1620" s="139">
        <f>IF(N1620="snížená",J1620,0)</f>
        <v>0</v>
      </c>
      <c r="BG1620" s="139">
        <f>IF(N1620="zákl. přenesená",J1620,0)</f>
        <v>0</v>
      </c>
      <c r="BH1620" s="139">
        <f>IF(N1620="sníž. přenesená",J1620,0)</f>
        <v>0</v>
      </c>
      <c r="BI1620" s="139">
        <f>IF(N1620="nulová",J1620,0)</f>
        <v>0</v>
      </c>
      <c r="BJ1620" s="17" t="s">
        <v>82</v>
      </c>
      <c r="BK1620" s="139">
        <f>ROUND(I1620*H1620,2)</f>
        <v>0</v>
      </c>
      <c r="BL1620" s="17" t="s">
        <v>172</v>
      </c>
      <c r="BM1620" s="138" t="s">
        <v>3315</v>
      </c>
    </row>
    <row r="1621" spans="2:65" s="1" customFormat="1" ht="11.25">
      <c r="B1621" s="32"/>
      <c r="D1621" s="152" t="s">
        <v>224</v>
      </c>
      <c r="F1621" s="153" t="s">
        <v>3316</v>
      </c>
      <c r="I1621" s="154"/>
      <c r="L1621" s="32"/>
      <c r="M1621" s="155"/>
      <c r="T1621" s="53"/>
      <c r="AT1621" s="17" t="s">
        <v>224</v>
      </c>
      <c r="AU1621" s="17" t="s">
        <v>82</v>
      </c>
    </row>
    <row r="1622" spans="2:65" s="12" customFormat="1" ht="11.25">
      <c r="B1622" s="158"/>
      <c r="D1622" s="156" t="s">
        <v>228</v>
      </c>
      <c r="E1622" s="159" t="s">
        <v>19</v>
      </c>
      <c r="F1622" s="160" t="s">
        <v>3317</v>
      </c>
      <c r="H1622" s="161">
        <v>18.77</v>
      </c>
      <c r="I1622" s="162"/>
      <c r="L1622" s="158"/>
      <c r="M1622" s="163"/>
      <c r="T1622" s="164"/>
      <c r="AT1622" s="159" t="s">
        <v>228</v>
      </c>
      <c r="AU1622" s="159" t="s">
        <v>82</v>
      </c>
      <c r="AV1622" s="12" t="s">
        <v>82</v>
      </c>
      <c r="AW1622" s="12" t="s">
        <v>35</v>
      </c>
      <c r="AX1622" s="12" t="s">
        <v>73</v>
      </c>
      <c r="AY1622" s="159" t="s">
        <v>141</v>
      </c>
    </row>
    <row r="1623" spans="2:65" s="12" customFormat="1" ht="11.25">
      <c r="B1623" s="158"/>
      <c r="D1623" s="156" t="s">
        <v>228</v>
      </c>
      <c r="E1623" s="159" t="s">
        <v>19</v>
      </c>
      <c r="F1623" s="160" t="s">
        <v>1515</v>
      </c>
      <c r="H1623" s="161">
        <v>2.1589999999999998</v>
      </c>
      <c r="I1623" s="162"/>
      <c r="L1623" s="158"/>
      <c r="M1623" s="163"/>
      <c r="T1623" s="164"/>
      <c r="AT1623" s="159" t="s">
        <v>228</v>
      </c>
      <c r="AU1623" s="159" t="s">
        <v>82</v>
      </c>
      <c r="AV1623" s="12" t="s">
        <v>82</v>
      </c>
      <c r="AW1623" s="12" t="s">
        <v>35</v>
      </c>
      <c r="AX1623" s="12" t="s">
        <v>73</v>
      </c>
      <c r="AY1623" s="159" t="s">
        <v>141</v>
      </c>
    </row>
    <row r="1624" spans="2:65" s="12" customFormat="1" ht="11.25">
      <c r="B1624" s="158"/>
      <c r="D1624" s="156" t="s">
        <v>228</v>
      </c>
      <c r="E1624" s="159" t="s">
        <v>19</v>
      </c>
      <c r="F1624" s="160" t="s">
        <v>3318</v>
      </c>
      <c r="H1624" s="161">
        <v>4.25</v>
      </c>
      <c r="I1624" s="162"/>
      <c r="L1624" s="158"/>
      <c r="M1624" s="163"/>
      <c r="T1624" s="164"/>
      <c r="AT1624" s="159" t="s">
        <v>228</v>
      </c>
      <c r="AU1624" s="159" t="s">
        <v>82</v>
      </c>
      <c r="AV1624" s="12" t="s">
        <v>82</v>
      </c>
      <c r="AW1624" s="12" t="s">
        <v>35</v>
      </c>
      <c r="AX1624" s="12" t="s">
        <v>73</v>
      </c>
      <c r="AY1624" s="159" t="s">
        <v>141</v>
      </c>
    </row>
    <row r="1625" spans="2:65" s="12" customFormat="1" ht="11.25">
      <c r="B1625" s="158"/>
      <c r="D1625" s="156" t="s">
        <v>228</v>
      </c>
      <c r="E1625" s="159" t="s">
        <v>19</v>
      </c>
      <c r="F1625" s="160" t="s">
        <v>3319</v>
      </c>
      <c r="H1625" s="161">
        <v>3.68</v>
      </c>
      <c r="I1625" s="162"/>
      <c r="L1625" s="158"/>
      <c r="M1625" s="163"/>
      <c r="T1625" s="164"/>
      <c r="AT1625" s="159" t="s">
        <v>228</v>
      </c>
      <c r="AU1625" s="159" t="s">
        <v>82</v>
      </c>
      <c r="AV1625" s="12" t="s">
        <v>82</v>
      </c>
      <c r="AW1625" s="12" t="s">
        <v>35</v>
      </c>
      <c r="AX1625" s="12" t="s">
        <v>73</v>
      </c>
      <c r="AY1625" s="159" t="s">
        <v>141</v>
      </c>
    </row>
    <row r="1626" spans="2:65" s="12" customFormat="1" ht="11.25">
      <c r="B1626" s="158"/>
      <c r="D1626" s="156" t="s">
        <v>228</v>
      </c>
      <c r="E1626" s="159" t="s">
        <v>19</v>
      </c>
      <c r="F1626" s="160" t="s">
        <v>3320</v>
      </c>
      <c r="H1626" s="161">
        <v>0.86</v>
      </c>
      <c r="I1626" s="162"/>
      <c r="L1626" s="158"/>
      <c r="M1626" s="163"/>
      <c r="T1626" s="164"/>
      <c r="AT1626" s="159" t="s">
        <v>228</v>
      </c>
      <c r="AU1626" s="159" t="s">
        <v>82</v>
      </c>
      <c r="AV1626" s="12" t="s">
        <v>82</v>
      </c>
      <c r="AW1626" s="12" t="s">
        <v>35</v>
      </c>
      <c r="AX1626" s="12" t="s">
        <v>73</v>
      </c>
      <c r="AY1626" s="159" t="s">
        <v>141</v>
      </c>
    </row>
    <row r="1627" spans="2:65" s="12" customFormat="1" ht="11.25">
      <c r="B1627" s="158"/>
      <c r="D1627" s="156" t="s">
        <v>228</v>
      </c>
      <c r="E1627" s="159" t="s">
        <v>19</v>
      </c>
      <c r="F1627" s="160" t="s">
        <v>3321</v>
      </c>
      <c r="H1627" s="161">
        <v>0.91</v>
      </c>
      <c r="I1627" s="162"/>
      <c r="L1627" s="158"/>
      <c r="M1627" s="163"/>
      <c r="T1627" s="164"/>
      <c r="AT1627" s="159" t="s">
        <v>228</v>
      </c>
      <c r="AU1627" s="159" t="s">
        <v>82</v>
      </c>
      <c r="AV1627" s="12" t="s">
        <v>82</v>
      </c>
      <c r="AW1627" s="12" t="s">
        <v>35</v>
      </c>
      <c r="AX1627" s="12" t="s">
        <v>73</v>
      </c>
      <c r="AY1627" s="159" t="s">
        <v>141</v>
      </c>
    </row>
    <row r="1628" spans="2:65" s="12" customFormat="1" ht="11.25">
      <c r="B1628" s="158"/>
      <c r="D1628" s="156" t="s">
        <v>228</v>
      </c>
      <c r="E1628" s="159" t="s">
        <v>19</v>
      </c>
      <c r="F1628" s="160" t="s">
        <v>3322</v>
      </c>
      <c r="H1628" s="161">
        <v>1.68</v>
      </c>
      <c r="I1628" s="162"/>
      <c r="L1628" s="158"/>
      <c r="M1628" s="163"/>
      <c r="T1628" s="164"/>
      <c r="AT1628" s="159" t="s">
        <v>228</v>
      </c>
      <c r="AU1628" s="159" t="s">
        <v>82</v>
      </c>
      <c r="AV1628" s="12" t="s">
        <v>82</v>
      </c>
      <c r="AW1628" s="12" t="s">
        <v>35</v>
      </c>
      <c r="AX1628" s="12" t="s">
        <v>73</v>
      </c>
      <c r="AY1628" s="159" t="s">
        <v>141</v>
      </c>
    </row>
    <row r="1629" spans="2:65" s="12" customFormat="1" ht="11.25">
      <c r="B1629" s="158"/>
      <c r="D1629" s="156" t="s">
        <v>228</v>
      </c>
      <c r="E1629" s="159" t="s">
        <v>19</v>
      </c>
      <c r="F1629" s="160" t="s">
        <v>3323</v>
      </c>
      <c r="H1629" s="161">
        <v>0.79</v>
      </c>
      <c r="I1629" s="162"/>
      <c r="L1629" s="158"/>
      <c r="M1629" s="163"/>
      <c r="T1629" s="164"/>
      <c r="AT1629" s="159" t="s">
        <v>228</v>
      </c>
      <c r="AU1629" s="159" t="s">
        <v>82</v>
      </c>
      <c r="AV1629" s="12" t="s">
        <v>82</v>
      </c>
      <c r="AW1629" s="12" t="s">
        <v>35</v>
      </c>
      <c r="AX1629" s="12" t="s">
        <v>73</v>
      </c>
      <c r="AY1629" s="159" t="s">
        <v>141</v>
      </c>
    </row>
    <row r="1630" spans="2:65" s="12" customFormat="1" ht="11.25">
      <c r="B1630" s="158"/>
      <c r="D1630" s="156" t="s">
        <v>228</v>
      </c>
      <c r="E1630" s="159" t="s">
        <v>19</v>
      </c>
      <c r="F1630" s="160" t="s">
        <v>3324</v>
      </c>
      <c r="H1630" s="161">
        <v>0.84</v>
      </c>
      <c r="I1630" s="162"/>
      <c r="L1630" s="158"/>
      <c r="M1630" s="163"/>
      <c r="T1630" s="164"/>
      <c r="AT1630" s="159" t="s">
        <v>228</v>
      </c>
      <c r="AU1630" s="159" t="s">
        <v>82</v>
      </c>
      <c r="AV1630" s="12" t="s">
        <v>82</v>
      </c>
      <c r="AW1630" s="12" t="s">
        <v>35</v>
      </c>
      <c r="AX1630" s="12" t="s">
        <v>73</v>
      </c>
      <c r="AY1630" s="159" t="s">
        <v>141</v>
      </c>
    </row>
    <row r="1631" spans="2:65" s="12" customFormat="1" ht="11.25">
      <c r="B1631" s="158"/>
      <c r="D1631" s="156" t="s">
        <v>228</v>
      </c>
      <c r="E1631" s="159" t="s">
        <v>19</v>
      </c>
      <c r="F1631" s="160" t="s">
        <v>3325</v>
      </c>
      <c r="H1631" s="161">
        <v>8.4499999999999993</v>
      </c>
      <c r="I1631" s="162"/>
      <c r="L1631" s="158"/>
      <c r="M1631" s="163"/>
      <c r="T1631" s="164"/>
      <c r="AT1631" s="159" t="s">
        <v>228</v>
      </c>
      <c r="AU1631" s="159" t="s">
        <v>82</v>
      </c>
      <c r="AV1631" s="12" t="s">
        <v>82</v>
      </c>
      <c r="AW1631" s="12" t="s">
        <v>35</v>
      </c>
      <c r="AX1631" s="12" t="s">
        <v>73</v>
      </c>
      <c r="AY1631" s="159" t="s">
        <v>141</v>
      </c>
    </row>
    <row r="1632" spans="2:65" s="12" customFormat="1" ht="11.25">
      <c r="B1632" s="158"/>
      <c r="D1632" s="156" t="s">
        <v>228</v>
      </c>
      <c r="E1632" s="159" t="s">
        <v>19</v>
      </c>
      <c r="F1632" s="160" t="s">
        <v>3326</v>
      </c>
      <c r="H1632" s="161">
        <v>3.79</v>
      </c>
      <c r="I1632" s="162"/>
      <c r="L1632" s="158"/>
      <c r="M1632" s="163"/>
      <c r="T1632" s="164"/>
      <c r="AT1632" s="159" t="s">
        <v>228</v>
      </c>
      <c r="AU1632" s="159" t="s">
        <v>82</v>
      </c>
      <c r="AV1632" s="12" t="s">
        <v>82</v>
      </c>
      <c r="AW1632" s="12" t="s">
        <v>35</v>
      </c>
      <c r="AX1632" s="12" t="s">
        <v>73</v>
      </c>
      <c r="AY1632" s="159" t="s">
        <v>141</v>
      </c>
    </row>
    <row r="1633" spans="2:65" s="12" customFormat="1" ht="11.25">
      <c r="B1633" s="158"/>
      <c r="D1633" s="156" t="s">
        <v>228</v>
      </c>
      <c r="E1633" s="159" t="s">
        <v>19</v>
      </c>
      <c r="F1633" s="160" t="s">
        <v>3327</v>
      </c>
      <c r="H1633" s="161">
        <v>0.89</v>
      </c>
      <c r="I1633" s="162"/>
      <c r="L1633" s="158"/>
      <c r="M1633" s="163"/>
      <c r="T1633" s="164"/>
      <c r="AT1633" s="159" t="s">
        <v>228</v>
      </c>
      <c r="AU1633" s="159" t="s">
        <v>82</v>
      </c>
      <c r="AV1633" s="12" t="s">
        <v>82</v>
      </c>
      <c r="AW1633" s="12" t="s">
        <v>35</v>
      </c>
      <c r="AX1633" s="12" t="s">
        <v>73</v>
      </c>
      <c r="AY1633" s="159" t="s">
        <v>141</v>
      </c>
    </row>
    <row r="1634" spans="2:65" s="12" customFormat="1" ht="11.25">
      <c r="B1634" s="158"/>
      <c r="D1634" s="156" t="s">
        <v>228</v>
      </c>
      <c r="E1634" s="159" t="s">
        <v>19</v>
      </c>
      <c r="F1634" s="160" t="s">
        <v>3328</v>
      </c>
      <c r="H1634" s="161">
        <v>0.93</v>
      </c>
      <c r="I1634" s="162"/>
      <c r="L1634" s="158"/>
      <c r="M1634" s="163"/>
      <c r="T1634" s="164"/>
      <c r="AT1634" s="159" t="s">
        <v>228</v>
      </c>
      <c r="AU1634" s="159" t="s">
        <v>82</v>
      </c>
      <c r="AV1634" s="12" t="s">
        <v>82</v>
      </c>
      <c r="AW1634" s="12" t="s">
        <v>35</v>
      </c>
      <c r="AX1634" s="12" t="s">
        <v>73</v>
      </c>
      <c r="AY1634" s="159" t="s">
        <v>141</v>
      </c>
    </row>
    <row r="1635" spans="2:65" s="12" customFormat="1" ht="11.25">
      <c r="B1635" s="158"/>
      <c r="D1635" s="156" t="s">
        <v>228</v>
      </c>
      <c r="E1635" s="159" t="s">
        <v>19</v>
      </c>
      <c r="F1635" s="160" t="s">
        <v>3329</v>
      </c>
      <c r="H1635" s="161">
        <v>1.89</v>
      </c>
      <c r="I1635" s="162"/>
      <c r="L1635" s="158"/>
      <c r="M1635" s="163"/>
      <c r="T1635" s="164"/>
      <c r="AT1635" s="159" t="s">
        <v>228</v>
      </c>
      <c r="AU1635" s="159" t="s">
        <v>82</v>
      </c>
      <c r="AV1635" s="12" t="s">
        <v>82</v>
      </c>
      <c r="AW1635" s="12" t="s">
        <v>35</v>
      </c>
      <c r="AX1635" s="12" t="s">
        <v>73</v>
      </c>
      <c r="AY1635" s="159" t="s">
        <v>141</v>
      </c>
    </row>
    <row r="1636" spans="2:65" s="12" customFormat="1" ht="11.25">
      <c r="B1636" s="158"/>
      <c r="D1636" s="156" t="s">
        <v>228</v>
      </c>
      <c r="E1636" s="159" t="s">
        <v>19</v>
      </c>
      <c r="F1636" s="160" t="s">
        <v>3330</v>
      </c>
      <c r="H1636" s="161">
        <v>0.96</v>
      </c>
      <c r="I1636" s="162"/>
      <c r="L1636" s="158"/>
      <c r="M1636" s="163"/>
      <c r="T1636" s="164"/>
      <c r="AT1636" s="159" t="s">
        <v>228</v>
      </c>
      <c r="AU1636" s="159" t="s">
        <v>82</v>
      </c>
      <c r="AV1636" s="12" t="s">
        <v>82</v>
      </c>
      <c r="AW1636" s="12" t="s">
        <v>35</v>
      </c>
      <c r="AX1636" s="12" t="s">
        <v>73</v>
      </c>
      <c r="AY1636" s="159" t="s">
        <v>141</v>
      </c>
    </row>
    <row r="1637" spans="2:65" s="12" customFormat="1" ht="11.25">
      <c r="B1637" s="158"/>
      <c r="D1637" s="156" t="s">
        <v>228</v>
      </c>
      <c r="E1637" s="159" t="s">
        <v>19</v>
      </c>
      <c r="F1637" s="160" t="s">
        <v>3331</v>
      </c>
      <c r="H1637" s="161">
        <v>0.91</v>
      </c>
      <c r="I1637" s="162"/>
      <c r="L1637" s="158"/>
      <c r="M1637" s="163"/>
      <c r="T1637" s="164"/>
      <c r="AT1637" s="159" t="s">
        <v>228</v>
      </c>
      <c r="AU1637" s="159" t="s">
        <v>82</v>
      </c>
      <c r="AV1637" s="12" t="s">
        <v>82</v>
      </c>
      <c r="AW1637" s="12" t="s">
        <v>35</v>
      </c>
      <c r="AX1637" s="12" t="s">
        <v>73</v>
      </c>
      <c r="AY1637" s="159" t="s">
        <v>141</v>
      </c>
    </row>
    <row r="1638" spans="2:65" s="13" customFormat="1" ht="11.25">
      <c r="B1638" s="165"/>
      <c r="D1638" s="156" t="s">
        <v>228</v>
      </c>
      <c r="E1638" s="166" t="s">
        <v>19</v>
      </c>
      <c r="F1638" s="167" t="s">
        <v>256</v>
      </c>
      <c r="H1638" s="168">
        <v>51.758999999999993</v>
      </c>
      <c r="I1638" s="169"/>
      <c r="L1638" s="165"/>
      <c r="M1638" s="170"/>
      <c r="T1638" s="171"/>
      <c r="AT1638" s="166" t="s">
        <v>228</v>
      </c>
      <c r="AU1638" s="166" t="s">
        <v>82</v>
      </c>
      <c r="AV1638" s="13" t="s">
        <v>95</v>
      </c>
      <c r="AW1638" s="13" t="s">
        <v>35</v>
      </c>
      <c r="AX1638" s="13" t="s">
        <v>78</v>
      </c>
      <c r="AY1638" s="166" t="s">
        <v>141</v>
      </c>
    </row>
    <row r="1639" spans="2:65" s="1" customFormat="1" ht="37.9" customHeight="1">
      <c r="B1639" s="32"/>
      <c r="C1639" s="126" t="s">
        <v>3332</v>
      </c>
      <c r="D1639" s="126" t="s">
        <v>144</v>
      </c>
      <c r="E1639" s="127" t="s">
        <v>3333</v>
      </c>
      <c r="F1639" s="128" t="s">
        <v>3334</v>
      </c>
      <c r="G1639" s="129" t="s">
        <v>162</v>
      </c>
      <c r="H1639" s="130">
        <v>130</v>
      </c>
      <c r="I1639" s="131"/>
      <c r="J1639" s="132">
        <f>ROUND(I1639*H1639,2)</f>
        <v>0</v>
      </c>
      <c r="K1639" s="133"/>
      <c r="L1639" s="32"/>
      <c r="M1639" s="134" t="s">
        <v>19</v>
      </c>
      <c r="N1639" s="135" t="s">
        <v>45</v>
      </c>
      <c r="P1639" s="136">
        <f>O1639*H1639</f>
        <v>0</v>
      </c>
      <c r="Q1639" s="136">
        <v>7.5500000000000003E-3</v>
      </c>
      <c r="R1639" s="136">
        <f>Q1639*H1639</f>
        <v>0.98150000000000004</v>
      </c>
      <c r="S1639" s="136">
        <v>0</v>
      </c>
      <c r="T1639" s="137">
        <f>S1639*H1639</f>
        <v>0</v>
      </c>
      <c r="AR1639" s="138" t="s">
        <v>172</v>
      </c>
      <c r="AT1639" s="138" t="s">
        <v>144</v>
      </c>
      <c r="AU1639" s="138" t="s">
        <v>82</v>
      </c>
      <c r="AY1639" s="17" t="s">
        <v>141</v>
      </c>
      <c r="BE1639" s="139">
        <f>IF(N1639="základní",J1639,0)</f>
        <v>0</v>
      </c>
      <c r="BF1639" s="139">
        <f>IF(N1639="snížená",J1639,0)</f>
        <v>0</v>
      </c>
      <c r="BG1639" s="139">
        <f>IF(N1639="zákl. přenesená",J1639,0)</f>
        <v>0</v>
      </c>
      <c r="BH1639" s="139">
        <f>IF(N1639="sníž. přenesená",J1639,0)</f>
        <v>0</v>
      </c>
      <c r="BI1639" s="139">
        <f>IF(N1639="nulová",J1639,0)</f>
        <v>0</v>
      </c>
      <c r="BJ1639" s="17" t="s">
        <v>82</v>
      </c>
      <c r="BK1639" s="139">
        <f>ROUND(I1639*H1639,2)</f>
        <v>0</v>
      </c>
      <c r="BL1639" s="17" t="s">
        <v>172</v>
      </c>
      <c r="BM1639" s="138" t="s">
        <v>3335</v>
      </c>
    </row>
    <row r="1640" spans="2:65" s="1" customFormat="1" ht="11.25">
      <c r="B1640" s="32"/>
      <c r="D1640" s="152" t="s">
        <v>224</v>
      </c>
      <c r="F1640" s="153" t="s">
        <v>3336</v>
      </c>
      <c r="I1640" s="154"/>
      <c r="L1640" s="32"/>
      <c r="M1640" s="155"/>
      <c r="T1640" s="53"/>
      <c r="AT1640" s="17" t="s">
        <v>224</v>
      </c>
      <c r="AU1640" s="17" t="s">
        <v>82</v>
      </c>
    </row>
    <row r="1641" spans="2:65" s="14" customFormat="1" ht="11.25">
      <c r="B1641" s="183"/>
      <c r="D1641" s="156" t="s">
        <v>228</v>
      </c>
      <c r="E1641" s="184" t="s">
        <v>19</v>
      </c>
      <c r="F1641" s="185" t="s">
        <v>1567</v>
      </c>
      <c r="H1641" s="184" t="s">
        <v>19</v>
      </c>
      <c r="I1641" s="186"/>
      <c r="L1641" s="183"/>
      <c r="M1641" s="187"/>
      <c r="T1641" s="188"/>
      <c r="AT1641" s="184" t="s">
        <v>228</v>
      </c>
      <c r="AU1641" s="184" t="s">
        <v>82</v>
      </c>
      <c r="AV1641" s="14" t="s">
        <v>78</v>
      </c>
      <c r="AW1641" s="14" t="s">
        <v>35</v>
      </c>
      <c r="AX1641" s="14" t="s">
        <v>73</v>
      </c>
      <c r="AY1641" s="184" t="s">
        <v>141</v>
      </c>
    </row>
    <row r="1642" spans="2:65" s="12" customFormat="1" ht="22.5">
      <c r="B1642" s="158"/>
      <c r="D1642" s="156" t="s">
        <v>228</v>
      </c>
      <c r="E1642" s="159" t="s">
        <v>19</v>
      </c>
      <c r="F1642" s="160" t="s">
        <v>3337</v>
      </c>
      <c r="H1642" s="161">
        <v>70.019000000000005</v>
      </c>
      <c r="I1642" s="162"/>
      <c r="L1642" s="158"/>
      <c r="M1642" s="163"/>
      <c r="T1642" s="164"/>
      <c r="AT1642" s="159" t="s">
        <v>228</v>
      </c>
      <c r="AU1642" s="159" t="s">
        <v>82</v>
      </c>
      <c r="AV1642" s="12" t="s">
        <v>82</v>
      </c>
      <c r="AW1642" s="12" t="s">
        <v>35</v>
      </c>
      <c r="AX1642" s="12" t="s">
        <v>73</v>
      </c>
      <c r="AY1642" s="159" t="s">
        <v>141</v>
      </c>
    </row>
    <row r="1643" spans="2:65" s="14" customFormat="1" ht="11.25">
      <c r="B1643" s="183"/>
      <c r="D1643" s="156" t="s">
        <v>228</v>
      </c>
      <c r="E1643" s="184" t="s">
        <v>19</v>
      </c>
      <c r="F1643" s="185" t="s">
        <v>1572</v>
      </c>
      <c r="H1643" s="184" t="s">
        <v>19</v>
      </c>
      <c r="I1643" s="186"/>
      <c r="L1643" s="183"/>
      <c r="M1643" s="187"/>
      <c r="T1643" s="188"/>
      <c r="AT1643" s="184" t="s">
        <v>228</v>
      </c>
      <c r="AU1643" s="184" t="s">
        <v>82</v>
      </c>
      <c r="AV1643" s="14" t="s">
        <v>78</v>
      </c>
      <c r="AW1643" s="14" t="s">
        <v>35</v>
      </c>
      <c r="AX1643" s="14" t="s">
        <v>73</v>
      </c>
      <c r="AY1643" s="184" t="s">
        <v>141</v>
      </c>
    </row>
    <row r="1644" spans="2:65" s="12" customFormat="1" ht="11.25">
      <c r="B1644" s="158"/>
      <c r="D1644" s="156" t="s">
        <v>228</v>
      </c>
      <c r="E1644" s="159" t="s">
        <v>19</v>
      </c>
      <c r="F1644" s="160" t="s">
        <v>3338</v>
      </c>
      <c r="H1644" s="161">
        <v>37.82</v>
      </c>
      <c r="I1644" s="162"/>
      <c r="L1644" s="158"/>
      <c r="M1644" s="163"/>
      <c r="T1644" s="164"/>
      <c r="AT1644" s="159" t="s">
        <v>228</v>
      </c>
      <c r="AU1644" s="159" t="s">
        <v>82</v>
      </c>
      <c r="AV1644" s="12" t="s">
        <v>82</v>
      </c>
      <c r="AW1644" s="12" t="s">
        <v>35</v>
      </c>
      <c r="AX1644" s="12" t="s">
        <v>73</v>
      </c>
      <c r="AY1644" s="159" t="s">
        <v>141</v>
      </c>
    </row>
    <row r="1645" spans="2:65" s="14" customFormat="1" ht="11.25">
      <c r="B1645" s="183"/>
      <c r="D1645" s="156" t="s">
        <v>228</v>
      </c>
      <c r="E1645" s="184" t="s">
        <v>19</v>
      </c>
      <c r="F1645" s="185" t="s">
        <v>2630</v>
      </c>
      <c r="H1645" s="184" t="s">
        <v>19</v>
      </c>
      <c r="I1645" s="186"/>
      <c r="L1645" s="183"/>
      <c r="M1645" s="187"/>
      <c r="T1645" s="188"/>
      <c r="AT1645" s="184" t="s">
        <v>228</v>
      </c>
      <c r="AU1645" s="184" t="s">
        <v>82</v>
      </c>
      <c r="AV1645" s="14" t="s">
        <v>78</v>
      </c>
      <c r="AW1645" s="14" t="s">
        <v>35</v>
      </c>
      <c r="AX1645" s="14" t="s">
        <v>73</v>
      </c>
      <c r="AY1645" s="184" t="s">
        <v>141</v>
      </c>
    </row>
    <row r="1646" spans="2:65" s="12" customFormat="1" ht="11.25">
      <c r="B1646" s="158"/>
      <c r="D1646" s="156" t="s">
        <v>228</v>
      </c>
      <c r="E1646" s="159" t="s">
        <v>19</v>
      </c>
      <c r="F1646" s="160" t="s">
        <v>3339</v>
      </c>
      <c r="H1646" s="161">
        <v>21.67</v>
      </c>
      <c r="I1646" s="162"/>
      <c r="L1646" s="158"/>
      <c r="M1646" s="163"/>
      <c r="T1646" s="164"/>
      <c r="AT1646" s="159" t="s">
        <v>228</v>
      </c>
      <c r="AU1646" s="159" t="s">
        <v>82</v>
      </c>
      <c r="AV1646" s="12" t="s">
        <v>82</v>
      </c>
      <c r="AW1646" s="12" t="s">
        <v>35</v>
      </c>
      <c r="AX1646" s="12" t="s">
        <v>73</v>
      </c>
      <c r="AY1646" s="159" t="s">
        <v>141</v>
      </c>
    </row>
    <row r="1647" spans="2:65" s="13" customFormat="1" ht="11.25">
      <c r="B1647" s="165"/>
      <c r="D1647" s="156" t="s">
        <v>228</v>
      </c>
      <c r="E1647" s="166" t="s">
        <v>19</v>
      </c>
      <c r="F1647" s="167" t="s">
        <v>256</v>
      </c>
      <c r="H1647" s="168">
        <v>129.50900000000001</v>
      </c>
      <c r="I1647" s="169"/>
      <c r="L1647" s="165"/>
      <c r="M1647" s="170"/>
      <c r="T1647" s="171"/>
      <c r="AT1647" s="166" t="s">
        <v>228</v>
      </c>
      <c r="AU1647" s="166" t="s">
        <v>82</v>
      </c>
      <c r="AV1647" s="13" t="s">
        <v>95</v>
      </c>
      <c r="AW1647" s="13" t="s">
        <v>35</v>
      </c>
      <c r="AX1647" s="13" t="s">
        <v>73</v>
      </c>
      <c r="AY1647" s="166" t="s">
        <v>141</v>
      </c>
    </row>
    <row r="1648" spans="2:65" s="12" customFormat="1" ht="11.25">
      <c r="B1648" s="158"/>
      <c r="D1648" s="156" t="s">
        <v>228</v>
      </c>
      <c r="E1648" s="159" t="s">
        <v>19</v>
      </c>
      <c r="F1648" s="160" t="s">
        <v>1117</v>
      </c>
      <c r="H1648" s="161">
        <v>130</v>
      </c>
      <c r="I1648" s="162"/>
      <c r="L1648" s="158"/>
      <c r="M1648" s="163"/>
      <c r="T1648" s="164"/>
      <c r="AT1648" s="159" t="s">
        <v>228</v>
      </c>
      <c r="AU1648" s="159" t="s">
        <v>82</v>
      </c>
      <c r="AV1648" s="12" t="s">
        <v>82</v>
      </c>
      <c r="AW1648" s="12" t="s">
        <v>35</v>
      </c>
      <c r="AX1648" s="12" t="s">
        <v>78</v>
      </c>
      <c r="AY1648" s="159" t="s">
        <v>141</v>
      </c>
    </row>
    <row r="1649" spans="2:65" s="1" customFormat="1" ht="24.2" customHeight="1">
      <c r="B1649" s="32"/>
      <c r="C1649" s="172" t="s">
        <v>3340</v>
      </c>
      <c r="D1649" s="172" t="s">
        <v>258</v>
      </c>
      <c r="E1649" s="173" t="s">
        <v>3341</v>
      </c>
      <c r="F1649" s="174" t="s">
        <v>3342</v>
      </c>
      <c r="G1649" s="175" t="s">
        <v>162</v>
      </c>
      <c r="H1649" s="176">
        <v>143</v>
      </c>
      <c r="I1649" s="177"/>
      <c r="J1649" s="178">
        <f>ROUND(I1649*H1649,2)</f>
        <v>0</v>
      </c>
      <c r="K1649" s="179"/>
      <c r="L1649" s="180"/>
      <c r="M1649" s="181" t="s">
        <v>19</v>
      </c>
      <c r="N1649" s="182" t="s">
        <v>45</v>
      </c>
      <c r="P1649" s="136">
        <f>O1649*H1649</f>
        <v>0</v>
      </c>
      <c r="Q1649" s="136">
        <v>2.1999999999999999E-2</v>
      </c>
      <c r="R1649" s="136">
        <f>Q1649*H1649</f>
        <v>3.1459999999999999</v>
      </c>
      <c r="S1649" s="136">
        <v>0</v>
      </c>
      <c r="T1649" s="137">
        <f>S1649*H1649</f>
        <v>0</v>
      </c>
      <c r="AR1649" s="138" t="s">
        <v>201</v>
      </c>
      <c r="AT1649" s="138" t="s">
        <v>258</v>
      </c>
      <c r="AU1649" s="138" t="s">
        <v>82</v>
      </c>
      <c r="AY1649" s="17" t="s">
        <v>141</v>
      </c>
      <c r="BE1649" s="139">
        <f>IF(N1649="základní",J1649,0)</f>
        <v>0</v>
      </c>
      <c r="BF1649" s="139">
        <f>IF(N1649="snížená",J1649,0)</f>
        <v>0</v>
      </c>
      <c r="BG1649" s="139">
        <f>IF(N1649="zákl. přenesená",J1649,0)</f>
        <v>0</v>
      </c>
      <c r="BH1649" s="139">
        <f>IF(N1649="sníž. přenesená",J1649,0)</f>
        <v>0</v>
      </c>
      <c r="BI1649" s="139">
        <f>IF(N1649="nulová",J1649,0)</f>
        <v>0</v>
      </c>
      <c r="BJ1649" s="17" t="s">
        <v>82</v>
      </c>
      <c r="BK1649" s="139">
        <f>ROUND(I1649*H1649,2)</f>
        <v>0</v>
      </c>
      <c r="BL1649" s="17" t="s">
        <v>172</v>
      </c>
      <c r="BM1649" s="138" t="s">
        <v>3343</v>
      </c>
    </row>
    <row r="1650" spans="2:65" s="12" customFormat="1" ht="11.25">
      <c r="B1650" s="158"/>
      <c r="D1650" s="156" t="s">
        <v>228</v>
      </c>
      <c r="F1650" s="160" t="s">
        <v>3344</v>
      </c>
      <c r="H1650" s="161">
        <v>143</v>
      </c>
      <c r="I1650" s="162"/>
      <c r="L1650" s="158"/>
      <c r="M1650" s="163"/>
      <c r="T1650" s="164"/>
      <c r="AT1650" s="159" t="s">
        <v>228</v>
      </c>
      <c r="AU1650" s="159" t="s">
        <v>82</v>
      </c>
      <c r="AV1650" s="12" t="s">
        <v>82</v>
      </c>
      <c r="AW1650" s="12" t="s">
        <v>4</v>
      </c>
      <c r="AX1650" s="12" t="s">
        <v>78</v>
      </c>
      <c r="AY1650" s="159" t="s">
        <v>141</v>
      </c>
    </row>
    <row r="1651" spans="2:65" s="1" customFormat="1" ht="21.75" customHeight="1">
      <c r="B1651" s="32"/>
      <c r="C1651" s="126" t="s">
        <v>3345</v>
      </c>
      <c r="D1651" s="126" t="s">
        <v>144</v>
      </c>
      <c r="E1651" s="127" t="s">
        <v>3346</v>
      </c>
      <c r="F1651" s="128" t="s">
        <v>3347</v>
      </c>
      <c r="G1651" s="129" t="s">
        <v>171</v>
      </c>
      <c r="H1651" s="130">
        <v>30</v>
      </c>
      <c r="I1651" s="131"/>
      <c r="J1651" s="132">
        <f>ROUND(I1651*H1651,2)</f>
        <v>0</v>
      </c>
      <c r="K1651" s="133"/>
      <c r="L1651" s="32"/>
      <c r="M1651" s="134" t="s">
        <v>19</v>
      </c>
      <c r="N1651" s="135" t="s">
        <v>45</v>
      </c>
      <c r="P1651" s="136">
        <f>O1651*H1651</f>
        <v>0</v>
      </c>
      <c r="Q1651" s="136">
        <v>0</v>
      </c>
      <c r="R1651" s="136">
        <f>Q1651*H1651</f>
        <v>0</v>
      </c>
      <c r="S1651" s="136">
        <v>0</v>
      </c>
      <c r="T1651" s="137">
        <f>S1651*H1651</f>
        <v>0</v>
      </c>
      <c r="AR1651" s="138" t="s">
        <v>172</v>
      </c>
      <c r="AT1651" s="138" t="s">
        <v>144</v>
      </c>
      <c r="AU1651" s="138" t="s">
        <v>82</v>
      </c>
      <c r="AY1651" s="17" t="s">
        <v>141</v>
      </c>
      <c r="BE1651" s="139">
        <f>IF(N1651="základní",J1651,0)</f>
        <v>0</v>
      </c>
      <c r="BF1651" s="139">
        <f>IF(N1651="snížená",J1651,0)</f>
        <v>0</v>
      </c>
      <c r="BG1651" s="139">
        <f>IF(N1651="zákl. přenesená",J1651,0)</f>
        <v>0</v>
      </c>
      <c r="BH1651" s="139">
        <f>IF(N1651="sníž. přenesená",J1651,0)</f>
        <v>0</v>
      </c>
      <c r="BI1651" s="139">
        <f>IF(N1651="nulová",J1651,0)</f>
        <v>0</v>
      </c>
      <c r="BJ1651" s="17" t="s">
        <v>82</v>
      </c>
      <c r="BK1651" s="139">
        <f>ROUND(I1651*H1651,2)</f>
        <v>0</v>
      </c>
      <c r="BL1651" s="17" t="s">
        <v>172</v>
      </c>
      <c r="BM1651" s="138" t="s">
        <v>3348</v>
      </c>
    </row>
    <row r="1652" spans="2:65" s="1" customFormat="1" ht="11.25">
      <c r="B1652" s="32"/>
      <c r="D1652" s="152" t="s">
        <v>224</v>
      </c>
      <c r="F1652" s="153" t="s">
        <v>3349</v>
      </c>
      <c r="I1652" s="154"/>
      <c r="L1652" s="32"/>
      <c r="M1652" s="155"/>
      <c r="T1652" s="53"/>
      <c r="AT1652" s="17" t="s">
        <v>224</v>
      </c>
      <c r="AU1652" s="17" t="s">
        <v>82</v>
      </c>
    </row>
    <row r="1653" spans="2:65" s="1" customFormat="1" ht="24.2" customHeight="1">
      <c r="B1653" s="32"/>
      <c r="C1653" s="126" t="s">
        <v>3350</v>
      </c>
      <c r="D1653" s="126" t="s">
        <v>144</v>
      </c>
      <c r="E1653" s="127" t="s">
        <v>3351</v>
      </c>
      <c r="F1653" s="128" t="s">
        <v>3352</v>
      </c>
      <c r="G1653" s="129" t="s">
        <v>162</v>
      </c>
      <c r="H1653" s="130">
        <v>130</v>
      </c>
      <c r="I1653" s="131"/>
      <c r="J1653" s="132">
        <f>ROUND(I1653*H1653,2)</f>
        <v>0</v>
      </c>
      <c r="K1653" s="133"/>
      <c r="L1653" s="32"/>
      <c r="M1653" s="134" t="s">
        <v>19</v>
      </c>
      <c r="N1653" s="135" t="s">
        <v>45</v>
      </c>
      <c r="P1653" s="136">
        <f>O1653*H1653</f>
        <v>0</v>
      </c>
      <c r="Q1653" s="136">
        <v>5.0000000000000002E-5</v>
      </c>
      <c r="R1653" s="136">
        <f>Q1653*H1653</f>
        <v>6.5000000000000006E-3</v>
      </c>
      <c r="S1653" s="136">
        <v>0</v>
      </c>
      <c r="T1653" s="137">
        <f>S1653*H1653</f>
        <v>0</v>
      </c>
      <c r="AR1653" s="138" t="s">
        <v>172</v>
      </c>
      <c r="AT1653" s="138" t="s">
        <v>144</v>
      </c>
      <c r="AU1653" s="138" t="s">
        <v>82</v>
      </c>
      <c r="AY1653" s="17" t="s">
        <v>141</v>
      </c>
      <c r="BE1653" s="139">
        <f>IF(N1653="základní",J1653,0)</f>
        <v>0</v>
      </c>
      <c r="BF1653" s="139">
        <f>IF(N1653="snížená",J1653,0)</f>
        <v>0</v>
      </c>
      <c r="BG1653" s="139">
        <f>IF(N1653="zákl. přenesená",J1653,0)</f>
        <v>0</v>
      </c>
      <c r="BH1653" s="139">
        <f>IF(N1653="sníž. přenesená",J1653,0)</f>
        <v>0</v>
      </c>
      <c r="BI1653" s="139">
        <f>IF(N1653="nulová",J1653,0)</f>
        <v>0</v>
      </c>
      <c r="BJ1653" s="17" t="s">
        <v>82</v>
      </c>
      <c r="BK1653" s="139">
        <f>ROUND(I1653*H1653,2)</f>
        <v>0</v>
      </c>
      <c r="BL1653" s="17" t="s">
        <v>172</v>
      </c>
      <c r="BM1653" s="138" t="s">
        <v>3353</v>
      </c>
    </row>
    <row r="1654" spans="2:65" s="1" customFormat="1" ht="11.25">
      <c r="B1654" s="32"/>
      <c r="D1654" s="152" t="s">
        <v>224</v>
      </c>
      <c r="F1654" s="153" t="s">
        <v>3354</v>
      </c>
      <c r="I1654" s="154"/>
      <c r="L1654" s="32"/>
      <c r="M1654" s="155"/>
      <c r="T1654" s="53"/>
      <c r="AT1654" s="17" t="s">
        <v>224</v>
      </c>
      <c r="AU1654" s="17" t="s">
        <v>82</v>
      </c>
    </row>
    <row r="1655" spans="2:65" s="1" customFormat="1" ht="49.15" customHeight="1">
      <c r="B1655" s="32"/>
      <c r="C1655" s="126" t="s">
        <v>3355</v>
      </c>
      <c r="D1655" s="126" t="s">
        <v>144</v>
      </c>
      <c r="E1655" s="127" t="s">
        <v>3356</v>
      </c>
      <c r="F1655" s="128" t="s">
        <v>3357</v>
      </c>
      <c r="G1655" s="129" t="s">
        <v>261</v>
      </c>
      <c r="H1655" s="130">
        <v>5.4240000000000004</v>
      </c>
      <c r="I1655" s="131"/>
      <c r="J1655" s="132">
        <f>ROUND(I1655*H1655,2)</f>
        <v>0</v>
      </c>
      <c r="K1655" s="133"/>
      <c r="L1655" s="32"/>
      <c r="M1655" s="134" t="s">
        <v>19</v>
      </c>
      <c r="N1655" s="135" t="s">
        <v>45</v>
      </c>
      <c r="P1655" s="136">
        <f>O1655*H1655</f>
        <v>0</v>
      </c>
      <c r="Q1655" s="136">
        <v>0</v>
      </c>
      <c r="R1655" s="136">
        <f>Q1655*H1655</f>
        <v>0</v>
      </c>
      <c r="S1655" s="136">
        <v>0</v>
      </c>
      <c r="T1655" s="137">
        <f>S1655*H1655</f>
        <v>0</v>
      </c>
      <c r="AR1655" s="138" t="s">
        <v>172</v>
      </c>
      <c r="AT1655" s="138" t="s">
        <v>144</v>
      </c>
      <c r="AU1655" s="138" t="s">
        <v>82</v>
      </c>
      <c r="AY1655" s="17" t="s">
        <v>141</v>
      </c>
      <c r="BE1655" s="139">
        <f>IF(N1655="základní",J1655,0)</f>
        <v>0</v>
      </c>
      <c r="BF1655" s="139">
        <f>IF(N1655="snížená",J1655,0)</f>
        <v>0</v>
      </c>
      <c r="BG1655" s="139">
        <f>IF(N1655="zákl. přenesená",J1655,0)</f>
        <v>0</v>
      </c>
      <c r="BH1655" s="139">
        <f>IF(N1655="sníž. přenesená",J1655,0)</f>
        <v>0</v>
      </c>
      <c r="BI1655" s="139">
        <f>IF(N1655="nulová",J1655,0)</f>
        <v>0</v>
      </c>
      <c r="BJ1655" s="17" t="s">
        <v>82</v>
      </c>
      <c r="BK1655" s="139">
        <f>ROUND(I1655*H1655,2)</f>
        <v>0</v>
      </c>
      <c r="BL1655" s="17" t="s">
        <v>172</v>
      </c>
      <c r="BM1655" s="138" t="s">
        <v>3358</v>
      </c>
    </row>
    <row r="1656" spans="2:65" s="1" customFormat="1" ht="11.25">
      <c r="B1656" s="32"/>
      <c r="D1656" s="152" t="s">
        <v>224</v>
      </c>
      <c r="F1656" s="153" t="s">
        <v>3359</v>
      </c>
      <c r="I1656" s="154"/>
      <c r="L1656" s="32"/>
      <c r="M1656" s="155"/>
      <c r="T1656" s="53"/>
      <c r="AT1656" s="17" t="s">
        <v>224</v>
      </c>
      <c r="AU1656" s="17" t="s">
        <v>82</v>
      </c>
    </row>
    <row r="1657" spans="2:65" s="10" customFormat="1" ht="22.9" customHeight="1">
      <c r="B1657" s="116"/>
      <c r="D1657" s="117" t="s">
        <v>72</v>
      </c>
      <c r="E1657" s="150" t="s">
        <v>3360</v>
      </c>
      <c r="F1657" s="150" t="s">
        <v>3361</v>
      </c>
      <c r="I1657" s="119"/>
      <c r="J1657" s="151">
        <f>BK1657</f>
        <v>0</v>
      </c>
      <c r="L1657" s="116"/>
      <c r="M1657" s="121"/>
      <c r="P1657" s="122">
        <f>SUM(P1658:P1690)</f>
        <v>0</v>
      </c>
      <c r="R1657" s="122">
        <f>SUM(R1658:R1690)</f>
        <v>1.8161216000000002</v>
      </c>
      <c r="T1657" s="123">
        <f>SUM(T1658:T1690)</f>
        <v>0</v>
      </c>
      <c r="AR1657" s="117" t="s">
        <v>82</v>
      </c>
      <c r="AT1657" s="124" t="s">
        <v>72</v>
      </c>
      <c r="AU1657" s="124" t="s">
        <v>78</v>
      </c>
      <c r="AY1657" s="117" t="s">
        <v>141</v>
      </c>
      <c r="BK1657" s="125">
        <f>SUM(BK1658:BK1690)</f>
        <v>0</v>
      </c>
    </row>
    <row r="1658" spans="2:65" s="1" customFormat="1" ht="55.5" customHeight="1">
      <c r="B1658" s="32"/>
      <c r="C1658" s="126" t="s">
        <v>3362</v>
      </c>
      <c r="D1658" s="126" t="s">
        <v>144</v>
      </c>
      <c r="E1658" s="127" t="s">
        <v>3363</v>
      </c>
      <c r="F1658" s="128" t="s">
        <v>3364</v>
      </c>
      <c r="G1658" s="129" t="s">
        <v>171</v>
      </c>
      <c r="H1658" s="130">
        <v>33</v>
      </c>
      <c r="I1658" s="131"/>
      <c r="J1658" s="132">
        <f>ROUND(I1658*H1658,2)</f>
        <v>0</v>
      </c>
      <c r="K1658" s="133"/>
      <c r="L1658" s="32"/>
      <c r="M1658" s="134" t="s">
        <v>19</v>
      </c>
      <c r="N1658" s="135" t="s">
        <v>45</v>
      </c>
      <c r="P1658" s="136">
        <f>O1658*H1658</f>
        <v>0</v>
      </c>
      <c r="Q1658" s="136">
        <v>3.8E-3</v>
      </c>
      <c r="R1658" s="136">
        <f>Q1658*H1658</f>
        <v>0.12540000000000001</v>
      </c>
      <c r="S1658" s="136">
        <v>0</v>
      </c>
      <c r="T1658" s="137">
        <f>S1658*H1658</f>
        <v>0</v>
      </c>
      <c r="AR1658" s="138" t="s">
        <v>172</v>
      </c>
      <c r="AT1658" s="138" t="s">
        <v>144</v>
      </c>
      <c r="AU1658" s="138" t="s">
        <v>82</v>
      </c>
      <c r="AY1658" s="17" t="s">
        <v>141</v>
      </c>
      <c r="BE1658" s="139">
        <f>IF(N1658="základní",J1658,0)</f>
        <v>0</v>
      </c>
      <c r="BF1658" s="139">
        <f>IF(N1658="snížená",J1658,0)</f>
        <v>0</v>
      </c>
      <c r="BG1658" s="139">
        <f>IF(N1658="zákl. přenesená",J1658,0)</f>
        <v>0</v>
      </c>
      <c r="BH1658" s="139">
        <f>IF(N1658="sníž. přenesená",J1658,0)</f>
        <v>0</v>
      </c>
      <c r="BI1658" s="139">
        <f>IF(N1658="nulová",J1658,0)</f>
        <v>0</v>
      </c>
      <c r="BJ1658" s="17" t="s">
        <v>82</v>
      </c>
      <c r="BK1658" s="139">
        <f>ROUND(I1658*H1658,2)</f>
        <v>0</v>
      </c>
      <c r="BL1658" s="17" t="s">
        <v>172</v>
      </c>
      <c r="BM1658" s="138" t="s">
        <v>3365</v>
      </c>
    </row>
    <row r="1659" spans="2:65" s="1" customFormat="1" ht="11.25">
      <c r="B1659" s="32"/>
      <c r="D1659" s="152" t="s">
        <v>224</v>
      </c>
      <c r="F1659" s="153" t="s">
        <v>3366</v>
      </c>
      <c r="I1659" s="154"/>
      <c r="L1659" s="32"/>
      <c r="M1659" s="155"/>
      <c r="T1659" s="53"/>
      <c r="AT1659" s="17" t="s">
        <v>224</v>
      </c>
      <c r="AU1659" s="17" t="s">
        <v>82</v>
      </c>
    </row>
    <row r="1660" spans="2:65" s="14" customFormat="1" ht="11.25">
      <c r="B1660" s="183"/>
      <c r="D1660" s="156" t="s">
        <v>228</v>
      </c>
      <c r="E1660" s="184" t="s">
        <v>19</v>
      </c>
      <c r="F1660" s="185" t="s">
        <v>3367</v>
      </c>
      <c r="H1660" s="184" t="s">
        <v>19</v>
      </c>
      <c r="I1660" s="186"/>
      <c r="L1660" s="183"/>
      <c r="M1660" s="187"/>
      <c r="T1660" s="188"/>
      <c r="AT1660" s="184" t="s">
        <v>228</v>
      </c>
      <c r="AU1660" s="184" t="s">
        <v>82</v>
      </c>
      <c r="AV1660" s="14" t="s">
        <v>78</v>
      </c>
      <c r="AW1660" s="14" t="s">
        <v>35</v>
      </c>
      <c r="AX1660" s="14" t="s">
        <v>73</v>
      </c>
      <c r="AY1660" s="184" t="s">
        <v>141</v>
      </c>
    </row>
    <row r="1661" spans="2:65" s="12" customFormat="1" ht="11.25">
      <c r="B1661" s="158"/>
      <c r="D1661" s="156" t="s">
        <v>228</v>
      </c>
      <c r="E1661" s="159" t="s">
        <v>19</v>
      </c>
      <c r="F1661" s="160" t="s">
        <v>3368</v>
      </c>
      <c r="H1661" s="161">
        <v>2.2799999999999998</v>
      </c>
      <c r="I1661" s="162"/>
      <c r="L1661" s="158"/>
      <c r="M1661" s="163"/>
      <c r="T1661" s="164"/>
      <c r="AT1661" s="159" t="s">
        <v>228</v>
      </c>
      <c r="AU1661" s="159" t="s">
        <v>82</v>
      </c>
      <c r="AV1661" s="12" t="s">
        <v>82</v>
      </c>
      <c r="AW1661" s="12" t="s">
        <v>35</v>
      </c>
      <c r="AX1661" s="12" t="s">
        <v>73</v>
      </c>
      <c r="AY1661" s="159" t="s">
        <v>141</v>
      </c>
    </row>
    <row r="1662" spans="2:65" s="12" customFormat="1" ht="11.25">
      <c r="B1662" s="158"/>
      <c r="D1662" s="156" t="s">
        <v>228</v>
      </c>
      <c r="E1662" s="159" t="s">
        <v>19</v>
      </c>
      <c r="F1662" s="160" t="s">
        <v>3369</v>
      </c>
      <c r="H1662" s="161">
        <v>30.4</v>
      </c>
      <c r="I1662" s="162"/>
      <c r="L1662" s="158"/>
      <c r="M1662" s="163"/>
      <c r="T1662" s="164"/>
      <c r="AT1662" s="159" t="s">
        <v>228</v>
      </c>
      <c r="AU1662" s="159" t="s">
        <v>82</v>
      </c>
      <c r="AV1662" s="12" t="s">
        <v>82</v>
      </c>
      <c r="AW1662" s="12" t="s">
        <v>35</v>
      </c>
      <c r="AX1662" s="12" t="s">
        <v>73</v>
      </c>
      <c r="AY1662" s="159" t="s">
        <v>141</v>
      </c>
    </row>
    <row r="1663" spans="2:65" s="13" customFormat="1" ht="11.25">
      <c r="B1663" s="165"/>
      <c r="D1663" s="156" t="s">
        <v>228</v>
      </c>
      <c r="E1663" s="166" t="s">
        <v>19</v>
      </c>
      <c r="F1663" s="167" t="s">
        <v>256</v>
      </c>
      <c r="H1663" s="168">
        <v>32.68</v>
      </c>
      <c r="I1663" s="169"/>
      <c r="L1663" s="165"/>
      <c r="M1663" s="170"/>
      <c r="T1663" s="171"/>
      <c r="AT1663" s="166" t="s">
        <v>228</v>
      </c>
      <c r="AU1663" s="166" t="s">
        <v>82</v>
      </c>
      <c r="AV1663" s="13" t="s">
        <v>95</v>
      </c>
      <c r="AW1663" s="13" t="s">
        <v>35</v>
      </c>
      <c r="AX1663" s="13" t="s">
        <v>73</v>
      </c>
      <c r="AY1663" s="166" t="s">
        <v>141</v>
      </c>
    </row>
    <row r="1664" spans="2:65" s="12" customFormat="1" ht="11.25">
      <c r="B1664" s="158"/>
      <c r="D1664" s="156" t="s">
        <v>228</v>
      </c>
      <c r="E1664" s="159" t="s">
        <v>19</v>
      </c>
      <c r="F1664" s="160" t="s">
        <v>388</v>
      </c>
      <c r="H1664" s="161">
        <v>33</v>
      </c>
      <c r="I1664" s="162"/>
      <c r="L1664" s="158"/>
      <c r="M1664" s="163"/>
      <c r="T1664" s="164"/>
      <c r="AT1664" s="159" t="s">
        <v>228</v>
      </c>
      <c r="AU1664" s="159" t="s">
        <v>82</v>
      </c>
      <c r="AV1664" s="12" t="s">
        <v>82</v>
      </c>
      <c r="AW1664" s="12" t="s">
        <v>35</v>
      </c>
      <c r="AX1664" s="12" t="s">
        <v>78</v>
      </c>
      <c r="AY1664" s="159" t="s">
        <v>141</v>
      </c>
    </row>
    <row r="1665" spans="2:65" s="1" customFormat="1" ht="21.75" customHeight="1">
      <c r="B1665" s="32"/>
      <c r="C1665" s="172" t="s">
        <v>3370</v>
      </c>
      <c r="D1665" s="172" t="s">
        <v>258</v>
      </c>
      <c r="E1665" s="173" t="s">
        <v>3371</v>
      </c>
      <c r="F1665" s="174" t="s">
        <v>3372</v>
      </c>
      <c r="G1665" s="175" t="s">
        <v>162</v>
      </c>
      <c r="H1665" s="176">
        <v>15.6</v>
      </c>
      <c r="I1665" s="177"/>
      <c r="J1665" s="178">
        <f>ROUND(I1665*H1665,2)</f>
        <v>0</v>
      </c>
      <c r="K1665" s="179"/>
      <c r="L1665" s="180"/>
      <c r="M1665" s="181" t="s">
        <v>19</v>
      </c>
      <c r="N1665" s="182" t="s">
        <v>45</v>
      </c>
      <c r="P1665" s="136">
        <f>O1665*H1665</f>
        <v>0</v>
      </c>
      <c r="Q1665" s="136">
        <v>8.1000000000000003E-2</v>
      </c>
      <c r="R1665" s="136">
        <f>Q1665*H1665</f>
        <v>1.2636000000000001</v>
      </c>
      <c r="S1665" s="136">
        <v>0</v>
      </c>
      <c r="T1665" s="137">
        <f>S1665*H1665</f>
        <v>0</v>
      </c>
      <c r="AR1665" s="138" t="s">
        <v>201</v>
      </c>
      <c r="AT1665" s="138" t="s">
        <v>258</v>
      </c>
      <c r="AU1665" s="138" t="s">
        <v>82</v>
      </c>
      <c r="AY1665" s="17" t="s">
        <v>141</v>
      </c>
      <c r="BE1665" s="139">
        <f>IF(N1665="základní",J1665,0)</f>
        <v>0</v>
      </c>
      <c r="BF1665" s="139">
        <f>IF(N1665="snížená",J1665,0)</f>
        <v>0</v>
      </c>
      <c r="BG1665" s="139">
        <f>IF(N1665="zákl. přenesená",J1665,0)</f>
        <v>0</v>
      </c>
      <c r="BH1665" s="139">
        <f>IF(N1665="sníž. přenesená",J1665,0)</f>
        <v>0</v>
      </c>
      <c r="BI1665" s="139">
        <f>IF(N1665="nulová",J1665,0)</f>
        <v>0</v>
      </c>
      <c r="BJ1665" s="17" t="s">
        <v>82</v>
      </c>
      <c r="BK1665" s="139">
        <f>ROUND(I1665*H1665,2)</f>
        <v>0</v>
      </c>
      <c r="BL1665" s="17" t="s">
        <v>172</v>
      </c>
      <c r="BM1665" s="138" t="s">
        <v>3373</v>
      </c>
    </row>
    <row r="1666" spans="2:65" s="12" customFormat="1" ht="11.25">
      <c r="B1666" s="158"/>
      <c r="D1666" s="156" t="s">
        <v>228</v>
      </c>
      <c r="E1666" s="159" t="s">
        <v>19</v>
      </c>
      <c r="F1666" s="160" t="s">
        <v>3374</v>
      </c>
      <c r="H1666" s="161">
        <v>9.7279999999999998</v>
      </c>
      <c r="I1666" s="162"/>
      <c r="L1666" s="158"/>
      <c r="M1666" s="163"/>
      <c r="T1666" s="164"/>
      <c r="AT1666" s="159" t="s">
        <v>228</v>
      </c>
      <c r="AU1666" s="159" t="s">
        <v>82</v>
      </c>
      <c r="AV1666" s="12" t="s">
        <v>82</v>
      </c>
      <c r="AW1666" s="12" t="s">
        <v>35</v>
      </c>
      <c r="AX1666" s="12" t="s">
        <v>73</v>
      </c>
      <c r="AY1666" s="159" t="s">
        <v>141</v>
      </c>
    </row>
    <row r="1667" spans="2:65" s="12" customFormat="1" ht="11.25">
      <c r="B1667" s="158"/>
      <c r="D1667" s="156" t="s">
        <v>228</v>
      </c>
      <c r="E1667" s="159" t="s">
        <v>19</v>
      </c>
      <c r="F1667" s="160" t="s">
        <v>3375</v>
      </c>
      <c r="H1667" s="161">
        <v>4.9279999999999999</v>
      </c>
      <c r="I1667" s="162"/>
      <c r="L1667" s="158"/>
      <c r="M1667" s="163"/>
      <c r="T1667" s="164"/>
      <c r="AT1667" s="159" t="s">
        <v>228</v>
      </c>
      <c r="AU1667" s="159" t="s">
        <v>82</v>
      </c>
      <c r="AV1667" s="12" t="s">
        <v>82</v>
      </c>
      <c r="AW1667" s="12" t="s">
        <v>35</v>
      </c>
      <c r="AX1667" s="12" t="s">
        <v>73</v>
      </c>
      <c r="AY1667" s="159" t="s">
        <v>141</v>
      </c>
    </row>
    <row r="1668" spans="2:65" s="13" customFormat="1" ht="11.25">
      <c r="B1668" s="165"/>
      <c r="D1668" s="156" t="s">
        <v>228</v>
      </c>
      <c r="E1668" s="166" t="s">
        <v>19</v>
      </c>
      <c r="F1668" s="167" t="s">
        <v>256</v>
      </c>
      <c r="H1668" s="168">
        <v>14.655999999999999</v>
      </c>
      <c r="I1668" s="169"/>
      <c r="L1668" s="165"/>
      <c r="M1668" s="170"/>
      <c r="T1668" s="171"/>
      <c r="AT1668" s="166" t="s">
        <v>228</v>
      </c>
      <c r="AU1668" s="166" t="s">
        <v>82</v>
      </c>
      <c r="AV1668" s="13" t="s">
        <v>95</v>
      </c>
      <c r="AW1668" s="13" t="s">
        <v>35</v>
      </c>
      <c r="AX1668" s="13" t="s">
        <v>73</v>
      </c>
      <c r="AY1668" s="166" t="s">
        <v>141</v>
      </c>
    </row>
    <row r="1669" spans="2:65" s="12" customFormat="1" ht="11.25">
      <c r="B1669" s="158"/>
      <c r="D1669" s="156" t="s">
        <v>228</v>
      </c>
      <c r="E1669" s="159" t="s">
        <v>19</v>
      </c>
      <c r="F1669" s="160" t="s">
        <v>195</v>
      </c>
      <c r="H1669" s="161">
        <v>15</v>
      </c>
      <c r="I1669" s="162"/>
      <c r="L1669" s="158"/>
      <c r="M1669" s="163"/>
      <c r="T1669" s="164"/>
      <c r="AT1669" s="159" t="s">
        <v>228</v>
      </c>
      <c r="AU1669" s="159" t="s">
        <v>82</v>
      </c>
      <c r="AV1669" s="12" t="s">
        <v>82</v>
      </c>
      <c r="AW1669" s="12" t="s">
        <v>35</v>
      </c>
      <c r="AX1669" s="12" t="s">
        <v>78</v>
      </c>
      <c r="AY1669" s="159" t="s">
        <v>141</v>
      </c>
    </row>
    <row r="1670" spans="2:65" s="12" customFormat="1" ht="11.25">
      <c r="B1670" s="158"/>
      <c r="D1670" s="156" t="s">
        <v>228</v>
      </c>
      <c r="F1670" s="160" t="s">
        <v>3376</v>
      </c>
      <c r="H1670" s="161">
        <v>15.6</v>
      </c>
      <c r="I1670" s="162"/>
      <c r="L1670" s="158"/>
      <c r="M1670" s="163"/>
      <c r="T1670" s="164"/>
      <c r="AT1670" s="159" t="s">
        <v>228</v>
      </c>
      <c r="AU1670" s="159" t="s">
        <v>82</v>
      </c>
      <c r="AV1670" s="12" t="s">
        <v>82</v>
      </c>
      <c r="AW1670" s="12" t="s">
        <v>4</v>
      </c>
      <c r="AX1670" s="12" t="s">
        <v>78</v>
      </c>
      <c r="AY1670" s="159" t="s">
        <v>141</v>
      </c>
    </row>
    <row r="1671" spans="2:65" s="1" customFormat="1" ht="49.15" customHeight="1">
      <c r="B1671" s="32"/>
      <c r="C1671" s="126" t="s">
        <v>3377</v>
      </c>
      <c r="D1671" s="126" t="s">
        <v>144</v>
      </c>
      <c r="E1671" s="127" t="s">
        <v>3378</v>
      </c>
      <c r="F1671" s="128" t="s">
        <v>3379</v>
      </c>
      <c r="G1671" s="129" t="s">
        <v>171</v>
      </c>
      <c r="H1671" s="130">
        <v>35.42</v>
      </c>
      <c r="I1671" s="131"/>
      <c r="J1671" s="132">
        <f>ROUND(I1671*H1671,2)</f>
        <v>0</v>
      </c>
      <c r="K1671" s="133"/>
      <c r="L1671" s="32"/>
      <c r="M1671" s="134" t="s">
        <v>19</v>
      </c>
      <c r="N1671" s="135" t="s">
        <v>45</v>
      </c>
      <c r="P1671" s="136">
        <f>O1671*H1671</f>
        <v>0</v>
      </c>
      <c r="Q1671" s="136">
        <v>2.3800000000000002E-3</v>
      </c>
      <c r="R1671" s="136">
        <f>Q1671*H1671</f>
        <v>8.4299600000000016E-2</v>
      </c>
      <c r="S1671" s="136">
        <v>0</v>
      </c>
      <c r="T1671" s="137">
        <f>S1671*H1671</f>
        <v>0</v>
      </c>
      <c r="AR1671" s="138" t="s">
        <v>172</v>
      </c>
      <c r="AT1671" s="138" t="s">
        <v>144</v>
      </c>
      <c r="AU1671" s="138" t="s">
        <v>82</v>
      </c>
      <c r="AY1671" s="17" t="s">
        <v>141</v>
      </c>
      <c r="BE1671" s="139">
        <f>IF(N1671="základní",J1671,0)</f>
        <v>0</v>
      </c>
      <c r="BF1671" s="139">
        <f>IF(N1671="snížená",J1671,0)</f>
        <v>0</v>
      </c>
      <c r="BG1671" s="139">
        <f>IF(N1671="zákl. přenesená",J1671,0)</f>
        <v>0</v>
      </c>
      <c r="BH1671" s="139">
        <f>IF(N1671="sníž. přenesená",J1671,0)</f>
        <v>0</v>
      </c>
      <c r="BI1671" s="139">
        <f>IF(N1671="nulová",J1671,0)</f>
        <v>0</v>
      </c>
      <c r="BJ1671" s="17" t="s">
        <v>82</v>
      </c>
      <c r="BK1671" s="139">
        <f>ROUND(I1671*H1671,2)</f>
        <v>0</v>
      </c>
      <c r="BL1671" s="17" t="s">
        <v>172</v>
      </c>
      <c r="BM1671" s="138" t="s">
        <v>3380</v>
      </c>
    </row>
    <row r="1672" spans="2:65" s="1" customFormat="1" ht="11.25">
      <c r="B1672" s="32"/>
      <c r="D1672" s="152" t="s">
        <v>224</v>
      </c>
      <c r="F1672" s="153" t="s">
        <v>3381</v>
      </c>
      <c r="I1672" s="154"/>
      <c r="L1672" s="32"/>
      <c r="M1672" s="155"/>
      <c r="T1672" s="53"/>
      <c r="AT1672" s="17" t="s">
        <v>224</v>
      </c>
      <c r="AU1672" s="17" t="s">
        <v>82</v>
      </c>
    </row>
    <row r="1673" spans="2:65" s="12" customFormat="1" ht="11.25">
      <c r="B1673" s="158"/>
      <c r="D1673" s="156" t="s">
        <v>228</v>
      </c>
      <c r="E1673" s="159" t="s">
        <v>19</v>
      </c>
      <c r="F1673" s="160" t="s">
        <v>3382</v>
      </c>
      <c r="H1673" s="161">
        <v>3.42</v>
      </c>
      <c r="I1673" s="162"/>
      <c r="L1673" s="158"/>
      <c r="M1673" s="163"/>
      <c r="T1673" s="164"/>
      <c r="AT1673" s="159" t="s">
        <v>228</v>
      </c>
      <c r="AU1673" s="159" t="s">
        <v>82</v>
      </c>
      <c r="AV1673" s="12" t="s">
        <v>82</v>
      </c>
      <c r="AW1673" s="12" t="s">
        <v>35</v>
      </c>
      <c r="AX1673" s="12" t="s">
        <v>73</v>
      </c>
      <c r="AY1673" s="159" t="s">
        <v>141</v>
      </c>
    </row>
    <row r="1674" spans="2:65" s="12" customFormat="1" ht="11.25">
      <c r="B1674" s="158"/>
      <c r="D1674" s="156" t="s">
        <v>228</v>
      </c>
      <c r="E1674" s="159" t="s">
        <v>19</v>
      </c>
      <c r="F1674" s="160" t="s">
        <v>3383</v>
      </c>
      <c r="H1674" s="161">
        <v>32</v>
      </c>
      <c r="I1674" s="162"/>
      <c r="L1674" s="158"/>
      <c r="M1674" s="163"/>
      <c r="T1674" s="164"/>
      <c r="AT1674" s="159" t="s">
        <v>228</v>
      </c>
      <c r="AU1674" s="159" t="s">
        <v>82</v>
      </c>
      <c r="AV1674" s="12" t="s">
        <v>82</v>
      </c>
      <c r="AW1674" s="12" t="s">
        <v>35</v>
      </c>
      <c r="AX1674" s="12" t="s">
        <v>73</v>
      </c>
      <c r="AY1674" s="159" t="s">
        <v>141</v>
      </c>
    </row>
    <row r="1675" spans="2:65" s="13" customFormat="1" ht="11.25">
      <c r="B1675" s="165"/>
      <c r="D1675" s="156" t="s">
        <v>228</v>
      </c>
      <c r="E1675" s="166" t="s">
        <v>19</v>
      </c>
      <c r="F1675" s="167" t="s">
        <v>256</v>
      </c>
      <c r="H1675" s="168">
        <v>35.42</v>
      </c>
      <c r="I1675" s="169"/>
      <c r="L1675" s="165"/>
      <c r="M1675" s="170"/>
      <c r="T1675" s="171"/>
      <c r="AT1675" s="166" t="s">
        <v>228</v>
      </c>
      <c r="AU1675" s="166" t="s">
        <v>82</v>
      </c>
      <c r="AV1675" s="13" t="s">
        <v>95</v>
      </c>
      <c r="AW1675" s="13" t="s">
        <v>35</v>
      </c>
      <c r="AX1675" s="13" t="s">
        <v>78</v>
      </c>
      <c r="AY1675" s="166" t="s">
        <v>141</v>
      </c>
    </row>
    <row r="1676" spans="2:65" s="1" customFormat="1" ht="16.5" customHeight="1">
      <c r="B1676" s="32"/>
      <c r="C1676" s="172" t="s">
        <v>3384</v>
      </c>
      <c r="D1676" s="172" t="s">
        <v>258</v>
      </c>
      <c r="E1676" s="173" t="s">
        <v>3385</v>
      </c>
      <c r="F1676" s="174" t="s">
        <v>3386</v>
      </c>
      <c r="G1676" s="175" t="s">
        <v>171</v>
      </c>
      <c r="H1676" s="176">
        <v>36.837000000000003</v>
      </c>
      <c r="I1676" s="177"/>
      <c r="J1676" s="178">
        <f>ROUND(I1676*H1676,2)</f>
        <v>0</v>
      </c>
      <c r="K1676" s="179"/>
      <c r="L1676" s="180"/>
      <c r="M1676" s="181" t="s">
        <v>19</v>
      </c>
      <c r="N1676" s="182" t="s">
        <v>45</v>
      </c>
      <c r="P1676" s="136">
        <f>O1676*H1676</f>
        <v>0</v>
      </c>
      <c r="Q1676" s="136">
        <v>8.9999999999999993E-3</v>
      </c>
      <c r="R1676" s="136">
        <f>Q1676*H1676</f>
        <v>0.33153300000000002</v>
      </c>
      <c r="S1676" s="136">
        <v>0</v>
      </c>
      <c r="T1676" s="137">
        <f>S1676*H1676</f>
        <v>0</v>
      </c>
      <c r="AR1676" s="138" t="s">
        <v>201</v>
      </c>
      <c r="AT1676" s="138" t="s">
        <v>258</v>
      </c>
      <c r="AU1676" s="138" t="s">
        <v>82</v>
      </c>
      <c r="AY1676" s="17" t="s">
        <v>141</v>
      </c>
      <c r="BE1676" s="139">
        <f>IF(N1676="základní",J1676,0)</f>
        <v>0</v>
      </c>
      <c r="BF1676" s="139">
        <f>IF(N1676="snížená",J1676,0)</f>
        <v>0</v>
      </c>
      <c r="BG1676" s="139">
        <f>IF(N1676="zákl. přenesená",J1676,0)</f>
        <v>0</v>
      </c>
      <c r="BH1676" s="139">
        <f>IF(N1676="sníž. přenesená",J1676,0)</f>
        <v>0</v>
      </c>
      <c r="BI1676" s="139">
        <f>IF(N1676="nulová",J1676,0)</f>
        <v>0</v>
      </c>
      <c r="BJ1676" s="17" t="s">
        <v>82</v>
      </c>
      <c r="BK1676" s="139">
        <f>ROUND(I1676*H1676,2)</f>
        <v>0</v>
      </c>
      <c r="BL1676" s="17" t="s">
        <v>172</v>
      </c>
      <c r="BM1676" s="138" t="s">
        <v>3387</v>
      </c>
    </row>
    <row r="1677" spans="2:65" s="12" customFormat="1" ht="11.25">
      <c r="B1677" s="158"/>
      <c r="D1677" s="156" t="s">
        <v>228</v>
      </c>
      <c r="F1677" s="160" t="s">
        <v>3388</v>
      </c>
      <c r="H1677" s="161">
        <v>36.837000000000003</v>
      </c>
      <c r="I1677" s="162"/>
      <c r="L1677" s="158"/>
      <c r="M1677" s="163"/>
      <c r="T1677" s="164"/>
      <c r="AT1677" s="159" t="s">
        <v>228</v>
      </c>
      <c r="AU1677" s="159" t="s">
        <v>82</v>
      </c>
      <c r="AV1677" s="12" t="s">
        <v>82</v>
      </c>
      <c r="AW1677" s="12" t="s">
        <v>4</v>
      </c>
      <c r="AX1677" s="12" t="s">
        <v>78</v>
      </c>
      <c r="AY1677" s="159" t="s">
        <v>141</v>
      </c>
    </row>
    <row r="1678" spans="2:65" s="1" customFormat="1" ht="24.2" customHeight="1">
      <c r="B1678" s="32"/>
      <c r="C1678" s="126" t="s">
        <v>3389</v>
      </c>
      <c r="D1678" s="126" t="s">
        <v>144</v>
      </c>
      <c r="E1678" s="127" t="s">
        <v>3390</v>
      </c>
      <c r="F1678" s="128" t="s">
        <v>3391</v>
      </c>
      <c r="G1678" s="129" t="s">
        <v>162</v>
      </c>
      <c r="H1678" s="130">
        <v>21.3</v>
      </c>
      <c r="I1678" s="131"/>
      <c r="J1678" s="132">
        <f>ROUND(I1678*H1678,2)</f>
        <v>0</v>
      </c>
      <c r="K1678" s="133"/>
      <c r="L1678" s="32"/>
      <c r="M1678" s="134" t="s">
        <v>19</v>
      </c>
      <c r="N1678" s="135" t="s">
        <v>45</v>
      </c>
      <c r="P1678" s="136">
        <f>O1678*H1678</f>
        <v>0</v>
      </c>
      <c r="Q1678" s="136">
        <v>0</v>
      </c>
      <c r="R1678" s="136">
        <f>Q1678*H1678</f>
        <v>0</v>
      </c>
      <c r="S1678" s="136">
        <v>0</v>
      </c>
      <c r="T1678" s="137">
        <f>S1678*H1678</f>
        <v>0</v>
      </c>
      <c r="AR1678" s="138" t="s">
        <v>172</v>
      </c>
      <c r="AT1678" s="138" t="s">
        <v>144</v>
      </c>
      <c r="AU1678" s="138" t="s">
        <v>82</v>
      </c>
      <c r="AY1678" s="17" t="s">
        <v>141</v>
      </c>
      <c r="BE1678" s="139">
        <f>IF(N1678="základní",J1678,0)</f>
        <v>0</v>
      </c>
      <c r="BF1678" s="139">
        <f>IF(N1678="snížená",J1678,0)</f>
        <v>0</v>
      </c>
      <c r="BG1678" s="139">
        <f>IF(N1678="zákl. přenesená",J1678,0)</f>
        <v>0</v>
      </c>
      <c r="BH1678" s="139">
        <f>IF(N1678="sníž. přenesená",J1678,0)</f>
        <v>0</v>
      </c>
      <c r="BI1678" s="139">
        <f>IF(N1678="nulová",J1678,0)</f>
        <v>0</v>
      </c>
      <c r="BJ1678" s="17" t="s">
        <v>82</v>
      </c>
      <c r="BK1678" s="139">
        <f>ROUND(I1678*H1678,2)</f>
        <v>0</v>
      </c>
      <c r="BL1678" s="17" t="s">
        <v>172</v>
      </c>
      <c r="BM1678" s="138" t="s">
        <v>3392</v>
      </c>
    </row>
    <row r="1679" spans="2:65" s="1" customFormat="1" ht="11.25">
      <c r="B1679" s="32"/>
      <c r="D1679" s="152" t="s">
        <v>224</v>
      </c>
      <c r="F1679" s="153" t="s">
        <v>3393</v>
      </c>
      <c r="I1679" s="154"/>
      <c r="L1679" s="32"/>
      <c r="M1679" s="155"/>
      <c r="T1679" s="53"/>
      <c r="AT1679" s="17" t="s">
        <v>224</v>
      </c>
      <c r="AU1679" s="17" t="s">
        <v>82</v>
      </c>
    </row>
    <row r="1680" spans="2:65" s="14" customFormat="1" ht="11.25">
      <c r="B1680" s="183"/>
      <c r="D1680" s="156" t="s">
        <v>228</v>
      </c>
      <c r="E1680" s="184" t="s">
        <v>19</v>
      </c>
      <c r="F1680" s="185" t="s">
        <v>3394</v>
      </c>
      <c r="H1680" s="184" t="s">
        <v>19</v>
      </c>
      <c r="I1680" s="186"/>
      <c r="L1680" s="183"/>
      <c r="M1680" s="187"/>
      <c r="T1680" s="188"/>
      <c r="AT1680" s="184" t="s">
        <v>228</v>
      </c>
      <c r="AU1680" s="184" t="s">
        <v>82</v>
      </c>
      <c r="AV1680" s="14" t="s">
        <v>78</v>
      </c>
      <c r="AW1680" s="14" t="s">
        <v>35</v>
      </c>
      <c r="AX1680" s="14" t="s">
        <v>73</v>
      </c>
      <c r="AY1680" s="184" t="s">
        <v>141</v>
      </c>
    </row>
    <row r="1681" spans="2:65" s="12" customFormat="1" ht="11.25">
      <c r="B1681" s="158"/>
      <c r="D1681" s="156" t="s">
        <v>228</v>
      </c>
      <c r="E1681" s="159" t="s">
        <v>19</v>
      </c>
      <c r="F1681" s="160" t="s">
        <v>3395</v>
      </c>
      <c r="H1681" s="161">
        <v>15.6</v>
      </c>
      <c r="I1681" s="162"/>
      <c r="L1681" s="158"/>
      <c r="M1681" s="163"/>
      <c r="T1681" s="164"/>
      <c r="AT1681" s="159" t="s">
        <v>228</v>
      </c>
      <c r="AU1681" s="159" t="s">
        <v>82</v>
      </c>
      <c r="AV1681" s="12" t="s">
        <v>82</v>
      </c>
      <c r="AW1681" s="12" t="s">
        <v>35</v>
      </c>
      <c r="AX1681" s="12" t="s">
        <v>73</v>
      </c>
      <c r="AY1681" s="159" t="s">
        <v>141</v>
      </c>
    </row>
    <row r="1682" spans="2:65" s="12" customFormat="1" ht="11.25">
      <c r="B1682" s="158"/>
      <c r="D1682" s="156" t="s">
        <v>228</v>
      </c>
      <c r="E1682" s="159" t="s">
        <v>19</v>
      </c>
      <c r="F1682" s="160" t="s">
        <v>3396</v>
      </c>
      <c r="H1682" s="161">
        <v>5.6669999999999998</v>
      </c>
      <c r="I1682" s="162"/>
      <c r="L1682" s="158"/>
      <c r="M1682" s="163"/>
      <c r="T1682" s="164"/>
      <c r="AT1682" s="159" t="s">
        <v>228</v>
      </c>
      <c r="AU1682" s="159" t="s">
        <v>82</v>
      </c>
      <c r="AV1682" s="12" t="s">
        <v>82</v>
      </c>
      <c r="AW1682" s="12" t="s">
        <v>35</v>
      </c>
      <c r="AX1682" s="12" t="s">
        <v>73</v>
      </c>
      <c r="AY1682" s="159" t="s">
        <v>141</v>
      </c>
    </row>
    <row r="1683" spans="2:65" s="13" customFormat="1" ht="11.25">
      <c r="B1683" s="165"/>
      <c r="D1683" s="156" t="s">
        <v>228</v>
      </c>
      <c r="E1683" s="166" t="s">
        <v>19</v>
      </c>
      <c r="F1683" s="167" t="s">
        <v>256</v>
      </c>
      <c r="H1683" s="168">
        <v>21.266999999999999</v>
      </c>
      <c r="I1683" s="169"/>
      <c r="L1683" s="165"/>
      <c r="M1683" s="170"/>
      <c r="T1683" s="171"/>
      <c r="AT1683" s="166" t="s">
        <v>228</v>
      </c>
      <c r="AU1683" s="166" t="s">
        <v>82</v>
      </c>
      <c r="AV1683" s="13" t="s">
        <v>95</v>
      </c>
      <c r="AW1683" s="13" t="s">
        <v>35</v>
      </c>
      <c r="AX1683" s="13" t="s">
        <v>73</v>
      </c>
      <c r="AY1683" s="166" t="s">
        <v>141</v>
      </c>
    </row>
    <row r="1684" spans="2:65" s="12" customFormat="1" ht="11.25">
      <c r="B1684" s="158"/>
      <c r="D1684" s="156" t="s">
        <v>228</v>
      </c>
      <c r="E1684" s="159" t="s">
        <v>19</v>
      </c>
      <c r="F1684" s="160" t="s">
        <v>257</v>
      </c>
      <c r="H1684" s="161">
        <v>21.3</v>
      </c>
      <c r="I1684" s="162"/>
      <c r="L1684" s="158"/>
      <c r="M1684" s="163"/>
      <c r="T1684" s="164"/>
      <c r="AT1684" s="159" t="s">
        <v>228</v>
      </c>
      <c r="AU1684" s="159" t="s">
        <v>82</v>
      </c>
      <c r="AV1684" s="12" t="s">
        <v>82</v>
      </c>
      <c r="AW1684" s="12" t="s">
        <v>35</v>
      </c>
      <c r="AX1684" s="12" t="s">
        <v>78</v>
      </c>
      <c r="AY1684" s="159" t="s">
        <v>141</v>
      </c>
    </row>
    <row r="1685" spans="2:65" s="1" customFormat="1" ht="24.2" customHeight="1">
      <c r="B1685" s="32"/>
      <c r="C1685" s="126" t="s">
        <v>3397</v>
      </c>
      <c r="D1685" s="126" t="s">
        <v>144</v>
      </c>
      <c r="E1685" s="127" t="s">
        <v>3398</v>
      </c>
      <c r="F1685" s="128" t="s">
        <v>3399</v>
      </c>
      <c r="G1685" s="129" t="s">
        <v>162</v>
      </c>
      <c r="H1685" s="130">
        <v>21.3</v>
      </c>
      <c r="I1685" s="131"/>
      <c r="J1685" s="132">
        <f>ROUND(I1685*H1685,2)</f>
        <v>0</v>
      </c>
      <c r="K1685" s="133"/>
      <c r="L1685" s="32"/>
      <c r="M1685" s="134" t="s">
        <v>19</v>
      </c>
      <c r="N1685" s="135" t="s">
        <v>45</v>
      </c>
      <c r="P1685" s="136">
        <f>O1685*H1685</f>
        <v>0</v>
      </c>
      <c r="Q1685" s="136">
        <v>2.5000000000000001E-4</v>
      </c>
      <c r="R1685" s="136">
        <f>Q1685*H1685</f>
        <v>5.3249999999999999E-3</v>
      </c>
      <c r="S1685" s="136">
        <v>0</v>
      </c>
      <c r="T1685" s="137">
        <f>S1685*H1685</f>
        <v>0</v>
      </c>
      <c r="AR1685" s="138" t="s">
        <v>172</v>
      </c>
      <c r="AT1685" s="138" t="s">
        <v>144</v>
      </c>
      <c r="AU1685" s="138" t="s">
        <v>82</v>
      </c>
      <c r="AY1685" s="17" t="s">
        <v>141</v>
      </c>
      <c r="BE1685" s="139">
        <f>IF(N1685="základní",J1685,0)</f>
        <v>0</v>
      </c>
      <c r="BF1685" s="139">
        <f>IF(N1685="snížená",J1685,0)</f>
        <v>0</v>
      </c>
      <c r="BG1685" s="139">
        <f>IF(N1685="zákl. přenesená",J1685,0)</f>
        <v>0</v>
      </c>
      <c r="BH1685" s="139">
        <f>IF(N1685="sníž. přenesená",J1685,0)</f>
        <v>0</v>
      </c>
      <c r="BI1685" s="139">
        <f>IF(N1685="nulová",J1685,0)</f>
        <v>0</v>
      </c>
      <c r="BJ1685" s="17" t="s">
        <v>82</v>
      </c>
      <c r="BK1685" s="139">
        <f>ROUND(I1685*H1685,2)</f>
        <v>0</v>
      </c>
      <c r="BL1685" s="17" t="s">
        <v>172</v>
      </c>
      <c r="BM1685" s="138" t="s">
        <v>3400</v>
      </c>
    </row>
    <row r="1686" spans="2:65" s="1" customFormat="1" ht="11.25">
      <c r="B1686" s="32"/>
      <c r="D1686" s="152" t="s">
        <v>224</v>
      </c>
      <c r="F1686" s="153" t="s">
        <v>3401</v>
      </c>
      <c r="I1686" s="154"/>
      <c r="L1686" s="32"/>
      <c r="M1686" s="155"/>
      <c r="T1686" s="53"/>
      <c r="AT1686" s="17" t="s">
        <v>224</v>
      </c>
      <c r="AU1686" s="17" t="s">
        <v>82</v>
      </c>
    </row>
    <row r="1687" spans="2:65" s="1" customFormat="1" ht="21.75" customHeight="1">
      <c r="B1687" s="32"/>
      <c r="C1687" s="126" t="s">
        <v>3402</v>
      </c>
      <c r="D1687" s="126" t="s">
        <v>144</v>
      </c>
      <c r="E1687" s="127" t="s">
        <v>3403</v>
      </c>
      <c r="F1687" s="128" t="s">
        <v>3404</v>
      </c>
      <c r="G1687" s="129" t="s">
        <v>162</v>
      </c>
      <c r="H1687" s="130">
        <v>21.3</v>
      </c>
      <c r="I1687" s="131"/>
      <c r="J1687" s="132">
        <f>ROUND(I1687*H1687,2)</f>
        <v>0</v>
      </c>
      <c r="K1687" s="133"/>
      <c r="L1687" s="32"/>
      <c r="M1687" s="134" t="s">
        <v>19</v>
      </c>
      <c r="N1687" s="135" t="s">
        <v>45</v>
      </c>
      <c r="P1687" s="136">
        <f>O1687*H1687</f>
        <v>0</v>
      </c>
      <c r="Q1687" s="136">
        <v>2.7999999999999998E-4</v>
      </c>
      <c r="R1687" s="136">
        <f>Q1687*H1687</f>
        <v>5.9639999999999997E-3</v>
      </c>
      <c r="S1687" s="136">
        <v>0</v>
      </c>
      <c r="T1687" s="137">
        <f>S1687*H1687</f>
        <v>0</v>
      </c>
      <c r="AR1687" s="138" t="s">
        <v>172</v>
      </c>
      <c r="AT1687" s="138" t="s">
        <v>144</v>
      </c>
      <c r="AU1687" s="138" t="s">
        <v>82</v>
      </c>
      <c r="AY1687" s="17" t="s">
        <v>141</v>
      </c>
      <c r="BE1687" s="139">
        <f>IF(N1687="základní",J1687,0)</f>
        <v>0</v>
      </c>
      <c r="BF1687" s="139">
        <f>IF(N1687="snížená",J1687,0)</f>
        <v>0</v>
      </c>
      <c r="BG1687" s="139">
        <f>IF(N1687="zákl. přenesená",J1687,0)</f>
        <v>0</v>
      </c>
      <c r="BH1687" s="139">
        <f>IF(N1687="sníž. přenesená",J1687,0)</f>
        <v>0</v>
      </c>
      <c r="BI1687" s="139">
        <f>IF(N1687="nulová",J1687,0)</f>
        <v>0</v>
      </c>
      <c r="BJ1687" s="17" t="s">
        <v>82</v>
      </c>
      <c r="BK1687" s="139">
        <f>ROUND(I1687*H1687,2)</f>
        <v>0</v>
      </c>
      <c r="BL1687" s="17" t="s">
        <v>172</v>
      </c>
      <c r="BM1687" s="138" t="s">
        <v>3405</v>
      </c>
    </row>
    <row r="1688" spans="2:65" s="1" customFormat="1" ht="11.25">
      <c r="B1688" s="32"/>
      <c r="D1688" s="152" t="s">
        <v>224</v>
      </c>
      <c r="F1688" s="153" t="s">
        <v>3406</v>
      </c>
      <c r="I1688" s="154"/>
      <c r="L1688" s="32"/>
      <c r="M1688" s="155"/>
      <c r="T1688" s="53"/>
      <c r="AT1688" s="17" t="s">
        <v>224</v>
      </c>
      <c r="AU1688" s="17" t="s">
        <v>82</v>
      </c>
    </row>
    <row r="1689" spans="2:65" s="1" customFormat="1" ht="66.75" customHeight="1">
      <c r="B1689" s="32"/>
      <c r="C1689" s="126" t="s">
        <v>3407</v>
      </c>
      <c r="D1689" s="126" t="s">
        <v>144</v>
      </c>
      <c r="E1689" s="127" t="s">
        <v>3408</v>
      </c>
      <c r="F1689" s="128" t="s">
        <v>3409</v>
      </c>
      <c r="G1689" s="129" t="s">
        <v>261</v>
      </c>
      <c r="H1689" s="130">
        <v>1.8160000000000001</v>
      </c>
      <c r="I1689" s="131"/>
      <c r="J1689" s="132">
        <f>ROUND(I1689*H1689,2)</f>
        <v>0</v>
      </c>
      <c r="K1689" s="133"/>
      <c r="L1689" s="32"/>
      <c r="M1689" s="134" t="s">
        <v>19</v>
      </c>
      <c r="N1689" s="135" t="s">
        <v>45</v>
      </c>
      <c r="P1689" s="136">
        <f>O1689*H1689</f>
        <v>0</v>
      </c>
      <c r="Q1689" s="136">
        <v>0</v>
      </c>
      <c r="R1689" s="136">
        <f>Q1689*H1689</f>
        <v>0</v>
      </c>
      <c r="S1689" s="136">
        <v>0</v>
      </c>
      <c r="T1689" s="137">
        <f>S1689*H1689</f>
        <v>0</v>
      </c>
      <c r="AR1689" s="138" t="s">
        <v>172</v>
      </c>
      <c r="AT1689" s="138" t="s">
        <v>144</v>
      </c>
      <c r="AU1689" s="138" t="s">
        <v>82</v>
      </c>
      <c r="AY1689" s="17" t="s">
        <v>141</v>
      </c>
      <c r="BE1689" s="139">
        <f>IF(N1689="základní",J1689,0)</f>
        <v>0</v>
      </c>
      <c r="BF1689" s="139">
        <f>IF(N1689="snížená",J1689,0)</f>
        <v>0</v>
      </c>
      <c r="BG1689" s="139">
        <f>IF(N1689="zákl. přenesená",J1689,0)</f>
        <v>0</v>
      </c>
      <c r="BH1689" s="139">
        <f>IF(N1689="sníž. přenesená",J1689,0)</f>
        <v>0</v>
      </c>
      <c r="BI1689" s="139">
        <f>IF(N1689="nulová",J1689,0)</f>
        <v>0</v>
      </c>
      <c r="BJ1689" s="17" t="s">
        <v>82</v>
      </c>
      <c r="BK1689" s="139">
        <f>ROUND(I1689*H1689,2)</f>
        <v>0</v>
      </c>
      <c r="BL1689" s="17" t="s">
        <v>172</v>
      </c>
      <c r="BM1689" s="138" t="s">
        <v>3410</v>
      </c>
    </row>
    <row r="1690" spans="2:65" s="1" customFormat="1" ht="11.25">
      <c r="B1690" s="32"/>
      <c r="D1690" s="152" t="s">
        <v>224</v>
      </c>
      <c r="F1690" s="153" t="s">
        <v>3411</v>
      </c>
      <c r="I1690" s="154"/>
      <c r="L1690" s="32"/>
      <c r="M1690" s="155"/>
      <c r="T1690" s="53"/>
      <c r="AT1690" s="17" t="s">
        <v>224</v>
      </c>
      <c r="AU1690" s="17" t="s">
        <v>82</v>
      </c>
    </row>
    <row r="1691" spans="2:65" s="10" customFormat="1" ht="22.9" customHeight="1">
      <c r="B1691" s="116"/>
      <c r="D1691" s="117" t="s">
        <v>72</v>
      </c>
      <c r="E1691" s="150" t="s">
        <v>3412</v>
      </c>
      <c r="F1691" s="150" t="s">
        <v>3413</v>
      </c>
      <c r="I1691" s="119"/>
      <c r="J1691" s="151">
        <f>BK1691</f>
        <v>0</v>
      </c>
      <c r="L1691" s="116"/>
      <c r="M1691" s="121"/>
      <c r="P1691" s="122">
        <f>SUM(P1692:P1756)</f>
        <v>0</v>
      </c>
      <c r="R1691" s="122">
        <f>SUM(R1692:R1756)</f>
        <v>1.0048600000000001</v>
      </c>
      <c r="T1691" s="123">
        <f>SUM(T1692:T1756)</f>
        <v>0.454175</v>
      </c>
      <c r="AR1691" s="117" t="s">
        <v>82</v>
      </c>
      <c r="AT1691" s="124" t="s">
        <v>72</v>
      </c>
      <c r="AU1691" s="124" t="s">
        <v>78</v>
      </c>
      <c r="AY1691" s="117" t="s">
        <v>141</v>
      </c>
      <c r="BK1691" s="125">
        <f>SUM(BK1692:BK1756)</f>
        <v>0</v>
      </c>
    </row>
    <row r="1692" spans="2:65" s="1" customFormat="1" ht="24.2" customHeight="1">
      <c r="B1692" s="32"/>
      <c r="C1692" s="126" t="s">
        <v>3414</v>
      </c>
      <c r="D1692" s="126" t="s">
        <v>144</v>
      </c>
      <c r="E1692" s="127" t="s">
        <v>3415</v>
      </c>
      <c r="F1692" s="128" t="s">
        <v>3416</v>
      </c>
      <c r="G1692" s="129" t="s">
        <v>162</v>
      </c>
      <c r="H1692" s="130">
        <v>167.87</v>
      </c>
      <c r="I1692" s="131"/>
      <c r="J1692" s="132">
        <f>ROUND(I1692*H1692,2)</f>
        <v>0</v>
      </c>
      <c r="K1692" s="133"/>
      <c r="L1692" s="32"/>
      <c r="M1692" s="134" t="s">
        <v>19</v>
      </c>
      <c r="N1692" s="135" t="s">
        <v>45</v>
      </c>
      <c r="P1692" s="136">
        <f>O1692*H1692</f>
        <v>0</v>
      </c>
      <c r="Q1692" s="136">
        <v>0</v>
      </c>
      <c r="R1692" s="136">
        <f>Q1692*H1692</f>
        <v>0</v>
      </c>
      <c r="S1692" s="136">
        <v>2.5000000000000001E-3</v>
      </c>
      <c r="T1692" s="137">
        <f>S1692*H1692</f>
        <v>0.41967500000000002</v>
      </c>
      <c r="AR1692" s="138" t="s">
        <v>172</v>
      </c>
      <c r="AT1692" s="138" t="s">
        <v>144</v>
      </c>
      <c r="AU1692" s="138" t="s">
        <v>82</v>
      </c>
      <c r="AY1692" s="17" t="s">
        <v>141</v>
      </c>
      <c r="BE1692" s="139">
        <f>IF(N1692="základní",J1692,0)</f>
        <v>0</v>
      </c>
      <c r="BF1692" s="139">
        <f>IF(N1692="snížená",J1692,0)</f>
        <v>0</v>
      </c>
      <c r="BG1692" s="139">
        <f>IF(N1692="zákl. přenesená",J1692,0)</f>
        <v>0</v>
      </c>
      <c r="BH1692" s="139">
        <f>IF(N1692="sníž. přenesená",J1692,0)</f>
        <v>0</v>
      </c>
      <c r="BI1692" s="139">
        <f>IF(N1692="nulová",J1692,0)</f>
        <v>0</v>
      </c>
      <c r="BJ1692" s="17" t="s">
        <v>82</v>
      </c>
      <c r="BK1692" s="139">
        <f>ROUND(I1692*H1692,2)</f>
        <v>0</v>
      </c>
      <c r="BL1692" s="17" t="s">
        <v>172</v>
      </c>
      <c r="BM1692" s="138" t="s">
        <v>3417</v>
      </c>
    </row>
    <row r="1693" spans="2:65" s="1" customFormat="1" ht="11.25">
      <c r="B1693" s="32"/>
      <c r="D1693" s="152" t="s">
        <v>224</v>
      </c>
      <c r="F1693" s="153" t="s">
        <v>3418</v>
      </c>
      <c r="I1693" s="154"/>
      <c r="L1693" s="32"/>
      <c r="M1693" s="155"/>
      <c r="T1693" s="53"/>
      <c r="AT1693" s="17" t="s">
        <v>224</v>
      </c>
      <c r="AU1693" s="17" t="s">
        <v>82</v>
      </c>
    </row>
    <row r="1694" spans="2:65" s="12" customFormat="1" ht="11.25">
      <c r="B1694" s="158"/>
      <c r="D1694" s="156" t="s">
        <v>228</v>
      </c>
      <c r="E1694" s="159" t="s">
        <v>19</v>
      </c>
      <c r="F1694" s="160" t="s">
        <v>3419</v>
      </c>
      <c r="H1694" s="161">
        <v>13.59</v>
      </c>
      <c r="I1694" s="162"/>
      <c r="L1694" s="158"/>
      <c r="M1694" s="163"/>
      <c r="T1694" s="164"/>
      <c r="AT1694" s="159" t="s">
        <v>228</v>
      </c>
      <c r="AU1694" s="159" t="s">
        <v>82</v>
      </c>
      <c r="AV1694" s="12" t="s">
        <v>82</v>
      </c>
      <c r="AW1694" s="12" t="s">
        <v>35</v>
      </c>
      <c r="AX1694" s="12" t="s">
        <v>73</v>
      </c>
      <c r="AY1694" s="159" t="s">
        <v>141</v>
      </c>
    </row>
    <row r="1695" spans="2:65" s="12" customFormat="1" ht="11.25">
      <c r="B1695" s="158"/>
      <c r="D1695" s="156" t="s">
        <v>228</v>
      </c>
      <c r="E1695" s="159" t="s">
        <v>19</v>
      </c>
      <c r="F1695" s="160" t="s">
        <v>3420</v>
      </c>
      <c r="H1695" s="161">
        <v>15.96</v>
      </c>
      <c r="I1695" s="162"/>
      <c r="L1695" s="158"/>
      <c r="M1695" s="163"/>
      <c r="T1695" s="164"/>
      <c r="AT1695" s="159" t="s">
        <v>228</v>
      </c>
      <c r="AU1695" s="159" t="s">
        <v>82</v>
      </c>
      <c r="AV1695" s="12" t="s">
        <v>82</v>
      </c>
      <c r="AW1695" s="12" t="s">
        <v>35</v>
      </c>
      <c r="AX1695" s="12" t="s">
        <v>73</v>
      </c>
      <c r="AY1695" s="159" t="s">
        <v>141</v>
      </c>
    </row>
    <row r="1696" spans="2:65" s="12" customFormat="1" ht="11.25">
      <c r="B1696" s="158"/>
      <c r="D1696" s="156" t="s">
        <v>228</v>
      </c>
      <c r="E1696" s="159" t="s">
        <v>19</v>
      </c>
      <c r="F1696" s="160" t="s">
        <v>3421</v>
      </c>
      <c r="H1696" s="161">
        <v>3.32</v>
      </c>
      <c r="I1696" s="162"/>
      <c r="L1696" s="158"/>
      <c r="M1696" s="163"/>
      <c r="T1696" s="164"/>
      <c r="AT1696" s="159" t="s">
        <v>228</v>
      </c>
      <c r="AU1696" s="159" t="s">
        <v>82</v>
      </c>
      <c r="AV1696" s="12" t="s">
        <v>82</v>
      </c>
      <c r="AW1696" s="12" t="s">
        <v>35</v>
      </c>
      <c r="AX1696" s="12" t="s">
        <v>73</v>
      </c>
      <c r="AY1696" s="159" t="s">
        <v>141</v>
      </c>
    </row>
    <row r="1697" spans="2:65" s="12" customFormat="1" ht="11.25">
      <c r="B1697" s="158"/>
      <c r="D1697" s="156" t="s">
        <v>228</v>
      </c>
      <c r="E1697" s="159" t="s">
        <v>19</v>
      </c>
      <c r="F1697" s="160" t="s">
        <v>3422</v>
      </c>
      <c r="H1697" s="161">
        <v>23.57</v>
      </c>
      <c r="I1697" s="162"/>
      <c r="L1697" s="158"/>
      <c r="M1697" s="163"/>
      <c r="T1697" s="164"/>
      <c r="AT1697" s="159" t="s">
        <v>228</v>
      </c>
      <c r="AU1697" s="159" t="s">
        <v>82</v>
      </c>
      <c r="AV1697" s="12" t="s">
        <v>82</v>
      </c>
      <c r="AW1697" s="12" t="s">
        <v>35</v>
      </c>
      <c r="AX1697" s="12" t="s">
        <v>73</v>
      </c>
      <c r="AY1697" s="159" t="s">
        <v>141</v>
      </c>
    </row>
    <row r="1698" spans="2:65" s="12" customFormat="1" ht="11.25">
      <c r="B1698" s="158"/>
      <c r="D1698" s="156" t="s">
        <v>228</v>
      </c>
      <c r="E1698" s="159" t="s">
        <v>19</v>
      </c>
      <c r="F1698" s="160" t="s">
        <v>3423</v>
      </c>
      <c r="H1698" s="161">
        <v>25.58</v>
      </c>
      <c r="I1698" s="162"/>
      <c r="L1698" s="158"/>
      <c r="M1698" s="163"/>
      <c r="T1698" s="164"/>
      <c r="AT1698" s="159" t="s">
        <v>228</v>
      </c>
      <c r="AU1698" s="159" t="s">
        <v>82</v>
      </c>
      <c r="AV1698" s="12" t="s">
        <v>82</v>
      </c>
      <c r="AW1698" s="12" t="s">
        <v>35</v>
      </c>
      <c r="AX1698" s="12" t="s">
        <v>73</v>
      </c>
      <c r="AY1698" s="159" t="s">
        <v>141</v>
      </c>
    </row>
    <row r="1699" spans="2:65" s="12" customFormat="1" ht="11.25">
      <c r="B1699" s="158"/>
      <c r="D1699" s="156" t="s">
        <v>228</v>
      </c>
      <c r="E1699" s="159" t="s">
        <v>19</v>
      </c>
      <c r="F1699" s="160" t="s">
        <v>3424</v>
      </c>
      <c r="H1699" s="161">
        <v>19.71</v>
      </c>
      <c r="I1699" s="162"/>
      <c r="L1699" s="158"/>
      <c r="M1699" s="163"/>
      <c r="T1699" s="164"/>
      <c r="AT1699" s="159" t="s">
        <v>228</v>
      </c>
      <c r="AU1699" s="159" t="s">
        <v>82</v>
      </c>
      <c r="AV1699" s="12" t="s">
        <v>82</v>
      </c>
      <c r="AW1699" s="12" t="s">
        <v>35</v>
      </c>
      <c r="AX1699" s="12" t="s">
        <v>73</v>
      </c>
      <c r="AY1699" s="159" t="s">
        <v>141</v>
      </c>
    </row>
    <row r="1700" spans="2:65" s="12" customFormat="1" ht="11.25">
      <c r="B1700" s="158"/>
      <c r="D1700" s="156" t="s">
        <v>228</v>
      </c>
      <c r="E1700" s="159" t="s">
        <v>19</v>
      </c>
      <c r="F1700" s="160" t="s">
        <v>3425</v>
      </c>
      <c r="H1700" s="161">
        <v>22.78</v>
      </c>
      <c r="I1700" s="162"/>
      <c r="L1700" s="158"/>
      <c r="M1700" s="163"/>
      <c r="T1700" s="164"/>
      <c r="AT1700" s="159" t="s">
        <v>228</v>
      </c>
      <c r="AU1700" s="159" t="s">
        <v>82</v>
      </c>
      <c r="AV1700" s="12" t="s">
        <v>82</v>
      </c>
      <c r="AW1700" s="12" t="s">
        <v>35</v>
      </c>
      <c r="AX1700" s="12" t="s">
        <v>73</v>
      </c>
      <c r="AY1700" s="159" t="s">
        <v>141</v>
      </c>
    </row>
    <row r="1701" spans="2:65" s="12" customFormat="1" ht="11.25">
      <c r="B1701" s="158"/>
      <c r="D1701" s="156" t="s">
        <v>228</v>
      </c>
      <c r="E1701" s="159" t="s">
        <v>19</v>
      </c>
      <c r="F1701" s="160" t="s">
        <v>3426</v>
      </c>
      <c r="H1701" s="161">
        <v>12.32</v>
      </c>
      <c r="I1701" s="162"/>
      <c r="L1701" s="158"/>
      <c r="M1701" s="163"/>
      <c r="T1701" s="164"/>
      <c r="AT1701" s="159" t="s">
        <v>228</v>
      </c>
      <c r="AU1701" s="159" t="s">
        <v>82</v>
      </c>
      <c r="AV1701" s="12" t="s">
        <v>82</v>
      </c>
      <c r="AW1701" s="12" t="s">
        <v>35</v>
      </c>
      <c r="AX1701" s="12" t="s">
        <v>73</v>
      </c>
      <c r="AY1701" s="159" t="s">
        <v>141</v>
      </c>
    </row>
    <row r="1702" spans="2:65" s="12" customFormat="1" ht="11.25">
      <c r="B1702" s="158"/>
      <c r="D1702" s="156" t="s">
        <v>228</v>
      </c>
      <c r="E1702" s="159" t="s">
        <v>19</v>
      </c>
      <c r="F1702" s="160" t="s">
        <v>3427</v>
      </c>
      <c r="H1702" s="161">
        <v>22.98</v>
      </c>
      <c r="I1702" s="162"/>
      <c r="L1702" s="158"/>
      <c r="M1702" s="163"/>
      <c r="T1702" s="164"/>
      <c r="AT1702" s="159" t="s">
        <v>228</v>
      </c>
      <c r="AU1702" s="159" t="s">
        <v>82</v>
      </c>
      <c r="AV1702" s="12" t="s">
        <v>82</v>
      </c>
      <c r="AW1702" s="12" t="s">
        <v>35</v>
      </c>
      <c r="AX1702" s="12" t="s">
        <v>73</v>
      </c>
      <c r="AY1702" s="159" t="s">
        <v>141</v>
      </c>
    </row>
    <row r="1703" spans="2:65" s="12" customFormat="1" ht="11.25">
      <c r="B1703" s="158"/>
      <c r="D1703" s="156" t="s">
        <v>228</v>
      </c>
      <c r="E1703" s="159" t="s">
        <v>19</v>
      </c>
      <c r="F1703" s="160" t="s">
        <v>3428</v>
      </c>
      <c r="H1703" s="161">
        <v>1.96</v>
      </c>
      <c r="I1703" s="162"/>
      <c r="L1703" s="158"/>
      <c r="M1703" s="163"/>
      <c r="T1703" s="164"/>
      <c r="AT1703" s="159" t="s">
        <v>228</v>
      </c>
      <c r="AU1703" s="159" t="s">
        <v>82</v>
      </c>
      <c r="AV1703" s="12" t="s">
        <v>82</v>
      </c>
      <c r="AW1703" s="12" t="s">
        <v>35</v>
      </c>
      <c r="AX1703" s="12" t="s">
        <v>73</v>
      </c>
      <c r="AY1703" s="159" t="s">
        <v>141</v>
      </c>
    </row>
    <row r="1704" spans="2:65" s="12" customFormat="1" ht="11.25">
      <c r="B1704" s="158"/>
      <c r="D1704" s="156" t="s">
        <v>228</v>
      </c>
      <c r="E1704" s="159" t="s">
        <v>19</v>
      </c>
      <c r="F1704" s="160" t="s">
        <v>3429</v>
      </c>
      <c r="H1704" s="161">
        <v>6.1</v>
      </c>
      <c r="I1704" s="162"/>
      <c r="L1704" s="158"/>
      <c r="M1704" s="163"/>
      <c r="T1704" s="164"/>
      <c r="AT1704" s="159" t="s">
        <v>228</v>
      </c>
      <c r="AU1704" s="159" t="s">
        <v>82</v>
      </c>
      <c r="AV1704" s="12" t="s">
        <v>82</v>
      </c>
      <c r="AW1704" s="12" t="s">
        <v>35</v>
      </c>
      <c r="AX1704" s="12" t="s">
        <v>73</v>
      </c>
      <c r="AY1704" s="159" t="s">
        <v>141</v>
      </c>
    </row>
    <row r="1705" spans="2:65" s="13" customFormat="1" ht="11.25">
      <c r="B1705" s="165"/>
      <c r="D1705" s="156" t="s">
        <v>228</v>
      </c>
      <c r="E1705" s="166" t="s">
        <v>19</v>
      </c>
      <c r="F1705" s="167" t="s">
        <v>256</v>
      </c>
      <c r="H1705" s="168">
        <v>167.86999999999998</v>
      </c>
      <c r="I1705" s="169"/>
      <c r="L1705" s="165"/>
      <c r="M1705" s="170"/>
      <c r="T1705" s="171"/>
      <c r="AT1705" s="166" t="s">
        <v>228</v>
      </c>
      <c r="AU1705" s="166" t="s">
        <v>82</v>
      </c>
      <c r="AV1705" s="13" t="s">
        <v>95</v>
      </c>
      <c r="AW1705" s="13" t="s">
        <v>35</v>
      </c>
      <c r="AX1705" s="13" t="s">
        <v>78</v>
      </c>
      <c r="AY1705" s="166" t="s">
        <v>141</v>
      </c>
    </row>
    <row r="1706" spans="2:65" s="1" customFormat="1" ht="24.2" customHeight="1">
      <c r="B1706" s="32"/>
      <c r="C1706" s="126" t="s">
        <v>3430</v>
      </c>
      <c r="D1706" s="126" t="s">
        <v>144</v>
      </c>
      <c r="E1706" s="127" t="s">
        <v>3431</v>
      </c>
      <c r="F1706" s="128" t="s">
        <v>3432</v>
      </c>
      <c r="G1706" s="129" t="s">
        <v>162</v>
      </c>
      <c r="H1706" s="130">
        <v>242</v>
      </c>
      <c r="I1706" s="131"/>
      <c r="J1706" s="132">
        <f>ROUND(I1706*H1706,2)</f>
        <v>0</v>
      </c>
      <c r="K1706" s="133"/>
      <c r="L1706" s="32"/>
      <c r="M1706" s="134" t="s">
        <v>19</v>
      </c>
      <c r="N1706" s="135" t="s">
        <v>45</v>
      </c>
      <c r="P1706" s="136">
        <f>O1706*H1706</f>
        <v>0</v>
      </c>
      <c r="Q1706" s="136">
        <v>2.9999999999999997E-4</v>
      </c>
      <c r="R1706" s="136">
        <f>Q1706*H1706</f>
        <v>7.2599999999999998E-2</v>
      </c>
      <c r="S1706" s="136">
        <v>0</v>
      </c>
      <c r="T1706" s="137">
        <f>S1706*H1706</f>
        <v>0</v>
      </c>
      <c r="AR1706" s="138" t="s">
        <v>172</v>
      </c>
      <c r="AT1706" s="138" t="s">
        <v>144</v>
      </c>
      <c r="AU1706" s="138" t="s">
        <v>82</v>
      </c>
      <c r="AY1706" s="17" t="s">
        <v>141</v>
      </c>
      <c r="BE1706" s="139">
        <f>IF(N1706="základní",J1706,0)</f>
        <v>0</v>
      </c>
      <c r="BF1706" s="139">
        <f>IF(N1706="snížená",J1706,0)</f>
        <v>0</v>
      </c>
      <c r="BG1706" s="139">
        <f>IF(N1706="zákl. přenesená",J1706,0)</f>
        <v>0</v>
      </c>
      <c r="BH1706" s="139">
        <f>IF(N1706="sníž. přenesená",J1706,0)</f>
        <v>0</v>
      </c>
      <c r="BI1706" s="139">
        <f>IF(N1706="nulová",J1706,0)</f>
        <v>0</v>
      </c>
      <c r="BJ1706" s="17" t="s">
        <v>82</v>
      </c>
      <c r="BK1706" s="139">
        <f>ROUND(I1706*H1706,2)</f>
        <v>0</v>
      </c>
      <c r="BL1706" s="17" t="s">
        <v>172</v>
      </c>
      <c r="BM1706" s="138" t="s">
        <v>3433</v>
      </c>
    </row>
    <row r="1707" spans="2:65" s="1" customFormat="1" ht="11.25">
      <c r="B1707" s="32"/>
      <c r="D1707" s="152" t="s">
        <v>224</v>
      </c>
      <c r="F1707" s="153" t="s">
        <v>3434</v>
      </c>
      <c r="I1707" s="154"/>
      <c r="L1707" s="32"/>
      <c r="M1707" s="155"/>
      <c r="T1707" s="53"/>
      <c r="AT1707" s="17" t="s">
        <v>224</v>
      </c>
      <c r="AU1707" s="17" t="s">
        <v>82</v>
      </c>
    </row>
    <row r="1708" spans="2:65" s="14" customFormat="1" ht="11.25">
      <c r="B1708" s="183"/>
      <c r="D1708" s="156" t="s">
        <v>228</v>
      </c>
      <c r="E1708" s="184" t="s">
        <v>19</v>
      </c>
      <c r="F1708" s="185" t="s">
        <v>1567</v>
      </c>
      <c r="H1708" s="184" t="s">
        <v>19</v>
      </c>
      <c r="I1708" s="186"/>
      <c r="L1708" s="183"/>
      <c r="M1708" s="187"/>
      <c r="T1708" s="188"/>
      <c r="AT1708" s="184" t="s">
        <v>228</v>
      </c>
      <c r="AU1708" s="184" t="s">
        <v>82</v>
      </c>
      <c r="AV1708" s="14" t="s">
        <v>78</v>
      </c>
      <c r="AW1708" s="14" t="s">
        <v>35</v>
      </c>
      <c r="AX1708" s="14" t="s">
        <v>73</v>
      </c>
      <c r="AY1708" s="184" t="s">
        <v>141</v>
      </c>
    </row>
    <row r="1709" spans="2:65" s="12" customFormat="1" ht="11.25">
      <c r="B1709" s="158"/>
      <c r="D1709" s="156" t="s">
        <v>228</v>
      </c>
      <c r="E1709" s="159" t="s">
        <v>19</v>
      </c>
      <c r="F1709" s="160" t="s">
        <v>3435</v>
      </c>
      <c r="H1709" s="161">
        <v>67.2</v>
      </c>
      <c r="I1709" s="162"/>
      <c r="L1709" s="158"/>
      <c r="M1709" s="163"/>
      <c r="T1709" s="164"/>
      <c r="AT1709" s="159" t="s">
        <v>228</v>
      </c>
      <c r="AU1709" s="159" t="s">
        <v>82</v>
      </c>
      <c r="AV1709" s="12" t="s">
        <v>82</v>
      </c>
      <c r="AW1709" s="12" t="s">
        <v>35</v>
      </c>
      <c r="AX1709" s="12" t="s">
        <v>73</v>
      </c>
      <c r="AY1709" s="159" t="s">
        <v>141</v>
      </c>
    </row>
    <row r="1710" spans="2:65" s="14" customFormat="1" ht="11.25">
      <c r="B1710" s="183"/>
      <c r="D1710" s="156" t="s">
        <v>228</v>
      </c>
      <c r="E1710" s="184" t="s">
        <v>19</v>
      </c>
      <c r="F1710" s="185" t="s">
        <v>1572</v>
      </c>
      <c r="H1710" s="184" t="s">
        <v>19</v>
      </c>
      <c r="I1710" s="186"/>
      <c r="L1710" s="183"/>
      <c r="M1710" s="187"/>
      <c r="T1710" s="188"/>
      <c r="AT1710" s="184" t="s">
        <v>228</v>
      </c>
      <c r="AU1710" s="184" t="s">
        <v>82</v>
      </c>
      <c r="AV1710" s="14" t="s">
        <v>78</v>
      </c>
      <c r="AW1710" s="14" t="s">
        <v>35</v>
      </c>
      <c r="AX1710" s="14" t="s">
        <v>73</v>
      </c>
      <c r="AY1710" s="184" t="s">
        <v>141</v>
      </c>
    </row>
    <row r="1711" spans="2:65" s="12" customFormat="1" ht="11.25">
      <c r="B1711" s="158"/>
      <c r="D1711" s="156" t="s">
        <v>228</v>
      </c>
      <c r="E1711" s="159" t="s">
        <v>19</v>
      </c>
      <c r="F1711" s="160" t="s">
        <v>3436</v>
      </c>
      <c r="H1711" s="161">
        <v>114.8</v>
      </c>
      <c r="I1711" s="162"/>
      <c r="L1711" s="158"/>
      <c r="M1711" s="163"/>
      <c r="T1711" s="164"/>
      <c r="AT1711" s="159" t="s">
        <v>228</v>
      </c>
      <c r="AU1711" s="159" t="s">
        <v>82</v>
      </c>
      <c r="AV1711" s="12" t="s">
        <v>82</v>
      </c>
      <c r="AW1711" s="12" t="s">
        <v>35</v>
      </c>
      <c r="AX1711" s="12" t="s">
        <v>73</v>
      </c>
      <c r="AY1711" s="159" t="s">
        <v>141</v>
      </c>
    </row>
    <row r="1712" spans="2:65" s="14" customFormat="1" ht="11.25">
      <c r="B1712" s="183"/>
      <c r="D1712" s="156" t="s">
        <v>228</v>
      </c>
      <c r="E1712" s="184" t="s">
        <v>19</v>
      </c>
      <c r="F1712" s="185" t="s">
        <v>2630</v>
      </c>
      <c r="H1712" s="184" t="s">
        <v>19</v>
      </c>
      <c r="I1712" s="186"/>
      <c r="L1712" s="183"/>
      <c r="M1712" s="187"/>
      <c r="T1712" s="188"/>
      <c r="AT1712" s="184" t="s">
        <v>228</v>
      </c>
      <c r="AU1712" s="184" t="s">
        <v>82</v>
      </c>
      <c r="AV1712" s="14" t="s">
        <v>78</v>
      </c>
      <c r="AW1712" s="14" t="s">
        <v>35</v>
      </c>
      <c r="AX1712" s="14" t="s">
        <v>73</v>
      </c>
      <c r="AY1712" s="184" t="s">
        <v>141</v>
      </c>
    </row>
    <row r="1713" spans="2:65" s="12" customFormat="1" ht="11.25">
      <c r="B1713" s="158"/>
      <c r="D1713" s="156" t="s">
        <v>228</v>
      </c>
      <c r="E1713" s="159" t="s">
        <v>19</v>
      </c>
      <c r="F1713" s="160" t="s">
        <v>3437</v>
      </c>
      <c r="H1713" s="161">
        <v>59.67</v>
      </c>
      <c r="I1713" s="162"/>
      <c r="L1713" s="158"/>
      <c r="M1713" s="163"/>
      <c r="T1713" s="164"/>
      <c r="AT1713" s="159" t="s">
        <v>228</v>
      </c>
      <c r="AU1713" s="159" t="s">
        <v>82</v>
      </c>
      <c r="AV1713" s="12" t="s">
        <v>82</v>
      </c>
      <c r="AW1713" s="12" t="s">
        <v>35</v>
      </c>
      <c r="AX1713" s="12" t="s">
        <v>73</v>
      </c>
      <c r="AY1713" s="159" t="s">
        <v>141</v>
      </c>
    </row>
    <row r="1714" spans="2:65" s="13" customFormat="1" ht="11.25">
      <c r="B1714" s="165"/>
      <c r="D1714" s="156" t="s">
        <v>228</v>
      </c>
      <c r="E1714" s="166" t="s">
        <v>19</v>
      </c>
      <c r="F1714" s="167" t="s">
        <v>256</v>
      </c>
      <c r="H1714" s="168">
        <v>241.67000000000002</v>
      </c>
      <c r="I1714" s="169"/>
      <c r="L1714" s="165"/>
      <c r="M1714" s="170"/>
      <c r="T1714" s="171"/>
      <c r="AT1714" s="166" t="s">
        <v>228</v>
      </c>
      <c r="AU1714" s="166" t="s">
        <v>82</v>
      </c>
      <c r="AV1714" s="13" t="s">
        <v>95</v>
      </c>
      <c r="AW1714" s="13" t="s">
        <v>35</v>
      </c>
      <c r="AX1714" s="13" t="s">
        <v>73</v>
      </c>
      <c r="AY1714" s="166" t="s">
        <v>141</v>
      </c>
    </row>
    <row r="1715" spans="2:65" s="12" customFormat="1" ht="11.25">
      <c r="B1715" s="158"/>
      <c r="D1715" s="156" t="s">
        <v>228</v>
      </c>
      <c r="E1715" s="159" t="s">
        <v>19</v>
      </c>
      <c r="F1715" s="160" t="s">
        <v>3129</v>
      </c>
      <c r="H1715" s="161">
        <v>242</v>
      </c>
      <c r="I1715" s="162"/>
      <c r="L1715" s="158"/>
      <c r="M1715" s="163"/>
      <c r="T1715" s="164"/>
      <c r="AT1715" s="159" t="s">
        <v>228</v>
      </c>
      <c r="AU1715" s="159" t="s">
        <v>82</v>
      </c>
      <c r="AV1715" s="12" t="s">
        <v>82</v>
      </c>
      <c r="AW1715" s="12" t="s">
        <v>35</v>
      </c>
      <c r="AX1715" s="12" t="s">
        <v>78</v>
      </c>
      <c r="AY1715" s="159" t="s">
        <v>141</v>
      </c>
    </row>
    <row r="1716" spans="2:65" s="1" customFormat="1" ht="16.5" customHeight="1">
      <c r="B1716" s="32"/>
      <c r="C1716" s="172" t="s">
        <v>3438</v>
      </c>
      <c r="D1716" s="172" t="s">
        <v>258</v>
      </c>
      <c r="E1716" s="173" t="s">
        <v>3439</v>
      </c>
      <c r="F1716" s="174" t="s">
        <v>3440</v>
      </c>
      <c r="G1716" s="175" t="s">
        <v>162</v>
      </c>
      <c r="H1716" s="176">
        <v>266.2</v>
      </c>
      <c r="I1716" s="177"/>
      <c r="J1716" s="178">
        <f>ROUND(I1716*H1716,2)</f>
        <v>0</v>
      </c>
      <c r="K1716" s="179"/>
      <c r="L1716" s="180"/>
      <c r="M1716" s="181" t="s">
        <v>19</v>
      </c>
      <c r="N1716" s="182" t="s">
        <v>45</v>
      </c>
      <c r="P1716" s="136">
        <f>O1716*H1716</f>
        <v>0</v>
      </c>
      <c r="Q1716" s="136">
        <v>3.2000000000000002E-3</v>
      </c>
      <c r="R1716" s="136">
        <f>Q1716*H1716</f>
        <v>0.85184000000000004</v>
      </c>
      <c r="S1716" s="136">
        <v>0</v>
      </c>
      <c r="T1716" s="137">
        <f>S1716*H1716</f>
        <v>0</v>
      </c>
      <c r="AR1716" s="138" t="s">
        <v>201</v>
      </c>
      <c r="AT1716" s="138" t="s">
        <v>258</v>
      </c>
      <c r="AU1716" s="138" t="s">
        <v>82</v>
      </c>
      <c r="AY1716" s="17" t="s">
        <v>141</v>
      </c>
      <c r="BE1716" s="139">
        <f>IF(N1716="základní",J1716,0)</f>
        <v>0</v>
      </c>
      <c r="BF1716" s="139">
        <f>IF(N1716="snížená",J1716,0)</f>
        <v>0</v>
      </c>
      <c r="BG1716" s="139">
        <f>IF(N1716="zákl. přenesená",J1716,0)</f>
        <v>0</v>
      </c>
      <c r="BH1716" s="139">
        <f>IF(N1716="sníž. přenesená",J1716,0)</f>
        <v>0</v>
      </c>
      <c r="BI1716" s="139">
        <f>IF(N1716="nulová",J1716,0)</f>
        <v>0</v>
      </c>
      <c r="BJ1716" s="17" t="s">
        <v>82</v>
      </c>
      <c r="BK1716" s="139">
        <f>ROUND(I1716*H1716,2)</f>
        <v>0</v>
      </c>
      <c r="BL1716" s="17" t="s">
        <v>172</v>
      </c>
      <c r="BM1716" s="138" t="s">
        <v>3441</v>
      </c>
    </row>
    <row r="1717" spans="2:65" s="12" customFormat="1" ht="11.25">
      <c r="B1717" s="158"/>
      <c r="D1717" s="156" t="s">
        <v>228</v>
      </c>
      <c r="F1717" s="160" t="s">
        <v>3442</v>
      </c>
      <c r="H1717" s="161">
        <v>266.2</v>
      </c>
      <c r="I1717" s="162"/>
      <c r="L1717" s="158"/>
      <c r="M1717" s="163"/>
      <c r="T1717" s="164"/>
      <c r="AT1717" s="159" t="s">
        <v>228</v>
      </c>
      <c r="AU1717" s="159" t="s">
        <v>82</v>
      </c>
      <c r="AV1717" s="12" t="s">
        <v>82</v>
      </c>
      <c r="AW1717" s="12" t="s">
        <v>4</v>
      </c>
      <c r="AX1717" s="12" t="s">
        <v>78</v>
      </c>
      <c r="AY1717" s="159" t="s">
        <v>141</v>
      </c>
    </row>
    <row r="1718" spans="2:65" s="1" customFormat="1" ht="24.2" customHeight="1">
      <c r="B1718" s="32"/>
      <c r="C1718" s="126" t="s">
        <v>3443</v>
      </c>
      <c r="D1718" s="126" t="s">
        <v>144</v>
      </c>
      <c r="E1718" s="127" t="s">
        <v>3444</v>
      </c>
      <c r="F1718" s="128" t="s">
        <v>3445</v>
      </c>
      <c r="G1718" s="129" t="s">
        <v>171</v>
      </c>
      <c r="H1718" s="130">
        <v>150</v>
      </c>
      <c r="I1718" s="131"/>
      <c r="J1718" s="132">
        <f>ROUND(I1718*H1718,2)</f>
        <v>0</v>
      </c>
      <c r="K1718" s="133"/>
      <c r="L1718" s="32"/>
      <c r="M1718" s="134" t="s">
        <v>19</v>
      </c>
      <c r="N1718" s="135" t="s">
        <v>45</v>
      </c>
      <c r="P1718" s="136">
        <f>O1718*H1718</f>
        <v>0</v>
      </c>
      <c r="Q1718" s="136">
        <v>2.0000000000000002E-5</v>
      </c>
      <c r="R1718" s="136">
        <f>Q1718*H1718</f>
        <v>3.0000000000000001E-3</v>
      </c>
      <c r="S1718" s="136">
        <v>0</v>
      </c>
      <c r="T1718" s="137">
        <f>S1718*H1718</f>
        <v>0</v>
      </c>
      <c r="AR1718" s="138" t="s">
        <v>172</v>
      </c>
      <c r="AT1718" s="138" t="s">
        <v>144</v>
      </c>
      <c r="AU1718" s="138" t="s">
        <v>82</v>
      </c>
      <c r="AY1718" s="17" t="s">
        <v>141</v>
      </c>
      <c r="BE1718" s="139">
        <f>IF(N1718="základní",J1718,0)</f>
        <v>0</v>
      </c>
      <c r="BF1718" s="139">
        <f>IF(N1718="snížená",J1718,0)</f>
        <v>0</v>
      </c>
      <c r="BG1718" s="139">
        <f>IF(N1718="zákl. přenesená",J1718,0)</f>
        <v>0</v>
      </c>
      <c r="BH1718" s="139">
        <f>IF(N1718="sníž. přenesená",J1718,0)</f>
        <v>0</v>
      </c>
      <c r="BI1718" s="139">
        <f>IF(N1718="nulová",J1718,0)</f>
        <v>0</v>
      </c>
      <c r="BJ1718" s="17" t="s">
        <v>82</v>
      </c>
      <c r="BK1718" s="139">
        <f>ROUND(I1718*H1718,2)</f>
        <v>0</v>
      </c>
      <c r="BL1718" s="17" t="s">
        <v>172</v>
      </c>
      <c r="BM1718" s="138" t="s">
        <v>3446</v>
      </c>
    </row>
    <row r="1719" spans="2:65" s="1" customFormat="1" ht="11.25">
      <c r="B1719" s="32"/>
      <c r="D1719" s="152" t="s">
        <v>224</v>
      </c>
      <c r="F1719" s="153" t="s">
        <v>3447</v>
      </c>
      <c r="I1719" s="154"/>
      <c r="L1719" s="32"/>
      <c r="M1719" s="155"/>
      <c r="T1719" s="53"/>
      <c r="AT1719" s="17" t="s">
        <v>224</v>
      </c>
      <c r="AU1719" s="17" t="s">
        <v>82</v>
      </c>
    </row>
    <row r="1720" spans="2:65" s="1" customFormat="1" ht="21.75" customHeight="1">
      <c r="B1720" s="32"/>
      <c r="C1720" s="126" t="s">
        <v>3448</v>
      </c>
      <c r="D1720" s="126" t="s">
        <v>144</v>
      </c>
      <c r="E1720" s="127" t="s">
        <v>3449</v>
      </c>
      <c r="F1720" s="128" t="s">
        <v>3450</v>
      </c>
      <c r="G1720" s="129" t="s">
        <v>171</v>
      </c>
      <c r="H1720" s="130">
        <v>115</v>
      </c>
      <c r="I1720" s="131"/>
      <c r="J1720" s="132">
        <f>ROUND(I1720*H1720,2)</f>
        <v>0</v>
      </c>
      <c r="K1720" s="133"/>
      <c r="L1720" s="32"/>
      <c r="M1720" s="134" t="s">
        <v>19</v>
      </c>
      <c r="N1720" s="135" t="s">
        <v>45</v>
      </c>
      <c r="P1720" s="136">
        <f>O1720*H1720</f>
        <v>0</v>
      </c>
      <c r="Q1720" s="136">
        <v>0</v>
      </c>
      <c r="R1720" s="136">
        <f>Q1720*H1720</f>
        <v>0</v>
      </c>
      <c r="S1720" s="136">
        <v>2.9999999999999997E-4</v>
      </c>
      <c r="T1720" s="137">
        <f>S1720*H1720</f>
        <v>3.4499999999999996E-2</v>
      </c>
      <c r="AR1720" s="138" t="s">
        <v>172</v>
      </c>
      <c r="AT1720" s="138" t="s">
        <v>144</v>
      </c>
      <c r="AU1720" s="138" t="s">
        <v>82</v>
      </c>
      <c r="AY1720" s="17" t="s">
        <v>141</v>
      </c>
      <c r="BE1720" s="139">
        <f>IF(N1720="základní",J1720,0)</f>
        <v>0</v>
      </c>
      <c r="BF1720" s="139">
        <f>IF(N1720="snížená",J1720,0)</f>
        <v>0</v>
      </c>
      <c r="BG1720" s="139">
        <f>IF(N1720="zákl. přenesená",J1720,0)</f>
        <v>0</v>
      </c>
      <c r="BH1720" s="139">
        <f>IF(N1720="sníž. přenesená",J1720,0)</f>
        <v>0</v>
      </c>
      <c r="BI1720" s="139">
        <f>IF(N1720="nulová",J1720,0)</f>
        <v>0</v>
      </c>
      <c r="BJ1720" s="17" t="s">
        <v>82</v>
      </c>
      <c r="BK1720" s="139">
        <f>ROUND(I1720*H1720,2)</f>
        <v>0</v>
      </c>
      <c r="BL1720" s="17" t="s">
        <v>172</v>
      </c>
      <c r="BM1720" s="138" t="s">
        <v>3451</v>
      </c>
    </row>
    <row r="1721" spans="2:65" s="1" customFormat="1" ht="11.25">
      <c r="B1721" s="32"/>
      <c r="D1721" s="152" t="s">
        <v>224</v>
      </c>
      <c r="F1721" s="153" t="s">
        <v>3452</v>
      </c>
      <c r="I1721" s="154"/>
      <c r="L1721" s="32"/>
      <c r="M1721" s="155"/>
      <c r="T1721" s="53"/>
      <c r="AT1721" s="17" t="s">
        <v>224</v>
      </c>
      <c r="AU1721" s="17" t="s">
        <v>82</v>
      </c>
    </row>
    <row r="1722" spans="2:65" s="14" customFormat="1" ht="11.25">
      <c r="B1722" s="183"/>
      <c r="D1722" s="156" t="s">
        <v>228</v>
      </c>
      <c r="E1722" s="184" t="s">
        <v>19</v>
      </c>
      <c r="F1722" s="185" t="s">
        <v>1567</v>
      </c>
      <c r="H1722" s="184" t="s">
        <v>19</v>
      </c>
      <c r="I1722" s="186"/>
      <c r="L1722" s="183"/>
      <c r="M1722" s="187"/>
      <c r="T1722" s="188"/>
      <c r="AT1722" s="184" t="s">
        <v>228</v>
      </c>
      <c r="AU1722" s="184" t="s">
        <v>82</v>
      </c>
      <c r="AV1722" s="14" t="s">
        <v>78</v>
      </c>
      <c r="AW1722" s="14" t="s">
        <v>35</v>
      </c>
      <c r="AX1722" s="14" t="s">
        <v>73</v>
      </c>
      <c r="AY1722" s="184" t="s">
        <v>141</v>
      </c>
    </row>
    <row r="1723" spans="2:65" s="12" customFormat="1" ht="11.25">
      <c r="B1723" s="158"/>
      <c r="D1723" s="156" t="s">
        <v>228</v>
      </c>
      <c r="E1723" s="159" t="s">
        <v>19</v>
      </c>
      <c r="F1723" s="160" t="s">
        <v>3453</v>
      </c>
      <c r="H1723" s="161">
        <v>46.4</v>
      </c>
      <c r="I1723" s="162"/>
      <c r="L1723" s="158"/>
      <c r="M1723" s="163"/>
      <c r="T1723" s="164"/>
      <c r="AT1723" s="159" t="s">
        <v>228</v>
      </c>
      <c r="AU1723" s="159" t="s">
        <v>82</v>
      </c>
      <c r="AV1723" s="12" t="s">
        <v>82</v>
      </c>
      <c r="AW1723" s="12" t="s">
        <v>35</v>
      </c>
      <c r="AX1723" s="12" t="s">
        <v>73</v>
      </c>
      <c r="AY1723" s="159" t="s">
        <v>141</v>
      </c>
    </row>
    <row r="1724" spans="2:65" s="14" customFormat="1" ht="11.25">
      <c r="B1724" s="183"/>
      <c r="D1724" s="156" t="s">
        <v>228</v>
      </c>
      <c r="E1724" s="184" t="s">
        <v>19</v>
      </c>
      <c r="F1724" s="185" t="s">
        <v>1572</v>
      </c>
      <c r="H1724" s="184" t="s">
        <v>19</v>
      </c>
      <c r="I1724" s="186"/>
      <c r="L1724" s="183"/>
      <c r="M1724" s="187"/>
      <c r="T1724" s="188"/>
      <c r="AT1724" s="184" t="s">
        <v>228</v>
      </c>
      <c r="AU1724" s="184" t="s">
        <v>82</v>
      </c>
      <c r="AV1724" s="14" t="s">
        <v>78</v>
      </c>
      <c r="AW1724" s="14" t="s">
        <v>35</v>
      </c>
      <c r="AX1724" s="14" t="s">
        <v>73</v>
      </c>
      <c r="AY1724" s="184" t="s">
        <v>141</v>
      </c>
    </row>
    <row r="1725" spans="2:65" s="12" customFormat="1" ht="11.25">
      <c r="B1725" s="158"/>
      <c r="D1725" s="156" t="s">
        <v>228</v>
      </c>
      <c r="E1725" s="159" t="s">
        <v>19</v>
      </c>
      <c r="F1725" s="160" t="s">
        <v>3454</v>
      </c>
      <c r="H1725" s="161">
        <v>68.5</v>
      </c>
      <c r="I1725" s="162"/>
      <c r="L1725" s="158"/>
      <c r="M1725" s="163"/>
      <c r="T1725" s="164"/>
      <c r="AT1725" s="159" t="s">
        <v>228</v>
      </c>
      <c r="AU1725" s="159" t="s">
        <v>82</v>
      </c>
      <c r="AV1725" s="12" t="s">
        <v>82</v>
      </c>
      <c r="AW1725" s="12" t="s">
        <v>35</v>
      </c>
      <c r="AX1725" s="12" t="s">
        <v>73</v>
      </c>
      <c r="AY1725" s="159" t="s">
        <v>141</v>
      </c>
    </row>
    <row r="1726" spans="2:65" s="13" customFormat="1" ht="11.25">
      <c r="B1726" s="165"/>
      <c r="D1726" s="156" t="s">
        <v>228</v>
      </c>
      <c r="E1726" s="166" t="s">
        <v>19</v>
      </c>
      <c r="F1726" s="167" t="s">
        <v>256</v>
      </c>
      <c r="H1726" s="168">
        <v>114.9</v>
      </c>
      <c r="I1726" s="169"/>
      <c r="L1726" s="165"/>
      <c r="M1726" s="170"/>
      <c r="T1726" s="171"/>
      <c r="AT1726" s="166" t="s">
        <v>228</v>
      </c>
      <c r="AU1726" s="166" t="s">
        <v>82</v>
      </c>
      <c r="AV1726" s="13" t="s">
        <v>95</v>
      </c>
      <c r="AW1726" s="13" t="s">
        <v>35</v>
      </c>
      <c r="AX1726" s="13" t="s">
        <v>73</v>
      </c>
      <c r="AY1726" s="166" t="s">
        <v>141</v>
      </c>
    </row>
    <row r="1727" spans="2:65" s="12" customFormat="1" ht="11.25">
      <c r="B1727" s="158"/>
      <c r="D1727" s="156" t="s">
        <v>228</v>
      </c>
      <c r="E1727" s="159" t="s">
        <v>19</v>
      </c>
      <c r="F1727" s="160" t="s">
        <v>2355</v>
      </c>
      <c r="H1727" s="161">
        <v>115</v>
      </c>
      <c r="I1727" s="162"/>
      <c r="L1727" s="158"/>
      <c r="M1727" s="163"/>
      <c r="T1727" s="164"/>
      <c r="AT1727" s="159" t="s">
        <v>228</v>
      </c>
      <c r="AU1727" s="159" t="s">
        <v>82</v>
      </c>
      <c r="AV1727" s="12" t="s">
        <v>82</v>
      </c>
      <c r="AW1727" s="12" t="s">
        <v>35</v>
      </c>
      <c r="AX1727" s="12" t="s">
        <v>78</v>
      </c>
      <c r="AY1727" s="159" t="s">
        <v>141</v>
      </c>
    </row>
    <row r="1728" spans="2:65" s="1" customFormat="1" ht="21.75" customHeight="1">
      <c r="B1728" s="32"/>
      <c r="C1728" s="126" t="s">
        <v>3455</v>
      </c>
      <c r="D1728" s="126" t="s">
        <v>144</v>
      </c>
      <c r="E1728" s="127" t="s">
        <v>3456</v>
      </c>
      <c r="F1728" s="128" t="s">
        <v>3457</v>
      </c>
      <c r="G1728" s="129" t="s">
        <v>171</v>
      </c>
      <c r="H1728" s="130">
        <v>245</v>
      </c>
      <c r="I1728" s="131"/>
      <c r="J1728" s="132">
        <f>ROUND(I1728*H1728,2)</f>
        <v>0</v>
      </c>
      <c r="K1728" s="133"/>
      <c r="L1728" s="32"/>
      <c r="M1728" s="134" t="s">
        <v>19</v>
      </c>
      <c r="N1728" s="135" t="s">
        <v>45</v>
      </c>
      <c r="P1728" s="136">
        <f>O1728*H1728</f>
        <v>0</v>
      </c>
      <c r="Q1728" s="136">
        <v>1.0000000000000001E-5</v>
      </c>
      <c r="R1728" s="136">
        <f>Q1728*H1728</f>
        <v>2.4500000000000004E-3</v>
      </c>
      <c r="S1728" s="136">
        <v>0</v>
      </c>
      <c r="T1728" s="137">
        <f>S1728*H1728</f>
        <v>0</v>
      </c>
      <c r="AR1728" s="138" t="s">
        <v>172</v>
      </c>
      <c r="AT1728" s="138" t="s">
        <v>144</v>
      </c>
      <c r="AU1728" s="138" t="s">
        <v>82</v>
      </c>
      <c r="AY1728" s="17" t="s">
        <v>141</v>
      </c>
      <c r="BE1728" s="139">
        <f>IF(N1728="základní",J1728,0)</f>
        <v>0</v>
      </c>
      <c r="BF1728" s="139">
        <f>IF(N1728="snížená",J1728,0)</f>
        <v>0</v>
      </c>
      <c r="BG1728" s="139">
        <f>IF(N1728="zákl. přenesená",J1728,0)</f>
        <v>0</v>
      </c>
      <c r="BH1728" s="139">
        <f>IF(N1728="sníž. přenesená",J1728,0)</f>
        <v>0</v>
      </c>
      <c r="BI1728" s="139">
        <f>IF(N1728="nulová",J1728,0)</f>
        <v>0</v>
      </c>
      <c r="BJ1728" s="17" t="s">
        <v>82</v>
      </c>
      <c r="BK1728" s="139">
        <f>ROUND(I1728*H1728,2)</f>
        <v>0</v>
      </c>
      <c r="BL1728" s="17" t="s">
        <v>172</v>
      </c>
      <c r="BM1728" s="138" t="s">
        <v>3458</v>
      </c>
    </row>
    <row r="1729" spans="2:51" s="1" customFormat="1" ht="11.25">
      <c r="B1729" s="32"/>
      <c r="D1729" s="152" t="s">
        <v>224</v>
      </c>
      <c r="F1729" s="153" t="s">
        <v>3459</v>
      </c>
      <c r="I1729" s="154"/>
      <c r="L1729" s="32"/>
      <c r="M1729" s="155"/>
      <c r="T1729" s="53"/>
      <c r="AT1729" s="17" t="s">
        <v>224</v>
      </c>
      <c r="AU1729" s="17" t="s">
        <v>82</v>
      </c>
    </row>
    <row r="1730" spans="2:51" s="14" customFormat="1" ht="11.25">
      <c r="B1730" s="183"/>
      <c r="D1730" s="156" t="s">
        <v>228</v>
      </c>
      <c r="E1730" s="184" t="s">
        <v>19</v>
      </c>
      <c r="F1730" s="185" t="s">
        <v>1567</v>
      </c>
      <c r="H1730" s="184" t="s">
        <v>19</v>
      </c>
      <c r="I1730" s="186"/>
      <c r="L1730" s="183"/>
      <c r="M1730" s="187"/>
      <c r="T1730" s="188"/>
      <c r="AT1730" s="184" t="s">
        <v>228</v>
      </c>
      <c r="AU1730" s="184" t="s">
        <v>82</v>
      </c>
      <c r="AV1730" s="14" t="s">
        <v>78</v>
      </c>
      <c r="AW1730" s="14" t="s">
        <v>35</v>
      </c>
      <c r="AX1730" s="14" t="s">
        <v>73</v>
      </c>
      <c r="AY1730" s="184" t="s">
        <v>141</v>
      </c>
    </row>
    <row r="1731" spans="2:51" s="12" customFormat="1" ht="11.25">
      <c r="B1731" s="158"/>
      <c r="D1731" s="156" t="s">
        <v>228</v>
      </c>
      <c r="E1731" s="159" t="s">
        <v>19</v>
      </c>
      <c r="F1731" s="160" t="s">
        <v>3460</v>
      </c>
      <c r="H1731" s="161">
        <v>12.4</v>
      </c>
      <c r="I1731" s="162"/>
      <c r="L1731" s="158"/>
      <c r="M1731" s="163"/>
      <c r="T1731" s="164"/>
      <c r="AT1731" s="159" t="s">
        <v>228</v>
      </c>
      <c r="AU1731" s="159" t="s">
        <v>82</v>
      </c>
      <c r="AV1731" s="12" t="s">
        <v>82</v>
      </c>
      <c r="AW1731" s="12" t="s">
        <v>35</v>
      </c>
      <c r="AX1731" s="12" t="s">
        <v>73</v>
      </c>
      <c r="AY1731" s="159" t="s">
        <v>141</v>
      </c>
    </row>
    <row r="1732" spans="2:51" s="12" customFormat="1" ht="11.25">
      <c r="B1732" s="158"/>
      <c r="D1732" s="156" t="s">
        <v>228</v>
      </c>
      <c r="E1732" s="159" t="s">
        <v>19</v>
      </c>
      <c r="F1732" s="160" t="s">
        <v>3461</v>
      </c>
      <c r="H1732" s="161">
        <v>14.34</v>
      </c>
      <c r="I1732" s="162"/>
      <c r="L1732" s="158"/>
      <c r="M1732" s="163"/>
      <c r="T1732" s="164"/>
      <c r="AT1732" s="159" t="s">
        <v>228</v>
      </c>
      <c r="AU1732" s="159" t="s">
        <v>82</v>
      </c>
      <c r="AV1732" s="12" t="s">
        <v>82</v>
      </c>
      <c r="AW1732" s="12" t="s">
        <v>35</v>
      </c>
      <c r="AX1732" s="12" t="s">
        <v>73</v>
      </c>
      <c r="AY1732" s="159" t="s">
        <v>141</v>
      </c>
    </row>
    <row r="1733" spans="2:51" s="12" customFormat="1" ht="11.25">
      <c r="B1733" s="158"/>
      <c r="D1733" s="156" t="s">
        <v>228</v>
      </c>
      <c r="E1733" s="159" t="s">
        <v>19</v>
      </c>
      <c r="F1733" s="160" t="s">
        <v>3462</v>
      </c>
      <c r="H1733" s="161">
        <v>12.4</v>
      </c>
      <c r="I1733" s="162"/>
      <c r="L1733" s="158"/>
      <c r="M1733" s="163"/>
      <c r="T1733" s="164"/>
      <c r="AT1733" s="159" t="s">
        <v>228</v>
      </c>
      <c r="AU1733" s="159" t="s">
        <v>82</v>
      </c>
      <c r="AV1733" s="12" t="s">
        <v>82</v>
      </c>
      <c r="AW1733" s="12" t="s">
        <v>35</v>
      </c>
      <c r="AX1733" s="12" t="s">
        <v>73</v>
      </c>
      <c r="AY1733" s="159" t="s">
        <v>141</v>
      </c>
    </row>
    <row r="1734" spans="2:51" s="12" customFormat="1" ht="11.25">
      <c r="B1734" s="158"/>
      <c r="D1734" s="156" t="s">
        <v>228</v>
      </c>
      <c r="E1734" s="159" t="s">
        <v>19</v>
      </c>
      <c r="F1734" s="160" t="s">
        <v>3463</v>
      </c>
      <c r="H1734" s="161">
        <v>12.2</v>
      </c>
      <c r="I1734" s="162"/>
      <c r="L1734" s="158"/>
      <c r="M1734" s="163"/>
      <c r="T1734" s="164"/>
      <c r="AT1734" s="159" t="s">
        <v>228</v>
      </c>
      <c r="AU1734" s="159" t="s">
        <v>82</v>
      </c>
      <c r="AV1734" s="12" t="s">
        <v>82</v>
      </c>
      <c r="AW1734" s="12" t="s">
        <v>35</v>
      </c>
      <c r="AX1734" s="12" t="s">
        <v>73</v>
      </c>
      <c r="AY1734" s="159" t="s">
        <v>141</v>
      </c>
    </row>
    <row r="1735" spans="2:51" s="12" customFormat="1" ht="11.25">
      <c r="B1735" s="158"/>
      <c r="D1735" s="156" t="s">
        <v>228</v>
      </c>
      <c r="E1735" s="159" t="s">
        <v>19</v>
      </c>
      <c r="F1735" s="160" t="s">
        <v>3464</v>
      </c>
      <c r="H1735" s="161">
        <v>20.100000000000001</v>
      </c>
      <c r="I1735" s="162"/>
      <c r="L1735" s="158"/>
      <c r="M1735" s="163"/>
      <c r="T1735" s="164"/>
      <c r="AT1735" s="159" t="s">
        <v>228</v>
      </c>
      <c r="AU1735" s="159" t="s">
        <v>82</v>
      </c>
      <c r="AV1735" s="12" t="s">
        <v>82</v>
      </c>
      <c r="AW1735" s="12" t="s">
        <v>35</v>
      </c>
      <c r="AX1735" s="12" t="s">
        <v>73</v>
      </c>
      <c r="AY1735" s="159" t="s">
        <v>141</v>
      </c>
    </row>
    <row r="1736" spans="2:51" s="14" customFormat="1" ht="11.25">
      <c r="B1736" s="183"/>
      <c r="D1736" s="156" t="s">
        <v>228</v>
      </c>
      <c r="E1736" s="184" t="s">
        <v>19</v>
      </c>
      <c r="F1736" s="185" t="s">
        <v>1572</v>
      </c>
      <c r="H1736" s="184" t="s">
        <v>19</v>
      </c>
      <c r="I1736" s="186"/>
      <c r="L1736" s="183"/>
      <c r="M1736" s="187"/>
      <c r="T1736" s="188"/>
      <c r="AT1736" s="184" t="s">
        <v>228</v>
      </c>
      <c r="AU1736" s="184" t="s">
        <v>82</v>
      </c>
      <c r="AV1736" s="14" t="s">
        <v>78</v>
      </c>
      <c r="AW1736" s="14" t="s">
        <v>35</v>
      </c>
      <c r="AX1736" s="14" t="s">
        <v>73</v>
      </c>
      <c r="AY1736" s="184" t="s">
        <v>141</v>
      </c>
    </row>
    <row r="1737" spans="2:51" s="12" customFormat="1" ht="11.25">
      <c r="B1737" s="158"/>
      <c r="D1737" s="156" t="s">
        <v>228</v>
      </c>
      <c r="E1737" s="159" t="s">
        <v>19</v>
      </c>
      <c r="F1737" s="160" t="s">
        <v>3465</v>
      </c>
      <c r="H1737" s="161">
        <v>19.2</v>
      </c>
      <c r="I1737" s="162"/>
      <c r="L1737" s="158"/>
      <c r="M1737" s="163"/>
      <c r="T1737" s="164"/>
      <c r="AT1737" s="159" t="s">
        <v>228</v>
      </c>
      <c r="AU1737" s="159" t="s">
        <v>82</v>
      </c>
      <c r="AV1737" s="12" t="s">
        <v>82</v>
      </c>
      <c r="AW1737" s="12" t="s">
        <v>35</v>
      </c>
      <c r="AX1737" s="12" t="s">
        <v>73</v>
      </c>
      <c r="AY1737" s="159" t="s">
        <v>141</v>
      </c>
    </row>
    <row r="1738" spans="2:51" s="12" customFormat="1" ht="11.25">
      <c r="B1738" s="158"/>
      <c r="D1738" s="156" t="s">
        <v>228</v>
      </c>
      <c r="E1738" s="159" t="s">
        <v>19</v>
      </c>
      <c r="F1738" s="160" t="s">
        <v>3466</v>
      </c>
      <c r="H1738" s="161">
        <v>17</v>
      </c>
      <c r="I1738" s="162"/>
      <c r="L1738" s="158"/>
      <c r="M1738" s="163"/>
      <c r="T1738" s="164"/>
      <c r="AT1738" s="159" t="s">
        <v>228</v>
      </c>
      <c r="AU1738" s="159" t="s">
        <v>82</v>
      </c>
      <c r="AV1738" s="12" t="s">
        <v>82</v>
      </c>
      <c r="AW1738" s="12" t="s">
        <v>35</v>
      </c>
      <c r="AX1738" s="12" t="s">
        <v>73</v>
      </c>
      <c r="AY1738" s="159" t="s">
        <v>141</v>
      </c>
    </row>
    <row r="1739" spans="2:51" s="12" customFormat="1" ht="11.25">
      <c r="B1739" s="158"/>
      <c r="D1739" s="156" t="s">
        <v>228</v>
      </c>
      <c r="E1739" s="159" t="s">
        <v>19</v>
      </c>
      <c r="F1739" s="160" t="s">
        <v>3467</v>
      </c>
      <c r="H1739" s="161">
        <v>13</v>
      </c>
      <c r="I1739" s="162"/>
      <c r="L1739" s="158"/>
      <c r="M1739" s="163"/>
      <c r="T1739" s="164"/>
      <c r="AT1739" s="159" t="s">
        <v>228</v>
      </c>
      <c r="AU1739" s="159" t="s">
        <v>82</v>
      </c>
      <c r="AV1739" s="12" t="s">
        <v>82</v>
      </c>
      <c r="AW1739" s="12" t="s">
        <v>35</v>
      </c>
      <c r="AX1739" s="12" t="s">
        <v>73</v>
      </c>
      <c r="AY1739" s="159" t="s">
        <v>141</v>
      </c>
    </row>
    <row r="1740" spans="2:51" s="12" customFormat="1" ht="11.25">
      <c r="B1740" s="158"/>
      <c r="D1740" s="156" t="s">
        <v>228</v>
      </c>
      <c r="E1740" s="159" t="s">
        <v>19</v>
      </c>
      <c r="F1740" s="160" t="s">
        <v>3468</v>
      </c>
      <c r="H1740" s="161">
        <v>12.6</v>
      </c>
      <c r="I1740" s="162"/>
      <c r="L1740" s="158"/>
      <c r="M1740" s="163"/>
      <c r="T1740" s="164"/>
      <c r="AT1740" s="159" t="s">
        <v>228</v>
      </c>
      <c r="AU1740" s="159" t="s">
        <v>82</v>
      </c>
      <c r="AV1740" s="12" t="s">
        <v>82</v>
      </c>
      <c r="AW1740" s="12" t="s">
        <v>35</v>
      </c>
      <c r="AX1740" s="12" t="s">
        <v>73</v>
      </c>
      <c r="AY1740" s="159" t="s">
        <v>141</v>
      </c>
    </row>
    <row r="1741" spans="2:51" s="12" customFormat="1" ht="11.25">
      <c r="B1741" s="158"/>
      <c r="D1741" s="156" t="s">
        <v>228</v>
      </c>
      <c r="E1741" s="159" t="s">
        <v>19</v>
      </c>
      <c r="F1741" s="160" t="s">
        <v>3469</v>
      </c>
      <c r="H1741" s="161">
        <v>24.4</v>
      </c>
      <c r="I1741" s="162"/>
      <c r="L1741" s="158"/>
      <c r="M1741" s="163"/>
      <c r="T1741" s="164"/>
      <c r="AT1741" s="159" t="s">
        <v>228</v>
      </c>
      <c r="AU1741" s="159" t="s">
        <v>82</v>
      </c>
      <c r="AV1741" s="12" t="s">
        <v>82</v>
      </c>
      <c r="AW1741" s="12" t="s">
        <v>35</v>
      </c>
      <c r="AX1741" s="12" t="s">
        <v>73</v>
      </c>
      <c r="AY1741" s="159" t="s">
        <v>141</v>
      </c>
    </row>
    <row r="1742" spans="2:51" s="12" customFormat="1" ht="11.25">
      <c r="B1742" s="158"/>
      <c r="D1742" s="156" t="s">
        <v>228</v>
      </c>
      <c r="E1742" s="159" t="s">
        <v>19</v>
      </c>
      <c r="F1742" s="160" t="s">
        <v>3470</v>
      </c>
      <c r="H1742" s="161">
        <v>12.5</v>
      </c>
      <c r="I1742" s="162"/>
      <c r="L1742" s="158"/>
      <c r="M1742" s="163"/>
      <c r="T1742" s="164"/>
      <c r="AT1742" s="159" t="s">
        <v>228</v>
      </c>
      <c r="AU1742" s="159" t="s">
        <v>82</v>
      </c>
      <c r="AV1742" s="12" t="s">
        <v>82</v>
      </c>
      <c r="AW1742" s="12" t="s">
        <v>35</v>
      </c>
      <c r="AX1742" s="12" t="s">
        <v>73</v>
      </c>
      <c r="AY1742" s="159" t="s">
        <v>141</v>
      </c>
    </row>
    <row r="1743" spans="2:51" s="12" customFormat="1" ht="11.25">
      <c r="B1743" s="158"/>
      <c r="D1743" s="156" t="s">
        <v>228</v>
      </c>
      <c r="E1743" s="159" t="s">
        <v>19</v>
      </c>
      <c r="F1743" s="160" t="s">
        <v>3471</v>
      </c>
      <c r="H1743" s="161">
        <v>12.7</v>
      </c>
      <c r="I1743" s="162"/>
      <c r="L1743" s="158"/>
      <c r="M1743" s="163"/>
      <c r="T1743" s="164"/>
      <c r="AT1743" s="159" t="s">
        <v>228</v>
      </c>
      <c r="AU1743" s="159" t="s">
        <v>82</v>
      </c>
      <c r="AV1743" s="12" t="s">
        <v>82</v>
      </c>
      <c r="AW1743" s="12" t="s">
        <v>35</v>
      </c>
      <c r="AX1743" s="12" t="s">
        <v>73</v>
      </c>
      <c r="AY1743" s="159" t="s">
        <v>141</v>
      </c>
    </row>
    <row r="1744" spans="2:51" s="14" customFormat="1" ht="11.25">
      <c r="B1744" s="183"/>
      <c r="D1744" s="156" t="s">
        <v>228</v>
      </c>
      <c r="E1744" s="184" t="s">
        <v>19</v>
      </c>
      <c r="F1744" s="185" t="s">
        <v>2630</v>
      </c>
      <c r="H1744" s="184" t="s">
        <v>19</v>
      </c>
      <c r="I1744" s="186"/>
      <c r="L1744" s="183"/>
      <c r="M1744" s="187"/>
      <c r="T1744" s="188"/>
      <c r="AT1744" s="184" t="s">
        <v>228</v>
      </c>
      <c r="AU1744" s="184" t="s">
        <v>82</v>
      </c>
      <c r="AV1744" s="14" t="s">
        <v>78</v>
      </c>
      <c r="AW1744" s="14" t="s">
        <v>35</v>
      </c>
      <c r="AX1744" s="14" t="s">
        <v>73</v>
      </c>
      <c r="AY1744" s="184" t="s">
        <v>141</v>
      </c>
    </row>
    <row r="1745" spans="2:65" s="12" customFormat="1" ht="11.25">
      <c r="B1745" s="158"/>
      <c r="D1745" s="156" t="s">
        <v>228</v>
      </c>
      <c r="E1745" s="159" t="s">
        <v>19</v>
      </c>
      <c r="F1745" s="160" t="s">
        <v>3472</v>
      </c>
      <c r="H1745" s="161">
        <v>17</v>
      </c>
      <c r="I1745" s="162"/>
      <c r="L1745" s="158"/>
      <c r="M1745" s="163"/>
      <c r="T1745" s="164"/>
      <c r="AT1745" s="159" t="s">
        <v>228</v>
      </c>
      <c r="AU1745" s="159" t="s">
        <v>82</v>
      </c>
      <c r="AV1745" s="12" t="s">
        <v>82</v>
      </c>
      <c r="AW1745" s="12" t="s">
        <v>35</v>
      </c>
      <c r="AX1745" s="12" t="s">
        <v>73</v>
      </c>
      <c r="AY1745" s="159" t="s">
        <v>141</v>
      </c>
    </row>
    <row r="1746" spans="2:65" s="12" customFormat="1" ht="11.25">
      <c r="B1746" s="158"/>
      <c r="D1746" s="156" t="s">
        <v>228</v>
      </c>
      <c r="E1746" s="159" t="s">
        <v>19</v>
      </c>
      <c r="F1746" s="160" t="s">
        <v>3473</v>
      </c>
      <c r="H1746" s="161">
        <v>15</v>
      </c>
      <c r="I1746" s="162"/>
      <c r="L1746" s="158"/>
      <c r="M1746" s="163"/>
      <c r="T1746" s="164"/>
      <c r="AT1746" s="159" t="s">
        <v>228</v>
      </c>
      <c r="AU1746" s="159" t="s">
        <v>82</v>
      </c>
      <c r="AV1746" s="12" t="s">
        <v>82</v>
      </c>
      <c r="AW1746" s="12" t="s">
        <v>35</v>
      </c>
      <c r="AX1746" s="12" t="s">
        <v>73</v>
      </c>
      <c r="AY1746" s="159" t="s">
        <v>141</v>
      </c>
    </row>
    <row r="1747" spans="2:65" s="12" customFormat="1" ht="11.25">
      <c r="B1747" s="158"/>
      <c r="D1747" s="156" t="s">
        <v>228</v>
      </c>
      <c r="E1747" s="159" t="s">
        <v>19</v>
      </c>
      <c r="F1747" s="160" t="s">
        <v>3474</v>
      </c>
      <c r="H1747" s="161">
        <v>15.5</v>
      </c>
      <c r="I1747" s="162"/>
      <c r="L1747" s="158"/>
      <c r="M1747" s="163"/>
      <c r="T1747" s="164"/>
      <c r="AT1747" s="159" t="s">
        <v>228</v>
      </c>
      <c r="AU1747" s="159" t="s">
        <v>82</v>
      </c>
      <c r="AV1747" s="12" t="s">
        <v>82</v>
      </c>
      <c r="AW1747" s="12" t="s">
        <v>35</v>
      </c>
      <c r="AX1747" s="12" t="s">
        <v>73</v>
      </c>
      <c r="AY1747" s="159" t="s">
        <v>141</v>
      </c>
    </row>
    <row r="1748" spans="2:65" s="12" customFormat="1" ht="11.25">
      <c r="B1748" s="158"/>
      <c r="D1748" s="156" t="s">
        <v>228</v>
      </c>
      <c r="E1748" s="159" t="s">
        <v>19</v>
      </c>
      <c r="F1748" s="160" t="s">
        <v>3475</v>
      </c>
      <c r="H1748" s="161">
        <v>14</v>
      </c>
      <c r="I1748" s="162"/>
      <c r="L1748" s="158"/>
      <c r="M1748" s="163"/>
      <c r="T1748" s="164"/>
      <c r="AT1748" s="159" t="s">
        <v>228</v>
      </c>
      <c r="AU1748" s="159" t="s">
        <v>82</v>
      </c>
      <c r="AV1748" s="12" t="s">
        <v>82</v>
      </c>
      <c r="AW1748" s="12" t="s">
        <v>35</v>
      </c>
      <c r="AX1748" s="12" t="s">
        <v>73</v>
      </c>
      <c r="AY1748" s="159" t="s">
        <v>141</v>
      </c>
    </row>
    <row r="1749" spans="2:65" s="13" customFormat="1" ht="11.25">
      <c r="B1749" s="165"/>
      <c r="D1749" s="156" t="s">
        <v>228</v>
      </c>
      <c r="E1749" s="166" t="s">
        <v>19</v>
      </c>
      <c r="F1749" s="167" t="s">
        <v>256</v>
      </c>
      <c r="H1749" s="168">
        <v>244.34</v>
      </c>
      <c r="I1749" s="169"/>
      <c r="L1749" s="165"/>
      <c r="M1749" s="170"/>
      <c r="T1749" s="171"/>
      <c r="AT1749" s="166" t="s">
        <v>228</v>
      </c>
      <c r="AU1749" s="166" t="s">
        <v>82</v>
      </c>
      <c r="AV1749" s="13" t="s">
        <v>95</v>
      </c>
      <c r="AW1749" s="13" t="s">
        <v>35</v>
      </c>
      <c r="AX1749" s="13" t="s">
        <v>73</v>
      </c>
      <c r="AY1749" s="166" t="s">
        <v>141</v>
      </c>
    </row>
    <row r="1750" spans="2:65" s="12" customFormat="1" ht="11.25">
      <c r="B1750" s="158"/>
      <c r="D1750" s="156" t="s">
        <v>228</v>
      </c>
      <c r="E1750" s="159" t="s">
        <v>19</v>
      </c>
      <c r="F1750" s="160" t="s">
        <v>2406</v>
      </c>
      <c r="H1750" s="161">
        <v>245</v>
      </c>
      <c r="I1750" s="162"/>
      <c r="L1750" s="158"/>
      <c r="M1750" s="163"/>
      <c r="T1750" s="164"/>
      <c r="AT1750" s="159" t="s">
        <v>228</v>
      </c>
      <c r="AU1750" s="159" t="s">
        <v>82</v>
      </c>
      <c r="AV1750" s="12" t="s">
        <v>82</v>
      </c>
      <c r="AW1750" s="12" t="s">
        <v>35</v>
      </c>
      <c r="AX1750" s="12" t="s">
        <v>78</v>
      </c>
      <c r="AY1750" s="159" t="s">
        <v>141</v>
      </c>
    </row>
    <row r="1751" spans="2:65" s="1" customFormat="1" ht="16.5" customHeight="1">
      <c r="B1751" s="32"/>
      <c r="C1751" s="172" t="s">
        <v>3476</v>
      </c>
      <c r="D1751" s="172" t="s">
        <v>258</v>
      </c>
      <c r="E1751" s="173" t="s">
        <v>3477</v>
      </c>
      <c r="F1751" s="174" t="s">
        <v>3478</v>
      </c>
      <c r="G1751" s="175" t="s">
        <v>171</v>
      </c>
      <c r="H1751" s="176">
        <v>249.9</v>
      </c>
      <c r="I1751" s="177"/>
      <c r="J1751" s="178">
        <f>ROUND(I1751*H1751,2)</f>
        <v>0</v>
      </c>
      <c r="K1751" s="179"/>
      <c r="L1751" s="180"/>
      <c r="M1751" s="181" t="s">
        <v>19</v>
      </c>
      <c r="N1751" s="182" t="s">
        <v>45</v>
      </c>
      <c r="P1751" s="136">
        <f>O1751*H1751</f>
        <v>0</v>
      </c>
      <c r="Q1751" s="136">
        <v>2.9999999999999997E-4</v>
      </c>
      <c r="R1751" s="136">
        <f>Q1751*H1751</f>
        <v>7.4969999999999995E-2</v>
      </c>
      <c r="S1751" s="136">
        <v>0</v>
      </c>
      <c r="T1751" s="137">
        <f>S1751*H1751</f>
        <v>0</v>
      </c>
      <c r="AR1751" s="138" t="s">
        <v>201</v>
      </c>
      <c r="AT1751" s="138" t="s">
        <v>258</v>
      </c>
      <c r="AU1751" s="138" t="s">
        <v>82</v>
      </c>
      <c r="AY1751" s="17" t="s">
        <v>141</v>
      </c>
      <c r="BE1751" s="139">
        <f>IF(N1751="základní",J1751,0)</f>
        <v>0</v>
      </c>
      <c r="BF1751" s="139">
        <f>IF(N1751="snížená",J1751,0)</f>
        <v>0</v>
      </c>
      <c r="BG1751" s="139">
        <f>IF(N1751="zákl. přenesená",J1751,0)</f>
        <v>0</v>
      </c>
      <c r="BH1751" s="139">
        <f>IF(N1751="sníž. přenesená",J1751,0)</f>
        <v>0</v>
      </c>
      <c r="BI1751" s="139">
        <f>IF(N1751="nulová",J1751,0)</f>
        <v>0</v>
      </c>
      <c r="BJ1751" s="17" t="s">
        <v>82</v>
      </c>
      <c r="BK1751" s="139">
        <f>ROUND(I1751*H1751,2)</f>
        <v>0</v>
      </c>
      <c r="BL1751" s="17" t="s">
        <v>172</v>
      </c>
      <c r="BM1751" s="138" t="s">
        <v>3479</v>
      </c>
    </row>
    <row r="1752" spans="2:65" s="12" customFormat="1" ht="11.25">
      <c r="B1752" s="158"/>
      <c r="D1752" s="156" t="s">
        <v>228</v>
      </c>
      <c r="F1752" s="160" t="s">
        <v>3480</v>
      </c>
      <c r="H1752" s="161">
        <v>249.9</v>
      </c>
      <c r="I1752" s="162"/>
      <c r="L1752" s="158"/>
      <c r="M1752" s="163"/>
      <c r="T1752" s="164"/>
      <c r="AT1752" s="159" t="s">
        <v>228</v>
      </c>
      <c r="AU1752" s="159" t="s">
        <v>82</v>
      </c>
      <c r="AV1752" s="12" t="s">
        <v>82</v>
      </c>
      <c r="AW1752" s="12" t="s">
        <v>4</v>
      </c>
      <c r="AX1752" s="12" t="s">
        <v>78</v>
      </c>
      <c r="AY1752" s="159" t="s">
        <v>141</v>
      </c>
    </row>
    <row r="1753" spans="2:65" s="1" customFormat="1" ht="24.2" customHeight="1">
      <c r="B1753" s="32"/>
      <c r="C1753" s="126" t="s">
        <v>3481</v>
      </c>
      <c r="D1753" s="126" t="s">
        <v>144</v>
      </c>
      <c r="E1753" s="127" t="s">
        <v>3482</v>
      </c>
      <c r="F1753" s="128" t="s">
        <v>3483</v>
      </c>
      <c r="G1753" s="129" t="s">
        <v>162</v>
      </c>
      <c r="H1753" s="130">
        <v>242</v>
      </c>
      <c r="I1753" s="131"/>
      <c r="J1753" s="132">
        <f>ROUND(I1753*H1753,2)</f>
        <v>0</v>
      </c>
      <c r="K1753" s="133"/>
      <c r="L1753" s="32"/>
      <c r="M1753" s="134" t="s">
        <v>19</v>
      </c>
      <c r="N1753" s="135" t="s">
        <v>45</v>
      </c>
      <c r="P1753" s="136">
        <f>O1753*H1753</f>
        <v>0</v>
      </c>
      <c r="Q1753" s="136">
        <v>0</v>
      </c>
      <c r="R1753" s="136">
        <f>Q1753*H1753</f>
        <v>0</v>
      </c>
      <c r="S1753" s="136">
        <v>0</v>
      </c>
      <c r="T1753" s="137">
        <f>S1753*H1753</f>
        <v>0</v>
      </c>
      <c r="AR1753" s="138" t="s">
        <v>172</v>
      </c>
      <c r="AT1753" s="138" t="s">
        <v>144</v>
      </c>
      <c r="AU1753" s="138" t="s">
        <v>82</v>
      </c>
      <c r="AY1753" s="17" t="s">
        <v>141</v>
      </c>
      <c r="BE1753" s="139">
        <f>IF(N1753="základní",J1753,0)</f>
        <v>0</v>
      </c>
      <c r="BF1753" s="139">
        <f>IF(N1753="snížená",J1753,0)</f>
        <v>0</v>
      </c>
      <c r="BG1753" s="139">
        <f>IF(N1753="zákl. přenesená",J1753,0)</f>
        <v>0</v>
      </c>
      <c r="BH1753" s="139">
        <f>IF(N1753="sníž. přenesená",J1753,0)</f>
        <v>0</v>
      </c>
      <c r="BI1753" s="139">
        <f>IF(N1753="nulová",J1753,0)</f>
        <v>0</v>
      </c>
      <c r="BJ1753" s="17" t="s">
        <v>82</v>
      </c>
      <c r="BK1753" s="139">
        <f>ROUND(I1753*H1753,2)</f>
        <v>0</v>
      </c>
      <c r="BL1753" s="17" t="s">
        <v>172</v>
      </c>
      <c r="BM1753" s="138" t="s">
        <v>3484</v>
      </c>
    </row>
    <row r="1754" spans="2:65" s="1" customFormat="1" ht="11.25">
      <c r="B1754" s="32"/>
      <c r="D1754" s="152" t="s">
        <v>224</v>
      </c>
      <c r="F1754" s="153" t="s">
        <v>3485</v>
      </c>
      <c r="I1754" s="154"/>
      <c r="L1754" s="32"/>
      <c r="M1754" s="155"/>
      <c r="T1754" s="53"/>
      <c r="AT1754" s="17" t="s">
        <v>224</v>
      </c>
      <c r="AU1754" s="17" t="s">
        <v>82</v>
      </c>
    </row>
    <row r="1755" spans="2:65" s="1" customFormat="1" ht="49.15" customHeight="1">
      <c r="B1755" s="32"/>
      <c r="C1755" s="126" t="s">
        <v>3486</v>
      </c>
      <c r="D1755" s="126" t="s">
        <v>144</v>
      </c>
      <c r="E1755" s="127" t="s">
        <v>3487</v>
      </c>
      <c r="F1755" s="128" t="s">
        <v>3488</v>
      </c>
      <c r="G1755" s="129" t="s">
        <v>261</v>
      </c>
      <c r="H1755" s="130">
        <v>1.0049999999999999</v>
      </c>
      <c r="I1755" s="131"/>
      <c r="J1755" s="132">
        <f>ROUND(I1755*H1755,2)</f>
        <v>0</v>
      </c>
      <c r="K1755" s="133"/>
      <c r="L1755" s="32"/>
      <c r="M1755" s="134" t="s">
        <v>19</v>
      </c>
      <c r="N1755" s="135" t="s">
        <v>45</v>
      </c>
      <c r="P1755" s="136">
        <f>O1755*H1755</f>
        <v>0</v>
      </c>
      <c r="Q1755" s="136">
        <v>0</v>
      </c>
      <c r="R1755" s="136">
        <f>Q1755*H1755</f>
        <v>0</v>
      </c>
      <c r="S1755" s="136">
        <v>0</v>
      </c>
      <c r="T1755" s="137">
        <f>S1755*H1755</f>
        <v>0</v>
      </c>
      <c r="AR1755" s="138" t="s">
        <v>172</v>
      </c>
      <c r="AT1755" s="138" t="s">
        <v>144</v>
      </c>
      <c r="AU1755" s="138" t="s">
        <v>82</v>
      </c>
      <c r="AY1755" s="17" t="s">
        <v>141</v>
      </c>
      <c r="BE1755" s="139">
        <f>IF(N1755="základní",J1755,0)</f>
        <v>0</v>
      </c>
      <c r="BF1755" s="139">
        <f>IF(N1755="snížená",J1755,0)</f>
        <v>0</v>
      </c>
      <c r="BG1755" s="139">
        <f>IF(N1755="zákl. přenesená",J1755,0)</f>
        <v>0</v>
      </c>
      <c r="BH1755" s="139">
        <f>IF(N1755="sníž. přenesená",J1755,0)</f>
        <v>0</v>
      </c>
      <c r="BI1755" s="139">
        <f>IF(N1755="nulová",J1755,0)</f>
        <v>0</v>
      </c>
      <c r="BJ1755" s="17" t="s">
        <v>82</v>
      </c>
      <c r="BK1755" s="139">
        <f>ROUND(I1755*H1755,2)</f>
        <v>0</v>
      </c>
      <c r="BL1755" s="17" t="s">
        <v>172</v>
      </c>
      <c r="BM1755" s="138" t="s">
        <v>3489</v>
      </c>
    </row>
    <row r="1756" spans="2:65" s="1" customFormat="1" ht="11.25">
      <c r="B1756" s="32"/>
      <c r="D1756" s="152" t="s">
        <v>224</v>
      </c>
      <c r="F1756" s="153" t="s">
        <v>3490</v>
      </c>
      <c r="I1756" s="154"/>
      <c r="L1756" s="32"/>
      <c r="M1756" s="155"/>
      <c r="T1756" s="53"/>
      <c r="AT1756" s="17" t="s">
        <v>224</v>
      </c>
      <c r="AU1756" s="17" t="s">
        <v>82</v>
      </c>
    </row>
    <row r="1757" spans="2:65" s="10" customFormat="1" ht="22.9" customHeight="1">
      <c r="B1757" s="116"/>
      <c r="D1757" s="117" t="s">
        <v>72</v>
      </c>
      <c r="E1757" s="150" t="s">
        <v>3491</v>
      </c>
      <c r="F1757" s="150" t="s">
        <v>3492</v>
      </c>
      <c r="I1757" s="119"/>
      <c r="J1757" s="151">
        <f>BK1757</f>
        <v>0</v>
      </c>
      <c r="L1757" s="116"/>
      <c r="M1757" s="121"/>
      <c r="P1757" s="122">
        <f>SUM(P1758:P1839)</f>
        <v>0</v>
      </c>
      <c r="R1757" s="122">
        <f>SUM(R1758:R1839)</f>
        <v>4.949406999999999</v>
      </c>
      <c r="T1757" s="123">
        <f>SUM(T1758:T1839)</f>
        <v>0</v>
      </c>
      <c r="AR1757" s="117" t="s">
        <v>82</v>
      </c>
      <c r="AT1757" s="124" t="s">
        <v>72</v>
      </c>
      <c r="AU1757" s="124" t="s">
        <v>78</v>
      </c>
      <c r="AY1757" s="117" t="s">
        <v>141</v>
      </c>
      <c r="BK1757" s="125">
        <f>SUM(BK1758:BK1839)</f>
        <v>0</v>
      </c>
    </row>
    <row r="1758" spans="2:65" s="1" customFormat="1" ht="24.2" customHeight="1">
      <c r="B1758" s="32"/>
      <c r="C1758" s="126" t="s">
        <v>3493</v>
      </c>
      <c r="D1758" s="126" t="s">
        <v>144</v>
      </c>
      <c r="E1758" s="127" t="s">
        <v>3494</v>
      </c>
      <c r="F1758" s="128" t="s">
        <v>3495</v>
      </c>
      <c r="G1758" s="129" t="s">
        <v>162</v>
      </c>
      <c r="H1758" s="130">
        <v>147.4</v>
      </c>
      <c r="I1758" s="131"/>
      <c r="J1758" s="132">
        <f>ROUND(I1758*H1758,2)</f>
        <v>0</v>
      </c>
      <c r="K1758" s="133"/>
      <c r="L1758" s="32"/>
      <c r="M1758" s="134" t="s">
        <v>19</v>
      </c>
      <c r="N1758" s="135" t="s">
        <v>45</v>
      </c>
      <c r="P1758" s="136">
        <f>O1758*H1758</f>
        <v>0</v>
      </c>
      <c r="Q1758" s="136">
        <v>0</v>
      </c>
      <c r="R1758" s="136">
        <f>Q1758*H1758</f>
        <v>0</v>
      </c>
      <c r="S1758" s="136">
        <v>0</v>
      </c>
      <c r="T1758" s="137">
        <f>S1758*H1758</f>
        <v>0</v>
      </c>
      <c r="AR1758" s="138" t="s">
        <v>172</v>
      </c>
      <c r="AT1758" s="138" t="s">
        <v>144</v>
      </c>
      <c r="AU1758" s="138" t="s">
        <v>82</v>
      </c>
      <c r="AY1758" s="17" t="s">
        <v>141</v>
      </c>
      <c r="BE1758" s="139">
        <f>IF(N1758="základní",J1758,0)</f>
        <v>0</v>
      </c>
      <c r="BF1758" s="139">
        <f>IF(N1758="snížená",J1758,0)</f>
        <v>0</v>
      </c>
      <c r="BG1758" s="139">
        <f>IF(N1758="zákl. přenesená",J1758,0)</f>
        <v>0</v>
      </c>
      <c r="BH1758" s="139">
        <f>IF(N1758="sníž. přenesená",J1758,0)</f>
        <v>0</v>
      </c>
      <c r="BI1758" s="139">
        <f>IF(N1758="nulová",J1758,0)</f>
        <v>0</v>
      </c>
      <c r="BJ1758" s="17" t="s">
        <v>82</v>
      </c>
      <c r="BK1758" s="139">
        <f>ROUND(I1758*H1758,2)</f>
        <v>0</v>
      </c>
      <c r="BL1758" s="17" t="s">
        <v>172</v>
      </c>
      <c r="BM1758" s="138" t="s">
        <v>3496</v>
      </c>
    </row>
    <row r="1759" spans="2:65" s="1" customFormat="1" ht="11.25">
      <c r="B1759" s="32"/>
      <c r="D1759" s="152" t="s">
        <v>224</v>
      </c>
      <c r="F1759" s="153" t="s">
        <v>3497</v>
      </c>
      <c r="I1759" s="154"/>
      <c r="L1759" s="32"/>
      <c r="M1759" s="155"/>
      <c r="T1759" s="53"/>
      <c r="AT1759" s="17" t="s">
        <v>224</v>
      </c>
      <c r="AU1759" s="17" t="s">
        <v>82</v>
      </c>
    </row>
    <row r="1760" spans="2:65" s="1" customFormat="1" ht="24.2" customHeight="1">
      <c r="B1760" s="32"/>
      <c r="C1760" s="126" t="s">
        <v>3498</v>
      </c>
      <c r="D1760" s="126" t="s">
        <v>144</v>
      </c>
      <c r="E1760" s="127" t="s">
        <v>3499</v>
      </c>
      <c r="F1760" s="128" t="s">
        <v>3500</v>
      </c>
      <c r="G1760" s="129" t="s">
        <v>162</v>
      </c>
      <c r="H1760" s="130">
        <v>147.4</v>
      </c>
      <c r="I1760" s="131"/>
      <c r="J1760" s="132">
        <f>ROUND(I1760*H1760,2)</f>
        <v>0</v>
      </c>
      <c r="K1760" s="133"/>
      <c r="L1760" s="32"/>
      <c r="M1760" s="134" t="s">
        <v>19</v>
      </c>
      <c r="N1760" s="135" t="s">
        <v>45</v>
      </c>
      <c r="P1760" s="136">
        <f>O1760*H1760</f>
        <v>0</v>
      </c>
      <c r="Q1760" s="136">
        <v>2.9999999999999997E-4</v>
      </c>
      <c r="R1760" s="136">
        <f>Q1760*H1760</f>
        <v>4.4219999999999995E-2</v>
      </c>
      <c r="S1760" s="136">
        <v>0</v>
      </c>
      <c r="T1760" s="137">
        <f>S1760*H1760</f>
        <v>0</v>
      </c>
      <c r="AR1760" s="138" t="s">
        <v>172</v>
      </c>
      <c r="AT1760" s="138" t="s">
        <v>144</v>
      </c>
      <c r="AU1760" s="138" t="s">
        <v>82</v>
      </c>
      <c r="AY1760" s="17" t="s">
        <v>141</v>
      </c>
      <c r="BE1760" s="139">
        <f>IF(N1760="základní",J1760,0)</f>
        <v>0</v>
      </c>
      <c r="BF1760" s="139">
        <f>IF(N1760="snížená",J1760,0)</f>
        <v>0</v>
      </c>
      <c r="BG1760" s="139">
        <f>IF(N1760="zákl. přenesená",J1760,0)</f>
        <v>0</v>
      </c>
      <c r="BH1760" s="139">
        <f>IF(N1760="sníž. přenesená",J1760,0)</f>
        <v>0</v>
      </c>
      <c r="BI1760" s="139">
        <f>IF(N1760="nulová",J1760,0)</f>
        <v>0</v>
      </c>
      <c r="BJ1760" s="17" t="s">
        <v>82</v>
      </c>
      <c r="BK1760" s="139">
        <f>ROUND(I1760*H1760,2)</f>
        <v>0</v>
      </c>
      <c r="BL1760" s="17" t="s">
        <v>172</v>
      </c>
      <c r="BM1760" s="138" t="s">
        <v>3501</v>
      </c>
    </row>
    <row r="1761" spans="2:65" s="1" customFormat="1" ht="11.25">
      <c r="B1761" s="32"/>
      <c r="D1761" s="152" t="s">
        <v>224</v>
      </c>
      <c r="F1761" s="153" t="s">
        <v>3502</v>
      </c>
      <c r="I1761" s="154"/>
      <c r="L1761" s="32"/>
      <c r="M1761" s="155"/>
      <c r="T1761" s="53"/>
      <c r="AT1761" s="17" t="s">
        <v>224</v>
      </c>
      <c r="AU1761" s="17" t="s">
        <v>82</v>
      </c>
    </row>
    <row r="1762" spans="2:65" s="1" customFormat="1" ht="33" customHeight="1">
      <c r="B1762" s="32"/>
      <c r="C1762" s="126" t="s">
        <v>3503</v>
      </c>
      <c r="D1762" s="126" t="s">
        <v>144</v>
      </c>
      <c r="E1762" s="127" t="s">
        <v>3504</v>
      </c>
      <c r="F1762" s="128" t="s">
        <v>3505</v>
      </c>
      <c r="G1762" s="129" t="s">
        <v>162</v>
      </c>
      <c r="H1762" s="130">
        <v>147.4</v>
      </c>
      <c r="I1762" s="131"/>
      <c r="J1762" s="132">
        <f>ROUND(I1762*H1762,2)</f>
        <v>0</v>
      </c>
      <c r="K1762" s="133"/>
      <c r="L1762" s="32"/>
      <c r="M1762" s="134" t="s">
        <v>19</v>
      </c>
      <c r="N1762" s="135" t="s">
        <v>45</v>
      </c>
      <c r="P1762" s="136">
        <f>O1762*H1762</f>
        <v>0</v>
      </c>
      <c r="Q1762" s="136">
        <v>4.4999999999999997E-3</v>
      </c>
      <c r="R1762" s="136">
        <f>Q1762*H1762</f>
        <v>0.6633</v>
      </c>
      <c r="S1762" s="136">
        <v>0</v>
      </c>
      <c r="T1762" s="137">
        <f>S1762*H1762</f>
        <v>0</v>
      </c>
      <c r="AR1762" s="138" t="s">
        <v>172</v>
      </c>
      <c r="AT1762" s="138" t="s">
        <v>144</v>
      </c>
      <c r="AU1762" s="138" t="s">
        <v>82</v>
      </c>
      <c r="AY1762" s="17" t="s">
        <v>141</v>
      </c>
      <c r="BE1762" s="139">
        <f>IF(N1762="základní",J1762,0)</f>
        <v>0</v>
      </c>
      <c r="BF1762" s="139">
        <f>IF(N1762="snížená",J1762,0)</f>
        <v>0</v>
      </c>
      <c r="BG1762" s="139">
        <f>IF(N1762="zákl. přenesená",J1762,0)</f>
        <v>0</v>
      </c>
      <c r="BH1762" s="139">
        <f>IF(N1762="sníž. přenesená",J1762,0)</f>
        <v>0</v>
      </c>
      <c r="BI1762" s="139">
        <f>IF(N1762="nulová",J1762,0)</f>
        <v>0</v>
      </c>
      <c r="BJ1762" s="17" t="s">
        <v>82</v>
      </c>
      <c r="BK1762" s="139">
        <f>ROUND(I1762*H1762,2)</f>
        <v>0</v>
      </c>
      <c r="BL1762" s="17" t="s">
        <v>172</v>
      </c>
      <c r="BM1762" s="138" t="s">
        <v>3506</v>
      </c>
    </row>
    <row r="1763" spans="2:65" s="1" customFormat="1" ht="11.25">
      <c r="B1763" s="32"/>
      <c r="D1763" s="152" t="s">
        <v>224</v>
      </c>
      <c r="F1763" s="153" t="s">
        <v>3507</v>
      </c>
      <c r="I1763" s="154"/>
      <c r="L1763" s="32"/>
      <c r="M1763" s="155"/>
      <c r="T1763" s="53"/>
      <c r="AT1763" s="17" t="s">
        <v>224</v>
      </c>
      <c r="AU1763" s="17" t="s">
        <v>82</v>
      </c>
    </row>
    <row r="1764" spans="2:65" s="12" customFormat="1" ht="11.25">
      <c r="B1764" s="158"/>
      <c r="D1764" s="156" t="s">
        <v>228</v>
      </c>
      <c r="E1764" s="159" t="s">
        <v>19</v>
      </c>
      <c r="F1764" s="160" t="s">
        <v>3508</v>
      </c>
      <c r="H1764" s="161">
        <v>147.4</v>
      </c>
      <c r="I1764" s="162"/>
      <c r="L1764" s="158"/>
      <c r="M1764" s="163"/>
      <c r="T1764" s="164"/>
      <c r="AT1764" s="159" t="s">
        <v>228</v>
      </c>
      <c r="AU1764" s="159" t="s">
        <v>82</v>
      </c>
      <c r="AV1764" s="12" t="s">
        <v>82</v>
      </c>
      <c r="AW1764" s="12" t="s">
        <v>35</v>
      </c>
      <c r="AX1764" s="12" t="s">
        <v>78</v>
      </c>
      <c r="AY1764" s="159" t="s">
        <v>141</v>
      </c>
    </row>
    <row r="1765" spans="2:65" s="1" customFormat="1" ht="37.9" customHeight="1">
      <c r="B1765" s="32"/>
      <c r="C1765" s="126" t="s">
        <v>3509</v>
      </c>
      <c r="D1765" s="126" t="s">
        <v>144</v>
      </c>
      <c r="E1765" s="127" t="s">
        <v>3510</v>
      </c>
      <c r="F1765" s="128" t="s">
        <v>3511</v>
      </c>
      <c r="G1765" s="129" t="s">
        <v>162</v>
      </c>
      <c r="H1765" s="130">
        <v>140</v>
      </c>
      <c r="I1765" s="131"/>
      <c r="J1765" s="132">
        <f>ROUND(I1765*H1765,2)</f>
        <v>0</v>
      </c>
      <c r="K1765" s="133"/>
      <c r="L1765" s="32"/>
      <c r="M1765" s="134" t="s">
        <v>19</v>
      </c>
      <c r="N1765" s="135" t="s">
        <v>45</v>
      </c>
      <c r="P1765" s="136">
        <f>O1765*H1765</f>
        <v>0</v>
      </c>
      <c r="Q1765" s="136">
        <v>7.5500000000000003E-3</v>
      </c>
      <c r="R1765" s="136">
        <f>Q1765*H1765</f>
        <v>1.0569999999999999</v>
      </c>
      <c r="S1765" s="136">
        <v>0</v>
      </c>
      <c r="T1765" s="137">
        <f>S1765*H1765</f>
        <v>0</v>
      </c>
      <c r="AR1765" s="138" t="s">
        <v>172</v>
      </c>
      <c r="AT1765" s="138" t="s">
        <v>144</v>
      </c>
      <c r="AU1765" s="138" t="s">
        <v>82</v>
      </c>
      <c r="AY1765" s="17" t="s">
        <v>141</v>
      </c>
      <c r="BE1765" s="139">
        <f>IF(N1765="základní",J1765,0)</f>
        <v>0</v>
      </c>
      <c r="BF1765" s="139">
        <f>IF(N1765="snížená",J1765,0)</f>
        <v>0</v>
      </c>
      <c r="BG1765" s="139">
        <f>IF(N1765="zákl. přenesená",J1765,0)</f>
        <v>0</v>
      </c>
      <c r="BH1765" s="139">
        <f>IF(N1765="sníž. přenesená",J1765,0)</f>
        <v>0</v>
      </c>
      <c r="BI1765" s="139">
        <f>IF(N1765="nulová",J1765,0)</f>
        <v>0</v>
      </c>
      <c r="BJ1765" s="17" t="s">
        <v>82</v>
      </c>
      <c r="BK1765" s="139">
        <f>ROUND(I1765*H1765,2)</f>
        <v>0</v>
      </c>
      <c r="BL1765" s="17" t="s">
        <v>172</v>
      </c>
      <c r="BM1765" s="138" t="s">
        <v>3512</v>
      </c>
    </row>
    <row r="1766" spans="2:65" s="1" customFormat="1" ht="11.25">
      <c r="B1766" s="32"/>
      <c r="D1766" s="152" t="s">
        <v>224</v>
      </c>
      <c r="F1766" s="153" t="s">
        <v>3513</v>
      </c>
      <c r="I1766" s="154"/>
      <c r="L1766" s="32"/>
      <c r="M1766" s="155"/>
      <c r="T1766" s="53"/>
      <c r="AT1766" s="17" t="s">
        <v>224</v>
      </c>
      <c r="AU1766" s="17" t="s">
        <v>82</v>
      </c>
    </row>
    <row r="1767" spans="2:65" s="14" customFormat="1" ht="11.25">
      <c r="B1767" s="183"/>
      <c r="D1767" s="156" t="s">
        <v>228</v>
      </c>
      <c r="E1767" s="184" t="s">
        <v>19</v>
      </c>
      <c r="F1767" s="185" t="s">
        <v>1567</v>
      </c>
      <c r="H1767" s="184" t="s">
        <v>19</v>
      </c>
      <c r="I1767" s="186"/>
      <c r="L1767" s="183"/>
      <c r="M1767" s="187"/>
      <c r="T1767" s="188"/>
      <c r="AT1767" s="184" t="s">
        <v>228</v>
      </c>
      <c r="AU1767" s="184" t="s">
        <v>82</v>
      </c>
      <c r="AV1767" s="14" t="s">
        <v>78</v>
      </c>
      <c r="AW1767" s="14" t="s">
        <v>35</v>
      </c>
      <c r="AX1767" s="14" t="s">
        <v>73</v>
      </c>
      <c r="AY1767" s="184" t="s">
        <v>141</v>
      </c>
    </row>
    <row r="1768" spans="2:65" s="12" customFormat="1" ht="11.25">
      <c r="B1768" s="158"/>
      <c r="D1768" s="156" t="s">
        <v>228</v>
      </c>
      <c r="E1768" s="159" t="s">
        <v>19</v>
      </c>
      <c r="F1768" s="160" t="s">
        <v>3514</v>
      </c>
      <c r="H1768" s="161">
        <v>26.638000000000002</v>
      </c>
      <c r="I1768" s="162"/>
      <c r="L1768" s="158"/>
      <c r="M1768" s="163"/>
      <c r="T1768" s="164"/>
      <c r="AT1768" s="159" t="s">
        <v>228</v>
      </c>
      <c r="AU1768" s="159" t="s">
        <v>82</v>
      </c>
      <c r="AV1768" s="12" t="s">
        <v>82</v>
      </c>
      <c r="AW1768" s="12" t="s">
        <v>35</v>
      </c>
      <c r="AX1768" s="12" t="s">
        <v>73</v>
      </c>
      <c r="AY1768" s="159" t="s">
        <v>141</v>
      </c>
    </row>
    <row r="1769" spans="2:65" s="12" customFormat="1" ht="11.25">
      <c r="B1769" s="158"/>
      <c r="D1769" s="156" t="s">
        <v>228</v>
      </c>
      <c r="E1769" s="159" t="s">
        <v>19</v>
      </c>
      <c r="F1769" s="160" t="s">
        <v>3515</v>
      </c>
      <c r="H1769" s="161">
        <v>11.835000000000001</v>
      </c>
      <c r="I1769" s="162"/>
      <c r="L1769" s="158"/>
      <c r="M1769" s="163"/>
      <c r="T1769" s="164"/>
      <c r="AT1769" s="159" t="s">
        <v>228</v>
      </c>
      <c r="AU1769" s="159" t="s">
        <v>82</v>
      </c>
      <c r="AV1769" s="12" t="s">
        <v>82</v>
      </c>
      <c r="AW1769" s="12" t="s">
        <v>35</v>
      </c>
      <c r="AX1769" s="12" t="s">
        <v>73</v>
      </c>
      <c r="AY1769" s="159" t="s">
        <v>141</v>
      </c>
    </row>
    <row r="1770" spans="2:65" s="12" customFormat="1" ht="11.25">
      <c r="B1770" s="158"/>
      <c r="D1770" s="156" t="s">
        <v>228</v>
      </c>
      <c r="E1770" s="159" t="s">
        <v>19</v>
      </c>
      <c r="F1770" s="160" t="s">
        <v>3516</v>
      </c>
      <c r="H1770" s="161">
        <v>12.996</v>
      </c>
      <c r="I1770" s="162"/>
      <c r="L1770" s="158"/>
      <c r="M1770" s="163"/>
      <c r="T1770" s="164"/>
      <c r="AT1770" s="159" t="s">
        <v>228</v>
      </c>
      <c r="AU1770" s="159" t="s">
        <v>82</v>
      </c>
      <c r="AV1770" s="12" t="s">
        <v>82</v>
      </c>
      <c r="AW1770" s="12" t="s">
        <v>35</v>
      </c>
      <c r="AX1770" s="12" t="s">
        <v>73</v>
      </c>
      <c r="AY1770" s="159" t="s">
        <v>141</v>
      </c>
    </row>
    <row r="1771" spans="2:65" s="12" customFormat="1" ht="11.25">
      <c r="B1771" s="158"/>
      <c r="D1771" s="156" t="s">
        <v>228</v>
      </c>
      <c r="E1771" s="159" t="s">
        <v>19</v>
      </c>
      <c r="F1771" s="160" t="s">
        <v>3517</v>
      </c>
      <c r="H1771" s="161">
        <v>1.782</v>
      </c>
      <c r="I1771" s="162"/>
      <c r="L1771" s="158"/>
      <c r="M1771" s="163"/>
      <c r="T1771" s="164"/>
      <c r="AT1771" s="159" t="s">
        <v>228</v>
      </c>
      <c r="AU1771" s="159" t="s">
        <v>82</v>
      </c>
      <c r="AV1771" s="12" t="s">
        <v>82</v>
      </c>
      <c r="AW1771" s="12" t="s">
        <v>35</v>
      </c>
      <c r="AX1771" s="12" t="s">
        <v>73</v>
      </c>
      <c r="AY1771" s="159" t="s">
        <v>141</v>
      </c>
    </row>
    <row r="1772" spans="2:65" s="14" customFormat="1" ht="11.25">
      <c r="B1772" s="183"/>
      <c r="D1772" s="156" t="s">
        <v>228</v>
      </c>
      <c r="E1772" s="184" t="s">
        <v>19</v>
      </c>
      <c r="F1772" s="185" t="s">
        <v>1572</v>
      </c>
      <c r="H1772" s="184" t="s">
        <v>19</v>
      </c>
      <c r="I1772" s="186"/>
      <c r="L1772" s="183"/>
      <c r="M1772" s="187"/>
      <c r="T1772" s="188"/>
      <c r="AT1772" s="184" t="s">
        <v>228</v>
      </c>
      <c r="AU1772" s="184" t="s">
        <v>82</v>
      </c>
      <c r="AV1772" s="14" t="s">
        <v>78</v>
      </c>
      <c r="AW1772" s="14" t="s">
        <v>35</v>
      </c>
      <c r="AX1772" s="14" t="s">
        <v>73</v>
      </c>
      <c r="AY1772" s="184" t="s">
        <v>141</v>
      </c>
    </row>
    <row r="1773" spans="2:65" s="12" customFormat="1" ht="11.25">
      <c r="B1773" s="158"/>
      <c r="D1773" s="156" t="s">
        <v>228</v>
      </c>
      <c r="E1773" s="159" t="s">
        <v>19</v>
      </c>
      <c r="F1773" s="160" t="s">
        <v>3518</v>
      </c>
      <c r="H1773" s="161">
        <v>5.7359999999999998</v>
      </c>
      <c r="I1773" s="162"/>
      <c r="L1773" s="158"/>
      <c r="M1773" s="163"/>
      <c r="T1773" s="164"/>
      <c r="AT1773" s="159" t="s">
        <v>228</v>
      </c>
      <c r="AU1773" s="159" t="s">
        <v>82</v>
      </c>
      <c r="AV1773" s="12" t="s">
        <v>82</v>
      </c>
      <c r="AW1773" s="12" t="s">
        <v>35</v>
      </c>
      <c r="AX1773" s="12" t="s">
        <v>73</v>
      </c>
      <c r="AY1773" s="159" t="s">
        <v>141</v>
      </c>
    </row>
    <row r="1774" spans="2:65" s="12" customFormat="1" ht="11.25">
      <c r="B1774" s="158"/>
      <c r="D1774" s="156" t="s">
        <v>228</v>
      </c>
      <c r="E1774" s="159" t="s">
        <v>19</v>
      </c>
      <c r="F1774" s="160" t="s">
        <v>3519</v>
      </c>
      <c r="H1774" s="161">
        <v>18.952000000000002</v>
      </c>
      <c r="I1774" s="162"/>
      <c r="L1774" s="158"/>
      <c r="M1774" s="163"/>
      <c r="T1774" s="164"/>
      <c r="AT1774" s="159" t="s">
        <v>228</v>
      </c>
      <c r="AU1774" s="159" t="s">
        <v>82</v>
      </c>
      <c r="AV1774" s="12" t="s">
        <v>82</v>
      </c>
      <c r="AW1774" s="12" t="s">
        <v>35</v>
      </c>
      <c r="AX1774" s="12" t="s">
        <v>73</v>
      </c>
      <c r="AY1774" s="159" t="s">
        <v>141</v>
      </c>
    </row>
    <row r="1775" spans="2:65" s="12" customFormat="1" ht="11.25">
      <c r="B1775" s="158"/>
      <c r="D1775" s="156" t="s">
        <v>228</v>
      </c>
      <c r="E1775" s="159" t="s">
        <v>19</v>
      </c>
      <c r="F1775" s="160" t="s">
        <v>3520</v>
      </c>
      <c r="H1775" s="161">
        <v>26.597999999999999</v>
      </c>
      <c r="I1775" s="162"/>
      <c r="L1775" s="158"/>
      <c r="M1775" s="163"/>
      <c r="T1775" s="164"/>
      <c r="AT1775" s="159" t="s">
        <v>228</v>
      </c>
      <c r="AU1775" s="159" t="s">
        <v>82</v>
      </c>
      <c r="AV1775" s="12" t="s">
        <v>82</v>
      </c>
      <c r="AW1775" s="12" t="s">
        <v>35</v>
      </c>
      <c r="AX1775" s="12" t="s">
        <v>73</v>
      </c>
      <c r="AY1775" s="159" t="s">
        <v>141</v>
      </c>
    </row>
    <row r="1776" spans="2:65" s="14" customFormat="1" ht="11.25">
      <c r="B1776" s="183"/>
      <c r="D1776" s="156" t="s">
        <v>228</v>
      </c>
      <c r="E1776" s="184" t="s">
        <v>19</v>
      </c>
      <c r="F1776" s="185" t="s">
        <v>2630</v>
      </c>
      <c r="H1776" s="184" t="s">
        <v>19</v>
      </c>
      <c r="I1776" s="186"/>
      <c r="L1776" s="183"/>
      <c r="M1776" s="187"/>
      <c r="T1776" s="188"/>
      <c r="AT1776" s="184" t="s">
        <v>228</v>
      </c>
      <c r="AU1776" s="184" t="s">
        <v>82</v>
      </c>
      <c r="AV1776" s="14" t="s">
        <v>78</v>
      </c>
      <c r="AW1776" s="14" t="s">
        <v>35</v>
      </c>
      <c r="AX1776" s="14" t="s">
        <v>73</v>
      </c>
      <c r="AY1776" s="184" t="s">
        <v>141</v>
      </c>
    </row>
    <row r="1777" spans="2:65" s="12" customFormat="1" ht="11.25">
      <c r="B1777" s="158"/>
      <c r="D1777" s="156" t="s">
        <v>228</v>
      </c>
      <c r="E1777" s="159" t="s">
        <v>19</v>
      </c>
      <c r="F1777" s="160" t="s">
        <v>3521</v>
      </c>
      <c r="H1777" s="161">
        <v>16.5</v>
      </c>
      <c r="I1777" s="162"/>
      <c r="L1777" s="158"/>
      <c r="M1777" s="163"/>
      <c r="T1777" s="164"/>
      <c r="AT1777" s="159" t="s">
        <v>228</v>
      </c>
      <c r="AU1777" s="159" t="s">
        <v>82</v>
      </c>
      <c r="AV1777" s="12" t="s">
        <v>82</v>
      </c>
      <c r="AW1777" s="12" t="s">
        <v>35</v>
      </c>
      <c r="AX1777" s="12" t="s">
        <v>73</v>
      </c>
      <c r="AY1777" s="159" t="s">
        <v>141</v>
      </c>
    </row>
    <row r="1778" spans="2:65" s="12" customFormat="1" ht="11.25">
      <c r="B1778" s="158"/>
      <c r="D1778" s="156" t="s">
        <v>228</v>
      </c>
      <c r="E1778" s="159" t="s">
        <v>19</v>
      </c>
      <c r="F1778" s="160" t="s">
        <v>3522</v>
      </c>
      <c r="H1778" s="161">
        <v>18</v>
      </c>
      <c r="I1778" s="162"/>
      <c r="L1778" s="158"/>
      <c r="M1778" s="163"/>
      <c r="T1778" s="164"/>
      <c r="AT1778" s="159" t="s">
        <v>228</v>
      </c>
      <c r="AU1778" s="159" t="s">
        <v>82</v>
      </c>
      <c r="AV1778" s="12" t="s">
        <v>82</v>
      </c>
      <c r="AW1778" s="12" t="s">
        <v>35</v>
      </c>
      <c r="AX1778" s="12" t="s">
        <v>73</v>
      </c>
      <c r="AY1778" s="159" t="s">
        <v>141</v>
      </c>
    </row>
    <row r="1779" spans="2:65" s="13" customFormat="1" ht="11.25">
      <c r="B1779" s="165"/>
      <c r="D1779" s="156" t="s">
        <v>228</v>
      </c>
      <c r="E1779" s="166" t="s">
        <v>19</v>
      </c>
      <c r="F1779" s="167" t="s">
        <v>256</v>
      </c>
      <c r="H1779" s="168">
        <v>139.03700000000001</v>
      </c>
      <c r="I1779" s="169"/>
      <c r="L1779" s="165"/>
      <c r="M1779" s="170"/>
      <c r="T1779" s="171"/>
      <c r="AT1779" s="166" t="s">
        <v>228</v>
      </c>
      <c r="AU1779" s="166" t="s">
        <v>82</v>
      </c>
      <c r="AV1779" s="13" t="s">
        <v>95</v>
      </c>
      <c r="AW1779" s="13" t="s">
        <v>35</v>
      </c>
      <c r="AX1779" s="13" t="s">
        <v>73</v>
      </c>
      <c r="AY1779" s="166" t="s">
        <v>141</v>
      </c>
    </row>
    <row r="1780" spans="2:65" s="12" customFormat="1" ht="11.25">
      <c r="B1780" s="158"/>
      <c r="D1780" s="156" t="s">
        <v>228</v>
      </c>
      <c r="E1780" s="159" t="s">
        <v>19</v>
      </c>
      <c r="F1780" s="160" t="s">
        <v>1130</v>
      </c>
      <c r="H1780" s="161">
        <v>140</v>
      </c>
      <c r="I1780" s="162"/>
      <c r="L1780" s="158"/>
      <c r="M1780" s="163"/>
      <c r="T1780" s="164"/>
      <c r="AT1780" s="159" t="s">
        <v>228</v>
      </c>
      <c r="AU1780" s="159" t="s">
        <v>82</v>
      </c>
      <c r="AV1780" s="12" t="s">
        <v>82</v>
      </c>
      <c r="AW1780" s="12" t="s">
        <v>35</v>
      </c>
      <c r="AX1780" s="12" t="s">
        <v>78</v>
      </c>
      <c r="AY1780" s="159" t="s">
        <v>141</v>
      </c>
    </row>
    <row r="1781" spans="2:65" s="1" customFormat="1" ht="24.2" customHeight="1">
      <c r="B1781" s="32"/>
      <c r="C1781" s="172" t="s">
        <v>3523</v>
      </c>
      <c r="D1781" s="172" t="s">
        <v>258</v>
      </c>
      <c r="E1781" s="173" t="s">
        <v>3524</v>
      </c>
      <c r="F1781" s="174" t="s">
        <v>3525</v>
      </c>
      <c r="G1781" s="175" t="s">
        <v>162</v>
      </c>
      <c r="H1781" s="176">
        <v>161</v>
      </c>
      <c r="I1781" s="177"/>
      <c r="J1781" s="178">
        <f>ROUND(I1781*H1781,2)</f>
        <v>0</v>
      </c>
      <c r="K1781" s="179"/>
      <c r="L1781" s="180"/>
      <c r="M1781" s="181" t="s">
        <v>19</v>
      </c>
      <c r="N1781" s="182" t="s">
        <v>45</v>
      </c>
      <c r="P1781" s="136">
        <f>O1781*H1781</f>
        <v>0</v>
      </c>
      <c r="Q1781" s="136">
        <v>1.8409999999999999E-2</v>
      </c>
      <c r="R1781" s="136">
        <f>Q1781*H1781</f>
        <v>2.96401</v>
      </c>
      <c r="S1781" s="136">
        <v>0</v>
      </c>
      <c r="T1781" s="137">
        <f>S1781*H1781</f>
        <v>0</v>
      </c>
      <c r="AR1781" s="138" t="s">
        <v>201</v>
      </c>
      <c r="AT1781" s="138" t="s">
        <v>258</v>
      </c>
      <c r="AU1781" s="138" t="s">
        <v>82</v>
      </c>
      <c r="AY1781" s="17" t="s">
        <v>141</v>
      </c>
      <c r="BE1781" s="139">
        <f>IF(N1781="základní",J1781,0)</f>
        <v>0</v>
      </c>
      <c r="BF1781" s="139">
        <f>IF(N1781="snížená",J1781,0)</f>
        <v>0</v>
      </c>
      <c r="BG1781" s="139">
        <f>IF(N1781="zákl. přenesená",J1781,0)</f>
        <v>0</v>
      </c>
      <c r="BH1781" s="139">
        <f>IF(N1781="sníž. přenesená",J1781,0)</f>
        <v>0</v>
      </c>
      <c r="BI1781" s="139">
        <f>IF(N1781="nulová",J1781,0)</f>
        <v>0</v>
      </c>
      <c r="BJ1781" s="17" t="s">
        <v>82</v>
      </c>
      <c r="BK1781" s="139">
        <f>ROUND(I1781*H1781,2)</f>
        <v>0</v>
      </c>
      <c r="BL1781" s="17" t="s">
        <v>172</v>
      </c>
      <c r="BM1781" s="138" t="s">
        <v>3526</v>
      </c>
    </row>
    <row r="1782" spans="2:65" s="12" customFormat="1" ht="11.25">
      <c r="B1782" s="158"/>
      <c r="D1782" s="156" t="s">
        <v>228</v>
      </c>
      <c r="F1782" s="160" t="s">
        <v>3527</v>
      </c>
      <c r="H1782" s="161">
        <v>161</v>
      </c>
      <c r="I1782" s="162"/>
      <c r="L1782" s="158"/>
      <c r="M1782" s="163"/>
      <c r="T1782" s="164"/>
      <c r="AT1782" s="159" t="s">
        <v>228</v>
      </c>
      <c r="AU1782" s="159" t="s">
        <v>82</v>
      </c>
      <c r="AV1782" s="12" t="s">
        <v>82</v>
      </c>
      <c r="AW1782" s="12" t="s">
        <v>4</v>
      </c>
      <c r="AX1782" s="12" t="s">
        <v>78</v>
      </c>
      <c r="AY1782" s="159" t="s">
        <v>141</v>
      </c>
    </row>
    <row r="1783" spans="2:65" s="1" customFormat="1" ht="33" customHeight="1">
      <c r="B1783" s="32"/>
      <c r="C1783" s="126" t="s">
        <v>3528</v>
      </c>
      <c r="D1783" s="126" t="s">
        <v>144</v>
      </c>
      <c r="E1783" s="127" t="s">
        <v>3529</v>
      </c>
      <c r="F1783" s="128" t="s">
        <v>3530</v>
      </c>
      <c r="G1783" s="129" t="s">
        <v>171</v>
      </c>
      <c r="H1783" s="130">
        <v>81.5</v>
      </c>
      <c r="I1783" s="131"/>
      <c r="J1783" s="132">
        <f>ROUND(I1783*H1783,2)</f>
        <v>0</v>
      </c>
      <c r="K1783" s="133"/>
      <c r="L1783" s="32"/>
      <c r="M1783" s="134" t="s">
        <v>19</v>
      </c>
      <c r="N1783" s="135" t="s">
        <v>45</v>
      </c>
      <c r="P1783" s="136">
        <f>O1783*H1783</f>
        <v>0</v>
      </c>
      <c r="Q1783" s="136">
        <v>2.0000000000000001E-4</v>
      </c>
      <c r="R1783" s="136">
        <f>Q1783*H1783</f>
        <v>1.6300000000000002E-2</v>
      </c>
      <c r="S1783" s="136">
        <v>0</v>
      </c>
      <c r="T1783" s="137">
        <f>S1783*H1783</f>
        <v>0</v>
      </c>
      <c r="AR1783" s="138" t="s">
        <v>172</v>
      </c>
      <c r="AT1783" s="138" t="s">
        <v>144</v>
      </c>
      <c r="AU1783" s="138" t="s">
        <v>82</v>
      </c>
      <c r="AY1783" s="17" t="s">
        <v>141</v>
      </c>
      <c r="BE1783" s="139">
        <f>IF(N1783="základní",J1783,0)</f>
        <v>0</v>
      </c>
      <c r="BF1783" s="139">
        <f>IF(N1783="snížená",J1783,0)</f>
        <v>0</v>
      </c>
      <c r="BG1783" s="139">
        <f>IF(N1783="zákl. přenesená",J1783,0)</f>
        <v>0</v>
      </c>
      <c r="BH1783" s="139">
        <f>IF(N1783="sníž. přenesená",J1783,0)</f>
        <v>0</v>
      </c>
      <c r="BI1783" s="139">
        <f>IF(N1783="nulová",J1783,0)</f>
        <v>0</v>
      </c>
      <c r="BJ1783" s="17" t="s">
        <v>82</v>
      </c>
      <c r="BK1783" s="139">
        <f>ROUND(I1783*H1783,2)</f>
        <v>0</v>
      </c>
      <c r="BL1783" s="17" t="s">
        <v>172</v>
      </c>
      <c r="BM1783" s="138" t="s">
        <v>3531</v>
      </c>
    </row>
    <row r="1784" spans="2:65" s="1" customFormat="1" ht="11.25">
      <c r="B1784" s="32"/>
      <c r="D1784" s="152" t="s">
        <v>224</v>
      </c>
      <c r="F1784" s="153" t="s">
        <v>3532</v>
      </c>
      <c r="I1784" s="154"/>
      <c r="L1784" s="32"/>
      <c r="M1784" s="155"/>
      <c r="T1784" s="53"/>
      <c r="AT1784" s="17" t="s">
        <v>224</v>
      </c>
      <c r="AU1784" s="17" t="s">
        <v>82</v>
      </c>
    </row>
    <row r="1785" spans="2:65" s="14" customFormat="1" ht="11.25">
      <c r="B1785" s="183"/>
      <c r="D1785" s="156" t="s">
        <v>228</v>
      </c>
      <c r="E1785" s="184" t="s">
        <v>19</v>
      </c>
      <c r="F1785" s="185" t="s">
        <v>1567</v>
      </c>
      <c r="H1785" s="184" t="s">
        <v>19</v>
      </c>
      <c r="I1785" s="186"/>
      <c r="L1785" s="183"/>
      <c r="M1785" s="187"/>
      <c r="T1785" s="188"/>
      <c r="AT1785" s="184" t="s">
        <v>228</v>
      </c>
      <c r="AU1785" s="184" t="s">
        <v>82</v>
      </c>
      <c r="AV1785" s="14" t="s">
        <v>78</v>
      </c>
      <c r="AW1785" s="14" t="s">
        <v>35</v>
      </c>
      <c r="AX1785" s="14" t="s">
        <v>73</v>
      </c>
      <c r="AY1785" s="184" t="s">
        <v>141</v>
      </c>
    </row>
    <row r="1786" spans="2:65" s="12" customFormat="1" ht="11.25">
      <c r="B1786" s="158"/>
      <c r="D1786" s="156" t="s">
        <v>228</v>
      </c>
      <c r="E1786" s="159" t="s">
        <v>19</v>
      </c>
      <c r="F1786" s="160" t="s">
        <v>3533</v>
      </c>
      <c r="H1786" s="161">
        <v>17.805</v>
      </c>
      <c r="I1786" s="162"/>
      <c r="L1786" s="158"/>
      <c r="M1786" s="163"/>
      <c r="T1786" s="164"/>
      <c r="AT1786" s="159" t="s">
        <v>228</v>
      </c>
      <c r="AU1786" s="159" t="s">
        <v>82</v>
      </c>
      <c r="AV1786" s="12" t="s">
        <v>82</v>
      </c>
      <c r="AW1786" s="12" t="s">
        <v>35</v>
      </c>
      <c r="AX1786" s="12" t="s">
        <v>73</v>
      </c>
      <c r="AY1786" s="159" t="s">
        <v>141</v>
      </c>
    </row>
    <row r="1787" spans="2:65" s="12" customFormat="1" ht="11.25">
      <c r="B1787" s="158"/>
      <c r="D1787" s="156" t="s">
        <v>228</v>
      </c>
      <c r="E1787" s="159" t="s">
        <v>19</v>
      </c>
      <c r="F1787" s="160" t="s">
        <v>3534</v>
      </c>
      <c r="H1787" s="161">
        <v>6.65</v>
      </c>
      <c r="I1787" s="162"/>
      <c r="L1787" s="158"/>
      <c r="M1787" s="163"/>
      <c r="T1787" s="164"/>
      <c r="AT1787" s="159" t="s">
        <v>228</v>
      </c>
      <c r="AU1787" s="159" t="s">
        <v>82</v>
      </c>
      <c r="AV1787" s="12" t="s">
        <v>82</v>
      </c>
      <c r="AW1787" s="12" t="s">
        <v>35</v>
      </c>
      <c r="AX1787" s="12" t="s">
        <v>73</v>
      </c>
      <c r="AY1787" s="159" t="s">
        <v>141</v>
      </c>
    </row>
    <row r="1788" spans="2:65" s="12" customFormat="1" ht="11.25">
      <c r="B1788" s="158"/>
      <c r="D1788" s="156" t="s">
        <v>228</v>
      </c>
      <c r="E1788" s="159" t="s">
        <v>19</v>
      </c>
      <c r="F1788" s="160" t="s">
        <v>3535</v>
      </c>
      <c r="H1788" s="161">
        <v>2.46</v>
      </c>
      <c r="I1788" s="162"/>
      <c r="L1788" s="158"/>
      <c r="M1788" s="163"/>
      <c r="T1788" s="164"/>
      <c r="AT1788" s="159" t="s">
        <v>228</v>
      </c>
      <c r="AU1788" s="159" t="s">
        <v>82</v>
      </c>
      <c r="AV1788" s="12" t="s">
        <v>82</v>
      </c>
      <c r="AW1788" s="12" t="s">
        <v>35</v>
      </c>
      <c r="AX1788" s="12" t="s">
        <v>73</v>
      </c>
      <c r="AY1788" s="159" t="s">
        <v>141</v>
      </c>
    </row>
    <row r="1789" spans="2:65" s="12" customFormat="1" ht="11.25">
      <c r="B1789" s="158"/>
      <c r="D1789" s="156" t="s">
        <v>228</v>
      </c>
      <c r="E1789" s="159" t="s">
        <v>19</v>
      </c>
      <c r="F1789" s="160" t="s">
        <v>3536</v>
      </c>
      <c r="H1789" s="161">
        <v>1.8</v>
      </c>
      <c r="I1789" s="162"/>
      <c r="L1789" s="158"/>
      <c r="M1789" s="163"/>
      <c r="T1789" s="164"/>
      <c r="AT1789" s="159" t="s">
        <v>228</v>
      </c>
      <c r="AU1789" s="159" t="s">
        <v>82</v>
      </c>
      <c r="AV1789" s="12" t="s">
        <v>82</v>
      </c>
      <c r="AW1789" s="12" t="s">
        <v>35</v>
      </c>
      <c r="AX1789" s="12" t="s">
        <v>73</v>
      </c>
      <c r="AY1789" s="159" t="s">
        <v>141</v>
      </c>
    </row>
    <row r="1790" spans="2:65" s="14" customFormat="1" ht="11.25">
      <c r="B1790" s="183"/>
      <c r="D1790" s="156" t="s">
        <v>228</v>
      </c>
      <c r="E1790" s="184" t="s">
        <v>19</v>
      </c>
      <c r="F1790" s="185" t="s">
        <v>1572</v>
      </c>
      <c r="H1790" s="184" t="s">
        <v>19</v>
      </c>
      <c r="I1790" s="186"/>
      <c r="L1790" s="183"/>
      <c r="M1790" s="187"/>
      <c r="T1790" s="188"/>
      <c r="AT1790" s="184" t="s">
        <v>228</v>
      </c>
      <c r="AU1790" s="184" t="s">
        <v>82</v>
      </c>
      <c r="AV1790" s="14" t="s">
        <v>78</v>
      </c>
      <c r="AW1790" s="14" t="s">
        <v>35</v>
      </c>
      <c r="AX1790" s="14" t="s">
        <v>73</v>
      </c>
      <c r="AY1790" s="184" t="s">
        <v>141</v>
      </c>
    </row>
    <row r="1791" spans="2:65" s="12" customFormat="1" ht="11.25">
      <c r="B1791" s="158"/>
      <c r="D1791" s="156" t="s">
        <v>228</v>
      </c>
      <c r="E1791" s="159" t="s">
        <v>19</v>
      </c>
      <c r="F1791" s="160" t="s">
        <v>3537</v>
      </c>
      <c r="H1791" s="161">
        <v>3.93</v>
      </c>
      <c r="I1791" s="162"/>
      <c r="L1791" s="158"/>
      <c r="M1791" s="163"/>
      <c r="T1791" s="164"/>
      <c r="AT1791" s="159" t="s">
        <v>228</v>
      </c>
      <c r="AU1791" s="159" t="s">
        <v>82</v>
      </c>
      <c r="AV1791" s="12" t="s">
        <v>82</v>
      </c>
      <c r="AW1791" s="12" t="s">
        <v>35</v>
      </c>
      <c r="AX1791" s="12" t="s">
        <v>73</v>
      </c>
      <c r="AY1791" s="159" t="s">
        <v>141</v>
      </c>
    </row>
    <row r="1792" spans="2:65" s="12" customFormat="1" ht="11.25">
      <c r="B1792" s="158"/>
      <c r="D1792" s="156" t="s">
        <v>228</v>
      </c>
      <c r="E1792" s="159" t="s">
        <v>19</v>
      </c>
      <c r="F1792" s="160" t="s">
        <v>3538</v>
      </c>
      <c r="H1792" s="161">
        <v>6.55</v>
      </c>
      <c r="I1792" s="162"/>
      <c r="L1792" s="158"/>
      <c r="M1792" s="163"/>
      <c r="T1792" s="164"/>
      <c r="AT1792" s="159" t="s">
        <v>228</v>
      </c>
      <c r="AU1792" s="159" t="s">
        <v>82</v>
      </c>
      <c r="AV1792" s="12" t="s">
        <v>82</v>
      </c>
      <c r="AW1792" s="12" t="s">
        <v>35</v>
      </c>
      <c r="AX1792" s="12" t="s">
        <v>73</v>
      </c>
      <c r="AY1792" s="159" t="s">
        <v>141</v>
      </c>
    </row>
    <row r="1793" spans="2:65" s="12" customFormat="1" ht="11.25">
      <c r="B1793" s="158"/>
      <c r="D1793" s="156" t="s">
        <v>228</v>
      </c>
      <c r="E1793" s="159" t="s">
        <v>19</v>
      </c>
      <c r="F1793" s="160" t="s">
        <v>3539</v>
      </c>
      <c r="H1793" s="161">
        <v>19.844999999999999</v>
      </c>
      <c r="I1793" s="162"/>
      <c r="L1793" s="158"/>
      <c r="M1793" s="163"/>
      <c r="T1793" s="164"/>
      <c r="AT1793" s="159" t="s">
        <v>228</v>
      </c>
      <c r="AU1793" s="159" t="s">
        <v>82</v>
      </c>
      <c r="AV1793" s="12" t="s">
        <v>82</v>
      </c>
      <c r="AW1793" s="12" t="s">
        <v>35</v>
      </c>
      <c r="AX1793" s="12" t="s">
        <v>73</v>
      </c>
      <c r="AY1793" s="159" t="s">
        <v>141</v>
      </c>
    </row>
    <row r="1794" spans="2:65" s="14" customFormat="1" ht="11.25">
      <c r="B1794" s="183"/>
      <c r="D1794" s="156" t="s">
        <v>228</v>
      </c>
      <c r="E1794" s="184" t="s">
        <v>19</v>
      </c>
      <c r="F1794" s="185" t="s">
        <v>2630</v>
      </c>
      <c r="H1794" s="184" t="s">
        <v>19</v>
      </c>
      <c r="I1794" s="186"/>
      <c r="L1794" s="183"/>
      <c r="M1794" s="187"/>
      <c r="T1794" s="188"/>
      <c r="AT1794" s="184" t="s">
        <v>228</v>
      </c>
      <c r="AU1794" s="184" t="s">
        <v>82</v>
      </c>
      <c r="AV1794" s="14" t="s">
        <v>78</v>
      </c>
      <c r="AW1794" s="14" t="s">
        <v>35</v>
      </c>
      <c r="AX1794" s="14" t="s">
        <v>73</v>
      </c>
      <c r="AY1794" s="184" t="s">
        <v>141</v>
      </c>
    </row>
    <row r="1795" spans="2:65" s="12" customFormat="1" ht="11.25">
      <c r="B1795" s="158"/>
      <c r="D1795" s="156" t="s">
        <v>228</v>
      </c>
      <c r="E1795" s="159" t="s">
        <v>19</v>
      </c>
      <c r="F1795" s="160" t="s">
        <v>3540</v>
      </c>
      <c r="H1795" s="161">
        <v>12.4</v>
      </c>
      <c r="I1795" s="162"/>
      <c r="L1795" s="158"/>
      <c r="M1795" s="163"/>
      <c r="T1795" s="164"/>
      <c r="AT1795" s="159" t="s">
        <v>228</v>
      </c>
      <c r="AU1795" s="159" t="s">
        <v>82</v>
      </c>
      <c r="AV1795" s="12" t="s">
        <v>82</v>
      </c>
      <c r="AW1795" s="12" t="s">
        <v>35</v>
      </c>
      <c r="AX1795" s="12" t="s">
        <v>73</v>
      </c>
      <c r="AY1795" s="159" t="s">
        <v>141</v>
      </c>
    </row>
    <row r="1796" spans="2:65" s="12" customFormat="1" ht="11.25">
      <c r="B1796" s="158"/>
      <c r="D1796" s="156" t="s">
        <v>228</v>
      </c>
      <c r="E1796" s="159" t="s">
        <v>19</v>
      </c>
      <c r="F1796" s="160" t="s">
        <v>3541</v>
      </c>
      <c r="H1796" s="161">
        <v>10.039999999999999</v>
      </c>
      <c r="I1796" s="162"/>
      <c r="L1796" s="158"/>
      <c r="M1796" s="163"/>
      <c r="T1796" s="164"/>
      <c r="AT1796" s="159" t="s">
        <v>228</v>
      </c>
      <c r="AU1796" s="159" t="s">
        <v>82</v>
      </c>
      <c r="AV1796" s="12" t="s">
        <v>82</v>
      </c>
      <c r="AW1796" s="12" t="s">
        <v>35</v>
      </c>
      <c r="AX1796" s="12" t="s">
        <v>73</v>
      </c>
      <c r="AY1796" s="159" t="s">
        <v>141</v>
      </c>
    </row>
    <row r="1797" spans="2:65" s="13" customFormat="1" ht="11.25">
      <c r="B1797" s="165"/>
      <c r="D1797" s="156" t="s">
        <v>228</v>
      </c>
      <c r="E1797" s="166" t="s">
        <v>19</v>
      </c>
      <c r="F1797" s="167" t="s">
        <v>256</v>
      </c>
      <c r="H1797" s="168">
        <v>81.47999999999999</v>
      </c>
      <c r="I1797" s="169"/>
      <c r="L1797" s="165"/>
      <c r="M1797" s="170"/>
      <c r="T1797" s="171"/>
      <c r="AT1797" s="166" t="s">
        <v>228</v>
      </c>
      <c r="AU1797" s="166" t="s">
        <v>82</v>
      </c>
      <c r="AV1797" s="13" t="s">
        <v>95</v>
      </c>
      <c r="AW1797" s="13" t="s">
        <v>35</v>
      </c>
      <c r="AX1797" s="13" t="s">
        <v>73</v>
      </c>
      <c r="AY1797" s="166" t="s">
        <v>141</v>
      </c>
    </row>
    <row r="1798" spans="2:65" s="12" customFormat="1" ht="11.25">
      <c r="B1798" s="158"/>
      <c r="D1798" s="156" t="s">
        <v>228</v>
      </c>
      <c r="E1798" s="159" t="s">
        <v>19</v>
      </c>
      <c r="F1798" s="160" t="s">
        <v>3542</v>
      </c>
      <c r="H1798" s="161">
        <v>81.5</v>
      </c>
      <c r="I1798" s="162"/>
      <c r="L1798" s="158"/>
      <c r="M1798" s="163"/>
      <c r="T1798" s="164"/>
      <c r="AT1798" s="159" t="s">
        <v>228</v>
      </c>
      <c r="AU1798" s="159" t="s">
        <v>82</v>
      </c>
      <c r="AV1798" s="12" t="s">
        <v>82</v>
      </c>
      <c r="AW1798" s="12" t="s">
        <v>35</v>
      </c>
      <c r="AX1798" s="12" t="s">
        <v>78</v>
      </c>
      <c r="AY1798" s="159" t="s">
        <v>141</v>
      </c>
    </row>
    <row r="1799" spans="2:65" s="1" customFormat="1" ht="33" customHeight="1">
      <c r="B1799" s="32"/>
      <c r="C1799" s="126" t="s">
        <v>3543</v>
      </c>
      <c r="D1799" s="126" t="s">
        <v>144</v>
      </c>
      <c r="E1799" s="127" t="s">
        <v>3544</v>
      </c>
      <c r="F1799" s="128" t="s">
        <v>3545</v>
      </c>
      <c r="G1799" s="129" t="s">
        <v>171</v>
      </c>
      <c r="H1799" s="130">
        <v>69</v>
      </c>
      <c r="I1799" s="131"/>
      <c r="J1799" s="132">
        <f>ROUND(I1799*H1799,2)</f>
        <v>0</v>
      </c>
      <c r="K1799" s="133"/>
      <c r="L1799" s="32"/>
      <c r="M1799" s="134" t="s">
        <v>19</v>
      </c>
      <c r="N1799" s="135" t="s">
        <v>45</v>
      </c>
      <c r="P1799" s="136">
        <f>O1799*H1799</f>
        <v>0</v>
      </c>
      <c r="Q1799" s="136">
        <v>1.8000000000000001E-4</v>
      </c>
      <c r="R1799" s="136">
        <f>Q1799*H1799</f>
        <v>1.242E-2</v>
      </c>
      <c r="S1799" s="136">
        <v>0</v>
      </c>
      <c r="T1799" s="137">
        <f>S1799*H1799</f>
        <v>0</v>
      </c>
      <c r="AR1799" s="138" t="s">
        <v>172</v>
      </c>
      <c r="AT1799" s="138" t="s">
        <v>144</v>
      </c>
      <c r="AU1799" s="138" t="s">
        <v>82</v>
      </c>
      <c r="AY1799" s="17" t="s">
        <v>141</v>
      </c>
      <c r="BE1799" s="139">
        <f>IF(N1799="základní",J1799,0)</f>
        <v>0</v>
      </c>
      <c r="BF1799" s="139">
        <f>IF(N1799="snížená",J1799,0)</f>
        <v>0</v>
      </c>
      <c r="BG1799" s="139">
        <f>IF(N1799="zákl. přenesená",J1799,0)</f>
        <v>0</v>
      </c>
      <c r="BH1799" s="139">
        <f>IF(N1799="sníž. přenesená",J1799,0)</f>
        <v>0</v>
      </c>
      <c r="BI1799" s="139">
        <f>IF(N1799="nulová",J1799,0)</f>
        <v>0</v>
      </c>
      <c r="BJ1799" s="17" t="s">
        <v>82</v>
      </c>
      <c r="BK1799" s="139">
        <f>ROUND(I1799*H1799,2)</f>
        <v>0</v>
      </c>
      <c r="BL1799" s="17" t="s">
        <v>172</v>
      </c>
      <c r="BM1799" s="138" t="s">
        <v>3546</v>
      </c>
    </row>
    <row r="1800" spans="2:65" s="1" customFormat="1" ht="11.25">
      <c r="B1800" s="32"/>
      <c r="D1800" s="152" t="s">
        <v>224</v>
      </c>
      <c r="F1800" s="153" t="s">
        <v>3547</v>
      </c>
      <c r="I1800" s="154"/>
      <c r="L1800" s="32"/>
      <c r="M1800" s="155"/>
      <c r="T1800" s="53"/>
      <c r="AT1800" s="17" t="s">
        <v>224</v>
      </c>
      <c r="AU1800" s="17" t="s">
        <v>82</v>
      </c>
    </row>
    <row r="1801" spans="2:65" s="14" customFormat="1" ht="11.25">
      <c r="B1801" s="183"/>
      <c r="D1801" s="156" t="s">
        <v>228</v>
      </c>
      <c r="E1801" s="184" t="s">
        <v>19</v>
      </c>
      <c r="F1801" s="185" t="s">
        <v>1567</v>
      </c>
      <c r="H1801" s="184" t="s">
        <v>19</v>
      </c>
      <c r="I1801" s="186"/>
      <c r="L1801" s="183"/>
      <c r="M1801" s="187"/>
      <c r="T1801" s="188"/>
      <c r="AT1801" s="184" t="s">
        <v>228</v>
      </c>
      <c r="AU1801" s="184" t="s">
        <v>82</v>
      </c>
      <c r="AV1801" s="14" t="s">
        <v>78</v>
      </c>
      <c r="AW1801" s="14" t="s">
        <v>35</v>
      </c>
      <c r="AX1801" s="14" t="s">
        <v>73</v>
      </c>
      <c r="AY1801" s="184" t="s">
        <v>141</v>
      </c>
    </row>
    <row r="1802" spans="2:65" s="12" customFormat="1" ht="11.25">
      <c r="B1802" s="158"/>
      <c r="D1802" s="156" t="s">
        <v>228</v>
      </c>
      <c r="E1802" s="159" t="s">
        <v>19</v>
      </c>
      <c r="F1802" s="160" t="s">
        <v>3548</v>
      </c>
      <c r="H1802" s="161">
        <v>12.87</v>
      </c>
      <c r="I1802" s="162"/>
      <c r="L1802" s="158"/>
      <c r="M1802" s="163"/>
      <c r="T1802" s="164"/>
      <c r="AT1802" s="159" t="s">
        <v>228</v>
      </c>
      <c r="AU1802" s="159" t="s">
        <v>82</v>
      </c>
      <c r="AV1802" s="12" t="s">
        <v>82</v>
      </c>
      <c r="AW1802" s="12" t="s">
        <v>35</v>
      </c>
      <c r="AX1802" s="12" t="s">
        <v>73</v>
      </c>
      <c r="AY1802" s="159" t="s">
        <v>141</v>
      </c>
    </row>
    <row r="1803" spans="2:65" s="12" customFormat="1" ht="11.25">
      <c r="B1803" s="158"/>
      <c r="D1803" s="156" t="s">
        <v>228</v>
      </c>
      <c r="E1803" s="159" t="s">
        <v>19</v>
      </c>
      <c r="F1803" s="160" t="s">
        <v>3549</v>
      </c>
      <c r="H1803" s="161">
        <v>5.95</v>
      </c>
      <c r="I1803" s="162"/>
      <c r="L1803" s="158"/>
      <c r="M1803" s="163"/>
      <c r="T1803" s="164"/>
      <c r="AT1803" s="159" t="s">
        <v>228</v>
      </c>
      <c r="AU1803" s="159" t="s">
        <v>82</v>
      </c>
      <c r="AV1803" s="12" t="s">
        <v>82</v>
      </c>
      <c r="AW1803" s="12" t="s">
        <v>35</v>
      </c>
      <c r="AX1803" s="12" t="s">
        <v>73</v>
      </c>
      <c r="AY1803" s="159" t="s">
        <v>141</v>
      </c>
    </row>
    <row r="1804" spans="2:65" s="12" customFormat="1" ht="11.25">
      <c r="B1804" s="158"/>
      <c r="D1804" s="156" t="s">
        <v>228</v>
      </c>
      <c r="E1804" s="159" t="s">
        <v>19</v>
      </c>
      <c r="F1804" s="160" t="s">
        <v>3550</v>
      </c>
      <c r="H1804" s="161">
        <v>7.22</v>
      </c>
      <c r="I1804" s="162"/>
      <c r="L1804" s="158"/>
      <c r="M1804" s="163"/>
      <c r="T1804" s="164"/>
      <c r="AT1804" s="159" t="s">
        <v>228</v>
      </c>
      <c r="AU1804" s="159" t="s">
        <v>82</v>
      </c>
      <c r="AV1804" s="12" t="s">
        <v>82</v>
      </c>
      <c r="AW1804" s="12" t="s">
        <v>35</v>
      </c>
      <c r="AX1804" s="12" t="s">
        <v>73</v>
      </c>
      <c r="AY1804" s="159" t="s">
        <v>141</v>
      </c>
    </row>
    <row r="1805" spans="2:65" s="12" customFormat="1" ht="11.25">
      <c r="B1805" s="158"/>
      <c r="D1805" s="156" t="s">
        <v>228</v>
      </c>
      <c r="E1805" s="159" t="s">
        <v>19</v>
      </c>
      <c r="F1805" s="160" t="s">
        <v>3551</v>
      </c>
      <c r="H1805" s="161">
        <v>0.99</v>
      </c>
      <c r="I1805" s="162"/>
      <c r="L1805" s="158"/>
      <c r="M1805" s="163"/>
      <c r="T1805" s="164"/>
      <c r="AT1805" s="159" t="s">
        <v>228</v>
      </c>
      <c r="AU1805" s="159" t="s">
        <v>82</v>
      </c>
      <c r="AV1805" s="12" t="s">
        <v>82</v>
      </c>
      <c r="AW1805" s="12" t="s">
        <v>35</v>
      </c>
      <c r="AX1805" s="12" t="s">
        <v>73</v>
      </c>
      <c r="AY1805" s="159" t="s">
        <v>141</v>
      </c>
    </row>
    <row r="1806" spans="2:65" s="14" customFormat="1" ht="11.25">
      <c r="B1806" s="183"/>
      <c r="D1806" s="156" t="s">
        <v>228</v>
      </c>
      <c r="E1806" s="184" t="s">
        <v>19</v>
      </c>
      <c r="F1806" s="185" t="s">
        <v>1572</v>
      </c>
      <c r="H1806" s="184" t="s">
        <v>19</v>
      </c>
      <c r="I1806" s="186"/>
      <c r="L1806" s="183"/>
      <c r="M1806" s="187"/>
      <c r="T1806" s="188"/>
      <c r="AT1806" s="184" t="s">
        <v>228</v>
      </c>
      <c r="AU1806" s="184" t="s">
        <v>82</v>
      </c>
      <c r="AV1806" s="14" t="s">
        <v>78</v>
      </c>
      <c r="AW1806" s="14" t="s">
        <v>35</v>
      </c>
      <c r="AX1806" s="14" t="s">
        <v>73</v>
      </c>
      <c r="AY1806" s="184" t="s">
        <v>141</v>
      </c>
    </row>
    <row r="1807" spans="2:65" s="12" customFormat="1" ht="11.25">
      <c r="B1807" s="158"/>
      <c r="D1807" s="156" t="s">
        <v>228</v>
      </c>
      <c r="E1807" s="159" t="s">
        <v>19</v>
      </c>
      <c r="F1807" s="160" t="s">
        <v>3552</v>
      </c>
      <c r="H1807" s="161">
        <v>2.8</v>
      </c>
      <c r="I1807" s="162"/>
      <c r="L1807" s="158"/>
      <c r="M1807" s="163"/>
      <c r="T1807" s="164"/>
      <c r="AT1807" s="159" t="s">
        <v>228</v>
      </c>
      <c r="AU1807" s="159" t="s">
        <v>82</v>
      </c>
      <c r="AV1807" s="12" t="s">
        <v>82</v>
      </c>
      <c r="AW1807" s="12" t="s">
        <v>35</v>
      </c>
      <c r="AX1807" s="12" t="s">
        <v>73</v>
      </c>
      <c r="AY1807" s="159" t="s">
        <v>141</v>
      </c>
    </row>
    <row r="1808" spans="2:65" s="12" customFormat="1" ht="11.25">
      <c r="B1808" s="158"/>
      <c r="D1808" s="156" t="s">
        <v>228</v>
      </c>
      <c r="E1808" s="159" t="s">
        <v>19</v>
      </c>
      <c r="F1808" s="160" t="s">
        <v>3553</v>
      </c>
      <c r="H1808" s="161">
        <v>9.08</v>
      </c>
      <c r="I1808" s="162"/>
      <c r="L1808" s="158"/>
      <c r="M1808" s="163"/>
      <c r="T1808" s="164"/>
      <c r="AT1808" s="159" t="s">
        <v>228</v>
      </c>
      <c r="AU1808" s="159" t="s">
        <v>82</v>
      </c>
      <c r="AV1808" s="12" t="s">
        <v>82</v>
      </c>
      <c r="AW1808" s="12" t="s">
        <v>35</v>
      </c>
      <c r="AX1808" s="12" t="s">
        <v>73</v>
      </c>
      <c r="AY1808" s="159" t="s">
        <v>141</v>
      </c>
    </row>
    <row r="1809" spans="2:65" s="12" customFormat="1" ht="11.25">
      <c r="B1809" s="158"/>
      <c r="D1809" s="156" t="s">
        <v>228</v>
      </c>
      <c r="E1809" s="159" t="s">
        <v>19</v>
      </c>
      <c r="F1809" s="160" t="s">
        <v>3554</v>
      </c>
      <c r="H1809" s="161">
        <v>12.77</v>
      </c>
      <c r="I1809" s="162"/>
      <c r="L1809" s="158"/>
      <c r="M1809" s="163"/>
      <c r="T1809" s="164"/>
      <c r="AT1809" s="159" t="s">
        <v>228</v>
      </c>
      <c r="AU1809" s="159" t="s">
        <v>82</v>
      </c>
      <c r="AV1809" s="12" t="s">
        <v>82</v>
      </c>
      <c r="AW1809" s="12" t="s">
        <v>35</v>
      </c>
      <c r="AX1809" s="12" t="s">
        <v>73</v>
      </c>
      <c r="AY1809" s="159" t="s">
        <v>141</v>
      </c>
    </row>
    <row r="1810" spans="2:65" s="14" customFormat="1" ht="11.25">
      <c r="B1810" s="183"/>
      <c r="D1810" s="156" t="s">
        <v>228</v>
      </c>
      <c r="E1810" s="184" t="s">
        <v>19</v>
      </c>
      <c r="F1810" s="185" t="s">
        <v>2630</v>
      </c>
      <c r="H1810" s="184" t="s">
        <v>19</v>
      </c>
      <c r="I1810" s="186"/>
      <c r="L1810" s="183"/>
      <c r="M1810" s="187"/>
      <c r="T1810" s="188"/>
      <c r="AT1810" s="184" t="s">
        <v>228</v>
      </c>
      <c r="AU1810" s="184" t="s">
        <v>82</v>
      </c>
      <c r="AV1810" s="14" t="s">
        <v>78</v>
      </c>
      <c r="AW1810" s="14" t="s">
        <v>35</v>
      </c>
      <c r="AX1810" s="14" t="s">
        <v>73</v>
      </c>
      <c r="AY1810" s="184" t="s">
        <v>141</v>
      </c>
    </row>
    <row r="1811" spans="2:65" s="12" customFormat="1" ht="11.25">
      <c r="B1811" s="158"/>
      <c r="D1811" s="156" t="s">
        <v>228</v>
      </c>
      <c r="E1811" s="159" t="s">
        <v>19</v>
      </c>
      <c r="F1811" s="160" t="s">
        <v>3555</v>
      </c>
      <c r="H1811" s="161">
        <v>8.25</v>
      </c>
      <c r="I1811" s="162"/>
      <c r="L1811" s="158"/>
      <c r="M1811" s="163"/>
      <c r="T1811" s="164"/>
      <c r="AT1811" s="159" t="s">
        <v>228</v>
      </c>
      <c r="AU1811" s="159" t="s">
        <v>82</v>
      </c>
      <c r="AV1811" s="12" t="s">
        <v>82</v>
      </c>
      <c r="AW1811" s="12" t="s">
        <v>35</v>
      </c>
      <c r="AX1811" s="12" t="s">
        <v>73</v>
      </c>
      <c r="AY1811" s="159" t="s">
        <v>141</v>
      </c>
    </row>
    <row r="1812" spans="2:65" s="12" customFormat="1" ht="11.25">
      <c r="B1812" s="158"/>
      <c r="D1812" s="156" t="s">
        <v>228</v>
      </c>
      <c r="E1812" s="159" t="s">
        <v>19</v>
      </c>
      <c r="F1812" s="160" t="s">
        <v>3556</v>
      </c>
      <c r="H1812" s="161">
        <v>9</v>
      </c>
      <c r="I1812" s="162"/>
      <c r="L1812" s="158"/>
      <c r="M1812" s="163"/>
      <c r="T1812" s="164"/>
      <c r="AT1812" s="159" t="s">
        <v>228</v>
      </c>
      <c r="AU1812" s="159" t="s">
        <v>82</v>
      </c>
      <c r="AV1812" s="12" t="s">
        <v>82</v>
      </c>
      <c r="AW1812" s="12" t="s">
        <v>35</v>
      </c>
      <c r="AX1812" s="12" t="s">
        <v>73</v>
      </c>
      <c r="AY1812" s="159" t="s">
        <v>141</v>
      </c>
    </row>
    <row r="1813" spans="2:65" s="13" customFormat="1" ht="11.25">
      <c r="B1813" s="165"/>
      <c r="D1813" s="156" t="s">
        <v>228</v>
      </c>
      <c r="E1813" s="166" t="s">
        <v>19</v>
      </c>
      <c r="F1813" s="167" t="s">
        <v>256</v>
      </c>
      <c r="H1813" s="168">
        <v>68.929999999999993</v>
      </c>
      <c r="I1813" s="169"/>
      <c r="L1813" s="165"/>
      <c r="M1813" s="170"/>
      <c r="T1813" s="171"/>
      <c r="AT1813" s="166" t="s">
        <v>228</v>
      </c>
      <c r="AU1813" s="166" t="s">
        <v>82</v>
      </c>
      <c r="AV1813" s="13" t="s">
        <v>95</v>
      </c>
      <c r="AW1813" s="13" t="s">
        <v>35</v>
      </c>
      <c r="AX1813" s="13" t="s">
        <v>73</v>
      </c>
      <c r="AY1813" s="166" t="s">
        <v>141</v>
      </c>
    </row>
    <row r="1814" spans="2:65" s="12" customFormat="1" ht="11.25">
      <c r="B1814" s="158"/>
      <c r="D1814" s="156" t="s">
        <v>228</v>
      </c>
      <c r="E1814" s="159" t="s">
        <v>19</v>
      </c>
      <c r="F1814" s="160" t="s">
        <v>663</v>
      </c>
      <c r="H1814" s="161">
        <v>69</v>
      </c>
      <c r="I1814" s="162"/>
      <c r="L1814" s="158"/>
      <c r="M1814" s="163"/>
      <c r="T1814" s="164"/>
      <c r="AT1814" s="159" t="s">
        <v>228</v>
      </c>
      <c r="AU1814" s="159" t="s">
        <v>82</v>
      </c>
      <c r="AV1814" s="12" t="s">
        <v>82</v>
      </c>
      <c r="AW1814" s="12" t="s">
        <v>35</v>
      </c>
      <c r="AX1814" s="12" t="s">
        <v>78</v>
      </c>
      <c r="AY1814" s="159" t="s">
        <v>141</v>
      </c>
    </row>
    <row r="1815" spans="2:65" s="1" customFormat="1" ht="16.5" customHeight="1">
      <c r="B1815" s="32"/>
      <c r="C1815" s="172" t="s">
        <v>3557</v>
      </c>
      <c r="D1815" s="172" t="s">
        <v>258</v>
      </c>
      <c r="E1815" s="173" t="s">
        <v>3558</v>
      </c>
      <c r="F1815" s="174" t="s">
        <v>3559</v>
      </c>
      <c r="G1815" s="175" t="s">
        <v>171</v>
      </c>
      <c r="H1815" s="176">
        <v>72.45</v>
      </c>
      <c r="I1815" s="177"/>
      <c r="J1815" s="178">
        <f>ROUND(I1815*H1815,2)</f>
        <v>0</v>
      </c>
      <c r="K1815" s="179"/>
      <c r="L1815" s="180"/>
      <c r="M1815" s="181" t="s">
        <v>19</v>
      </c>
      <c r="N1815" s="182" t="s">
        <v>45</v>
      </c>
      <c r="P1815" s="136">
        <f>O1815*H1815</f>
        <v>0</v>
      </c>
      <c r="Q1815" s="136">
        <v>2.9999999999999997E-4</v>
      </c>
      <c r="R1815" s="136">
        <f>Q1815*H1815</f>
        <v>2.1734999999999997E-2</v>
      </c>
      <c r="S1815" s="136">
        <v>0</v>
      </c>
      <c r="T1815" s="137">
        <f>S1815*H1815</f>
        <v>0</v>
      </c>
      <c r="AR1815" s="138" t="s">
        <v>201</v>
      </c>
      <c r="AT1815" s="138" t="s">
        <v>258</v>
      </c>
      <c r="AU1815" s="138" t="s">
        <v>82</v>
      </c>
      <c r="AY1815" s="17" t="s">
        <v>141</v>
      </c>
      <c r="BE1815" s="139">
        <f>IF(N1815="základní",J1815,0)</f>
        <v>0</v>
      </c>
      <c r="BF1815" s="139">
        <f>IF(N1815="snížená",J1815,0)</f>
        <v>0</v>
      </c>
      <c r="BG1815" s="139">
        <f>IF(N1815="zákl. přenesená",J1815,0)</f>
        <v>0</v>
      </c>
      <c r="BH1815" s="139">
        <f>IF(N1815="sníž. přenesená",J1815,0)</f>
        <v>0</v>
      </c>
      <c r="BI1815" s="139">
        <f>IF(N1815="nulová",J1815,0)</f>
        <v>0</v>
      </c>
      <c r="BJ1815" s="17" t="s">
        <v>82</v>
      </c>
      <c r="BK1815" s="139">
        <f>ROUND(I1815*H1815,2)</f>
        <v>0</v>
      </c>
      <c r="BL1815" s="17" t="s">
        <v>172</v>
      </c>
      <c r="BM1815" s="138" t="s">
        <v>3560</v>
      </c>
    </row>
    <row r="1816" spans="2:65" s="12" customFormat="1" ht="11.25">
      <c r="B1816" s="158"/>
      <c r="D1816" s="156" t="s">
        <v>228</v>
      </c>
      <c r="F1816" s="160" t="s">
        <v>3561</v>
      </c>
      <c r="H1816" s="161">
        <v>72.45</v>
      </c>
      <c r="I1816" s="162"/>
      <c r="L1816" s="158"/>
      <c r="M1816" s="163"/>
      <c r="T1816" s="164"/>
      <c r="AT1816" s="159" t="s">
        <v>228</v>
      </c>
      <c r="AU1816" s="159" t="s">
        <v>82</v>
      </c>
      <c r="AV1816" s="12" t="s">
        <v>82</v>
      </c>
      <c r="AW1816" s="12" t="s">
        <v>4</v>
      </c>
      <c r="AX1816" s="12" t="s">
        <v>78</v>
      </c>
      <c r="AY1816" s="159" t="s">
        <v>141</v>
      </c>
    </row>
    <row r="1817" spans="2:65" s="1" customFormat="1" ht="24.2" customHeight="1">
      <c r="B1817" s="32"/>
      <c r="C1817" s="126" t="s">
        <v>3562</v>
      </c>
      <c r="D1817" s="126" t="s">
        <v>144</v>
      </c>
      <c r="E1817" s="127" t="s">
        <v>3563</v>
      </c>
      <c r="F1817" s="128" t="s">
        <v>3564</v>
      </c>
      <c r="G1817" s="129" t="s">
        <v>171</v>
      </c>
      <c r="H1817" s="130">
        <v>50</v>
      </c>
      <c r="I1817" s="131"/>
      <c r="J1817" s="132">
        <f>ROUND(I1817*H1817,2)</f>
        <v>0</v>
      </c>
      <c r="K1817" s="133"/>
      <c r="L1817" s="32"/>
      <c r="M1817" s="134" t="s">
        <v>19</v>
      </c>
      <c r="N1817" s="135" t="s">
        <v>45</v>
      </c>
      <c r="P1817" s="136">
        <f>O1817*H1817</f>
        <v>0</v>
      </c>
      <c r="Q1817" s="136">
        <v>0</v>
      </c>
      <c r="R1817" s="136">
        <f>Q1817*H1817</f>
        <v>0</v>
      </c>
      <c r="S1817" s="136">
        <v>0</v>
      </c>
      <c r="T1817" s="137">
        <f>S1817*H1817</f>
        <v>0</v>
      </c>
      <c r="AR1817" s="138" t="s">
        <v>172</v>
      </c>
      <c r="AT1817" s="138" t="s">
        <v>144</v>
      </c>
      <c r="AU1817" s="138" t="s">
        <v>82</v>
      </c>
      <c r="AY1817" s="17" t="s">
        <v>141</v>
      </c>
      <c r="BE1817" s="139">
        <f>IF(N1817="základní",J1817,0)</f>
        <v>0</v>
      </c>
      <c r="BF1817" s="139">
        <f>IF(N1817="snížená",J1817,0)</f>
        <v>0</v>
      </c>
      <c r="BG1817" s="139">
        <f>IF(N1817="zákl. přenesená",J1817,0)</f>
        <v>0</v>
      </c>
      <c r="BH1817" s="139">
        <f>IF(N1817="sníž. přenesená",J1817,0)</f>
        <v>0</v>
      </c>
      <c r="BI1817" s="139">
        <f>IF(N1817="nulová",J1817,0)</f>
        <v>0</v>
      </c>
      <c r="BJ1817" s="17" t="s">
        <v>82</v>
      </c>
      <c r="BK1817" s="139">
        <f>ROUND(I1817*H1817,2)</f>
        <v>0</v>
      </c>
      <c r="BL1817" s="17" t="s">
        <v>172</v>
      </c>
      <c r="BM1817" s="138" t="s">
        <v>3565</v>
      </c>
    </row>
    <row r="1818" spans="2:65" s="1" customFormat="1" ht="11.25">
      <c r="B1818" s="32"/>
      <c r="D1818" s="152" t="s">
        <v>224</v>
      </c>
      <c r="F1818" s="153" t="s">
        <v>3566</v>
      </c>
      <c r="I1818" s="154"/>
      <c r="L1818" s="32"/>
      <c r="M1818" s="155"/>
      <c r="T1818" s="53"/>
      <c r="AT1818" s="17" t="s">
        <v>224</v>
      </c>
      <c r="AU1818" s="17" t="s">
        <v>82</v>
      </c>
    </row>
    <row r="1819" spans="2:65" s="1" customFormat="1" ht="24.2" customHeight="1">
      <c r="B1819" s="32"/>
      <c r="C1819" s="126" t="s">
        <v>3567</v>
      </c>
      <c r="D1819" s="126" t="s">
        <v>144</v>
      </c>
      <c r="E1819" s="127" t="s">
        <v>3568</v>
      </c>
      <c r="F1819" s="128" t="s">
        <v>3569</v>
      </c>
      <c r="G1819" s="129" t="s">
        <v>162</v>
      </c>
      <c r="H1819" s="130">
        <v>147.4</v>
      </c>
      <c r="I1819" s="131"/>
      <c r="J1819" s="132">
        <f>ROUND(I1819*H1819,2)</f>
        <v>0</v>
      </c>
      <c r="K1819" s="133"/>
      <c r="L1819" s="32"/>
      <c r="M1819" s="134" t="s">
        <v>19</v>
      </c>
      <c r="N1819" s="135" t="s">
        <v>45</v>
      </c>
      <c r="P1819" s="136">
        <f>O1819*H1819</f>
        <v>0</v>
      </c>
      <c r="Q1819" s="136">
        <v>5.0000000000000002E-5</v>
      </c>
      <c r="R1819" s="136">
        <f>Q1819*H1819</f>
        <v>7.3700000000000007E-3</v>
      </c>
      <c r="S1819" s="136">
        <v>0</v>
      </c>
      <c r="T1819" s="137">
        <f>S1819*H1819</f>
        <v>0</v>
      </c>
      <c r="AR1819" s="138" t="s">
        <v>172</v>
      </c>
      <c r="AT1819" s="138" t="s">
        <v>144</v>
      </c>
      <c r="AU1819" s="138" t="s">
        <v>82</v>
      </c>
      <c r="AY1819" s="17" t="s">
        <v>141</v>
      </c>
      <c r="BE1819" s="139">
        <f>IF(N1819="základní",J1819,0)</f>
        <v>0</v>
      </c>
      <c r="BF1819" s="139">
        <f>IF(N1819="snížená",J1819,0)</f>
        <v>0</v>
      </c>
      <c r="BG1819" s="139">
        <f>IF(N1819="zákl. přenesená",J1819,0)</f>
        <v>0</v>
      </c>
      <c r="BH1819" s="139">
        <f>IF(N1819="sníž. přenesená",J1819,0)</f>
        <v>0</v>
      </c>
      <c r="BI1819" s="139">
        <f>IF(N1819="nulová",J1819,0)</f>
        <v>0</v>
      </c>
      <c r="BJ1819" s="17" t="s">
        <v>82</v>
      </c>
      <c r="BK1819" s="139">
        <f>ROUND(I1819*H1819,2)</f>
        <v>0</v>
      </c>
      <c r="BL1819" s="17" t="s">
        <v>172</v>
      </c>
      <c r="BM1819" s="138" t="s">
        <v>3570</v>
      </c>
    </row>
    <row r="1820" spans="2:65" s="1" customFormat="1" ht="11.25">
      <c r="B1820" s="32"/>
      <c r="D1820" s="152" t="s">
        <v>224</v>
      </c>
      <c r="F1820" s="153" t="s">
        <v>3571</v>
      </c>
      <c r="I1820" s="154"/>
      <c r="L1820" s="32"/>
      <c r="M1820" s="155"/>
      <c r="T1820" s="53"/>
      <c r="AT1820" s="17" t="s">
        <v>224</v>
      </c>
      <c r="AU1820" s="17" t="s">
        <v>82</v>
      </c>
    </row>
    <row r="1821" spans="2:65" s="1" customFormat="1" ht="37.9" customHeight="1">
      <c r="B1821" s="32"/>
      <c r="C1821" s="126" t="s">
        <v>1842</v>
      </c>
      <c r="D1821" s="126" t="s">
        <v>144</v>
      </c>
      <c r="E1821" s="127" t="s">
        <v>3572</v>
      </c>
      <c r="F1821" s="128" t="s">
        <v>3573</v>
      </c>
      <c r="G1821" s="129" t="s">
        <v>171</v>
      </c>
      <c r="H1821" s="130">
        <v>13.5</v>
      </c>
      <c r="I1821" s="131"/>
      <c r="J1821" s="132">
        <f>ROUND(I1821*H1821,2)</f>
        <v>0</v>
      </c>
      <c r="K1821" s="133"/>
      <c r="L1821" s="32"/>
      <c r="M1821" s="134" t="s">
        <v>19</v>
      </c>
      <c r="N1821" s="135" t="s">
        <v>45</v>
      </c>
      <c r="P1821" s="136">
        <f>O1821*H1821</f>
        <v>0</v>
      </c>
      <c r="Q1821" s="136">
        <v>2E-3</v>
      </c>
      <c r="R1821" s="136">
        <f>Q1821*H1821</f>
        <v>2.7E-2</v>
      </c>
      <c r="S1821" s="136">
        <v>0</v>
      </c>
      <c r="T1821" s="137">
        <f>S1821*H1821</f>
        <v>0</v>
      </c>
      <c r="AR1821" s="138" t="s">
        <v>172</v>
      </c>
      <c r="AT1821" s="138" t="s">
        <v>144</v>
      </c>
      <c r="AU1821" s="138" t="s">
        <v>82</v>
      </c>
      <c r="AY1821" s="17" t="s">
        <v>141</v>
      </c>
      <c r="BE1821" s="139">
        <f>IF(N1821="základní",J1821,0)</f>
        <v>0</v>
      </c>
      <c r="BF1821" s="139">
        <f>IF(N1821="snížená",J1821,0)</f>
        <v>0</v>
      </c>
      <c r="BG1821" s="139">
        <f>IF(N1821="zákl. přenesená",J1821,0)</f>
        <v>0</v>
      </c>
      <c r="BH1821" s="139">
        <f>IF(N1821="sníž. přenesená",J1821,0)</f>
        <v>0</v>
      </c>
      <c r="BI1821" s="139">
        <f>IF(N1821="nulová",J1821,0)</f>
        <v>0</v>
      </c>
      <c r="BJ1821" s="17" t="s">
        <v>82</v>
      </c>
      <c r="BK1821" s="139">
        <f>ROUND(I1821*H1821,2)</f>
        <v>0</v>
      </c>
      <c r="BL1821" s="17" t="s">
        <v>172</v>
      </c>
      <c r="BM1821" s="138" t="s">
        <v>3574</v>
      </c>
    </row>
    <row r="1822" spans="2:65" s="1" customFormat="1" ht="11.25">
      <c r="B1822" s="32"/>
      <c r="D1822" s="152" t="s">
        <v>224</v>
      </c>
      <c r="F1822" s="153" t="s">
        <v>3575</v>
      </c>
      <c r="I1822" s="154"/>
      <c r="L1822" s="32"/>
      <c r="M1822" s="155"/>
      <c r="T1822" s="53"/>
      <c r="AT1822" s="17" t="s">
        <v>224</v>
      </c>
      <c r="AU1822" s="17" t="s">
        <v>82</v>
      </c>
    </row>
    <row r="1823" spans="2:65" s="12" customFormat="1" ht="11.25">
      <c r="B1823" s="158"/>
      <c r="D1823" s="156" t="s">
        <v>228</v>
      </c>
      <c r="E1823" s="159" t="s">
        <v>19</v>
      </c>
      <c r="F1823" s="160" t="s">
        <v>3576</v>
      </c>
      <c r="H1823" s="161">
        <v>1.62</v>
      </c>
      <c r="I1823" s="162"/>
      <c r="L1823" s="158"/>
      <c r="M1823" s="163"/>
      <c r="T1823" s="164"/>
      <c r="AT1823" s="159" t="s">
        <v>228</v>
      </c>
      <c r="AU1823" s="159" t="s">
        <v>82</v>
      </c>
      <c r="AV1823" s="12" t="s">
        <v>82</v>
      </c>
      <c r="AW1823" s="12" t="s">
        <v>35</v>
      </c>
      <c r="AX1823" s="12" t="s">
        <v>73</v>
      </c>
      <c r="AY1823" s="159" t="s">
        <v>141</v>
      </c>
    </row>
    <row r="1824" spans="2:65" s="12" customFormat="1" ht="11.25">
      <c r="B1824" s="158"/>
      <c r="D1824" s="156" t="s">
        <v>228</v>
      </c>
      <c r="E1824" s="159" t="s">
        <v>19</v>
      </c>
      <c r="F1824" s="160" t="s">
        <v>3577</v>
      </c>
      <c r="H1824" s="161">
        <v>3.64</v>
      </c>
      <c r="I1824" s="162"/>
      <c r="L1824" s="158"/>
      <c r="M1824" s="163"/>
      <c r="T1824" s="164"/>
      <c r="AT1824" s="159" t="s">
        <v>228</v>
      </c>
      <c r="AU1824" s="159" t="s">
        <v>82</v>
      </c>
      <c r="AV1824" s="12" t="s">
        <v>82</v>
      </c>
      <c r="AW1824" s="12" t="s">
        <v>35</v>
      </c>
      <c r="AX1824" s="12" t="s">
        <v>73</v>
      </c>
      <c r="AY1824" s="159" t="s">
        <v>141</v>
      </c>
    </row>
    <row r="1825" spans="2:65" s="12" customFormat="1" ht="11.25">
      <c r="B1825" s="158"/>
      <c r="D1825" s="156" t="s">
        <v>228</v>
      </c>
      <c r="E1825" s="159" t="s">
        <v>19</v>
      </c>
      <c r="F1825" s="160" t="s">
        <v>3578</v>
      </c>
      <c r="H1825" s="161">
        <v>1.2</v>
      </c>
      <c r="I1825" s="162"/>
      <c r="L1825" s="158"/>
      <c r="M1825" s="163"/>
      <c r="T1825" s="164"/>
      <c r="AT1825" s="159" t="s">
        <v>228</v>
      </c>
      <c r="AU1825" s="159" t="s">
        <v>82</v>
      </c>
      <c r="AV1825" s="12" t="s">
        <v>82</v>
      </c>
      <c r="AW1825" s="12" t="s">
        <v>35</v>
      </c>
      <c r="AX1825" s="12" t="s">
        <v>73</v>
      </c>
      <c r="AY1825" s="159" t="s">
        <v>141</v>
      </c>
    </row>
    <row r="1826" spans="2:65" s="12" customFormat="1" ht="11.25">
      <c r="B1826" s="158"/>
      <c r="D1826" s="156" t="s">
        <v>228</v>
      </c>
      <c r="E1826" s="159" t="s">
        <v>19</v>
      </c>
      <c r="F1826" s="160" t="s">
        <v>3579</v>
      </c>
      <c r="H1826" s="161">
        <v>3.3</v>
      </c>
      <c r="I1826" s="162"/>
      <c r="L1826" s="158"/>
      <c r="M1826" s="163"/>
      <c r="T1826" s="164"/>
      <c r="AT1826" s="159" t="s">
        <v>228</v>
      </c>
      <c r="AU1826" s="159" t="s">
        <v>82</v>
      </c>
      <c r="AV1826" s="12" t="s">
        <v>82</v>
      </c>
      <c r="AW1826" s="12" t="s">
        <v>35</v>
      </c>
      <c r="AX1826" s="12" t="s">
        <v>73</v>
      </c>
      <c r="AY1826" s="159" t="s">
        <v>141</v>
      </c>
    </row>
    <row r="1827" spans="2:65" s="12" customFormat="1" ht="11.25">
      <c r="B1827" s="158"/>
      <c r="D1827" s="156" t="s">
        <v>228</v>
      </c>
      <c r="E1827" s="159" t="s">
        <v>19</v>
      </c>
      <c r="F1827" s="160" t="s">
        <v>3580</v>
      </c>
      <c r="H1827" s="161">
        <v>3.7</v>
      </c>
      <c r="I1827" s="162"/>
      <c r="L1827" s="158"/>
      <c r="M1827" s="163"/>
      <c r="T1827" s="164"/>
      <c r="AT1827" s="159" t="s">
        <v>228</v>
      </c>
      <c r="AU1827" s="159" t="s">
        <v>82</v>
      </c>
      <c r="AV1827" s="12" t="s">
        <v>82</v>
      </c>
      <c r="AW1827" s="12" t="s">
        <v>35</v>
      </c>
      <c r="AX1827" s="12" t="s">
        <v>73</v>
      </c>
      <c r="AY1827" s="159" t="s">
        <v>141</v>
      </c>
    </row>
    <row r="1828" spans="2:65" s="13" customFormat="1" ht="11.25">
      <c r="B1828" s="165"/>
      <c r="D1828" s="156" t="s">
        <v>228</v>
      </c>
      <c r="E1828" s="166" t="s">
        <v>19</v>
      </c>
      <c r="F1828" s="167" t="s">
        <v>256</v>
      </c>
      <c r="H1828" s="168">
        <v>13.46</v>
      </c>
      <c r="I1828" s="169"/>
      <c r="L1828" s="165"/>
      <c r="M1828" s="170"/>
      <c r="T1828" s="171"/>
      <c r="AT1828" s="166" t="s">
        <v>228</v>
      </c>
      <c r="AU1828" s="166" t="s">
        <v>82</v>
      </c>
      <c r="AV1828" s="13" t="s">
        <v>95</v>
      </c>
      <c r="AW1828" s="13" t="s">
        <v>35</v>
      </c>
      <c r="AX1828" s="13" t="s">
        <v>73</v>
      </c>
      <c r="AY1828" s="166" t="s">
        <v>141</v>
      </c>
    </row>
    <row r="1829" spans="2:65" s="12" customFormat="1" ht="11.25">
      <c r="B1829" s="158"/>
      <c r="D1829" s="156" t="s">
        <v>228</v>
      </c>
      <c r="E1829" s="159" t="s">
        <v>19</v>
      </c>
      <c r="F1829" s="160" t="s">
        <v>3581</v>
      </c>
      <c r="H1829" s="161">
        <v>13.5</v>
      </c>
      <c r="I1829" s="162"/>
      <c r="L1829" s="158"/>
      <c r="M1829" s="163"/>
      <c r="T1829" s="164"/>
      <c r="AT1829" s="159" t="s">
        <v>228</v>
      </c>
      <c r="AU1829" s="159" t="s">
        <v>82</v>
      </c>
      <c r="AV1829" s="12" t="s">
        <v>82</v>
      </c>
      <c r="AW1829" s="12" t="s">
        <v>35</v>
      </c>
      <c r="AX1829" s="12" t="s">
        <v>78</v>
      </c>
      <c r="AY1829" s="159" t="s">
        <v>141</v>
      </c>
    </row>
    <row r="1830" spans="2:65" s="1" customFormat="1" ht="37.9" customHeight="1">
      <c r="B1830" s="32"/>
      <c r="C1830" s="126" t="s">
        <v>3582</v>
      </c>
      <c r="D1830" s="126" t="s">
        <v>144</v>
      </c>
      <c r="E1830" s="127" t="s">
        <v>3583</v>
      </c>
      <c r="F1830" s="128" t="s">
        <v>3584</v>
      </c>
      <c r="G1830" s="129" t="s">
        <v>171</v>
      </c>
      <c r="H1830" s="130">
        <v>5.0999999999999996</v>
      </c>
      <c r="I1830" s="131"/>
      <c r="J1830" s="132">
        <f>ROUND(I1830*H1830,2)</f>
        <v>0</v>
      </c>
      <c r="K1830" s="133"/>
      <c r="L1830" s="32"/>
      <c r="M1830" s="134" t="s">
        <v>19</v>
      </c>
      <c r="N1830" s="135" t="s">
        <v>45</v>
      </c>
      <c r="P1830" s="136">
        <f>O1830*H1830</f>
        <v>0</v>
      </c>
      <c r="Q1830" s="136">
        <v>9.7999999999999997E-4</v>
      </c>
      <c r="R1830" s="136">
        <f>Q1830*H1830</f>
        <v>4.9979999999999998E-3</v>
      </c>
      <c r="S1830" s="136">
        <v>0</v>
      </c>
      <c r="T1830" s="137">
        <f>S1830*H1830</f>
        <v>0</v>
      </c>
      <c r="AR1830" s="138" t="s">
        <v>172</v>
      </c>
      <c r="AT1830" s="138" t="s">
        <v>144</v>
      </c>
      <c r="AU1830" s="138" t="s">
        <v>82</v>
      </c>
      <c r="AY1830" s="17" t="s">
        <v>141</v>
      </c>
      <c r="BE1830" s="139">
        <f>IF(N1830="základní",J1830,0)</f>
        <v>0</v>
      </c>
      <c r="BF1830" s="139">
        <f>IF(N1830="snížená",J1830,0)</f>
        <v>0</v>
      </c>
      <c r="BG1830" s="139">
        <f>IF(N1830="zákl. přenesená",J1830,0)</f>
        <v>0</v>
      </c>
      <c r="BH1830" s="139">
        <f>IF(N1830="sníž. přenesená",J1830,0)</f>
        <v>0</v>
      </c>
      <c r="BI1830" s="139">
        <f>IF(N1830="nulová",J1830,0)</f>
        <v>0</v>
      </c>
      <c r="BJ1830" s="17" t="s">
        <v>82</v>
      </c>
      <c r="BK1830" s="139">
        <f>ROUND(I1830*H1830,2)</f>
        <v>0</v>
      </c>
      <c r="BL1830" s="17" t="s">
        <v>172</v>
      </c>
      <c r="BM1830" s="138" t="s">
        <v>3585</v>
      </c>
    </row>
    <row r="1831" spans="2:65" s="1" customFormat="1" ht="11.25">
      <c r="B1831" s="32"/>
      <c r="D1831" s="152" t="s">
        <v>224</v>
      </c>
      <c r="F1831" s="153" t="s">
        <v>3586</v>
      </c>
      <c r="I1831" s="154"/>
      <c r="L1831" s="32"/>
      <c r="M1831" s="155"/>
      <c r="T1831" s="53"/>
      <c r="AT1831" s="17" t="s">
        <v>224</v>
      </c>
      <c r="AU1831" s="17" t="s">
        <v>82</v>
      </c>
    </row>
    <row r="1832" spans="2:65" s="12" customFormat="1" ht="11.25">
      <c r="B1832" s="158"/>
      <c r="D1832" s="156" t="s">
        <v>228</v>
      </c>
      <c r="E1832" s="159" t="s">
        <v>19</v>
      </c>
      <c r="F1832" s="160" t="s">
        <v>3587</v>
      </c>
      <c r="H1832" s="161">
        <v>2.48</v>
      </c>
      <c r="I1832" s="162"/>
      <c r="L1832" s="158"/>
      <c r="M1832" s="163"/>
      <c r="T1832" s="164"/>
      <c r="AT1832" s="159" t="s">
        <v>228</v>
      </c>
      <c r="AU1832" s="159" t="s">
        <v>82</v>
      </c>
      <c r="AV1832" s="12" t="s">
        <v>82</v>
      </c>
      <c r="AW1832" s="12" t="s">
        <v>35</v>
      </c>
      <c r="AX1832" s="12" t="s">
        <v>73</v>
      </c>
      <c r="AY1832" s="159" t="s">
        <v>141</v>
      </c>
    </row>
    <row r="1833" spans="2:65" s="12" customFormat="1" ht="11.25">
      <c r="B1833" s="158"/>
      <c r="D1833" s="156" t="s">
        <v>228</v>
      </c>
      <c r="E1833" s="159" t="s">
        <v>19</v>
      </c>
      <c r="F1833" s="160" t="s">
        <v>3588</v>
      </c>
      <c r="H1833" s="161">
        <v>2.6</v>
      </c>
      <c r="I1833" s="162"/>
      <c r="L1833" s="158"/>
      <c r="M1833" s="163"/>
      <c r="T1833" s="164"/>
      <c r="AT1833" s="159" t="s">
        <v>228</v>
      </c>
      <c r="AU1833" s="159" t="s">
        <v>82</v>
      </c>
      <c r="AV1833" s="12" t="s">
        <v>82</v>
      </c>
      <c r="AW1833" s="12" t="s">
        <v>35</v>
      </c>
      <c r="AX1833" s="12" t="s">
        <v>73</v>
      </c>
      <c r="AY1833" s="159" t="s">
        <v>141</v>
      </c>
    </row>
    <row r="1834" spans="2:65" s="13" customFormat="1" ht="11.25">
      <c r="B1834" s="165"/>
      <c r="D1834" s="156" t="s">
        <v>228</v>
      </c>
      <c r="E1834" s="166" t="s">
        <v>19</v>
      </c>
      <c r="F1834" s="167" t="s">
        <v>256</v>
      </c>
      <c r="H1834" s="168">
        <v>5.08</v>
      </c>
      <c r="I1834" s="169"/>
      <c r="L1834" s="165"/>
      <c r="M1834" s="170"/>
      <c r="T1834" s="171"/>
      <c r="AT1834" s="166" t="s">
        <v>228</v>
      </c>
      <c r="AU1834" s="166" t="s">
        <v>82</v>
      </c>
      <c r="AV1834" s="13" t="s">
        <v>95</v>
      </c>
      <c r="AW1834" s="13" t="s">
        <v>35</v>
      </c>
      <c r="AX1834" s="13" t="s">
        <v>73</v>
      </c>
      <c r="AY1834" s="166" t="s">
        <v>141</v>
      </c>
    </row>
    <row r="1835" spans="2:65" s="12" customFormat="1" ht="11.25">
      <c r="B1835" s="158"/>
      <c r="D1835" s="156" t="s">
        <v>228</v>
      </c>
      <c r="E1835" s="159" t="s">
        <v>19</v>
      </c>
      <c r="F1835" s="160" t="s">
        <v>3589</v>
      </c>
      <c r="H1835" s="161">
        <v>5.0999999999999996</v>
      </c>
      <c r="I1835" s="162"/>
      <c r="L1835" s="158"/>
      <c r="M1835" s="163"/>
      <c r="T1835" s="164"/>
      <c r="AT1835" s="159" t="s">
        <v>228</v>
      </c>
      <c r="AU1835" s="159" t="s">
        <v>82</v>
      </c>
      <c r="AV1835" s="12" t="s">
        <v>82</v>
      </c>
      <c r="AW1835" s="12" t="s">
        <v>35</v>
      </c>
      <c r="AX1835" s="12" t="s">
        <v>78</v>
      </c>
      <c r="AY1835" s="159" t="s">
        <v>141</v>
      </c>
    </row>
    <row r="1836" spans="2:65" s="1" customFormat="1" ht="24.2" customHeight="1">
      <c r="B1836" s="32"/>
      <c r="C1836" s="172" t="s">
        <v>3590</v>
      </c>
      <c r="D1836" s="172" t="s">
        <v>258</v>
      </c>
      <c r="E1836" s="173" t="s">
        <v>3591</v>
      </c>
      <c r="F1836" s="174" t="s">
        <v>3592</v>
      </c>
      <c r="G1836" s="175" t="s">
        <v>162</v>
      </c>
      <c r="H1836" s="176">
        <v>7.4</v>
      </c>
      <c r="I1836" s="177"/>
      <c r="J1836" s="178">
        <f>ROUND(I1836*H1836,2)</f>
        <v>0</v>
      </c>
      <c r="K1836" s="179"/>
      <c r="L1836" s="180"/>
      <c r="M1836" s="181" t="s">
        <v>19</v>
      </c>
      <c r="N1836" s="182" t="s">
        <v>45</v>
      </c>
      <c r="P1836" s="136">
        <f>O1836*H1836</f>
        <v>0</v>
      </c>
      <c r="Q1836" s="136">
        <v>1.771E-2</v>
      </c>
      <c r="R1836" s="136">
        <f>Q1836*H1836</f>
        <v>0.131054</v>
      </c>
      <c r="S1836" s="136">
        <v>0</v>
      </c>
      <c r="T1836" s="137">
        <f>S1836*H1836</f>
        <v>0</v>
      </c>
      <c r="AR1836" s="138" t="s">
        <v>201</v>
      </c>
      <c r="AT1836" s="138" t="s">
        <v>258</v>
      </c>
      <c r="AU1836" s="138" t="s">
        <v>82</v>
      </c>
      <c r="AY1836" s="17" t="s">
        <v>141</v>
      </c>
      <c r="BE1836" s="139">
        <f>IF(N1836="základní",J1836,0)</f>
        <v>0</v>
      </c>
      <c r="BF1836" s="139">
        <f>IF(N1836="snížená",J1836,0)</f>
        <v>0</v>
      </c>
      <c r="BG1836" s="139">
        <f>IF(N1836="zákl. přenesená",J1836,0)</f>
        <v>0</v>
      </c>
      <c r="BH1836" s="139">
        <f>IF(N1836="sníž. přenesená",J1836,0)</f>
        <v>0</v>
      </c>
      <c r="BI1836" s="139">
        <f>IF(N1836="nulová",J1836,0)</f>
        <v>0</v>
      </c>
      <c r="BJ1836" s="17" t="s">
        <v>82</v>
      </c>
      <c r="BK1836" s="139">
        <f>ROUND(I1836*H1836,2)</f>
        <v>0</v>
      </c>
      <c r="BL1836" s="17" t="s">
        <v>172</v>
      </c>
      <c r="BM1836" s="138" t="s">
        <v>3593</v>
      </c>
    </row>
    <row r="1837" spans="2:65" s="12" customFormat="1" ht="11.25">
      <c r="B1837" s="158"/>
      <c r="D1837" s="156" t="s">
        <v>228</v>
      </c>
      <c r="F1837" s="160" t="s">
        <v>3594</v>
      </c>
      <c r="H1837" s="161">
        <v>7.4</v>
      </c>
      <c r="I1837" s="162"/>
      <c r="L1837" s="158"/>
      <c r="M1837" s="163"/>
      <c r="T1837" s="164"/>
      <c r="AT1837" s="159" t="s">
        <v>228</v>
      </c>
      <c r="AU1837" s="159" t="s">
        <v>82</v>
      </c>
      <c r="AV1837" s="12" t="s">
        <v>82</v>
      </c>
      <c r="AW1837" s="12" t="s">
        <v>4</v>
      </c>
      <c r="AX1837" s="12" t="s">
        <v>78</v>
      </c>
      <c r="AY1837" s="159" t="s">
        <v>141</v>
      </c>
    </row>
    <row r="1838" spans="2:65" s="1" customFormat="1" ht="49.15" customHeight="1">
      <c r="B1838" s="32"/>
      <c r="C1838" s="126" t="s">
        <v>3595</v>
      </c>
      <c r="D1838" s="126" t="s">
        <v>144</v>
      </c>
      <c r="E1838" s="127" t="s">
        <v>3596</v>
      </c>
      <c r="F1838" s="128" t="s">
        <v>3597</v>
      </c>
      <c r="G1838" s="129" t="s">
        <v>261</v>
      </c>
      <c r="H1838" s="130">
        <v>4.9489999999999998</v>
      </c>
      <c r="I1838" s="131"/>
      <c r="J1838" s="132">
        <f>ROUND(I1838*H1838,2)</f>
        <v>0</v>
      </c>
      <c r="K1838" s="133"/>
      <c r="L1838" s="32"/>
      <c r="M1838" s="134" t="s">
        <v>19</v>
      </c>
      <c r="N1838" s="135" t="s">
        <v>45</v>
      </c>
      <c r="P1838" s="136">
        <f>O1838*H1838</f>
        <v>0</v>
      </c>
      <c r="Q1838" s="136">
        <v>0</v>
      </c>
      <c r="R1838" s="136">
        <f>Q1838*H1838</f>
        <v>0</v>
      </c>
      <c r="S1838" s="136">
        <v>0</v>
      </c>
      <c r="T1838" s="137">
        <f>S1838*H1838</f>
        <v>0</v>
      </c>
      <c r="AR1838" s="138" t="s">
        <v>172</v>
      </c>
      <c r="AT1838" s="138" t="s">
        <v>144</v>
      </c>
      <c r="AU1838" s="138" t="s">
        <v>82</v>
      </c>
      <c r="AY1838" s="17" t="s">
        <v>141</v>
      </c>
      <c r="BE1838" s="139">
        <f>IF(N1838="základní",J1838,0)</f>
        <v>0</v>
      </c>
      <c r="BF1838" s="139">
        <f>IF(N1838="snížená",J1838,0)</f>
        <v>0</v>
      </c>
      <c r="BG1838" s="139">
        <f>IF(N1838="zákl. přenesená",J1838,0)</f>
        <v>0</v>
      </c>
      <c r="BH1838" s="139">
        <f>IF(N1838="sníž. přenesená",J1838,0)</f>
        <v>0</v>
      </c>
      <c r="BI1838" s="139">
        <f>IF(N1838="nulová",J1838,0)</f>
        <v>0</v>
      </c>
      <c r="BJ1838" s="17" t="s">
        <v>82</v>
      </c>
      <c r="BK1838" s="139">
        <f>ROUND(I1838*H1838,2)</f>
        <v>0</v>
      </c>
      <c r="BL1838" s="17" t="s">
        <v>172</v>
      </c>
      <c r="BM1838" s="138" t="s">
        <v>3598</v>
      </c>
    </row>
    <row r="1839" spans="2:65" s="1" customFormat="1" ht="11.25">
      <c r="B1839" s="32"/>
      <c r="D1839" s="152" t="s">
        <v>224</v>
      </c>
      <c r="F1839" s="153" t="s">
        <v>3599</v>
      </c>
      <c r="I1839" s="154"/>
      <c r="L1839" s="32"/>
      <c r="M1839" s="155"/>
      <c r="T1839" s="53"/>
      <c r="AT1839" s="17" t="s">
        <v>224</v>
      </c>
      <c r="AU1839" s="17" t="s">
        <v>82</v>
      </c>
    </row>
    <row r="1840" spans="2:65" s="10" customFormat="1" ht="22.9" customHeight="1">
      <c r="B1840" s="116"/>
      <c r="D1840" s="117" t="s">
        <v>72</v>
      </c>
      <c r="E1840" s="150" t="s">
        <v>1172</v>
      </c>
      <c r="F1840" s="150" t="s">
        <v>3600</v>
      </c>
      <c r="I1840" s="119"/>
      <c r="J1840" s="151">
        <f>BK1840</f>
        <v>0</v>
      </c>
      <c r="L1840" s="116"/>
      <c r="M1840" s="121"/>
      <c r="P1840" s="122">
        <f>SUM(P1841:P1861)</f>
        <v>0</v>
      </c>
      <c r="R1840" s="122">
        <f>SUM(R1841:R1861)</f>
        <v>0.33843499999999999</v>
      </c>
      <c r="T1840" s="123">
        <f>SUM(T1841:T1861)</f>
        <v>0</v>
      </c>
      <c r="AR1840" s="117" t="s">
        <v>82</v>
      </c>
      <c r="AT1840" s="124" t="s">
        <v>72</v>
      </c>
      <c r="AU1840" s="124" t="s">
        <v>78</v>
      </c>
      <c r="AY1840" s="117" t="s">
        <v>141</v>
      </c>
      <c r="BK1840" s="125">
        <f>SUM(BK1841:BK1861)</f>
        <v>0</v>
      </c>
    </row>
    <row r="1841" spans="2:65" s="1" customFormat="1" ht="44.25" customHeight="1">
      <c r="B1841" s="32"/>
      <c r="C1841" s="126" t="s">
        <v>3601</v>
      </c>
      <c r="D1841" s="126" t="s">
        <v>144</v>
      </c>
      <c r="E1841" s="127" t="s">
        <v>3602</v>
      </c>
      <c r="F1841" s="128" t="s">
        <v>3603</v>
      </c>
      <c r="G1841" s="129" t="s">
        <v>162</v>
      </c>
      <c r="H1841" s="130">
        <v>385.2</v>
      </c>
      <c r="I1841" s="131"/>
      <c r="J1841" s="132">
        <f>ROUND(I1841*H1841,2)</f>
        <v>0</v>
      </c>
      <c r="K1841" s="133"/>
      <c r="L1841" s="32"/>
      <c r="M1841" s="134" t="s">
        <v>19</v>
      </c>
      <c r="N1841" s="135" t="s">
        <v>45</v>
      </c>
      <c r="P1841" s="136">
        <f>O1841*H1841</f>
        <v>0</v>
      </c>
      <c r="Q1841" s="136">
        <v>2.2000000000000001E-4</v>
      </c>
      <c r="R1841" s="136">
        <f>Q1841*H1841</f>
        <v>8.4744E-2</v>
      </c>
      <c r="S1841" s="136">
        <v>0</v>
      </c>
      <c r="T1841" s="137">
        <f>S1841*H1841</f>
        <v>0</v>
      </c>
      <c r="AR1841" s="138" t="s">
        <v>172</v>
      </c>
      <c r="AT1841" s="138" t="s">
        <v>144</v>
      </c>
      <c r="AU1841" s="138" t="s">
        <v>82</v>
      </c>
      <c r="AY1841" s="17" t="s">
        <v>141</v>
      </c>
      <c r="BE1841" s="139">
        <f>IF(N1841="základní",J1841,0)</f>
        <v>0</v>
      </c>
      <c r="BF1841" s="139">
        <f>IF(N1841="snížená",J1841,0)</f>
        <v>0</v>
      </c>
      <c r="BG1841" s="139">
        <f>IF(N1841="zákl. přenesená",J1841,0)</f>
        <v>0</v>
      </c>
      <c r="BH1841" s="139">
        <f>IF(N1841="sníž. přenesená",J1841,0)</f>
        <v>0</v>
      </c>
      <c r="BI1841" s="139">
        <f>IF(N1841="nulová",J1841,0)</f>
        <v>0</v>
      </c>
      <c r="BJ1841" s="17" t="s">
        <v>82</v>
      </c>
      <c r="BK1841" s="139">
        <f>ROUND(I1841*H1841,2)</f>
        <v>0</v>
      </c>
      <c r="BL1841" s="17" t="s">
        <v>172</v>
      </c>
      <c r="BM1841" s="138" t="s">
        <v>3604</v>
      </c>
    </row>
    <row r="1842" spans="2:65" s="1" customFormat="1" ht="11.25">
      <c r="B1842" s="32"/>
      <c r="D1842" s="152" t="s">
        <v>224</v>
      </c>
      <c r="F1842" s="153" t="s">
        <v>3605</v>
      </c>
      <c r="I1842" s="154"/>
      <c r="L1842" s="32"/>
      <c r="M1842" s="155"/>
      <c r="T1842" s="53"/>
      <c r="AT1842" s="17" t="s">
        <v>224</v>
      </c>
      <c r="AU1842" s="17" t="s">
        <v>82</v>
      </c>
    </row>
    <row r="1843" spans="2:65" s="14" customFormat="1" ht="11.25">
      <c r="B1843" s="183"/>
      <c r="D1843" s="156" t="s">
        <v>228</v>
      </c>
      <c r="E1843" s="184" t="s">
        <v>19</v>
      </c>
      <c r="F1843" s="185" t="s">
        <v>2531</v>
      </c>
      <c r="H1843" s="184" t="s">
        <v>19</v>
      </c>
      <c r="I1843" s="186"/>
      <c r="L1843" s="183"/>
      <c r="M1843" s="187"/>
      <c r="T1843" s="188"/>
      <c r="AT1843" s="184" t="s">
        <v>228</v>
      </c>
      <c r="AU1843" s="184" t="s">
        <v>82</v>
      </c>
      <c r="AV1843" s="14" t="s">
        <v>78</v>
      </c>
      <c r="AW1843" s="14" t="s">
        <v>35</v>
      </c>
      <c r="AX1843" s="14" t="s">
        <v>73</v>
      </c>
      <c r="AY1843" s="184" t="s">
        <v>141</v>
      </c>
    </row>
    <row r="1844" spans="2:65" s="12" customFormat="1" ht="11.25">
      <c r="B1844" s="158"/>
      <c r="D1844" s="156" t="s">
        <v>228</v>
      </c>
      <c r="E1844" s="159" t="s">
        <v>19</v>
      </c>
      <c r="F1844" s="160" t="s">
        <v>3606</v>
      </c>
      <c r="H1844" s="161">
        <v>180.88</v>
      </c>
      <c r="I1844" s="162"/>
      <c r="L1844" s="158"/>
      <c r="M1844" s="163"/>
      <c r="T1844" s="164"/>
      <c r="AT1844" s="159" t="s">
        <v>228</v>
      </c>
      <c r="AU1844" s="159" t="s">
        <v>82</v>
      </c>
      <c r="AV1844" s="12" t="s">
        <v>82</v>
      </c>
      <c r="AW1844" s="12" t="s">
        <v>35</v>
      </c>
      <c r="AX1844" s="12" t="s">
        <v>73</v>
      </c>
      <c r="AY1844" s="159" t="s">
        <v>141</v>
      </c>
    </row>
    <row r="1845" spans="2:65" s="14" customFormat="1" ht="11.25">
      <c r="B1845" s="183"/>
      <c r="D1845" s="156" t="s">
        <v>228</v>
      </c>
      <c r="E1845" s="184" t="s">
        <v>19</v>
      </c>
      <c r="F1845" s="185" t="s">
        <v>3607</v>
      </c>
      <c r="H1845" s="184" t="s">
        <v>19</v>
      </c>
      <c r="I1845" s="186"/>
      <c r="L1845" s="183"/>
      <c r="M1845" s="187"/>
      <c r="T1845" s="188"/>
      <c r="AT1845" s="184" t="s">
        <v>228</v>
      </c>
      <c r="AU1845" s="184" t="s">
        <v>82</v>
      </c>
      <c r="AV1845" s="14" t="s">
        <v>78</v>
      </c>
      <c r="AW1845" s="14" t="s">
        <v>35</v>
      </c>
      <c r="AX1845" s="14" t="s">
        <v>73</v>
      </c>
      <c r="AY1845" s="184" t="s">
        <v>141</v>
      </c>
    </row>
    <row r="1846" spans="2:65" s="12" customFormat="1" ht="11.25">
      <c r="B1846" s="158"/>
      <c r="D1846" s="156" t="s">
        <v>228</v>
      </c>
      <c r="E1846" s="159" t="s">
        <v>19</v>
      </c>
      <c r="F1846" s="160" t="s">
        <v>3608</v>
      </c>
      <c r="H1846" s="161">
        <v>26.88</v>
      </c>
      <c r="I1846" s="162"/>
      <c r="L1846" s="158"/>
      <c r="M1846" s="163"/>
      <c r="T1846" s="164"/>
      <c r="AT1846" s="159" t="s">
        <v>228</v>
      </c>
      <c r="AU1846" s="159" t="s">
        <v>82</v>
      </c>
      <c r="AV1846" s="12" t="s">
        <v>82</v>
      </c>
      <c r="AW1846" s="12" t="s">
        <v>35</v>
      </c>
      <c r="AX1846" s="12" t="s">
        <v>73</v>
      </c>
      <c r="AY1846" s="159" t="s">
        <v>141</v>
      </c>
    </row>
    <row r="1847" spans="2:65" s="14" customFormat="1" ht="11.25">
      <c r="B1847" s="183"/>
      <c r="D1847" s="156" t="s">
        <v>228</v>
      </c>
      <c r="E1847" s="184" t="s">
        <v>19</v>
      </c>
      <c r="F1847" s="185" t="s">
        <v>3609</v>
      </c>
      <c r="H1847" s="184" t="s">
        <v>19</v>
      </c>
      <c r="I1847" s="186"/>
      <c r="L1847" s="183"/>
      <c r="M1847" s="187"/>
      <c r="T1847" s="188"/>
      <c r="AT1847" s="184" t="s">
        <v>228</v>
      </c>
      <c r="AU1847" s="184" t="s">
        <v>82</v>
      </c>
      <c r="AV1847" s="14" t="s">
        <v>78</v>
      </c>
      <c r="AW1847" s="14" t="s">
        <v>35</v>
      </c>
      <c r="AX1847" s="14" t="s">
        <v>73</v>
      </c>
      <c r="AY1847" s="184" t="s">
        <v>141</v>
      </c>
    </row>
    <row r="1848" spans="2:65" s="12" customFormat="1" ht="11.25">
      <c r="B1848" s="158"/>
      <c r="D1848" s="156" t="s">
        <v>228</v>
      </c>
      <c r="E1848" s="159" t="s">
        <v>19</v>
      </c>
      <c r="F1848" s="160" t="s">
        <v>3610</v>
      </c>
      <c r="H1848" s="161">
        <v>15.352</v>
      </c>
      <c r="I1848" s="162"/>
      <c r="L1848" s="158"/>
      <c r="M1848" s="163"/>
      <c r="T1848" s="164"/>
      <c r="AT1848" s="159" t="s">
        <v>228</v>
      </c>
      <c r="AU1848" s="159" t="s">
        <v>82</v>
      </c>
      <c r="AV1848" s="12" t="s">
        <v>82</v>
      </c>
      <c r="AW1848" s="12" t="s">
        <v>35</v>
      </c>
      <c r="AX1848" s="12" t="s">
        <v>73</v>
      </c>
      <c r="AY1848" s="159" t="s">
        <v>141</v>
      </c>
    </row>
    <row r="1849" spans="2:65" s="14" customFormat="1" ht="11.25">
      <c r="B1849" s="183"/>
      <c r="D1849" s="156" t="s">
        <v>228</v>
      </c>
      <c r="E1849" s="184" t="s">
        <v>19</v>
      </c>
      <c r="F1849" s="185" t="s">
        <v>3611</v>
      </c>
      <c r="H1849" s="184" t="s">
        <v>19</v>
      </c>
      <c r="I1849" s="186"/>
      <c r="L1849" s="183"/>
      <c r="M1849" s="187"/>
      <c r="T1849" s="188"/>
      <c r="AT1849" s="184" t="s">
        <v>228</v>
      </c>
      <c r="AU1849" s="184" t="s">
        <v>82</v>
      </c>
      <c r="AV1849" s="14" t="s">
        <v>78</v>
      </c>
      <c r="AW1849" s="14" t="s">
        <v>35</v>
      </c>
      <c r="AX1849" s="14" t="s">
        <v>73</v>
      </c>
      <c r="AY1849" s="184" t="s">
        <v>141</v>
      </c>
    </row>
    <row r="1850" spans="2:65" s="12" customFormat="1" ht="11.25">
      <c r="B1850" s="158"/>
      <c r="D1850" s="156" t="s">
        <v>228</v>
      </c>
      <c r="E1850" s="159" t="s">
        <v>19</v>
      </c>
      <c r="F1850" s="160" t="s">
        <v>3612</v>
      </c>
      <c r="H1850" s="161">
        <v>39.04</v>
      </c>
      <c r="I1850" s="162"/>
      <c r="L1850" s="158"/>
      <c r="M1850" s="163"/>
      <c r="T1850" s="164"/>
      <c r="AT1850" s="159" t="s">
        <v>228</v>
      </c>
      <c r="AU1850" s="159" t="s">
        <v>82</v>
      </c>
      <c r="AV1850" s="12" t="s">
        <v>82</v>
      </c>
      <c r="AW1850" s="12" t="s">
        <v>35</v>
      </c>
      <c r="AX1850" s="12" t="s">
        <v>73</v>
      </c>
      <c r="AY1850" s="159" t="s">
        <v>141</v>
      </c>
    </row>
    <row r="1851" spans="2:65" s="14" customFormat="1" ht="11.25">
      <c r="B1851" s="183"/>
      <c r="D1851" s="156" t="s">
        <v>228</v>
      </c>
      <c r="E1851" s="184" t="s">
        <v>19</v>
      </c>
      <c r="F1851" s="185" t="s">
        <v>3613</v>
      </c>
      <c r="H1851" s="184" t="s">
        <v>19</v>
      </c>
      <c r="I1851" s="186"/>
      <c r="L1851" s="183"/>
      <c r="M1851" s="187"/>
      <c r="T1851" s="188"/>
      <c r="AT1851" s="184" t="s">
        <v>228</v>
      </c>
      <c r="AU1851" s="184" t="s">
        <v>82</v>
      </c>
      <c r="AV1851" s="14" t="s">
        <v>78</v>
      </c>
      <c r="AW1851" s="14" t="s">
        <v>35</v>
      </c>
      <c r="AX1851" s="14" t="s">
        <v>73</v>
      </c>
      <c r="AY1851" s="184" t="s">
        <v>141</v>
      </c>
    </row>
    <row r="1852" spans="2:65" s="12" customFormat="1" ht="11.25">
      <c r="B1852" s="158"/>
      <c r="D1852" s="156" t="s">
        <v>228</v>
      </c>
      <c r="E1852" s="159" t="s">
        <v>19</v>
      </c>
      <c r="F1852" s="160" t="s">
        <v>3614</v>
      </c>
      <c r="H1852" s="161">
        <v>33.6</v>
      </c>
      <c r="I1852" s="162"/>
      <c r="L1852" s="158"/>
      <c r="M1852" s="163"/>
      <c r="T1852" s="164"/>
      <c r="AT1852" s="159" t="s">
        <v>228</v>
      </c>
      <c r="AU1852" s="159" t="s">
        <v>82</v>
      </c>
      <c r="AV1852" s="12" t="s">
        <v>82</v>
      </c>
      <c r="AW1852" s="12" t="s">
        <v>35</v>
      </c>
      <c r="AX1852" s="12" t="s">
        <v>73</v>
      </c>
      <c r="AY1852" s="159" t="s">
        <v>141</v>
      </c>
    </row>
    <row r="1853" spans="2:65" s="14" customFormat="1" ht="11.25">
      <c r="B1853" s="183"/>
      <c r="D1853" s="156" t="s">
        <v>228</v>
      </c>
      <c r="E1853" s="184" t="s">
        <v>19</v>
      </c>
      <c r="F1853" s="185" t="s">
        <v>3615</v>
      </c>
      <c r="H1853" s="184" t="s">
        <v>19</v>
      </c>
      <c r="I1853" s="186"/>
      <c r="L1853" s="183"/>
      <c r="M1853" s="187"/>
      <c r="T1853" s="188"/>
      <c r="AT1853" s="184" t="s">
        <v>228</v>
      </c>
      <c r="AU1853" s="184" t="s">
        <v>82</v>
      </c>
      <c r="AV1853" s="14" t="s">
        <v>78</v>
      </c>
      <c r="AW1853" s="14" t="s">
        <v>35</v>
      </c>
      <c r="AX1853" s="14" t="s">
        <v>73</v>
      </c>
      <c r="AY1853" s="184" t="s">
        <v>141</v>
      </c>
    </row>
    <row r="1854" spans="2:65" s="12" customFormat="1" ht="11.25">
      <c r="B1854" s="158"/>
      <c r="D1854" s="156" t="s">
        <v>228</v>
      </c>
      <c r="E1854" s="159" t="s">
        <v>19</v>
      </c>
      <c r="F1854" s="160" t="s">
        <v>3616</v>
      </c>
      <c r="H1854" s="161">
        <v>25.2</v>
      </c>
      <c r="I1854" s="162"/>
      <c r="L1854" s="158"/>
      <c r="M1854" s="163"/>
      <c r="T1854" s="164"/>
      <c r="AT1854" s="159" t="s">
        <v>228</v>
      </c>
      <c r="AU1854" s="159" t="s">
        <v>82</v>
      </c>
      <c r="AV1854" s="12" t="s">
        <v>82</v>
      </c>
      <c r="AW1854" s="12" t="s">
        <v>35</v>
      </c>
      <c r="AX1854" s="12" t="s">
        <v>73</v>
      </c>
      <c r="AY1854" s="159" t="s">
        <v>141</v>
      </c>
    </row>
    <row r="1855" spans="2:65" s="13" customFormat="1" ht="11.25">
      <c r="B1855" s="165"/>
      <c r="D1855" s="156" t="s">
        <v>228</v>
      </c>
      <c r="E1855" s="166" t="s">
        <v>19</v>
      </c>
      <c r="F1855" s="167" t="s">
        <v>256</v>
      </c>
      <c r="H1855" s="168">
        <v>320.952</v>
      </c>
      <c r="I1855" s="169"/>
      <c r="L1855" s="165"/>
      <c r="M1855" s="170"/>
      <c r="T1855" s="171"/>
      <c r="AT1855" s="166" t="s">
        <v>228</v>
      </c>
      <c r="AU1855" s="166" t="s">
        <v>82</v>
      </c>
      <c r="AV1855" s="13" t="s">
        <v>95</v>
      </c>
      <c r="AW1855" s="13" t="s">
        <v>35</v>
      </c>
      <c r="AX1855" s="13" t="s">
        <v>73</v>
      </c>
      <c r="AY1855" s="166" t="s">
        <v>141</v>
      </c>
    </row>
    <row r="1856" spans="2:65" s="12" customFormat="1" ht="11.25">
      <c r="B1856" s="158"/>
      <c r="D1856" s="156" t="s">
        <v>228</v>
      </c>
      <c r="E1856" s="159" t="s">
        <v>19</v>
      </c>
      <c r="F1856" s="160" t="s">
        <v>3617</v>
      </c>
      <c r="H1856" s="161">
        <v>385.2</v>
      </c>
      <c r="I1856" s="162"/>
      <c r="L1856" s="158"/>
      <c r="M1856" s="163"/>
      <c r="T1856" s="164"/>
      <c r="AT1856" s="159" t="s">
        <v>228</v>
      </c>
      <c r="AU1856" s="159" t="s">
        <v>82</v>
      </c>
      <c r="AV1856" s="12" t="s">
        <v>82</v>
      </c>
      <c r="AW1856" s="12" t="s">
        <v>35</v>
      </c>
      <c r="AX1856" s="12" t="s">
        <v>78</v>
      </c>
      <c r="AY1856" s="159" t="s">
        <v>141</v>
      </c>
    </row>
    <row r="1857" spans="2:65" s="1" customFormat="1" ht="16.5" customHeight="1">
      <c r="B1857" s="32"/>
      <c r="C1857" s="126" t="s">
        <v>3618</v>
      </c>
      <c r="D1857" s="126" t="s">
        <v>144</v>
      </c>
      <c r="E1857" s="127" t="s">
        <v>3619</v>
      </c>
      <c r="F1857" s="128" t="s">
        <v>3620</v>
      </c>
      <c r="G1857" s="129" t="s">
        <v>162</v>
      </c>
      <c r="H1857" s="130">
        <v>385.2</v>
      </c>
      <c r="I1857" s="131"/>
      <c r="J1857" s="132">
        <f>ROUND(I1857*H1857,2)</f>
        <v>0</v>
      </c>
      <c r="K1857" s="133"/>
      <c r="L1857" s="32"/>
      <c r="M1857" s="134" t="s">
        <v>19</v>
      </c>
      <c r="N1857" s="135" t="s">
        <v>45</v>
      </c>
      <c r="P1857" s="136">
        <f>O1857*H1857</f>
        <v>0</v>
      </c>
      <c r="Q1857" s="136">
        <v>5.8E-4</v>
      </c>
      <c r="R1857" s="136">
        <f>Q1857*H1857</f>
        <v>0.223416</v>
      </c>
      <c r="S1857" s="136">
        <v>0</v>
      </c>
      <c r="T1857" s="137">
        <f>S1857*H1857</f>
        <v>0</v>
      </c>
      <c r="AR1857" s="138" t="s">
        <v>172</v>
      </c>
      <c r="AT1857" s="138" t="s">
        <v>144</v>
      </c>
      <c r="AU1857" s="138" t="s">
        <v>82</v>
      </c>
      <c r="AY1857" s="17" t="s">
        <v>141</v>
      </c>
      <c r="BE1857" s="139">
        <f>IF(N1857="základní",J1857,0)</f>
        <v>0</v>
      </c>
      <c r="BF1857" s="139">
        <f>IF(N1857="snížená",J1857,0)</f>
        <v>0</v>
      </c>
      <c r="BG1857" s="139">
        <f>IF(N1857="zákl. přenesená",J1857,0)</f>
        <v>0</v>
      </c>
      <c r="BH1857" s="139">
        <f>IF(N1857="sníž. přenesená",J1857,0)</f>
        <v>0</v>
      </c>
      <c r="BI1857" s="139">
        <f>IF(N1857="nulová",J1857,0)</f>
        <v>0</v>
      </c>
      <c r="BJ1857" s="17" t="s">
        <v>82</v>
      </c>
      <c r="BK1857" s="139">
        <f>ROUND(I1857*H1857,2)</f>
        <v>0</v>
      </c>
      <c r="BL1857" s="17" t="s">
        <v>172</v>
      </c>
      <c r="BM1857" s="138" t="s">
        <v>3621</v>
      </c>
    </row>
    <row r="1858" spans="2:65" s="1" customFormat="1" ht="11.25">
      <c r="B1858" s="32"/>
      <c r="D1858" s="152" t="s">
        <v>224</v>
      </c>
      <c r="F1858" s="153" t="s">
        <v>3622</v>
      </c>
      <c r="I1858" s="154"/>
      <c r="L1858" s="32"/>
      <c r="M1858" s="155"/>
      <c r="T1858" s="53"/>
      <c r="AT1858" s="17" t="s">
        <v>224</v>
      </c>
      <c r="AU1858" s="17" t="s">
        <v>82</v>
      </c>
    </row>
    <row r="1859" spans="2:65" s="1" customFormat="1" ht="21.75" customHeight="1">
      <c r="B1859" s="32"/>
      <c r="C1859" s="126" t="s">
        <v>3623</v>
      </c>
      <c r="D1859" s="126" t="s">
        <v>144</v>
      </c>
      <c r="E1859" s="127" t="s">
        <v>3624</v>
      </c>
      <c r="F1859" s="128" t="s">
        <v>3625</v>
      </c>
      <c r="G1859" s="129" t="s">
        <v>162</v>
      </c>
      <c r="H1859" s="130">
        <v>121.1</v>
      </c>
      <c r="I1859" s="131"/>
      <c r="J1859" s="132">
        <f>ROUND(I1859*H1859,2)</f>
        <v>0</v>
      </c>
      <c r="K1859" s="133"/>
      <c r="L1859" s="32"/>
      <c r="M1859" s="134" t="s">
        <v>19</v>
      </c>
      <c r="N1859" s="135" t="s">
        <v>45</v>
      </c>
      <c r="P1859" s="136">
        <f>O1859*H1859</f>
        <v>0</v>
      </c>
      <c r="Q1859" s="136">
        <v>2.5000000000000001E-4</v>
      </c>
      <c r="R1859" s="136">
        <f>Q1859*H1859</f>
        <v>3.0275E-2</v>
      </c>
      <c r="S1859" s="136">
        <v>0</v>
      </c>
      <c r="T1859" s="137">
        <f>S1859*H1859</f>
        <v>0</v>
      </c>
      <c r="AR1859" s="138" t="s">
        <v>172</v>
      </c>
      <c r="AT1859" s="138" t="s">
        <v>144</v>
      </c>
      <c r="AU1859" s="138" t="s">
        <v>82</v>
      </c>
      <c r="AY1859" s="17" t="s">
        <v>141</v>
      </c>
      <c r="BE1859" s="139">
        <f>IF(N1859="základní",J1859,0)</f>
        <v>0</v>
      </c>
      <c r="BF1859" s="139">
        <f>IF(N1859="snížená",J1859,0)</f>
        <v>0</v>
      </c>
      <c r="BG1859" s="139">
        <f>IF(N1859="zákl. přenesená",J1859,0)</f>
        <v>0</v>
      </c>
      <c r="BH1859" s="139">
        <f>IF(N1859="sníž. přenesená",J1859,0)</f>
        <v>0</v>
      </c>
      <c r="BI1859" s="139">
        <f>IF(N1859="nulová",J1859,0)</f>
        <v>0</v>
      </c>
      <c r="BJ1859" s="17" t="s">
        <v>82</v>
      </c>
      <c r="BK1859" s="139">
        <f>ROUND(I1859*H1859,2)</f>
        <v>0</v>
      </c>
      <c r="BL1859" s="17" t="s">
        <v>172</v>
      </c>
      <c r="BM1859" s="138" t="s">
        <v>3626</v>
      </c>
    </row>
    <row r="1860" spans="2:65" s="1" customFormat="1" ht="11.25">
      <c r="B1860" s="32"/>
      <c r="D1860" s="152" t="s">
        <v>224</v>
      </c>
      <c r="F1860" s="153" t="s">
        <v>3627</v>
      </c>
      <c r="I1860" s="154"/>
      <c r="L1860" s="32"/>
      <c r="M1860" s="155"/>
      <c r="T1860" s="53"/>
      <c r="AT1860" s="17" t="s">
        <v>224</v>
      </c>
      <c r="AU1860" s="17" t="s">
        <v>82</v>
      </c>
    </row>
    <row r="1861" spans="2:65" s="12" customFormat="1" ht="11.25">
      <c r="B1861" s="158"/>
      <c r="D1861" s="156" t="s">
        <v>228</v>
      </c>
      <c r="E1861" s="159" t="s">
        <v>19</v>
      </c>
      <c r="F1861" s="160" t="s">
        <v>3628</v>
      </c>
      <c r="H1861" s="161">
        <v>121.1</v>
      </c>
      <c r="I1861" s="162"/>
      <c r="L1861" s="158"/>
      <c r="M1861" s="163"/>
      <c r="T1861" s="164"/>
      <c r="AT1861" s="159" t="s">
        <v>228</v>
      </c>
      <c r="AU1861" s="159" t="s">
        <v>82</v>
      </c>
      <c r="AV1861" s="12" t="s">
        <v>82</v>
      </c>
      <c r="AW1861" s="12" t="s">
        <v>35</v>
      </c>
      <c r="AX1861" s="12" t="s">
        <v>78</v>
      </c>
      <c r="AY1861" s="159" t="s">
        <v>141</v>
      </c>
    </row>
    <row r="1862" spans="2:65" s="10" customFormat="1" ht="22.9" customHeight="1">
      <c r="B1862" s="116"/>
      <c r="D1862" s="117" t="s">
        <v>72</v>
      </c>
      <c r="E1862" s="150" t="s">
        <v>3629</v>
      </c>
      <c r="F1862" s="150" t="s">
        <v>3630</v>
      </c>
      <c r="I1862" s="119"/>
      <c r="J1862" s="151">
        <f>BK1862</f>
        <v>0</v>
      </c>
      <c r="L1862" s="116"/>
      <c r="M1862" s="121"/>
      <c r="P1862" s="122">
        <f>SUM(P1863:P1883)</f>
        <v>0</v>
      </c>
      <c r="R1862" s="122">
        <f>SUM(R1863:R1883)</f>
        <v>0.86891700000000005</v>
      </c>
      <c r="T1862" s="123">
        <f>SUM(T1863:T1883)</f>
        <v>0</v>
      </c>
      <c r="AR1862" s="117" t="s">
        <v>82</v>
      </c>
      <c r="AT1862" s="124" t="s">
        <v>72</v>
      </c>
      <c r="AU1862" s="124" t="s">
        <v>78</v>
      </c>
      <c r="AY1862" s="117" t="s">
        <v>141</v>
      </c>
      <c r="BK1862" s="125">
        <f>SUM(BK1863:BK1883)</f>
        <v>0</v>
      </c>
    </row>
    <row r="1863" spans="2:65" s="1" customFormat="1" ht="24.2" customHeight="1">
      <c r="B1863" s="32"/>
      <c r="C1863" s="126" t="s">
        <v>3631</v>
      </c>
      <c r="D1863" s="126" t="s">
        <v>144</v>
      </c>
      <c r="E1863" s="127" t="s">
        <v>3632</v>
      </c>
      <c r="F1863" s="128" t="s">
        <v>3633</v>
      </c>
      <c r="G1863" s="129" t="s">
        <v>162</v>
      </c>
      <c r="H1863" s="130">
        <v>1644</v>
      </c>
      <c r="I1863" s="131"/>
      <c r="J1863" s="132">
        <f>ROUND(I1863*H1863,2)</f>
        <v>0</v>
      </c>
      <c r="K1863" s="133"/>
      <c r="L1863" s="32"/>
      <c r="M1863" s="134" t="s">
        <v>19</v>
      </c>
      <c r="N1863" s="135" t="s">
        <v>45</v>
      </c>
      <c r="P1863" s="136">
        <f>O1863*H1863</f>
        <v>0</v>
      </c>
      <c r="Q1863" s="136">
        <v>0</v>
      </c>
      <c r="R1863" s="136">
        <f>Q1863*H1863</f>
        <v>0</v>
      </c>
      <c r="S1863" s="136">
        <v>0</v>
      </c>
      <c r="T1863" s="137">
        <f>S1863*H1863</f>
        <v>0</v>
      </c>
      <c r="AR1863" s="138" t="s">
        <v>172</v>
      </c>
      <c r="AT1863" s="138" t="s">
        <v>144</v>
      </c>
      <c r="AU1863" s="138" t="s">
        <v>82</v>
      </c>
      <c r="AY1863" s="17" t="s">
        <v>141</v>
      </c>
      <c r="BE1863" s="139">
        <f>IF(N1863="základní",J1863,0)</f>
        <v>0</v>
      </c>
      <c r="BF1863" s="139">
        <f>IF(N1863="snížená",J1863,0)</f>
        <v>0</v>
      </c>
      <c r="BG1863" s="139">
        <f>IF(N1863="zákl. přenesená",J1863,0)</f>
        <v>0</v>
      </c>
      <c r="BH1863" s="139">
        <f>IF(N1863="sníž. přenesená",J1863,0)</f>
        <v>0</v>
      </c>
      <c r="BI1863" s="139">
        <f>IF(N1863="nulová",J1863,0)</f>
        <v>0</v>
      </c>
      <c r="BJ1863" s="17" t="s">
        <v>82</v>
      </c>
      <c r="BK1863" s="139">
        <f>ROUND(I1863*H1863,2)</f>
        <v>0</v>
      </c>
      <c r="BL1863" s="17" t="s">
        <v>172</v>
      </c>
      <c r="BM1863" s="138" t="s">
        <v>3634</v>
      </c>
    </row>
    <row r="1864" spans="2:65" s="1" customFormat="1" ht="11.25">
      <c r="B1864" s="32"/>
      <c r="D1864" s="152" t="s">
        <v>224</v>
      </c>
      <c r="F1864" s="153" t="s">
        <v>3635</v>
      </c>
      <c r="I1864" s="154"/>
      <c r="L1864" s="32"/>
      <c r="M1864" s="155"/>
      <c r="T1864" s="53"/>
      <c r="AT1864" s="17" t="s">
        <v>224</v>
      </c>
      <c r="AU1864" s="17" t="s">
        <v>82</v>
      </c>
    </row>
    <row r="1865" spans="2:65" s="12" customFormat="1" ht="11.25">
      <c r="B1865" s="158"/>
      <c r="D1865" s="156" t="s">
        <v>228</v>
      </c>
      <c r="E1865" s="159" t="s">
        <v>19</v>
      </c>
      <c r="F1865" s="160" t="s">
        <v>3636</v>
      </c>
      <c r="H1865" s="161">
        <v>524</v>
      </c>
      <c r="I1865" s="162"/>
      <c r="L1865" s="158"/>
      <c r="M1865" s="163"/>
      <c r="T1865" s="164"/>
      <c r="AT1865" s="159" t="s">
        <v>228</v>
      </c>
      <c r="AU1865" s="159" t="s">
        <v>82</v>
      </c>
      <c r="AV1865" s="12" t="s">
        <v>82</v>
      </c>
      <c r="AW1865" s="12" t="s">
        <v>35</v>
      </c>
      <c r="AX1865" s="12" t="s">
        <v>73</v>
      </c>
      <c r="AY1865" s="159" t="s">
        <v>141</v>
      </c>
    </row>
    <row r="1866" spans="2:65" s="12" customFormat="1" ht="11.25">
      <c r="B1866" s="158"/>
      <c r="D1866" s="156" t="s">
        <v>228</v>
      </c>
      <c r="E1866" s="159" t="s">
        <v>19</v>
      </c>
      <c r="F1866" s="160" t="s">
        <v>3637</v>
      </c>
      <c r="H1866" s="161">
        <v>390.43</v>
      </c>
      <c r="I1866" s="162"/>
      <c r="L1866" s="158"/>
      <c r="M1866" s="163"/>
      <c r="T1866" s="164"/>
      <c r="AT1866" s="159" t="s">
        <v>228</v>
      </c>
      <c r="AU1866" s="159" t="s">
        <v>82</v>
      </c>
      <c r="AV1866" s="12" t="s">
        <v>82</v>
      </c>
      <c r="AW1866" s="12" t="s">
        <v>35</v>
      </c>
      <c r="AX1866" s="12" t="s">
        <v>73</v>
      </c>
      <c r="AY1866" s="159" t="s">
        <v>141</v>
      </c>
    </row>
    <row r="1867" spans="2:65" s="12" customFormat="1" ht="11.25">
      <c r="B1867" s="158"/>
      <c r="D1867" s="156" t="s">
        <v>228</v>
      </c>
      <c r="E1867" s="159" t="s">
        <v>19</v>
      </c>
      <c r="F1867" s="160" t="s">
        <v>3638</v>
      </c>
      <c r="H1867" s="161">
        <v>50</v>
      </c>
      <c r="I1867" s="162"/>
      <c r="L1867" s="158"/>
      <c r="M1867" s="163"/>
      <c r="T1867" s="164"/>
      <c r="AT1867" s="159" t="s">
        <v>228</v>
      </c>
      <c r="AU1867" s="159" t="s">
        <v>82</v>
      </c>
      <c r="AV1867" s="12" t="s">
        <v>82</v>
      </c>
      <c r="AW1867" s="12" t="s">
        <v>35</v>
      </c>
      <c r="AX1867" s="12" t="s">
        <v>73</v>
      </c>
      <c r="AY1867" s="159" t="s">
        <v>141</v>
      </c>
    </row>
    <row r="1868" spans="2:65" s="12" customFormat="1" ht="11.25">
      <c r="B1868" s="158"/>
      <c r="D1868" s="156" t="s">
        <v>228</v>
      </c>
      <c r="E1868" s="159" t="s">
        <v>19</v>
      </c>
      <c r="F1868" s="160" t="s">
        <v>3639</v>
      </c>
      <c r="H1868" s="161">
        <v>135.1</v>
      </c>
      <c r="I1868" s="162"/>
      <c r="L1868" s="158"/>
      <c r="M1868" s="163"/>
      <c r="T1868" s="164"/>
      <c r="AT1868" s="159" t="s">
        <v>228</v>
      </c>
      <c r="AU1868" s="159" t="s">
        <v>82</v>
      </c>
      <c r="AV1868" s="12" t="s">
        <v>82</v>
      </c>
      <c r="AW1868" s="12" t="s">
        <v>35</v>
      </c>
      <c r="AX1868" s="12" t="s">
        <v>73</v>
      </c>
      <c r="AY1868" s="159" t="s">
        <v>141</v>
      </c>
    </row>
    <row r="1869" spans="2:65" s="12" customFormat="1" ht="11.25">
      <c r="B1869" s="158"/>
      <c r="D1869" s="156" t="s">
        <v>228</v>
      </c>
      <c r="E1869" s="159" t="s">
        <v>19</v>
      </c>
      <c r="F1869" s="160" t="s">
        <v>3640</v>
      </c>
      <c r="H1869" s="161">
        <v>153</v>
      </c>
      <c r="I1869" s="162"/>
      <c r="L1869" s="158"/>
      <c r="M1869" s="163"/>
      <c r="T1869" s="164"/>
      <c r="AT1869" s="159" t="s">
        <v>228</v>
      </c>
      <c r="AU1869" s="159" t="s">
        <v>82</v>
      </c>
      <c r="AV1869" s="12" t="s">
        <v>82</v>
      </c>
      <c r="AW1869" s="12" t="s">
        <v>35</v>
      </c>
      <c r="AX1869" s="12" t="s">
        <v>73</v>
      </c>
      <c r="AY1869" s="159" t="s">
        <v>141</v>
      </c>
    </row>
    <row r="1870" spans="2:65" s="12" customFormat="1" ht="11.25">
      <c r="B1870" s="158"/>
      <c r="D1870" s="156" t="s">
        <v>228</v>
      </c>
      <c r="E1870" s="159" t="s">
        <v>19</v>
      </c>
      <c r="F1870" s="160" t="s">
        <v>3641</v>
      </c>
      <c r="H1870" s="161">
        <v>129</v>
      </c>
      <c r="I1870" s="162"/>
      <c r="L1870" s="158"/>
      <c r="M1870" s="163"/>
      <c r="T1870" s="164"/>
      <c r="AT1870" s="159" t="s">
        <v>228</v>
      </c>
      <c r="AU1870" s="159" t="s">
        <v>82</v>
      </c>
      <c r="AV1870" s="12" t="s">
        <v>82</v>
      </c>
      <c r="AW1870" s="12" t="s">
        <v>35</v>
      </c>
      <c r="AX1870" s="12" t="s">
        <v>73</v>
      </c>
      <c r="AY1870" s="159" t="s">
        <v>141</v>
      </c>
    </row>
    <row r="1871" spans="2:65" s="12" customFormat="1" ht="11.25">
      <c r="B1871" s="158"/>
      <c r="D1871" s="156" t="s">
        <v>228</v>
      </c>
      <c r="E1871" s="159" t="s">
        <v>19</v>
      </c>
      <c r="F1871" s="160" t="s">
        <v>3642</v>
      </c>
      <c r="H1871" s="161">
        <v>262</v>
      </c>
      <c r="I1871" s="162"/>
      <c r="L1871" s="158"/>
      <c r="M1871" s="163"/>
      <c r="T1871" s="164"/>
      <c r="AT1871" s="159" t="s">
        <v>228</v>
      </c>
      <c r="AU1871" s="159" t="s">
        <v>82</v>
      </c>
      <c r="AV1871" s="12" t="s">
        <v>82</v>
      </c>
      <c r="AW1871" s="12" t="s">
        <v>35</v>
      </c>
      <c r="AX1871" s="12" t="s">
        <v>73</v>
      </c>
      <c r="AY1871" s="159" t="s">
        <v>141</v>
      </c>
    </row>
    <row r="1872" spans="2:65" s="13" customFormat="1" ht="11.25">
      <c r="B1872" s="165"/>
      <c r="D1872" s="156" t="s">
        <v>228</v>
      </c>
      <c r="E1872" s="166" t="s">
        <v>19</v>
      </c>
      <c r="F1872" s="167" t="s">
        <v>256</v>
      </c>
      <c r="H1872" s="168">
        <v>1643.53</v>
      </c>
      <c r="I1872" s="169"/>
      <c r="L1872" s="165"/>
      <c r="M1872" s="170"/>
      <c r="T1872" s="171"/>
      <c r="AT1872" s="166" t="s">
        <v>228</v>
      </c>
      <c r="AU1872" s="166" t="s">
        <v>82</v>
      </c>
      <c r="AV1872" s="13" t="s">
        <v>95</v>
      </c>
      <c r="AW1872" s="13" t="s">
        <v>35</v>
      </c>
      <c r="AX1872" s="13" t="s">
        <v>73</v>
      </c>
      <c r="AY1872" s="166" t="s">
        <v>141</v>
      </c>
    </row>
    <row r="1873" spans="2:65" s="12" customFormat="1" ht="11.25">
      <c r="B1873" s="158"/>
      <c r="D1873" s="156" t="s">
        <v>228</v>
      </c>
      <c r="E1873" s="159" t="s">
        <v>19</v>
      </c>
      <c r="F1873" s="160" t="s">
        <v>3643</v>
      </c>
      <c r="H1873" s="161">
        <v>1644</v>
      </c>
      <c r="I1873" s="162"/>
      <c r="L1873" s="158"/>
      <c r="M1873" s="163"/>
      <c r="T1873" s="164"/>
      <c r="AT1873" s="159" t="s">
        <v>228</v>
      </c>
      <c r="AU1873" s="159" t="s">
        <v>82</v>
      </c>
      <c r="AV1873" s="12" t="s">
        <v>82</v>
      </c>
      <c r="AW1873" s="12" t="s">
        <v>35</v>
      </c>
      <c r="AX1873" s="12" t="s">
        <v>78</v>
      </c>
      <c r="AY1873" s="159" t="s">
        <v>141</v>
      </c>
    </row>
    <row r="1874" spans="2:65" s="1" customFormat="1" ht="24.2" customHeight="1">
      <c r="B1874" s="32"/>
      <c r="C1874" s="126" t="s">
        <v>3644</v>
      </c>
      <c r="D1874" s="126" t="s">
        <v>144</v>
      </c>
      <c r="E1874" s="127" t="s">
        <v>3645</v>
      </c>
      <c r="F1874" s="128" t="s">
        <v>3646</v>
      </c>
      <c r="G1874" s="129" t="s">
        <v>162</v>
      </c>
      <c r="H1874" s="130">
        <v>129.30000000000001</v>
      </c>
      <c r="I1874" s="131"/>
      <c r="J1874" s="132">
        <f>ROUND(I1874*H1874,2)</f>
        <v>0</v>
      </c>
      <c r="K1874" s="133"/>
      <c r="L1874" s="32"/>
      <c r="M1874" s="134" t="s">
        <v>19</v>
      </c>
      <c r="N1874" s="135" t="s">
        <v>45</v>
      </c>
      <c r="P1874" s="136">
        <f>O1874*H1874</f>
        <v>0</v>
      </c>
      <c r="Q1874" s="136">
        <v>0</v>
      </c>
      <c r="R1874" s="136">
        <f>Q1874*H1874</f>
        <v>0</v>
      </c>
      <c r="S1874" s="136">
        <v>0</v>
      </c>
      <c r="T1874" s="137">
        <f>S1874*H1874</f>
        <v>0</v>
      </c>
      <c r="AR1874" s="138" t="s">
        <v>172</v>
      </c>
      <c r="AT1874" s="138" t="s">
        <v>144</v>
      </c>
      <c r="AU1874" s="138" t="s">
        <v>82</v>
      </c>
      <c r="AY1874" s="17" t="s">
        <v>141</v>
      </c>
      <c r="BE1874" s="139">
        <f>IF(N1874="základní",J1874,0)</f>
        <v>0</v>
      </c>
      <c r="BF1874" s="139">
        <f>IF(N1874="snížená",J1874,0)</f>
        <v>0</v>
      </c>
      <c r="BG1874" s="139">
        <f>IF(N1874="zákl. přenesená",J1874,0)</f>
        <v>0</v>
      </c>
      <c r="BH1874" s="139">
        <f>IF(N1874="sníž. přenesená",J1874,0)</f>
        <v>0</v>
      </c>
      <c r="BI1874" s="139">
        <f>IF(N1874="nulová",J1874,0)</f>
        <v>0</v>
      </c>
      <c r="BJ1874" s="17" t="s">
        <v>82</v>
      </c>
      <c r="BK1874" s="139">
        <f>ROUND(I1874*H1874,2)</f>
        <v>0</v>
      </c>
      <c r="BL1874" s="17" t="s">
        <v>172</v>
      </c>
      <c r="BM1874" s="138" t="s">
        <v>3647</v>
      </c>
    </row>
    <row r="1875" spans="2:65" s="1" customFormat="1" ht="11.25">
      <c r="B1875" s="32"/>
      <c r="D1875" s="152" t="s">
        <v>224</v>
      </c>
      <c r="F1875" s="153" t="s">
        <v>3648</v>
      </c>
      <c r="I1875" s="154"/>
      <c r="L1875" s="32"/>
      <c r="M1875" s="155"/>
      <c r="T1875" s="53"/>
      <c r="AT1875" s="17" t="s">
        <v>224</v>
      </c>
      <c r="AU1875" s="17" t="s">
        <v>82</v>
      </c>
    </row>
    <row r="1876" spans="2:65" s="1" customFormat="1" ht="33" customHeight="1">
      <c r="B1876" s="32"/>
      <c r="C1876" s="126" t="s">
        <v>3649</v>
      </c>
      <c r="D1876" s="126" t="s">
        <v>144</v>
      </c>
      <c r="E1876" s="127" t="s">
        <v>3650</v>
      </c>
      <c r="F1876" s="128" t="s">
        <v>3651</v>
      </c>
      <c r="G1876" s="129" t="s">
        <v>162</v>
      </c>
      <c r="H1876" s="130">
        <v>1644</v>
      </c>
      <c r="I1876" s="131"/>
      <c r="J1876" s="132">
        <f>ROUND(I1876*H1876,2)</f>
        <v>0</v>
      </c>
      <c r="K1876" s="133"/>
      <c r="L1876" s="32"/>
      <c r="M1876" s="134" t="s">
        <v>19</v>
      </c>
      <c r="N1876" s="135" t="s">
        <v>45</v>
      </c>
      <c r="P1876" s="136">
        <f>O1876*H1876</f>
        <v>0</v>
      </c>
      <c r="Q1876" s="136">
        <v>2.0000000000000001E-4</v>
      </c>
      <c r="R1876" s="136">
        <f>Q1876*H1876</f>
        <v>0.32880000000000004</v>
      </c>
      <c r="S1876" s="136">
        <v>0</v>
      </c>
      <c r="T1876" s="137">
        <f>S1876*H1876</f>
        <v>0</v>
      </c>
      <c r="AR1876" s="138" t="s">
        <v>172</v>
      </c>
      <c r="AT1876" s="138" t="s">
        <v>144</v>
      </c>
      <c r="AU1876" s="138" t="s">
        <v>82</v>
      </c>
      <c r="AY1876" s="17" t="s">
        <v>141</v>
      </c>
      <c r="BE1876" s="139">
        <f>IF(N1876="základní",J1876,0)</f>
        <v>0</v>
      </c>
      <c r="BF1876" s="139">
        <f>IF(N1876="snížená",J1876,0)</f>
        <v>0</v>
      </c>
      <c r="BG1876" s="139">
        <f>IF(N1876="zákl. přenesená",J1876,0)</f>
        <v>0</v>
      </c>
      <c r="BH1876" s="139">
        <f>IF(N1876="sníž. přenesená",J1876,0)</f>
        <v>0</v>
      </c>
      <c r="BI1876" s="139">
        <f>IF(N1876="nulová",J1876,0)</f>
        <v>0</v>
      </c>
      <c r="BJ1876" s="17" t="s">
        <v>82</v>
      </c>
      <c r="BK1876" s="139">
        <f>ROUND(I1876*H1876,2)</f>
        <v>0</v>
      </c>
      <c r="BL1876" s="17" t="s">
        <v>172</v>
      </c>
      <c r="BM1876" s="138" t="s">
        <v>3652</v>
      </c>
    </row>
    <row r="1877" spans="2:65" s="1" customFormat="1" ht="11.25">
      <c r="B1877" s="32"/>
      <c r="D1877" s="152" t="s">
        <v>224</v>
      </c>
      <c r="F1877" s="153" t="s">
        <v>3653</v>
      </c>
      <c r="I1877" s="154"/>
      <c r="L1877" s="32"/>
      <c r="M1877" s="155"/>
      <c r="T1877" s="53"/>
      <c r="AT1877" s="17" t="s">
        <v>224</v>
      </c>
      <c r="AU1877" s="17" t="s">
        <v>82</v>
      </c>
    </row>
    <row r="1878" spans="2:65" s="1" customFormat="1" ht="37.9" customHeight="1">
      <c r="B1878" s="32"/>
      <c r="C1878" s="126" t="s">
        <v>3654</v>
      </c>
      <c r="D1878" s="126" t="s">
        <v>144</v>
      </c>
      <c r="E1878" s="127" t="s">
        <v>3655</v>
      </c>
      <c r="F1878" s="128" t="s">
        <v>3656</v>
      </c>
      <c r="G1878" s="129" t="s">
        <v>162</v>
      </c>
      <c r="H1878" s="130">
        <v>129.30000000000001</v>
      </c>
      <c r="I1878" s="131"/>
      <c r="J1878" s="132">
        <f>ROUND(I1878*H1878,2)</f>
        <v>0</v>
      </c>
      <c r="K1878" s="133"/>
      <c r="L1878" s="32"/>
      <c r="M1878" s="134" t="s">
        <v>19</v>
      </c>
      <c r="N1878" s="135" t="s">
        <v>45</v>
      </c>
      <c r="P1878" s="136">
        <f>O1878*H1878</f>
        <v>0</v>
      </c>
      <c r="Q1878" s="136">
        <v>2.0000000000000001E-4</v>
      </c>
      <c r="R1878" s="136">
        <f>Q1878*H1878</f>
        <v>2.5860000000000005E-2</v>
      </c>
      <c r="S1878" s="136">
        <v>0</v>
      </c>
      <c r="T1878" s="137">
        <f>S1878*H1878</f>
        <v>0</v>
      </c>
      <c r="AR1878" s="138" t="s">
        <v>172</v>
      </c>
      <c r="AT1878" s="138" t="s">
        <v>144</v>
      </c>
      <c r="AU1878" s="138" t="s">
        <v>82</v>
      </c>
      <c r="AY1878" s="17" t="s">
        <v>141</v>
      </c>
      <c r="BE1878" s="139">
        <f>IF(N1878="základní",J1878,0)</f>
        <v>0</v>
      </c>
      <c r="BF1878" s="139">
        <f>IF(N1878="snížená",J1878,0)</f>
        <v>0</v>
      </c>
      <c r="BG1878" s="139">
        <f>IF(N1878="zákl. přenesená",J1878,0)</f>
        <v>0</v>
      </c>
      <c r="BH1878" s="139">
        <f>IF(N1878="sníž. přenesená",J1878,0)</f>
        <v>0</v>
      </c>
      <c r="BI1878" s="139">
        <f>IF(N1878="nulová",J1878,0)</f>
        <v>0</v>
      </c>
      <c r="BJ1878" s="17" t="s">
        <v>82</v>
      </c>
      <c r="BK1878" s="139">
        <f>ROUND(I1878*H1878,2)</f>
        <v>0</v>
      </c>
      <c r="BL1878" s="17" t="s">
        <v>172</v>
      </c>
      <c r="BM1878" s="138" t="s">
        <v>3657</v>
      </c>
    </row>
    <row r="1879" spans="2:65" s="1" customFormat="1" ht="11.25">
      <c r="B1879" s="32"/>
      <c r="D1879" s="152" t="s">
        <v>224</v>
      </c>
      <c r="F1879" s="153" t="s">
        <v>3658</v>
      </c>
      <c r="I1879" s="154"/>
      <c r="L1879" s="32"/>
      <c r="M1879" s="155"/>
      <c r="T1879" s="53"/>
      <c r="AT1879" s="17" t="s">
        <v>224</v>
      </c>
      <c r="AU1879" s="17" t="s">
        <v>82</v>
      </c>
    </row>
    <row r="1880" spans="2:65" s="1" customFormat="1" ht="37.9" customHeight="1">
      <c r="B1880" s="32"/>
      <c r="C1880" s="126" t="s">
        <v>3659</v>
      </c>
      <c r="D1880" s="126" t="s">
        <v>144</v>
      </c>
      <c r="E1880" s="127" t="s">
        <v>3660</v>
      </c>
      <c r="F1880" s="128" t="s">
        <v>3661</v>
      </c>
      <c r="G1880" s="129" t="s">
        <v>162</v>
      </c>
      <c r="H1880" s="130">
        <v>1644</v>
      </c>
      <c r="I1880" s="131"/>
      <c r="J1880" s="132">
        <f>ROUND(I1880*H1880,2)</f>
        <v>0</v>
      </c>
      <c r="K1880" s="133"/>
      <c r="L1880" s="32"/>
      <c r="M1880" s="134" t="s">
        <v>19</v>
      </c>
      <c r="N1880" s="135" t="s">
        <v>45</v>
      </c>
      <c r="P1880" s="136">
        <f>O1880*H1880</f>
        <v>0</v>
      </c>
      <c r="Q1880" s="136">
        <v>2.9E-4</v>
      </c>
      <c r="R1880" s="136">
        <f>Q1880*H1880</f>
        <v>0.47676000000000002</v>
      </c>
      <c r="S1880" s="136">
        <v>0</v>
      </c>
      <c r="T1880" s="137">
        <f>S1880*H1880</f>
        <v>0</v>
      </c>
      <c r="AR1880" s="138" t="s">
        <v>172</v>
      </c>
      <c r="AT1880" s="138" t="s">
        <v>144</v>
      </c>
      <c r="AU1880" s="138" t="s">
        <v>82</v>
      </c>
      <c r="AY1880" s="17" t="s">
        <v>141</v>
      </c>
      <c r="BE1880" s="139">
        <f>IF(N1880="základní",J1880,0)</f>
        <v>0</v>
      </c>
      <c r="BF1880" s="139">
        <f>IF(N1880="snížená",J1880,0)</f>
        <v>0</v>
      </c>
      <c r="BG1880" s="139">
        <f>IF(N1880="zákl. přenesená",J1880,0)</f>
        <v>0</v>
      </c>
      <c r="BH1880" s="139">
        <f>IF(N1880="sníž. přenesená",J1880,0)</f>
        <v>0</v>
      </c>
      <c r="BI1880" s="139">
        <f>IF(N1880="nulová",J1880,0)</f>
        <v>0</v>
      </c>
      <c r="BJ1880" s="17" t="s">
        <v>82</v>
      </c>
      <c r="BK1880" s="139">
        <f>ROUND(I1880*H1880,2)</f>
        <v>0</v>
      </c>
      <c r="BL1880" s="17" t="s">
        <v>172</v>
      </c>
      <c r="BM1880" s="138" t="s">
        <v>3662</v>
      </c>
    </row>
    <row r="1881" spans="2:65" s="1" customFormat="1" ht="11.25">
      <c r="B1881" s="32"/>
      <c r="D1881" s="152" t="s">
        <v>224</v>
      </c>
      <c r="F1881" s="153" t="s">
        <v>3663</v>
      </c>
      <c r="I1881" s="154"/>
      <c r="L1881" s="32"/>
      <c r="M1881" s="155"/>
      <c r="T1881" s="53"/>
      <c r="AT1881" s="17" t="s">
        <v>224</v>
      </c>
      <c r="AU1881" s="17" t="s">
        <v>82</v>
      </c>
    </row>
    <row r="1882" spans="2:65" s="1" customFormat="1" ht="44.25" customHeight="1">
      <c r="B1882" s="32"/>
      <c r="C1882" s="126" t="s">
        <v>3664</v>
      </c>
      <c r="D1882" s="126" t="s">
        <v>144</v>
      </c>
      <c r="E1882" s="127" t="s">
        <v>3665</v>
      </c>
      <c r="F1882" s="128" t="s">
        <v>3666</v>
      </c>
      <c r="G1882" s="129" t="s">
        <v>162</v>
      </c>
      <c r="H1882" s="130">
        <v>129.30000000000001</v>
      </c>
      <c r="I1882" s="131"/>
      <c r="J1882" s="132">
        <f>ROUND(I1882*H1882,2)</f>
        <v>0</v>
      </c>
      <c r="K1882" s="133"/>
      <c r="L1882" s="32"/>
      <c r="M1882" s="134" t="s">
        <v>19</v>
      </c>
      <c r="N1882" s="135" t="s">
        <v>45</v>
      </c>
      <c r="P1882" s="136">
        <f>O1882*H1882</f>
        <v>0</v>
      </c>
      <c r="Q1882" s="136">
        <v>2.9E-4</v>
      </c>
      <c r="R1882" s="136">
        <f>Q1882*H1882</f>
        <v>3.7497000000000003E-2</v>
      </c>
      <c r="S1882" s="136">
        <v>0</v>
      </c>
      <c r="T1882" s="137">
        <f>S1882*H1882</f>
        <v>0</v>
      </c>
      <c r="AR1882" s="138" t="s">
        <v>172</v>
      </c>
      <c r="AT1882" s="138" t="s">
        <v>144</v>
      </c>
      <c r="AU1882" s="138" t="s">
        <v>82</v>
      </c>
      <c r="AY1882" s="17" t="s">
        <v>141</v>
      </c>
      <c r="BE1882" s="139">
        <f>IF(N1882="základní",J1882,0)</f>
        <v>0</v>
      </c>
      <c r="BF1882" s="139">
        <f>IF(N1882="snížená",J1882,0)</f>
        <v>0</v>
      </c>
      <c r="BG1882" s="139">
        <f>IF(N1882="zákl. přenesená",J1882,0)</f>
        <v>0</v>
      </c>
      <c r="BH1882" s="139">
        <f>IF(N1882="sníž. přenesená",J1882,0)</f>
        <v>0</v>
      </c>
      <c r="BI1882" s="139">
        <f>IF(N1882="nulová",J1882,0)</f>
        <v>0</v>
      </c>
      <c r="BJ1882" s="17" t="s">
        <v>82</v>
      </c>
      <c r="BK1882" s="139">
        <f>ROUND(I1882*H1882,2)</f>
        <v>0</v>
      </c>
      <c r="BL1882" s="17" t="s">
        <v>172</v>
      </c>
      <c r="BM1882" s="138" t="s">
        <v>3667</v>
      </c>
    </row>
    <row r="1883" spans="2:65" s="1" customFormat="1" ht="11.25">
      <c r="B1883" s="32"/>
      <c r="D1883" s="152" t="s">
        <v>224</v>
      </c>
      <c r="F1883" s="153" t="s">
        <v>3668</v>
      </c>
      <c r="I1883" s="154"/>
      <c r="L1883" s="32"/>
      <c r="M1883" s="189"/>
      <c r="N1883" s="143"/>
      <c r="O1883" s="143"/>
      <c r="P1883" s="143"/>
      <c r="Q1883" s="143"/>
      <c r="R1883" s="143"/>
      <c r="S1883" s="143"/>
      <c r="T1883" s="190"/>
      <c r="AT1883" s="17" t="s">
        <v>224</v>
      </c>
      <c r="AU1883" s="17" t="s">
        <v>82</v>
      </c>
    </row>
    <row r="1884" spans="2:65" s="1" customFormat="1" ht="6.95" customHeight="1">
      <c r="B1884" s="41"/>
      <c r="C1884" s="42"/>
      <c r="D1884" s="42"/>
      <c r="E1884" s="42"/>
      <c r="F1884" s="42"/>
      <c r="G1884" s="42"/>
      <c r="H1884" s="42"/>
      <c r="I1884" s="42"/>
      <c r="J1884" s="42"/>
      <c r="K1884" s="42"/>
      <c r="L1884" s="32"/>
    </row>
  </sheetData>
  <sheetProtection algorithmName="SHA-512" hashValue="aaxSDiLHFxznFIPeueduQA1sbGOL4JF+/PawUwMfriMQrtrjIn7mA7IxsjUBiytPfnbFq+XCusWV5w2gBDV9eA==" saltValue="OZ3pZqUx8an4aDnfNTEguFqCNe8RLKHEtde0eUDJ0kKyii2juOizK0yLRvF5oc6OoQgBPmZer7lx63lF6QiaJw==" spinCount="100000" sheet="1" objects="1" scenarios="1" formatColumns="0" formatRows="0" autoFilter="0"/>
  <autoFilter ref="C103:K1883" xr:uid="{00000000-0009-0000-0000-00000B000000}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hyperlinks>
    <hyperlink ref="F108" r:id="rId1" xr:uid="{00000000-0004-0000-0B00-000000000000}"/>
    <hyperlink ref="F120" r:id="rId2" xr:uid="{00000000-0004-0000-0B00-000001000000}"/>
    <hyperlink ref="F122" r:id="rId3" xr:uid="{00000000-0004-0000-0B00-000002000000}"/>
    <hyperlink ref="F125" r:id="rId4" xr:uid="{00000000-0004-0000-0B00-000003000000}"/>
    <hyperlink ref="F128" r:id="rId5" xr:uid="{00000000-0004-0000-0B00-000004000000}"/>
    <hyperlink ref="F132" r:id="rId6" xr:uid="{00000000-0004-0000-0B00-000005000000}"/>
    <hyperlink ref="F135" r:id="rId7" xr:uid="{00000000-0004-0000-0B00-000006000000}"/>
    <hyperlink ref="F137" r:id="rId8" xr:uid="{00000000-0004-0000-0B00-000007000000}"/>
    <hyperlink ref="F142" r:id="rId9" xr:uid="{00000000-0004-0000-0B00-000008000000}"/>
    <hyperlink ref="F159" r:id="rId10" xr:uid="{00000000-0004-0000-0B00-000009000000}"/>
    <hyperlink ref="F167" r:id="rId11" xr:uid="{00000000-0004-0000-0B00-00000A000000}"/>
    <hyperlink ref="F182" r:id="rId12" xr:uid="{00000000-0004-0000-0B00-00000B000000}"/>
    <hyperlink ref="F197" r:id="rId13" xr:uid="{00000000-0004-0000-0B00-00000C000000}"/>
    <hyperlink ref="F202" r:id="rId14" xr:uid="{00000000-0004-0000-0B00-00000D000000}"/>
    <hyperlink ref="F219" r:id="rId15" xr:uid="{00000000-0004-0000-0B00-00000E000000}"/>
    <hyperlink ref="F223" r:id="rId16" xr:uid="{00000000-0004-0000-0B00-00000F000000}"/>
    <hyperlink ref="F227" r:id="rId17" xr:uid="{00000000-0004-0000-0B00-000010000000}"/>
    <hyperlink ref="F235" r:id="rId18" xr:uid="{00000000-0004-0000-0B00-000011000000}"/>
    <hyperlink ref="F240" r:id="rId19" xr:uid="{00000000-0004-0000-0B00-000012000000}"/>
    <hyperlink ref="F254" r:id="rId20" xr:uid="{00000000-0004-0000-0B00-000013000000}"/>
    <hyperlink ref="F268" r:id="rId21" xr:uid="{00000000-0004-0000-0B00-000014000000}"/>
    <hyperlink ref="F275" r:id="rId22" xr:uid="{00000000-0004-0000-0B00-000015000000}"/>
    <hyperlink ref="F294" r:id="rId23" xr:uid="{00000000-0004-0000-0B00-000016000000}"/>
    <hyperlink ref="F313" r:id="rId24" xr:uid="{00000000-0004-0000-0B00-000017000000}"/>
    <hyperlink ref="F331" r:id="rId25" xr:uid="{00000000-0004-0000-0B00-000018000000}"/>
    <hyperlink ref="F333" r:id="rId26" xr:uid="{00000000-0004-0000-0B00-000019000000}"/>
    <hyperlink ref="F345" r:id="rId27" xr:uid="{00000000-0004-0000-0B00-00001A000000}"/>
    <hyperlink ref="F365" r:id="rId28" xr:uid="{00000000-0004-0000-0B00-00001B000000}"/>
    <hyperlink ref="F380" r:id="rId29" xr:uid="{00000000-0004-0000-0B00-00001C000000}"/>
    <hyperlink ref="F382" r:id="rId30" xr:uid="{00000000-0004-0000-0B00-00001D000000}"/>
    <hyperlink ref="F390" r:id="rId31" xr:uid="{00000000-0004-0000-0B00-00001E000000}"/>
    <hyperlink ref="F396" r:id="rId32" xr:uid="{00000000-0004-0000-0B00-00001F000000}"/>
    <hyperlink ref="F400" r:id="rId33" xr:uid="{00000000-0004-0000-0B00-000020000000}"/>
    <hyperlink ref="F405" r:id="rId34" xr:uid="{00000000-0004-0000-0B00-000021000000}"/>
    <hyperlink ref="F429" r:id="rId35" xr:uid="{00000000-0004-0000-0B00-000022000000}"/>
    <hyperlink ref="F450" r:id="rId36" xr:uid="{00000000-0004-0000-0B00-000023000000}"/>
    <hyperlink ref="F472" r:id="rId37" xr:uid="{00000000-0004-0000-0B00-000024000000}"/>
    <hyperlink ref="F474" r:id="rId38" xr:uid="{00000000-0004-0000-0B00-000025000000}"/>
    <hyperlink ref="F501" r:id="rId39" xr:uid="{00000000-0004-0000-0B00-000026000000}"/>
    <hyperlink ref="F506" r:id="rId40" xr:uid="{00000000-0004-0000-0B00-000027000000}"/>
    <hyperlink ref="F510" r:id="rId41" xr:uid="{00000000-0004-0000-0B00-000028000000}"/>
    <hyperlink ref="F514" r:id="rId42" xr:uid="{00000000-0004-0000-0B00-000029000000}"/>
    <hyperlink ref="F524" r:id="rId43" xr:uid="{00000000-0004-0000-0B00-00002A000000}"/>
    <hyperlink ref="F528" r:id="rId44" xr:uid="{00000000-0004-0000-0B00-00002B000000}"/>
    <hyperlink ref="F532" r:id="rId45" xr:uid="{00000000-0004-0000-0B00-00002C000000}"/>
    <hyperlink ref="F545" r:id="rId46" xr:uid="{00000000-0004-0000-0B00-00002D000000}"/>
    <hyperlink ref="F557" r:id="rId47" xr:uid="{00000000-0004-0000-0B00-00002E000000}"/>
    <hyperlink ref="F564" r:id="rId48" xr:uid="{00000000-0004-0000-0B00-00002F000000}"/>
    <hyperlink ref="F567" r:id="rId49" xr:uid="{00000000-0004-0000-0B00-000030000000}"/>
    <hyperlink ref="F574" r:id="rId50" xr:uid="{00000000-0004-0000-0B00-000031000000}"/>
    <hyperlink ref="F586" r:id="rId51" xr:uid="{00000000-0004-0000-0B00-000032000000}"/>
    <hyperlink ref="F601" r:id="rId52" xr:uid="{00000000-0004-0000-0B00-000033000000}"/>
    <hyperlink ref="F607" r:id="rId53" xr:uid="{00000000-0004-0000-0B00-000034000000}"/>
    <hyperlink ref="F614" r:id="rId54" xr:uid="{00000000-0004-0000-0B00-000035000000}"/>
    <hyperlink ref="F616" r:id="rId55" xr:uid="{00000000-0004-0000-0B00-000036000000}"/>
    <hyperlink ref="F621" r:id="rId56" xr:uid="{00000000-0004-0000-0B00-000037000000}"/>
    <hyperlink ref="F623" r:id="rId57" xr:uid="{00000000-0004-0000-0B00-000038000000}"/>
    <hyperlink ref="F626" r:id="rId58" xr:uid="{00000000-0004-0000-0B00-000039000000}"/>
    <hyperlink ref="F635" r:id="rId59" xr:uid="{00000000-0004-0000-0B00-00003A000000}"/>
    <hyperlink ref="F640" r:id="rId60" xr:uid="{00000000-0004-0000-0B00-00003B000000}"/>
    <hyperlink ref="F644" r:id="rId61" xr:uid="{00000000-0004-0000-0B00-00003C000000}"/>
    <hyperlink ref="F650" r:id="rId62" xr:uid="{00000000-0004-0000-0B00-00003D000000}"/>
    <hyperlink ref="F655" r:id="rId63" xr:uid="{00000000-0004-0000-0B00-00003E000000}"/>
    <hyperlink ref="F660" r:id="rId64" xr:uid="{00000000-0004-0000-0B00-00003F000000}"/>
    <hyperlink ref="F663" r:id="rId65" xr:uid="{00000000-0004-0000-0B00-000040000000}"/>
    <hyperlink ref="F668" r:id="rId66" xr:uid="{00000000-0004-0000-0B00-000041000000}"/>
    <hyperlink ref="F676" r:id="rId67" xr:uid="{00000000-0004-0000-0B00-000042000000}"/>
    <hyperlink ref="F697" r:id="rId68" xr:uid="{00000000-0004-0000-0B00-000043000000}"/>
    <hyperlink ref="F708" r:id="rId69" xr:uid="{00000000-0004-0000-0B00-000044000000}"/>
    <hyperlink ref="F712" r:id="rId70" xr:uid="{00000000-0004-0000-0B00-000045000000}"/>
    <hyperlink ref="F716" r:id="rId71" xr:uid="{00000000-0004-0000-0B00-000046000000}"/>
    <hyperlink ref="F732" r:id="rId72" xr:uid="{00000000-0004-0000-0B00-000047000000}"/>
    <hyperlink ref="F740" r:id="rId73" xr:uid="{00000000-0004-0000-0B00-000048000000}"/>
    <hyperlink ref="F754" r:id="rId74" xr:uid="{00000000-0004-0000-0B00-000049000000}"/>
    <hyperlink ref="F761" r:id="rId75" xr:uid="{00000000-0004-0000-0B00-00004A000000}"/>
    <hyperlink ref="F767" r:id="rId76" xr:uid="{00000000-0004-0000-0B00-00004B000000}"/>
    <hyperlink ref="F771" r:id="rId77" xr:uid="{00000000-0004-0000-0B00-00004C000000}"/>
    <hyperlink ref="F776" r:id="rId78" xr:uid="{00000000-0004-0000-0B00-00004D000000}"/>
    <hyperlink ref="F788" r:id="rId79" xr:uid="{00000000-0004-0000-0B00-00004E000000}"/>
    <hyperlink ref="F794" r:id="rId80" xr:uid="{00000000-0004-0000-0B00-00004F000000}"/>
    <hyperlink ref="F804" r:id="rId81" xr:uid="{00000000-0004-0000-0B00-000050000000}"/>
    <hyperlink ref="F808" r:id="rId82" xr:uid="{00000000-0004-0000-0B00-000051000000}"/>
    <hyperlink ref="F818" r:id="rId83" xr:uid="{00000000-0004-0000-0B00-000052000000}"/>
    <hyperlink ref="F822" r:id="rId84" xr:uid="{00000000-0004-0000-0B00-000053000000}"/>
    <hyperlink ref="F836" r:id="rId85" xr:uid="{00000000-0004-0000-0B00-000054000000}"/>
    <hyperlink ref="F848" r:id="rId86" xr:uid="{00000000-0004-0000-0B00-000055000000}"/>
    <hyperlink ref="F853" r:id="rId87" xr:uid="{00000000-0004-0000-0B00-000056000000}"/>
    <hyperlink ref="F862" r:id="rId88" xr:uid="{00000000-0004-0000-0B00-000057000000}"/>
    <hyperlink ref="F865" r:id="rId89" xr:uid="{00000000-0004-0000-0B00-000058000000}"/>
    <hyperlink ref="F870" r:id="rId90" xr:uid="{00000000-0004-0000-0B00-000059000000}"/>
    <hyperlink ref="F891" r:id="rId91" xr:uid="{00000000-0004-0000-0B00-00005A000000}"/>
    <hyperlink ref="F911" r:id="rId92" xr:uid="{00000000-0004-0000-0B00-00005B000000}"/>
    <hyperlink ref="F917" r:id="rId93" xr:uid="{00000000-0004-0000-0B00-00005C000000}"/>
    <hyperlink ref="F919" r:id="rId94" xr:uid="{00000000-0004-0000-0B00-00005D000000}"/>
    <hyperlink ref="F921" r:id="rId95" xr:uid="{00000000-0004-0000-0B00-00005E000000}"/>
    <hyperlink ref="F923" r:id="rId96" xr:uid="{00000000-0004-0000-0B00-00005F000000}"/>
    <hyperlink ref="F926" r:id="rId97" xr:uid="{00000000-0004-0000-0B00-000060000000}"/>
    <hyperlink ref="F928" r:id="rId98" xr:uid="{00000000-0004-0000-0B00-000061000000}"/>
    <hyperlink ref="F932" r:id="rId99" xr:uid="{00000000-0004-0000-0B00-000062000000}"/>
    <hyperlink ref="F935" r:id="rId100" xr:uid="{00000000-0004-0000-0B00-000063000000}"/>
    <hyperlink ref="F939" r:id="rId101" xr:uid="{00000000-0004-0000-0B00-000064000000}"/>
    <hyperlink ref="F942" r:id="rId102" xr:uid="{00000000-0004-0000-0B00-000065000000}"/>
    <hyperlink ref="F950" r:id="rId103" xr:uid="{00000000-0004-0000-0B00-000066000000}"/>
    <hyperlink ref="F955" r:id="rId104" xr:uid="{00000000-0004-0000-0B00-000067000000}"/>
    <hyperlink ref="F958" r:id="rId105" xr:uid="{00000000-0004-0000-0B00-000068000000}"/>
    <hyperlink ref="F963" r:id="rId106" xr:uid="{00000000-0004-0000-0B00-000069000000}"/>
    <hyperlink ref="F969" r:id="rId107" xr:uid="{00000000-0004-0000-0B00-00006A000000}"/>
    <hyperlink ref="F973" r:id="rId108" xr:uid="{00000000-0004-0000-0B00-00006B000000}"/>
    <hyperlink ref="F985" r:id="rId109" xr:uid="{00000000-0004-0000-0B00-00006C000000}"/>
    <hyperlink ref="F999" r:id="rId110" xr:uid="{00000000-0004-0000-0B00-00006D000000}"/>
    <hyperlink ref="F1017" r:id="rId111" xr:uid="{00000000-0004-0000-0B00-00006E000000}"/>
    <hyperlink ref="F1020" r:id="rId112" xr:uid="{00000000-0004-0000-0B00-00006F000000}"/>
    <hyperlink ref="F1029" r:id="rId113" xr:uid="{00000000-0004-0000-0B00-000070000000}"/>
    <hyperlink ref="F1061" r:id="rId114" xr:uid="{00000000-0004-0000-0B00-000071000000}"/>
    <hyperlink ref="F1070" r:id="rId115" xr:uid="{00000000-0004-0000-0B00-000072000000}"/>
    <hyperlink ref="F1074" r:id="rId116" xr:uid="{00000000-0004-0000-0B00-000073000000}"/>
    <hyperlink ref="F1077" r:id="rId117" xr:uid="{00000000-0004-0000-0B00-000074000000}"/>
    <hyperlink ref="F1080" r:id="rId118" xr:uid="{00000000-0004-0000-0B00-000075000000}"/>
    <hyperlink ref="F1083" r:id="rId119" xr:uid="{00000000-0004-0000-0B00-000076000000}"/>
    <hyperlink ref="F1085" r:id="rId120" xr:uid="{00000000-0004-0000-0B00-000077000000}"/>
    <hyperlink ref="F1087" r:id="rId121" xr:uid="{00000000-0004-0000-0B00-000078000000}"/>
    <hyperlink ref="F1090" r:id="rId122" xr:uid="{00000000-0004-0000-0B00-000079000000}"/>
    <hyperlink ref="F1092" r:id="rId123" xr:uid="{00000000-0004-0000-0B00-00007A000000}"/>
    <hyperlink ref="F1109" r:id="rId124" xr:uid="{00000000-0004-0000-0B00-00007B000000}"/>
    <hyperlink ref="F1117" r:id="rId125" xr:uid="{00000000-0004-0000-0B00-00007C000000}"/>
    <hyperlink ref="F1119" r:id="rId126" xr:uid="{00000000-0004-0000-0B00-00007D000000}"/>
    <hyperlink ref="F1171" r:id="rId127" xr:uid="{00000000-0004-0000-0B00-00007E000000}"/>
    <hyperlink ref="F1180" r:id="rId128" xr:uid="{00000000-0004-0000-0B00-00007F000000}"/>
    <hyperlink ref="F1188" r:id="rId129" xr:uid="{00000000-0004-0000-0B00-000080000000}"/>
    <hyperlink ref="F1192" r:id="rId130" xr:uid="{00000000-0004-0000-0B00-000081000000}"/>
    <hyperlink ref="F1199" r:id="rId131" xr:uid="{00000000-0004-0000-0B00-000082000000}"/>
    <hyperlink ref="F1203" r:id="rId132" xr:uid="{00000000-0004-0000-0B00-000083000000}"/>
    <hyperlink ref="F1209" r:id="rId133" xr:uid="{00000000-0004-0000-0B00-000084000000}"/>
    <hyperlink ref="F1213" r:id="rId134" xr:uid="{00000000-0004-0000-0B00-000085000000}"/>
    <hyperlink ref="F1220" r:id="rId135" xr:uid="{00000000-0004-0000-0B00-000086000000}"/>
    <hyperlink ref="F1225" r:id="rId136" xr:uid="{00000000-0004-0000-0B00-000087000000}"/>
    <hyperlink ref="F1234" r:id="rId137" xr:uid="{00000000-0004-0000-0B00-000088000000}"/>
    <hyperlink ref="F1243" r:id="rId138" xr:uid="{00000000-0004-0000-0B00-000089000000}"/>
    <hyperlink ref="F1250" r:id="rId139" xr:uid="{00000000-0004-0000-0B00-00008A000000}"/>
    <hyperlink ref="F1257" r:id="rId140" xr:uid="{00000000-0004-0000-0B00-00008B000000}"/>
    <hyperlink ref="F1260" r:id="rId141" xr:uid="{00000000-0004-0000-0B00-00008C000000}"/>
    <hyperlink ref="F1267" r:id="rId142" xr:uid="{00000000-0004-0000-0B00-00008D000000}"/>
    <hyperlink ref="F1276" r:id="rId143" xr:uid="{00000000-0004-0000-0B00-00008E000000}"/>
    <hyperlink ref="F1279" r:id="rId144" xr:uid="{00000000-0004-0000-0B00-00008F000000}"/>
    <hyperlink ref="F1283" r:id="rId145" xr:uid="{00000000-0004-0000-0B00-000090000000}"/>
    <hyperlink ref="F1288" r:id="rId146" xr:uid="{00000000-0004-0000-0B00-000091000000}"/>
    <hyperlink ref="F1301" r:id="rId147" xr:uid="{00000000-0004-0000-0B00-000092000000}"/>
    <hyperlink ref="F1308" r:id="rId148" xr:uid="{00000000-0004-0000-0B00-000093000000}"/>
    <hyperlink ref="F1322" r:id="rId149" xr:uid="{00000000-0004-0000-0B00-000094000000}"/>
    <hyperlink ref="F1327" r:id="rId150" xr:uid="{00000000-0004-0000-0B00-000095000000}"/>
    <hyperlink ref="F1334" r:id="rId151" xr:uid="{00000000-0004-0000-0B00-000096000000}"/>
    <hyperlink ref="F1337" r:id="rId152" xr:uid="{00000000-0004-0000-0B00-000097000000}"/>
    <hyperlink ref="F1341" r:id="rId153" xr:uid="{00000000-0004-0000-0B00-000098000000}"/>
    <hyperlink ref="F1346" r:id="rId154" xr:uid="{00000000-0004-0000-0B00-000099000000}"/>
    <hyperlink ref="F1349" r:id="rId155" xr:uid="{00000000-0004-0000-0B00-00009A000000}"/>
    <hyperlink ref="F1354" r:id="rId156" xr:uid="{00000000-0004-0000-0B00-00009B000000}"/>
    <hyperlink ref="F1359" r:id="rId157" xr:uid="{00000000-0004-0000-0B00-00009C000000}"/>
    <hyperlink ref="F1363" r:id="rId158" xr:uid="{00000000-0004-0000-0B00-00009D000000}"/>
    <hyperlink ref="F1367" r:id="rId159" xr:uid="{00000000-0004-0000-0B00-00009E000000}"/>
    <hyperlink ref="F1371" r:id="rId160" xr:uid="{00000000-0004-0000-0B00-00009F000000}"/>
    <hyperlink ref="F1374" r:id="rId161" xr:uid="{00000000-0004-0000-0B00-0000A0000000}"/>
    <hyperlink ref="F1377" r:id="rId162" xr:uid="{00000000-0004-0000-0B00-0000A1000000}"/>
    <hyperlink ref="F1380" r:id="rId163" xr:uid="{00000000-0004-0000-0B00-0000A2000000}"/>
    <hyperlink ref="F1386" r:id="rId164" xr:uid="{00000000-0004-0000-0B00-0000A3000000}"/>
    <hyperlink ref="F1390" r:id="rId165" xr:uid="{00000000-0004-0000-0B00-0000A4000000}"/>
    <hyperlink ref="F1393" r:id="rId166" xr:uid="{00000000-0004-0000-0B00-0000A5000000}"/>
    <hyperlink ref="F1395" r:id="rId167" xr:uid="{00000000-0004-0000-0B00-0000A6000000}"/>
    <hyperlink ref="F1399" r:id="rId168" xr:uid="{00000000-0004-0000-0B00-0000A7000000}"/>
    <hyperlink ref="F1402" r:id="rId169" xr:uid="{00000000-0004-0000-0B00-0000A8000000}"/>
    <hyperlink ref="F1415" r:id="rId170" xr:uid="{00000000-0004-0000-0B00-0000A9000000}"/>
    <hyperlink ref="F1417" r:id="rId171" xr:uid="{00000000-0004-0000-0B00-0000AA000000}"/>
    <hyperlink ref="F1427" r:id="rId172" xr:uid="{00000000-0004-0000-0B00-0000AB000000}"/>
    <hyperlink ref="F1432" r:id="rId173" xr:uid="{00000000-0004-0000-0B00-0000AC000000}"/>
    <hyperlink ref="F1436" r:id="rId174" xr:uid="{00000000-0004-0000-0B00-0000AD000000}"/>
    <hyperlink ref="F1438" r:id="rId175" xr:uid="{00000000-0004-0000-0B00-0000AE000000}"/>
    <hyperlink ref="F1444" r:id="rId176" xr:uid="{00000000-0004-0000-0B00-0000AF000000}"/>
    <hyperlink ref="F1446" r:id="rId177" xr:uid="{00000000-0004-0000-0B00-0000B0000000}"/>
    <hyperlink ref="F1448" r:id="rId178" xr:uid="{00000000-0004-0000-0B00-0000B1000000}"/>
    <hyperlink ref="F1450" r:id="rId179" xr:uid="{00000000-0004-0000-0B00-0000B2000000}"/>
    <hyperlink ref="F1454" r:id="rId180" xr:uid="{00000000-0004-0000-0B00-0000B3000000}"/>
    <hyperlink ref="F1456" r:id="rId181" xr:uid="{00000000-0004-0000-0B00-0000B4000000}"/>
    <hyperlink ref="F1459" r:id="rId182" xr:uid="{00000000-0004-0000-0B00-0000B5000000}"/>
    <hyperlink ref="F1463" r:id="rId183" xr:uid="{00000000-0004-0000-0B00-0000B6000000}"/>
    <hyperlink ref="F1466" r:id="rId184" xr:uid="{00000000-0004-0000-0B00-0000B7000000}"/>
    <hyperlink ref="F1474" r:id="rId185" xr:uid="{00000000-0004-0000-0B00-0000B8000000}"/>
    <hyperlink ref="F1476" r:id="rId186" xr:uid="{00000000-0004-0000-0B00-0000B9000000}"/>
    <hyperlink ref="F1479" r:id="rId187" xr:uid="{00000000-0004-0000-0B00-0000BA000000}"/>
    <hyperlink ref="F1486" r:id="rId188" xr:uid="{00000000-0004-0000-0B00-0000BB000000}"/>
    <hyperlink ref="F1489" r:id="rId189" xr:uid="{00000000-0004-0000-0B00-0000BC000000}"/>
    <hyperlink ref="F1496" r:id="rId190" xr:uid="{00000000-0004-0000-0B00-0000BD000000}"/>
    <hyperlink ref="F1498" r:id="rId191" xr:uid="{00000000-0004-0000-0B00-0000BE000000}"/>
    <hyperlink ref="F1500" r:id="rId192" xr:uid="{00000000-0004-0000-0B00-0000BF000000}"/>
    <hyperlink ref="F1503" r:id="rId193" xr:uid="{00000000-0004-0000-0B00-0000C0000000}"/>
    <hyperlink ref="F1508" r:id="rId194" xr:uid="{00000000-0004-0000-0B00-0000C1000000}"/>
    <hyperlink ref="F1512" r:id="rId195" xr:uid="{00000000-0004-0000-0B00-0000C2000000}"/>
    <hyperlink ref="F1515" r:id="rId196" xr:uid="{00000000-0004-0000-0B00-0000C3000000}"/>
    <hyperlink ref="F1518" r:id="rId197" xr:uid="{00000000-0004-0000-0B00-0000C4000000}"/>
    <hyperlink ref="F1522" r:id="rId198" xr:uid="{00000000-0004-0000-0B00-0000C5000000}"/>
    <hyperlink ref="F1525" r:id="rId199" xr:uid="{00000000-0004-0000-0B00-0000C6000000}"/>
    <hyperlink ref="F1529" r:id="rId200" xr:uid="{00000000-0004-0000-0B00-0000C7000000}"/>
    <hyperlink ref="F1532" r:id="rId201" xr:uid="{00000000-0004-0000-0B00-0000C8000000}"/>
    <hyperlink ref="F1535" r:id="rId202" xr:uid="{00000000-0004-0000-0B00-0000C9000000}"/>
    <hyperlink ref="F1538" r:id="rId203" xr:uid="{00000000-0004-0000-0B00-0000CA000000}"/>
    <hyperlink ref="F1545" r:id="rId204" xr:uid="{00000000-0004-0000-0B00-0000CB000000}"/>
    <hyperlink ref="F1548" r:id="rId205" xr:uid="{00000000-0004-0000-0B00-0000CC000000}"/>
    <hyperlink ref="F1555" r:id="rId206" xr:uid="{00000000-0004-0000-0B00-0000CD000000}"/>
    <hyperlink ref="F1560" r:id="rId207" xr:uid="{00000000-0004-0000-0B00-0000CE000000}"/>
    <hyperlink ref="F1564" r:id="rId208" xr:uid="{00000000-0004-0000-0B00-0000CF000000}"/>
    <hyperlink ref="F1566" r:id="rId209" xr:uid="{00000000-0004-0000-0B00-0000D0000000}"/>
    <hyperlink ref="F1568" r:id="rId210" xr:uid="{00000000-0004-0000-0B00-0000D1000000}"/>
    <hyperlink ref="F1570" r:id="rId211" xr:uid="{00000000-0004-0000-0B00-0000D2000000}"/>
    <hyperlink ref="F1577" r:id="rId212" xr:uid="{00000000-0004-0000-0B00-0000D3000000}"/>
    <hyperlink ref="F1580" r:id="rId213" xr:uid="{00000000-0004-0000-0B00-0000D4000000}"/>
    <hyperlink ref="F1588" r:id="rId214" xr:uid="{00000000-0004-0000-0B00-0000D5000000}"/>
    <hyperlink ref="F1592" r:id="rId215" xr:uid="{00000000-0004-0000-0B00-0000D6000000}"/>
    <hyperlink ref="F1595" r:id="rId216" xr:uid="{00000000-0004-0000-0B00-0000D7000000}"/>
    <hyperlink ref="F1597" r:id="rId217" xr:uid="{00000000-0004-0000-0B00-0000D8000000}"/>
    <hyperlink ref="F1599" r:id="rId218" xr:uid="{00000000-0004-0000-0B00-0000D9000000}"/>
    <hyperlink ref="F1621" r:id="rId219" xr:uid="{00000000-0004-0000-0B00-0000DA000000}"/>
    <hyperlink ref="F1640" r:id="rId220" xr:uid="{00000000-0004-0000-0B00-0000DB000000}"/>
    <hyperlink ref="F1652" r:id="rId221" xr:uid="{00000000-0004-0000-0B00-0000DC000000}"/>
    <hyperlink ref="F1654" r:id="rId222" xr:uid="{00000000-0004-0000-0B00-0000DD000000}"/>
    <hyperlink ref="F1656" r:id="rId223" xr:uid="{00000000-0004-0000-0B00-0000DE000000}"/>
    <hyperlink ref="F1659" r:id="rId224" xr:uid="{00000000-0004-0000-0B00-0000DF000000}"/>
    <hyperlink ref="F1672" r:id="rId225" xr:uid="{00000000-0004-0000-0B00-0000E0000000}"/>
    <hyperlink ref="F1679" r:id="rId226" xr:uid="{00000000-0004-0000-0B00-0000E1000000}"/>
    <hyperlink ref="F1686" r:id="rId227" xr:uid="{00000000-0004-0000-0B00-0000E2000000}"/>
    <hyperlink ref="F1688" r:id="rId228" xr:uid="{00000000-0004-0000-0B00-0000E3000000}"/>
    <hyperlink ref="F1690" r:id="rId229" xr:uid="{00000000-0004-0000-0B00-0000E4000000}"/>
    <hyperlink ref="F1693" r:id="rId230" xr:uid="{00000000-0004-0000-0B00-0000E5000000}"/>
    <hyperlink ref="F1707" r:id="rId231" xr:uid="{00000000-0004-0000-0B00-0000E6000000}"/>
    <hyperlink ref="F1719" r:id="rId232" xr:uid="{00000000-0004-0000-0B00-0000E7000000}"/>
    <hyperlink ref="F1721" r:id="rId233" xr:uid="{00000000-0004-0000-0B00-0000E8000000}"/>
    <hyperlink ref="F1729" r:id="rId234" xr:uid="{00000000-0004-0000-0B00-0000E9000000}"/>
    <hyperlink ref="F1754" r:id="rId235" xr:uid="{00000000-0004-0000-0B00-0000EA000000}"/>
    <hyperlink ref="F1756" r:id="rId236" xr:uid="{00000000-0004-0000-0B00-0000EB000000}"/>
    <hyperlink ref="F1759" r:id="rId237" xr:uid="{00000000-0004-0000-0B00-0000EC000000}"/>
    <hyperlink ref="F1761" r:id="rId238" xr:uid="{00000000-0004-0000-0B00-0000ED000000}"/>
    <hyperlink ref="F1763" r:id="rId239" xr:uid="{00000000-0004-0000-0B00-0000EE000000}"/>
    <hyperlink ref="F1766" r:id="rId240" xr:uid="{00000000-0004-0000-0B00-0000EF000000}"/>
    <hyperlink ref="F1784" r:id="rId241" xr:uid="{00000000-0004-0000-0B00-0000F0000000}"/>
    <hyperlink ref="F1800" r:id="rId242" xr:uid="{00000000-0004-0000-0B00-0000F1000000}"/>
    <hyperlink ref="F1818" r:id="rId243" xr:uid="{00000000-0004-0000-0B00-0000F2000000}"/>
    <hyperlink ref="F1820" r:id="rId244" xr:uid="{00000000-0004-0000-0B00-0000F3000000}"/>
    <hyperlink ref="F1822" r:id="rId245" xr:uid="{00000000-0004-0000-0B00-0000F4000000}"/>
    <hyperlink ref="F1831" r:id="rId246" xr:uid="{00000000-0004-0000-0B00-0000F5000000}"/>
    <hyperlink ref="F1839" r:id="rId247" xr:uid="{00000000-0004-0000-0B00-0000F6000000}"/>
    <hyperlink ref="F1842" r:id="rId248" xr:uid="{00000000-0004-0000-0B00-0000F7000000}"/>
    <hyperlink ref="F1858" r:id="rId249" xr:uid="{00000000-0004-0000-0B00-0000F8000000}"/>
    <hyperlink ref="F1860" r:id="rId250" xr:uid="{00000000-0004-0000-0B00-0000F9000000}"/>
    <hyperlink ref="F1864" r:id="rId251" xr:uid="{00000000-0004-0000-0B00-0000FA000000}"/>
    <hyperlink ref="F1875" r:id="rId252" xr:uid="{00000000-0004-0000-0B00-0000FB000000}"/>
    <hyperlink ref="F1877" r:id="rId253" xr:uid="{00000000-0004-0000-0B00-0000FC000000}"/>
    <hyperlink ref="F1879" r:id="rId254" xr:uid="{00000000-0004-0000-0B00-0000FD000000}"/>
    <hyperlink ref="F1881" r:id="rId255" xr:uid="{00000000-0004-0000-0B00-0000FE000000}"/>
    <hyperlink ref="F1883" r:id="rId256" xr:uid="{00000000-0004-0000-0B00-0000F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5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3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115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3669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ROUND(J86,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ROUND((SUM(BE86:BE137)),  2)</f>
        <v>0</v>
      </c>
      <c r="I33" s="93">
        <v>0.21</v>
      </c>
      <c r="J33" s="83">
        <f>ROUND(((SUM(BE86:BE137))*I33),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ROUND((SUM(BF86:BF137)),  2)</f>
        <v>0</v>
      </c>
      <c r="I34" s="93">
        <v>0.12</v>
      </c>
      <c r="J34" s="83">
        <f>ROUND(((SUM(BF86:BF137))*I34),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ROUND((SUM(BG86:BG137)),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ROUND((SUM(BH86:BH137)),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ROUND((SUM(BI86:BI137)),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VON - Vedlejší a ostatní náklady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J86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3670</v>
      </c>
      <c r="E60" s="105"/>
      <c r="F60" s="105"/>
      <c r="G60" s="105"/>
      <c r="H60" s="105"/>
      <c r="I60" s="105"/>
      <c r="J60" s="106">
        <f>J87</f>
        <v>0</v>
      </c>
      <c r="L60" s="103"/>
    </row>
    <row r="61" spans="2:47" s="11" customFormat="1" ht="19.899999999999999" customHeight="1">
      <c r="B61" s="146"/>
      <c r="D61" s="147" t="s">
        <v>3671</v>
      </c>
      <c r="E61" s="148"/>
      <c r="F61" s="148"/>
      <c r="G61" s="148"/>
      <c r="H61" s="148"/>
      <c r="I61" s="148"/>
      <c r="J61" s="149">
        <f>J88</f>
        <v>0</v>
      </c>
      <c r="L61" s="146"/>
    </row>
    <row r="62" spans="2:47" s="11" customFormat="1" ht="19.899999999999999" customHeight="1">
      <c r="B62" s="146"/>
      <c r="D62" s="147" t="s">
        <v>3672</v>
      </c>
      <c r="E62" s="148"/>
      <c r="F62" s="148"/>
      <c r="G62" s="148"/>
      <c r="H62" s="148"/>
      <c r="I62" s="148"/>
      <c r="J62" s="149">
        <f>J110</f>
        <v>0</v>
      </c>
      <c r="L62" s="146"/>
    </row>
    <row r="63" spans="2:47" s="11" customFormat="1" ht="19.899999999999999" customHeight="1">
      <c r="B63" s="146"/>
      <c r="D63" s="147" t="s">
        <v>3673</v>
      </c>
      <c r="E63" s="148"/>
      <c r="F63" s="148"/>
      <c r="G63" s="148"/>
      <c r="H63" s="148"/>
      <c r="I63" s="148"/>
      <c r="J63" s="149">
        <f>J114</f>
        <v>0</v>
      </c>
      <c r="L63" s="146"/>
    </row>
    <row r="64" spans="2:47" s="11" customFormat="1" ht="19.899999999999999" customHeight="1">
      <c r="B64" s="146"/>
      <c r="D64" s="147" t="s">
        <v>3674</v>
      </c>
      <c r="E64" s="148"/>
      <c r="F64" s="148"/>
      <c r="G64" s="148"/>
      <c r="H64" s="148"/>
      <c r="I64" s="148"/>
      <c r="J64" s="149">
        <f>J121</f>
        <v>0</v>
      </c>
      <c r="L64" s="146"/>
    </row>
    <row r="65" spans="2:12" s="11" customFormat="1" ht="19.899999999999999" customHeight="1">
      <c r="B65" s="146"/>
      <c r="D65" s="147" t="s">
        <v>3675</v>
      </c>
      <c r="E65" s="148"/>
      <c r="F65" s="148"/>
      <c r="G65" s="148"/>
      <c r="H65" s="148"/>
      <c r="I65" s="148"/>
      <c r="J65" s="149">
        <f>J125</f>
        <v>0</v>
      </c>
      <c r="L65" s="146"/>
    </row>
    <row r="66" spans="2:12" s="11" customFormat="1" ht="19.899999999999999" customHeight="1">
      <c r="B66" s="146"/>
      <c r="D66" s="147" t="s">
        <v>3676</v>
      </c>
      <c r="E66" s="148"/>
      <c r="F66" s="148"/>
      <c r="G66" s="148"/>
      <c r="H66" s="148"/>
      <c r="I66" s="148"/>
      <c r="J66" s="149">
        <f>J132</f>
        <v>0</v>
      </c>
      <c r="L66" s="146"/>
    </row>
    <row r="67" spans="2:12" s="1" customFormat="1" ht="21.75" customHeight="1">
      <c r="B67" s="32"/>
      <c r="L67" s="32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5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5" customHeight="1">
      <c r="B73" s="32"/>
      <c r="C73" s="21" t="s">
        <v>126</v>
      </c>
      <c r="L73" s="32"/>
    </row>
    <row r="74" spans="2:12" s="1" customFormat="1" ht="6.95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16.5" customHeight="1">
      <c r="B76" s="32"/>
      <c r="E76" s="319" t="str">
        <f>E7</f>
        <v>Rekonstrukce budovy bývalé pošty na byty, Český Rudolec</v>
      </c>
      <c r="F76" s="320"/>
      <c r="G76" s="320"/>
      <c r="H76" s="320"/>
      <c r="L76" s="32"/>
    </row>
    <row r="77" spans="2:12" s="1" customFormat="1" ht="12" customHeight="1">
      <c r="B77" s="32"/>
      <c r="C77" s="27" t="s">
        <v>117</v>
      </c>
      <c r="L77" s="32"/>
    </row>
    <row r="78" spans="2:12" s="1" customFormat="1" ht="16.5" customHeight="1">
      <c r="B78" s="32"/>
      <c r="E78" s="283" t="str">
        <f>E9</f>
        <v>VON - Vedlejší a ostatní náklady</v>
      </c>
      <c r="F78" s="321"/>
      <c r="G78" s="321"/>
      <c r="H78" s="321"/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21</v>
      </c>
      <c r="F80" s="25" t="str">
        <f>F12</f>
        <v>Český Rudolec</v>
      </c>
      <c r="I80" s="27" t="s">
        <v>23</v>
      </c>
      <c r="J80" s="49" t="str">
        <f>IF(J12="","",J12)</f>
        <v>30. 9. 2024</v>
      </c>
      <c r="L80" s="32"/>
    </row>
    <row r="81" spans="2:65" s="1" customFormat="1" ht="6.95" customHeight="1">
      <c r="B81" s="32"/>
      <c r="L81" s="32"/>
    </row>
    <row r="82" spans="2:65" s="1" customFormat="1" ht="25.7" customHeight="1">
      <c r="B82" s="32"/>
      <c r="C82" s="27" t="s">
        <v>25</v>
      </c>
      <c r="F82" s="25" t="str">
        <f>E15</f>
        <v>Obec Český Rudolec</v>
      </c>
      <c r="I82" s="27" t="s">
        <v>32</v>
      </c>
      <c r="J82" s="30" t="str">
        <f>E21</f>
        <v>Agroprojekt Jihlava, spol.s.r.o.</v>
      </c>
      <c r="L82" s="32"/>
    </row>
    <row r="83" spans="2:65" s="1" customFormat="1" ht="25.7" customHeight="1">
      <c r="B83" s="32"/>
      <c r="C83" s="27" t="s">
        <v>30</v>
      </c>
      <c r="F83" s="25" t="str">
        <f>IF(E18="","",E18)</f>
        <v>Vyplň údaj</v>
      </c>
      <c r="I83" s="27" t="s">
        <v>36</v>
      </c>
      <c r="J83" s="30" t="str">
        <f>E24</f>
        <v>Agroprojekt Jihlava, spol.s.r.o.</v>
      </c>
      <c r="L83" s="32"/>
    </row>
    <row r="84" spans="2:65" s="1" customFormat="1" ht="10.35" customHeight="1">
      <c r="B84" s="32"/>
      <c r="L84" s="32"/>
    </row>
    <row r="85" spans="2:65" s="9" customFormat="1" ht="29.25" customHeight="1">
      <c r="B85" s="107"/>
      <c r="C85" s="108" t="s">
        <v>127</v>
      </c>
      <c r="D85" s="109" t="s">
        <v>58</v>
      </c>
      <c r="E85" s="109" t="s">
        <v>54</v>
      </c>
      <c r="F85" s="109" t="s">
        <v>55</v>
      </c>
      <c r="G85" s="109" t="s">
        <v>128</v>
      </c>
      <c r="H85" s="109" t="s">
        <v>129</v>
      </c>
      <c r="I85" s="109" t="s">
        <v>130</v>
      </c>
      <c r="J85" s="110" t="s">
        <v>121</v>
      </c>
      <c r="K85" s="111" t="s">
        <v>131</v>
      </c>
      <c r="L85" s="107"/>
      <c r="M85" s="56" t="s">
        <v>19</v>
      </c>
      <c r="N85" s="57" t="s">
        <v>43</v>
      </c>
      <c r="O85" s="57" t="s">
        <v>132</v>
      </c>
      <c r="P85" s="57" t="s">
        <v>133</v>
      </c>
      <c r="Q85" s="57" t="s">
        <v>134</v>
      </c>
      <c r="R85" s="57" t="s">
        <v>135</v>
      </c>
      <c r="S85" s="57" t="s">
        <v>136</v>
      </c>
      <c r="T85" s="58" t="s">
        <v>137</v>
      </c>
    </row>
    <row r="86" spans="2:65" s="1" customFormat="1" ht="22.9" customHeight="1">
      <c r="B86" s="32"/>
      <c r="C86" s="61" t="s">
        <v>138</v>
      </c>
      <c r="J86" s="112">
        <f>BK86</f>
        <v>0</v>
      </c>
      <c r="L86" s="32"/>
      <c r="M86" s="59"/>
      <c r="N86" s="50"/>
      <c r="O86" s="50"/>
      <c r="P86" s="113">
        <f>P87</f>
        <v>0</v>
      </c>
      <c r="Q86" s="50"/>
      <c r="R86" s="113">
        <f>R87</f>
        <v>0</v>
      </c>
      <c r="S86" s="50"/>
      <c r="T86" s="114">
        <f>T87</f>
        <v>0</v>
      </c>
      <c r="AT86" s="17" t="s">
        <v>72</v>
      </c>
      <c r="AU86" s="17" t="s">
        <v>122</v>
      </c>
      <c r="BK86" s="115">
        <f>BK87</f>
        <v>0</v>
      </c>
    </row>
    <row r="87" spans="2:65" s="10" customFormat="1" ht="25.9" customHeight="1">
      <c r="B87" s="116"/>
      <c r="D87" s="117" t="s">
        <v>72</v>
      </c>
      <c r="E87" s="118" t="s">
        <v>3677</v>
      </c>
      <c r="F87" s="118" t="s">
        <v>3678</v>
      </c>
      <c r="I87" s="119"/>
      <c r="J87" s="120">
        <f>BK87</f>
        <v>0</v>
      </c>
      <c r="L87" s="116"/>
      <c r="M87" s="121"/>
      <c r="P87" s="122">
        <f>P88+P110+P114+P121+P125+P132</f>
        <v>0</v>
      </c>
      <c r="R87" s="122">
        <f>R88+R110+R114+R121+R125+R132</f>
        <v>0</v>
      </c>
      <c r="T87" s="123">
        <f>T88+T110+T114+T121+T125+T132</f>
        <v>0</v>
      </c>
      <c r="AR87" s="117" t="s">
        <v>156</v>
      </c>
      <c r="AT87" s="124" t="s">
        <v>72</v>
      </c>
      <c r="AU87" s="124" t="s">
        <v>73</v>
      </c>
      <c r="AY87" s="117" t="s">
        <v>141</v>
      </c>
      <c r="BK87" s="125">
        <f>BK88+BK110+BK114+BK121+BK125+BK132</f>
        <v>0</v>
      </c>
    </row>
    <row r="88" spans="2:65" s="10" customFormat="1" ht="22.9" customHeight="1">
      <c r="B88" s="116"/>
      <c r="D88" s="117" t="s">
        <v>72</v>
      </c>
      <c r="E88" s="150" t="s">
        <v>3679</v>
      </c>
      <c r="F88" s="150" t="s">
        <v>3680</v>
      </c>
      <c r="I88" s="119"/>
      <c r="J88" s="151">
        <f>BK88</f>
        <v>0</v>
      </c>
      <c r="L88" s="116"/>
      <c r="M88" s="121"/>
      <c r="P88" s="122">
        <f>SUM(P89:P109)</f>
        <v>0</v>
      </c>
      <c r="R88" s="122">
        <f>SUM(R89:R109)</f>
        <v>0</v>
      </c>
      <c r="T88" s="123">
        <f>SUM(T89:T109)</f>
        <v>0</v>
      </c>
      <c r="AR88" s="117" t="s">
        <v>156</v>
      </c>
      <c r="AT88" s="124" t="s">
        <v>72</v>
      </c>
      <c r="AU88" s="124" t="s">
        <v>78</v>
      </c>
      <c r="AY88" s="117" t="s">
        <v>141</v>
      </c>
      <c r="BK88" s="125">
        <f>SUM(BK89:BK109)</f>
        <v>0</v>
      </c>
    </row>
    <row r="89" spans="2:65" s="1" customFormat="1" ht="16.5" customHeight="1">
      <c r="B89" s="32"/>
      <c r="C89" s="126" t="s">
        <v>78</v>
      </c>
      <c r="D89" s="126" t="s">
        <v>144</v>
      </c>
      <c r="E89" s="127" t="s">
        <v>3681</v>
      </c>
      <c r="F89" s="128" t="s">
        <v>3682</v>
      </c>
      <c r="G89" s="129" t="s">
        <v>989</v>
      </c>
      <c r="H89" s="130">
        <v>1</v>
      </c>
      <c r="I89" s="131"/>
      <c r="J89" s="132">
        <f>ROUND(I89*H89,2)</f>
        <v>0</v>
      </c>
      <c r="K89" s="133"/>
      <c r="L89" s="32"/>
      <c r="M89" s="134" t="s">
        <v>19</v>
      </c>
      <c r="N89" s="135" t="s">
        <v>45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3683</v>
      </c>
      <c r="AT89" s="138" t="s">
        <v>144</v>
      </c>
      <c r="AU89" s="138" t="s">
        <v>82</v>
      </c>
      <c r="AY89" s="17" t="s">
        <v>141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82</v>
      </c>
      <c r="BK89" s="139">
        <f>ROUND(I89*H89,2)</f>
        <v>0</v>
      </c>
      <c r="BL89" s="17" t="s">
        <v>3683</v>
      </c>
      <c r="BM89" s="138" t="s">
        <v>3684</v>
      </c>
    </row>
    <row r="90" spans="2:65" s="1" customFormat="1" ht="11.25">
      <c r="B90" s="32"/>
      <c r="D90" s="152" t="s">
        <v>224</v>
      </c>
      <c r="F90" s="153" t="s">
        <v>3685</v>
      </c>
      <c r="I90" s="154"/>
      <c r="L90" s="32"/>
      <c r="M90" s="155"/>
      <c r="T90" s="53"/>
      <c r="AT90" s="17" t="s">
        <v>224</v>
      </c>
      <c r="AU90" s="17" t="s">
        <v>82</v>
      </c>
    </row>
    <row r="91" spans="2:65" s="1" customFormat="1" ht="39">
      <c r="B91" s="32"/>
      <c r="D91" s="156" t="s">
        <v>226</v>
      </c>
      <c r="F91" s="157" t="s">
        <v>3686</v>
      </c>
      <c r="I91" s="154"/>
      <c r="L91" s="32"/>
      <c r="M91" s="155"/>
      <c r="T91" s="53"/>
      <c r="AT91" s="17" t="s">
        <v>226</v>
      </c>
      <c r="AU91" s="17" t="s">
        <v>82</v>
      </c>
    </row>
    <row r="92" spans="2:65" s="1" customFormat="1" ht="16.5" customHeight="1">
      <c r="B92" s="32"/>
      <c r="C92" s="126" t="s">
        <v>82</v>
      </c>
      <c r="D92" s="126" t="s">
        <v>144</v>
      </c>
      <c r="E92" s="127" t="s">
        <v>3687</v>
      </c>
      <c r="F92" s="128" t="s">
        <v>3688</v>
      </c>
      <c r="G92" s="129" t="s">
        <v>989</v>
      </c>
      <c r="H92" s="130">
        <v>1</v>
      </c>
      <c r="I92" s="131"/>
      <c r="J92" s="132">
        <f>ROUND(I92*H92,2)</f>
        <v>0</v>
      </c>
      <c r="K92" s="133"/>
      <c r="L92" s="32"/>
      <c r="M92" s="134" t="s">
        <v>19</v>
      </c>
      <c r="N92" s="135" t="s">
        <v>45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3683</v>
      </c>
      <c r="AT92" s="138" t="s">
        <v>144</v>
      </c>
      <c r="AU92" s="138" t="s">
        <v>82</v>
      </c>
      <c r="AY92" s="17" t="s">
        <v>141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82</v>
      </c>
      <c r="BK92" s="139">
        <f>ROUND(I92*H92,2)</f>
        <v>0</v>
      </c>
      <c r="BL92" s="17" t="s">
        <v>3683</v>
      </c>
      <c r="BM92" s="138" t="s">
        <v>3689</v>
      </c>
    </row>
    <row r="93" spans="2:65" s="1" customFormat="1" ht="11.25">
      <c r="B93" s="32"/>
      <c r="D93" s="152" t="s">
        <v>224</v>
      </c>
      <c r="F93" s="153" t="s">
        <v>3690</v>
      </c>
      <c r="I93" s="154"/>
      <c r="L93" s="32"/>
      <c r="M93" s="155"/>
      <c r="T93" s="53"/>
      <c r="AT93" s="17" t="s">
        <v>224</v>
      </c>
      <c r="AU93" s="17" t="s">
        <v>82</v>
      </c>
    </row>
    <row r="94" spans="2:65" s="1" customFormat="1" ht="39">
      <c r="B94" s="32"/>
      <c r="D94" s="156" t="s">
        <v>226</v>
      </c>
      <c r="F94" s="157" t="s">
        <v>3691</v>
      </c>
      <c r="I94" s="154"/>
      <c r="L94" s="32"/>
      <c r="M94" s="155"/>
      <c r="T94" s="53"/>
      <c r="AT94" s="17" t="s">
        <v>226</v>
      </c>
      <c r="AU94" s="17" t="s">
        <v>82</v>
      </c>
    </row>
    <row r="95" spans="2:65" s="1" customFormat="1" ht="16.5" customHeight="1">
      <c r="B95" s="32"/>
      <c r="C95" s="126" t="s">
        <v>92</v>
      </c>
      <c r="D95" s="126" t="s">
        <v>144</v>
      </c>
      <c r="E95" s="127" t="s">
        <v>3692</v>
      </c>
      <c r="F95" s="128" t="s">
        <v>3693</v>
      </c>
      <c r="G95" s="129" t="s">
        <v>989</v>
      </c>
      <c r="H95" s="130">
        <v>1</v>
      </c>
      <c r="I95" s="131"/>
      <c r="J95" s="132">
        <f>ROUND(I95*H95,2)</f>
        <v>0</v>
      </c>
      <c r="K95" s="133"/>
      <c r="L95" s="32"/>
      <c r="M95" s="134" t="s">
        <v>19</v>
      </c>
      <c r="N95" s="135" t="s">
        <v>45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3683</v>
      </c>
      <c r="AT95" s="138" t="s">
        <v>144</v>
      </c>
      <c r="AU95" s="138" t="s">
        <v>82</v>
      </c>
      <c r="AY95" s="17" t="s">
        <v>141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82</v>
      </c>
      <c r="BK95" s="139">
        <f>ROUND(I95*H95,2)</f>
        <v>0</v>
      </c>
      <c r="BL95" s="17" t="s">
        <v>3683</v>
      </c>
      <c r="BM95" s="138" t="s">
        <v>3694</v>
      </c>
    </row>
    <row r="96" spans="2:65" s="1" customFormat="1" ht="11.25">
      <c r="B96" s="32"/>
      <c r="D96" s="152" t="s">
        <v>224</v>
      </c>
      <c r="F96" s="153" t="s">
        <v>3695</v>
      </c>
      <c r="I96" s="154"/>
      <c r="L96" s="32"/>
      <c r="M96" s="155"/>
      <c r="T96" s="53"/>
      <c r="AT96" s="17" t="s">
        <v>224</v>
      </c>
      <c r="AU96" s="17" t="s">
        <v>82</v>
      </c>
    </row>
    <row r="97" spans="2:65" s="1" customFormat="1" ht="19.5">
      <c r="B97" s="32"/>
      <c r="D97" s="156" t="s">
        <v>226</v>
      </c>
      <c r="F97" s="157" t="s">
        <v>3696</v>
      </c>
      <c r="I97" s="154"/>
      <c r="L97" s="32"/>
      <c r="M97" s="155"/>
      <c r="T97" s="53"/>
      <c r="AT97" s="17" t="s">
        <v>226</v>
      </c>
      <c r="AU97" s="17" t="s">
        <v>82</v>
      </c>
    </row>
    <row r="98" spans="2:65" s="1" customFormat="1" ht="21.75" customHeight="1">
      <c r="B98" s="32"/>
      <c r="C98" s="126" t="s">
        <v>95</v>
      </c>
      <c r="D98" s="126" t="s">
        <v>144</v>
      </c>
      <c r="E98" s="127" t="s">
        <v>3697</v>
      </c>
      <c r="F98" s="128" t="s">
        <v>3698</v>
      </c>
      <c r="G98" s="129" t="s">
        <v>989</v>
      </c>
      <c r="H98" s="130">
        <v>1</v>
      </c>
      <c r="I98" s="131"/>
      <c r="J98" s="132">
        <f>ROUND(I98*H98,2)</f>
        <v>0</v>
      </c>
      <c r="K98" s="133"/>
      <c r="L98" s="32"/>
      <c r="M98" s="134" t="s">
        <v>19</v>
      </c>
      <c r="N98" s="135" t="s">
        <v>45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3683</v>
      </c>
      <c r="AT98" s="138" t="s">
        <v>144</v>
      </c>
      <c r="AU98" s="138" t="s">
        <v>82</v>
      </c>
      <c r="AY98" s="17" t="s">
        <v>141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82</v>
      </c>
      <c r="BK98" s="139">
        <f>ROUND(I98*H98,2)</f>
        <v>0</v>
      </c>
      <c r="BL98" s="17" t="s">
        <v>3683</v>
      </c>
      <c r="BM98" s="138" t="s">
        <v>3699</v>
      </c>
    </row>
    <row r="99" spans="2:65" s="1" customFormat="1" ht="11.25">
      <c r="B99" s="32"/>
      <c r="D99" s="152" t="s">
        <v>224</v>
      </c>
      <c r="F99" s="153" t="s">
        <v>3700</v>
      </c>
      <c r="I99" s="154"/>
      <c r="L99" s="32"/>
      <c r="M99" s="155"/>
      <c r="T99" s="53"/>
      <c r="AT99" s="17" t="s">
        <v>224</v>
      </c>
      <c r="AU99" s="17" t="s">
        <v>82</v>
      </c>
    </row>
    <row r="100" spans="2:65" s="1" customFormat="1" ht="16.5" customHeight="1">
      <c r="B100" s="32"/>
      <c r="C100" s="126" t="s">
        <v>156</v>
      </c>
      <c r="D100" s="126" t="s">
        <v>144</v>
      </c>
      <c r="E100" s="127" t="s">
        <v>3701</v>
      </c>
      <c r="F100" s="128" t="s">
        <v>3702</v>
      </c>
      <c r="G100" s="129" t="s">
        <v>989</v>
      </c>
      <c r="H100" s="130">
        <v>1</v>
      </c>
      <c r="I100" s="131"/>
      <c r="J100" s="132">
        <f>ROUND(I100*H100,2)</f>
        <v>0</v>
      </c>
      <c r="K100" s="133"/>
      <c r="L100" s="32"/>
      <c r="M100" s="134" t="s">
        <v>19</v>
      </c>
      <c r="N100" s="135" t="s">
        <v>45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3683</v>
      </c>
      <c r="AT100" s="138" t="s">
        <v>144</v>
      </c>
      <c r="AU100" s="138" t="s">
        <v>82</v>
      </c>
      <c r="AY100" s="17" t="s">
        <v>141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82</v>
      </c>
      <c r="BK100" s="139">
        <f>ROUND(I100*H100,2)</f>
        <v>0</v>
      </c>
      <c r="BL100" s="17" t="s">
        <v>3683</v>
      </c>
      <c r="BM100" s="138" t="s">
        <v>3703</v>
      </c>
    </row>
    <row r="101" spans="2:65" s="1" customFormat="1" ht="11.25">
      <c r="B101" s="32"/>
      <c r="D101" s="152" t="s">
        <v>224</v>
      </c>
      <c r="F101" s="153" t="s">
        <v>3704</v>
      </c>
      <c r="I101" s="154"/>
      <c r="L101" s="32"/>
      <c r="M101" s="155"/>
      <c r="T101" s="53"/>
      <c r="AT101" s="17" t="s">
        <v>224</v>
      </c>
      <c r="AU101" s="17" t="s">
        <v>82</v>
      </c>
    </row>
    <row r="102" spans="2:65" s="1" customFormat="1" ht="16.5" customHeight="1">
      <c r="B102" s="32"/>
      <c r="C102" s="126" t="s">
        <v>152</v>
      </c>
      <c r="D102" s="126" t="s">
        <v>144</v>
      </c>
      <c r="E102" s="127" t="s">
        <v>3705</v>
      </c>
      <c r="F102" s="128" t="s">
        <v>3706</v>
      </c>
      <c r="G102" s="129" t="s">
        <v>989</v>
      </c>
      <c r="H102" s="130">
        <v>1</v>
      </c>
      <c r="I102" s="131"/>
      <c r="J102" s="132">
        <f>ROUND(I102*H102,2)</f>
        <v>0</v>
      </c>
      <c r="K102" s="133"/>
      <c r="L102" s="32"/>
      <c r="M102" s="134" t="s">
        <v>19</v>
      </c>
      <c r="N102" s="135" t="s">
        <v>45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3683</v>
      </c>
      <c r="AT102" s="138" t="s">
        <v>144</v>
      </c>
      <c r="AU102" s="138" t="s">
        <v>82</v>
      </c>
      <c r="AY102" s="17" t="s">
        <v>141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82</v>
      </c>
      <c r="BK102" s="139">
        <f>ROUND(I102*H102,2)</f>
        <v>0</v>
      </c>
      <c r="BL102" s="17" t="s">
        <v>3683</v>
      </c>
      <c r="BM102" s="138" t="s">
        <v>3707</v>
      </c>
    </row>
    <row r="103" spans="2:65" s="1" customFormat="1" ht="11.25">
      <c r="B103" s="32"/>
      <c r="D103" s="152" t="s">
        <v>224</v>
      </c>
      <c r="F103" s="153" t="s">
        <v>3708</v>
      </c>
      <c r="I103" s="154"/>
      <c r="L103" s="32"/>
      <c r="M103" s="155"/>
      <c r="T103" s="53"/>
      <c r="AT103" s="17" t="s">
        <v>224</v>
      </c>
      <c r="AU103" s="17" t="s">
        <v>82</v>
      </c>
    </row>
    <row r="104" spans="2:65" s="1" customFormat="1" ht="16.5" customHeight="1">
      <c r="B104" s="32"/>
      <c r="C104" s="126" t="s">
        <v>163</v>
      </c>
      <c r="D104" s="126" t="s">
        <v>144</v>
      </c>
      <c r="E104" s="127" t="s">
        <v>3709</v>
      </c>
      <c r="F104" s="128" t="s">
        <v>3710</v>
      </c>
      <c r="G104" s="129" t="s">
        <v>989</v>
      </c>
      <c r="H104" s="130">
        <v>1</v>
      </c>
      <c r="I104" s="131"/>
      <c r="J104" s="132">
        <f>ROUND(I104*H104,2)</f>
        <v>0</v>
      </c>
      <c r="K104" s="133"/>
      <c r="L104" s="32"/>
      <c r="M104" s="134" t="s">
        <v>19</v>
      </c>
      <c r="N104" s="135" t="s">
        <v>45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3683</v>
      </c>
      <c r="AT104" s="138" t="s">
        <v>144</v>
      </c>
      <c r="AU104" s="138" t="s">
        <v>82</v>
      </c>
      <c r="AY104" s="17" t="s">
        <v>141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82</v>
      </c>
      <c r="BK104" s="139">
        <f>ROUND(I104*H104,2)</f>
        <v>0</v>
      </c>
      <c r="BL104" s="17" t="s">
        <v>3683</v>
      </c>
      <c r="BM104" s="138" t="s">
        <v>3711</v>
      </c>
    </row>
    <row r="105" spans="2:65" s="1" customFormat="1" ht="11.25">
      <c r="B105" s="32"/>
      <c r="D105" s="152" t="s">
        <v>224</v>
      </c>
      <c r="F105" s="153" t="s">
        <v>3712</v>
      </c>
      <c r="I105" s="154"/>
      <c r="L105" s="32"/>
      <c r="M105" s="155"/>
      <c r="T105" s="53"/>
      <c r="AT105" s="17" t="s">
        <v>224</v>
      </c>
      <c r="AU105" s="17" t="s">
        <v>82</v>
      </c>
    </row>
    <row r="106" spans="2:65" s="1" customFormat="1" ht="29.25">
      <c r="B106" s="32"/>
      <c r="D106" s="156" t="s">
        <v>226</v>
      </c>
      <c r="F106" s="157" t="s">
        <v>3713</v>
      </c>
      <c r="I106" s="154"/>
      <c r="L106" s="32"/>
      <c r="M106" s="155"/>
      <c r="T106" s="53"/>
      <c r="AT106" s="17" t="s">
        <v>226</v>
      </c>
      <c r="AU106" s="17" t="s">
        <v>82</v>
      </c>
    </row>
    <row r="107" spans="2:65" s="1" customFormat="1" ht="16.5" customHeight="1">
      <c r="B107" s="32"/>
      <c r="C107" s="126" t="s">
        <v>155</v>
      </c>
      <c r="D107" s="126" t="s">
        <v>144</v>
      </c>
      <c r="E107" s="127" t="s">
        <v>3714</v>
      </c>
      <c r="F107" s="128" t="s">
        <v>3715</v>
      </c>
      <c r="G107" s="129" t="s">
        <v>989</v>
      </c>
      <c r="H107" s="130">
        <v>1</v>
      </c>
      <c r="I107" s="131"/>
      <c r="J107" s="132">
        <f>ROUND(I107*H107,2)</f>
        <v>0</v>
      </c>
      <c r="K107" s="133"/>
      <c r="L107" s="32"/>
      <c r="M107" s="134" t="s">
        <v>19</v>
      </c>
      <c r="N107" s="135" t="s">
        <v>45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3683</v>
      </c>
      <c r="AT107" s="138" t="s">
        <v>144</v>
      </c>
      <c r="AU107" s="138" t="s">
        <v>82</v>
      </c>
      <c r="AY107" s="17" t="s">
        <v>141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82</v>
      </c>
      <c r="BK107" s="139">
        <f>ROUND(I107*H107,2)</f>
        <v>0</v>
      </c>
      <c r="BL107" s="17" t="s">
        <v>3683</v>
      </c>
      <c r="BM107" s="138" t="s">
        <v>3716</v>
      </c>
    </row>
    <row r="108" spans="2:65" s="1" customFormat="1" ht="11.25">
      <c r="B108" s="32"/>
      <c r="D108" s="152" t="s">
        <v>224</v>
      </c>
      <c r="F108" s="153" t="s">
        <v>3717</v>
      </c>
      <c r="I108" s="154"/>
      <c r="L108" s="32"/>
      <c r="M108" s="155"/>
      <c r="T108" s="53"/>
      <c r="AT108" s="17" t="s">
        <v>224</v>
      </c>
      <c r="AU108" s="17" t="s">
        <v>82</v>
      </c>
    </row>
    <row r="109" spans="2:65" s="1" customFormat="1" ht="58.5">
      <c r="B109" s="32"/>
      <c r="D109" s="156" t="s">
        <v>226</v>
      </c>
      <c r="F109" s="157" t="s">
        <v>3718</v>
      </c>
      <c r="I109" s="154"/>
      <c r="L109" s="32"/>
      <c r="M109" s="155"/>
      <c r="T109" s="53"/>
      <c r="AT109" s="17" t="s">
        <v>226</v>
      </c>
      <c r="AU109" s="17" t="s">
        <v>82</v>
      </c>
    </row>
    <row r="110" spans="2:65" s="10" customFormat="1" ht="22.9" customHeight="1">
      <c r="B110" s="116"/>
      <c r="D110" s="117" t="s">
        <v>72</v>
      </c>
      <c r="E110" s="150" t="s">
        <v>3719</v>
      </c>
      <c r="F110" s="150" t="s">
        <v>3720</v>
      </c>
      <c r="I110" s="119"/>
      <c r="J110" s="151">
        <f>BK110</f>
        <v>0</v>
      </c>
      <c r="L110" s="116"/>
      <c r="M110" s="121"/>
      <c r="P110" s="122">
        <f>SUM(P111:P113)</f>
        <v>0</v>
      </c>
      <c r="R110" s="122">
        <f>SUM(R111:R113)</f>
        <v>0</v>
      </c>
      <c r="T110" s="123">
        <f>SUM(T111:T113)</f>
        <v>0</v>
      </c>
      <c r="AR110" s="117" t="s">
        <v>156</v>
      </c>
      <c r="AT110" s="124" t="s">
        <v>72</v>
      </c>
      <c r="AU110" s="124" t="s">
        <v>78</v>
      </c>
      <c r="AY110" s="117" t="s">
        <v>141</v>
      </c>
      <c r="BK110" s="125">
        <f>SUM(BK111:BK113)</f>
        <v>0</v>
      </c>
    </row>
    <row r="111" spans="2:65" s="1" customFormat="1" ht="16.5" customHeight="1">
      <c r="B111" s="32"/>
      <c r="C111" s="126" t="s">
        <v>173</v>
      </c>
      <c r="D111" s="126" t="s">
        <v>144</v>
      </c>
      <c r="E111" s="127" t="s">
        <v>3721</v>
      </c>
      <c r="F111" s="128" t="s">
        <v>3720</v>
      </c>
      <c r="G111" s="129" t="s">
        <v>989</v>
      </c>
      <c r="H111" s="130">
        <v>1</v>
      </c>
      <c r="I111" s="131"/>
      <c r="J111" s="132">
        <f>ROUND(I111*H111,2)</f>
        <v>0</v>
      </c>
      <c r="K111" s="133"/>
      <c r="L111" s="32"/>
      <c r="M111" s="134" t="s">
        <v>19</v>
      </c>
      <c r="N111" s="135" t="s">
        <v>45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3683</v>
      </c>
      <c r="AT111" s="138" t="s">
        <v>144</v>
      </c>
      <c r="AU111" s="138" t="s">
        <v>82</v>
      </c>
      <c r="AY111" s="17" t="s">
        <v>141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82</v>
      </c>
      <c r="BK111" s="139">
        <f>ROUND(I111*H111,2)</f>
        <v>0</v>
      </c>
      <c r="BL111" s="17" t="s">
        <v>3683</v>
      </c>
      <c r="BM111" s="138" t="s">
        <v>3722</v>
      </c>
    </row>
    <row r="112" spans="2:65" s="1" customFormat="1" ht="11.25">
      <c r="B112" s="32"/>
      <c r="D112" s="152" t="s">
        <v>224</v>
      </c>
      <c r="F112" s="153" t="s">
        <v>3723</v>
      </c>
      <c r="I112" s="154"/>
      <c r="L112" s="32"/>
      <c r="M112" s="155"/>
      <c r="T112" s="53"/>
      <c r="AT112" s="17" t="s">
        <v>224</v>
      </c>
      <c r="AU112" s="17" t="s">
        <v>82</v>
      </c>
    </row>
    <row r="113" spans="2:65" s="1" customFormat="1" ht="146.25">
      <c r="B113" s="32"/>
      <c r="D113" s="156" t="s">
        <v>226</v>
      </c>
      <c r="F113" s="157" t="s">
        <v>3724</v>
      </c>
      <c r="I113" s="154"/>
      <c r="L113" s="32"/>
      <c r="M113" s="155"/>
      <c r="T113" s="53"/>
      <c r="AT113" s="17" t="s">
        <v>226</v>
      </c>
      <c r="AU113" s="17" t="s">
        <v>82</v>
      </c>
    </row>
    <row r="114" spans="2:65" s="10" customFormat="1" ht="22.9" customHeight="1">
      <c r="B114" s="116"/>
      <c r="D114" s="117" t="s">
        <v>72</v>
      </c>
      <c r="E114" s="150" t="s">
        <v>3725</v>
      </c>
      <c r="F114" s="150" t="s">
        <v>3726</v>
      </c>
      <c r="I114" s="119"/>
      <c r="J114" s="151">
        <f>BK114</f>
        <v>0</v>
      </c>
      <c r="L114" s="116"/>
      <c r="M114" s="121"/>
      <c r="P114" s="122">
        <f>SUM(P115:P120)</f>
        <v>0</v>
      </c>
      <c r="R114" s="122">
        <f>SUM(R115:R120)</f>
        <v>0</v>
      </c>
      <c r="T114" s="123">
        <f>SUM(T115:T120)</f>
        <v>0</v>
      </c>
      <c r="AR114" s="117" t="s">
        <v>156</v>
      </c>
      <c r="AT114" s="124" t="s">
        <v>72</v>
      </c>
      <c r="AU114" s="124" t="s">
        <v>78</v>
      </c>
      <c r="AY114" s="117" t="s">
        <v>141</v>
      </c>
      <c r="BK114" s="125">
        <f>SUM(BK115:BK120)</f>
        <v>0</v>
      </c>
    </row>
    <row r="115" spans="2:65" s="1" customFormat="1" ht="16.5" customHeight="1">
      <c r="B115" s="32"/>
      <c r="C115" s="126" t="s">
        <v>159</v>
      </c>
      <c r="D115" s="126" t="s">
        <v>144</v>
      </c>
      <c r="E115" s="127" t="s">
        <v>3727</v>
      </c>
      <c r="F115" s="128" t="s">
        <v>3726</v>
      </c>
      <c r="G115" s="129" t="s">
        <v>989</v>
      </c>
      <c r="H115" s="130">
        <v>1</v>
      </c>
      <c r="I115" s="131"/>
      <c r="J115" s="132">
        <f>ROUND(I115*H115,2)</f>
        <v>0</v>
      </c>
      <c r="K115" s="133"/>
      <c r="L115" s="32"/>
      <c r="M115" s="134" t="s">
        <v>19</v>
      </c>
      <c r="N115" s="135" t="s">
        <v>45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3683</v>
      </c>
      <c r="AT115" s="138" t="s">
        <v>144</v>
      </c>
      <c r="AU115" s="138" t="s">
        <v>82</v>
      </c>
      <c r="AY115" s="17" t="s">
        <v>141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82</v>
      </c>
      <c r="BK115" s="139">
        <f>ROUND(I115*H115,2)</f>
        <v>0</v>
      </c>
      <c r="BL115" s="17" t="s">
        <v>3683</v>
      </c>
      <c r="BM115" s="138" t="s">
        <v>3728</v>
      </c>
    </row>
    <row r="116" spans="2:65" s="1" customFormat="1" ht="11.25">
      <c r="B116" s="32"/>
      <c r="D116" s="152" t="s">
        <v>224</v>
      </c>
      <c r="F116" s="153" t="s">
        <v>3729</v>
      </c>
      <c r="I116" s="154"/>
      <c r="L116" s="32"/>
      <c r="M116" s="155"/>
      <c r="T116" s="53"/>
      <c r="AT116" s="17" t="s">
        <v>224</v>
      </c>
      <c r="AU116" s="17" t="s">
        <v>82</v>
      </c>
    </row>
    <row r="117" spans="2:65" s="1" customFormat="1" ht="146.25">
      <c r="B117" s="32"/>
      <c r="D117" s="156" t="s">
        <v>226</v>
      </c>
      <c r="F117" s="157" t="s">
        <v>3730</v>
      </c>
      <c r="I117" s="154"/>
      <c r="L117" s="32"/>
      <c r="M117" s="155"/>
      <c r="T117" s="53"/>
      <c r="AT117" s="17" t="s">
        <v>226</v>
      </c>
      <c r="AU117" s="17" t="s">
        <v>82</v>
      </c>
    </row>
    <row r="118" spans="2:65" s="1" customFormat="1" ht="16.5" customHeight="1">
      <c r="B118" s="32"/>
      <c r="C118" s="126" t="s">
        <v>180</v>
      </c>
      <c r="D118" s="126" t="s">
        <v>144</v>
      </c>
      <c r="E118" s="127" t="s">
        <v>3731</v>
      </c>
      <c r="F118" s="128" t="s">
        <v>3732</v>
      </c>
      <c r="G118" s="129" t="s">
        <v>989</v>
      </c>
      <c r="H118" s="130">
        <v>1</v>
      </c>
      <c r="I118" s="131"/>
      <c r="J118" s="132">
        <f>ROUND(I118*H118,2)</f>
        <v>0</v>
      </c>
      <c r="K118" s="133"/>
      <c r="L118" s="32"/>
      <c r="M118" s="134" t="s">
        <v>19</v>
      </c>
      <c r="N118" s="135" t="s">
        <v>45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3683</v>
      </c>
      <c r="AT118" s="138" t="s">
        <v>144</v>
      </c>
      <c r="AU118" s="138" t="s">
        <v>82</v>
      </c>
      <c r="AY118" s="17" t="s">
        <v>141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82</v>
      </c>
      <c r="BK118" s="139">
        <f>ROUND(I118*H118,2)</f>
        <v>0</v>
      </c>
      <c r="BL118" s="17" t="s">
        <v>3683</v>
      </c>
      <c r="BM118" s="138" t="s">
        <v>3733</v>
      </c>
    </row>
    <row r="119" spans="2:65" s="1" customFormat="1" ht="11.25">
      <c r="B119" s="32"/>
      <c r="D119" s="152" t="s">
        <v>224</v>
      </c>
      <c r="F119" s="153" t="s">
        <v>3734</v>
      </c>
      <c r="I119" s="154"/>
      <c r="L119" s="32"/>
      <c r="M119" s="155"/>
      <c r="T119" s="53"/>
      <c r="AT119" s="17" t="s">
        <v>224</v>
      </c>
      <c r="AU119" s="17" t="s">
        <v>82</v>
      </c>
    </row>
    <row r="120" spans="2:65" s="1" customFormat="1" ht="58.5">
      <c r="B120" s="32"/>
      <c r="D120" s="156" t="s">
        <v>226</v>
      </c>
      <c r="F120" s="157" t="s">
        <v>3735</v>
      </c>
      <c r="I120" s="154"/>
      <c r="L120" s="32"/>
      <c r="M120" s="155"/>
      <c r="T120" s="53"/>
      <c r="AT120" s="17" t="s">
        <v>226</v>
      </c>
      <c r="AU120" s="17" t="s">
        <v>82</v>
      </c>
    </row>
    <row r="121" spans="2:65" s="10" customFormat="1" ht="22.9" customHeight="1">
      <c r="B121" s="116"/>
      <c r="D121" s="117" t="s">
        <v>72</v>
      </c>
      <c r="E121" s="150" t="s">
        <v>3736</v>
      </c>
      <c r="F121" s="150" t="s">
        <v>3737</v>
      </c>
      <c r="I121" s="119"/>
      <c r="J121" s="151">
        <f>BK121</f>
        <v>0</v>
      </c>
      <c r="L121" s="116"/>
      <c r="M121" s="121"/>
      <c r="P121" s="122">
        <f>SUM(P122:P124)</f>
        <v>0</v>
      </c>
      <c r="R121" s="122">
        <f>SUM(R122:R124)</f>
        <v>0</v>
      </c>
      <c r="T121" s="123">
        <f>SUM(T122:T124)</f>
        <v>0</v>
      </c>
      <c r="AR121" s="117" t="s">
        <v>156</v>
      </c>
      <c r="AT121" s="124" t="s">
        <v>72</v>
      </c>
      <c r="AU121" s="124" t="s">
        <v>78</v>
      </c>
      <c r="AY121" s="117" t="s">
        <v>141</v>
      </c>
      <c r="BK121" s="125">
        <f>SUM(BK122:BK124)</f>
        <v>0</v>
      </c>
    </row>
    <row r="122" spans="2:65" s="1" customFormat="1" ht="24.2" customHeight="1">
      <c r="B122" s="32"/>
      <c r="C122" s="126" t="s">
        <v>8</v>
      </c>
      <c r="D122" s="126" t="s">
        <v>144</v>
      </c>
      <c r="E122" s="127" t="s">
        <v>3738</v>
      </c>
      <c r="F122" s="128" t="s">
        <v>3739</v>
      </c>
      <c r="G122" s="129" t="s">
        <v>989</v>
      </c>
      <c r="H122" s="130">
        <v>1</v>
      </c>
      <c r="I122" s="131"/>
      <c r="J122" s="132">
        <f>ROUND(I122*H122,2)</f>
        <v>0</v>
      </c>
      <c r="K122" s="133"/>
      <c r="L122" s="32"/>
      <c r="M122" s="134" t="s">
        <v>19</v>
      </c>
      <c r="N122" s="135" t="s">
        <v>45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3683</v>
      </c>
      <c r="AT122" s="138" t="s">
        <v>144</v>
      </c>
      <c r="AU122" s="138" t="s">
        <v>82</v>
      </c>
      <c r="AY122" s="17" t="s">
        <v>141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82</v>
      </c>
      <c r="BK122" s="139">
        <f>ROUND(I122*H122,2)</f>
        <v>0</v>
      </c>
      <c r="BL122" s="17" t="s">
        <v>3683</v>
      </c>
      <c r="BM122" s="138" t="s">
        <v>3740</v>
      </c>
    </row>
    <row r="123" spans="2:65" s="1" customFormat="1" ht="11.25">
      <c r="B123" s="32"/>
      <c r="D123" s="152" t="s">
        <v>224</v>
      </c>
      <c r="F123" s="153" t="s">
        <v>3741</v>
      </c>
      <c r="I123" s="154"/>
      <c r="L123" s="32"/>
      <c r="M123" s="155"/>
      <c r="T123" s="53"/>
      <c r="AT123" s="17" t="s">
        <v>224</v>
      </c>
      <c r="AU123" s="17" t="s">
        <v>82</v>
      </c>
    </row>
    <row r="124" spans="2:65" s="1" customFormat="1" ht="29.25">
      <c r="B124" s="32"/>
      <c r="D124" s="156" t="s">
        <v>226</v>
      </c>
      <c r="F124" s="157" t="s">
        <v>3742</v>
      </c>
      <c r="I124" s="154"/>
      <c r="L124" s="32"/>
      <c r="M124" s="155"/>
      <c r="T124" s="53"/>
      <c r="AT124" s="17" t="s">
        <v>226</v>
      </c>
      <c r="AU124" s="17" t="s">
        <v>82</v>
      </c>
    </row>
    <row r="125" spans="2:65" s="10" customFormat="1" ht="22.9" customHeight="1">
      <c r="B125" s="116"/>
      <c r="D125" s="117" t="s">
        <v>72</v>
      </c>
      <c r="E125" s="150" t="s">
        <v>3743</v>
      </c>
      <c r="F125" s="150" t="s">
        <v>3744</v>
      </c>
      <c r="I125" s="119"/>
      <c r="J125" s="151">
        <f>BK125</f>
        <v>0</v>
      </c>
      <c r="L125" s="116"/>
      <c r="M125" s="121"/>
      <c r="P125" s="122">
        <f>SUM(P126:P131)</f>
        <v>0</v>
      </c>
      <c r="R125" s="122">
        <f>SUM(R126:R131)</f>
        <v>0</v>
      </c>
      <c r="T125" s="123">
        <f>SUM(T126:T131)</f>
        <v>0</v>
      </c>
      <c r="AR125" s="117" t="s">
        <v>156</v>
      </c>
      <c r="AT125" s="124" t="s">
        <v>72</v>
      </c>
      <c r="AU125" s="124" t="s">
        <v>78</v>
      </c>
      <c r="AY125" s="117" t="s">
        <v>141</v>
      </c>
      <c r="BK125" s="125">
        <f>SUM(BK126:BK131)</f>
        <v>0</v>
      </c>
    </row>
    <row r="126" spans="2:65" s="1" customFormat="1" ht="16.5" customHeight="1">
      <c r="B126" s="32"/>
      <c r="C126" s="126" t="s">
        <v>188</v>
      </c>
      <c r="D126" s="126" t="s">
        <v>144</v>
      </c>
      <c r="E126" s="127" t="s">
        <v>3745</v>
      </c>
      <c r="F126" s="128" t="s">
        <v>3746</v>
      </c>
      <c r="G126" s="129" t="s">
        <v>989</v>
      </c>
      <c r="H126" s="130">
        <v>1</v>
      </c>
      <c r="I126" s="131"/>
      <c r="J126" s="132">
        <f>ROUND(I126*H126,2)</f>
        <v>0</v>
      </c>
      <c r="K126" s="133"/>
      <c r="L126" s="32"/>
      <c r="M126" s="134" t="s">
        <v>19</v>
      </c>
      <c r="N126" s="135" t="s">
        <v>45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3683</v>
      </c>
      <c r="AT126" s="138" t="s">
        <v>144</v>
      </c>
      <c r="AU126" s="138" t="s">
        <v>82</v>
      </c>
      <c r="AY126" s="17" t="s">
        <v>141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82</v>
      </c>
      <c r="BK126" s="139">
        <f>ROUND(I126*H126,2)</f>
        <v>0</v>
      </c>
      <c r="BL126" s="17" t="s">
        <v>3683</v>
      </c>
      <c r="BM126" s="138" t="s">
        <v>3747</v>
      </c>
    </row>
    <row r="127" spans="2:65" s="1" customFormat="1" ht="11.25">
      <c r="B127" s="32"/>
      <c r="D127" s="152" t="s">
        <v>224</v>
      </c>
      <c r="F127" s="153" t="s">
        <v>3748</v>
      </c>
      <c r="I127" s="154"/>
      <c r="L127" s="32"/>
      <c r="M127" s="155"/>
      <c r="T127" s="53"/>
      <c r="AT127" s="17" t="s">
        <v>224</v>
      </c>
      <c r="AU127" s="17" t="s">
        <v>82</v>
      </c>
    </row>
    <row r="128" spans="2:65" s="1" customFormat="1" ht="97.5">
      <c r="B128" s="32"/>
      <c r="D128" s="156" t="s">
        <v>226</v>
      </c>
      <c r="F128" s="157" t="s">
        <v>3749</v>
      </c>
      <c r="I128" s="154"/>
      <c r="L128" s="32"/>
      <c r="M128" s="155"/>
      <c r="T128" s="53"/>
      <c r="AT128" s="17" t="s">
        <v>226</v>
      </c>
      <c r="AU128" s="17" t="s">
        <v>82</v>
      </c>
    </row>
    <row r="129" spans="2:65" s="1" customFormat="1" ht="16.5" customHeight="1">
      <c r="B129" s="32"/>
      <c r="C129" s="126" t="s">
        <v>166</v>
      </c>
      <c r="D129" s="126" t="s">
        <v>144</v>
      </c>
      <c r="E129" s="127" t="s">
        <v>3750</v>
      </c>
      <c r="F129" s="128" t="s">
        <v>3751</v>
      </c>
      <c r="G129" s="129" t="s">
        <v>989</v>
      </c>
      <c r="H129" s="130">
        <v>1</v>
      </c>
      <c r="I129" s="131"/>
      <c r="J129" s="132">
        <f>ROUND(I129*H129,2)</f>
        <v>0</v>
      </c>
      <c r="K129" s="133"/>
      <c r="L129" s="32"/>
      <c r="M129" s="134" t="s">
        <v>19</v>
      </c>
      <c r="N129" s="135" t="s">
        <v>45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3683</v>
      </c>
      <c r="AT129" s="138" t="s">
        <v>144</v>
      </c>
      <c r="AU129" s="138" t="s">
        <v>82</v>
      </c>
      <c r="AY129" s="17" t="s">
        <v>141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82</v>
      </c>
      <c r="BK129" s="139">
        <f>ROUND(I129*H129,2)</f>
        <v>0</v>
      </c>
      <c r="BL129" s="17" t="s">
        <v>3683</v>
      </c>
      <c r="BM129" s="138" t="s">
        <v>3752</v>
      </c>
    </row>
    <row r="130" spans="2:65" s="1" customFormat="1" ht="11.25">
      <c r="B130" s="32"/>
      <c r="D130" s="152" t="s">
        <v>224</v>
      </c>
      <c r="F130" s="153" t="s">
        <v>3753</v>
      </c>
      <c r="I130" s="154"/>
      <c r="L130" s="32"/>
      <c r="M130" s="155"/>
      <c r="T130" s="53"/>
      <c r="AT130" s="17" t="s">
        <v>224</v>
      </c>
      <c r="AU130" s="17" t="s">
        <v>82</v>
      </c>
    </row>
    <row r="131" spans="2:65" s="1" customFormat="1" ht="97.5">
      <c r="B131" s="32"/>
      <c r="D131" s="156" t="s">
        <v>226</v>
      </c>
      <c r="F131" s="157" t="s">
        <v>3754</v>
      </c>
      <c r="I131" s="154"/>
      <c r="L131" s="32"/>
      <c r="M131" s="155"/>
      <c r="T131" s="53"/>
      <c r="AT131" s="17" t="s">
        <v>226</v>
      </c>
      <c r="AU131" s="17" t="s">
        <v>82</v>
      </c>
    </row>
    <row r="132" spans="2:65" s="10" customFormat="1" ht="22.9" customHeight="1">
      <c r="B132" s="116"/>
      <c r="D132" s="117" t="s">
        <v>72</v>
      </c>
      <c r="E132" s="150" t="s">
        <v>3755</v>
      </c>
      <c r="F132" s="150" t="s">
        <v>3756</v>
      </c>
      <c r="I132" s="119"/>
      <c r="J132" s="151">
        <f>BK132</f>
        <v>0</v>
      </c>
      <c r="L132" s="116"/>
      <c r="M132" s="121"/>
      <c r="P132" s="122">
        <f>SUM(P133:P137)</f>
        <v>0</v>
      </c>
      <c r="R132" s="122">
        <f>SUM(R133:R137)</f>
        <v>0</v>
      </c>
      <c r="T132" s="123">
        <f>SUM(T133:T137)</f>
        <v>0</v>
      </c>
      <c r="AR132" s="117" t="s">
        <v>156</v>
      </c>
      <c r="AT132" s="124" t="s">
        <v>72</v>
      </c>
      <c r="AU132" s="124" t="s">
        <v>78</v>
      </c>
      <c r="AY132" s="117" t="s">
        <v>141</v>
      </c>
      <c r="BK132" s="125">
        <f>SUM(BK133:BK137)</f>
        <v>0</v>
      </c>
    </row>
    <row r="133" spans="2:65" s="1" customFormat="1" ht="16.5" customHeight="1">
      <c r="B133" s="32"/>
      <c r="C133" s="126" t="s">
        <v>195</v>
      </c>
      <c r="D133" s="126" t="s">
        <v>144</v>
      </c>
      <c r="E133" s="127" t="s">
        <v>3757</v>
      </c>
      <c r="F133" s="128" t="s">
        <v>3758</v>
      </c>
      <c r="G133" s="129" t="s">
        <v>989</v>
      </c>
      <c r="H133" s="130">
        <v>1</v>
      </c>
      <c r="I133" s="131"/>
      <c r="J133" s="132">
        <f>ROUND(I133*H133,2)</f>
        <v>0</v>
      </c>
      <c r="K133" s="133"/>
      <c r="L133" s="32"/>
      <c r="M133" s="134" t="s">
        <v>19</v>
      </c>
      <c r="N133" s="135" t="s">
        <v>45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95</v>
      </c>
      <c r="AT133" s="138" t="s">
        <v>144</v>
      </c>
      <c r="AU133" s="138" t="s">
        <v>82</v>
      </c>
      <c r="AY133" s="17" t="s">
        <v>141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82</v>
      </c>
      <c r="BK133" s="139">
        <f>ROUND(I133*H133,2)</f>
        <v>0</v>
      </c>
      <c r="BL133" s="17" t="s">
        <v>95</v>
      </c>
      <c r="BM133" s="138" t="s">
        <v>3759</v>
      </c>
    </row>
    <row r="134" spans="2:65" s="1" customFormat="1" ht="68.25">
      <c r="B134" s="32"/>
      <c r="D134" s="156" t="s">
        <v>226</v>
      </c>
      <c r="F134" s="157" t="s">
        <v>3760</v>
      </c>
      <c r="I134" s="154"/>
      <c r="L134" s="32"/>
      <c r="M134" s="155"/>
      <c r="T134" s="53"/>
      <c r="AT134" s="17" t="s">
        <v>226</v>
      </c>
      <c r="AU134" s="17" t="s">
        <v>82</v>
      </c>
    </row>
    <row r="135" spans="2:65" s="1" customFormat="1" ht="24.2" customHeight="1">
      <c r="B135" s="32"/>
      <c r="C135" s="126" t="s">
        <v>172</v>
      </c>
      <c r="D135" s="126" t="s">
        <v>144</v>
      </c>
      <c r="E135" s="127" t="s">
        <v>3761</v>
      </c>
      <c r="F135" s="128" t="s">
        <v>3762</v>
      </c>
      <c r="G135" s="129" t="s">
        <v>989</v>
      </c>
      <c r="H135" s="130">
        <v>1</v>
      </c>
      <c r="I135" s="131"/>
      <c r="J135" s="132">
        <f>ROUND(I135*H135,2)</f>
        <v>0</v>
      </c>
      <c r="K135" s="133"/>
      <c r="L135" s="32"/>
      <c r="M135" s="134" t="s">
        <v>19</v>
      </c>
      <c r="N135" s="135" t="s">
        <v>45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3683</v>
      </c>
      <c r="AT135" s="138" t="s">
        <v>144</v>
      </c>
      <c r="AU135" s="138" t="s">
        <v>82</v>
      </c>
      <c r="AY135" s="17" t="s">
        <v>141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82</v>
      </c>
      <c r="BK135" s="139">
        <f>ROUND(I135*H135,2)</f>
        <v>0</v>
      </c>
      <c r="BL135" s="17" t="s">
        <v>3683</v>
      </c>
      <c r="BM135" s="138" t="s">
        <v>3763</v>
      </c>
    </row>
    <row r="136" spans="2:65" s="1" customFormat="1" ht="29.25">
      <c r="B136" s="32"/>
      <c r="D136" s="156" t="s">
        <v>226</v>
      </c>
      <c r="F136" s="157" t="s">
        <v>3764</v>
      </c>
      <c r="I136" s="154"/>
      <c r="L136" s="32"/>
      <c r="M136" s="155"/>
      <c r="T136" s="53"/>
      <c r="AT136" s="17" t="s">
        <v>226</v>
      </c>
      <c r="AU136" s="17" t="s">
        <v>82</v>
      </c>
    </row>
    <row r="137" spans="2:65" s="1" customFormat="1" ht="24.2" customHeight="1">
      <c r="B137" s="32"/>
      <c r="C137" s="126" t="s">
        <v>202</v>
      </c>
      <c r="D137" s="126" t="s">
        <v>144</v>
      </c>
      <c r="E137" s="127" t="s">
        <v>3765</v>
      </c>
      <c r="F137" s="128" t="s">
        <v>3766</v>
      </c>
      <c r="G137" s="129" t="s">
        <v>989</v>
      </c>
      <c r="H137" s="130">
        <v>1</v>
      </c>
      <c r="I137" s="131"/>
      <c r="J137" s="132">
        <f>ROUND(I137*H137,2)</f>
        <v>0</v>
      </c>
      <c r="K137" s="133"/>
      <c r="L137" s="32"/>
      <c r="M137" s="141" t="s">
        <v>19</v>
      </c>
      <c r="N137" s="142" t="s">
        <v>45</v>
      </c>
      <c r="O137" s="143"/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38" t="s">
        <v>95</v>
      </c>
      <c r="AT137" s="138" t="s">
        <v>144</v>
      </c>
      <c r="AU137" s="138" t="s">
        <v>82</v>
      </c>
      <c r="AY137" s="17" t="s">
        <v>141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82</v>
      </c>
      <c r="BK137" s="139">
        <f>ROUND(I137*H137,2)</f>
        <v>0</v>
      </c>
      <c r="BL137" s="17" t="s">
        <v>95</v>
      </c>
      <c r="BM137" s="138" t="s">
        <v>3767</v>
      </c>
    </row>
    <row r="138" spans="2:65" s="1" customFormat="1" ht="6.95" customHeight="1">
      <c r="B138" s="41"/>
      <c r="C138" s="42"/>
      <c r="D138" s="42"/>
      <c r="E138" s="42"/>
      <c r="F138" s="42"/>
      <c r="G138" s="42"/>
      <c r="H138" s="42"/>
      <c r="I138" s="42"/>
      <c r="J138" s="42"/>
      <c r="K138" s="42"/>
      <c r="L138" s="32"/>
    </row>
  </sheetData>
  <sheetProtection algorithmName="SHA-512" hashValue="vM9KLv/9/IhTHjDi+rGIy6xR1EKo5E+ngmXTvxe5PBgdWIyTqC8LtT7ccs+UDO/J6rD4FEYIae6iPYYV2ToxtA==" saltValue="ONZBK5ku0TXnehx4YXzw7rbx8mASDuc+OgWdRIJDI42uke3A528hZo5ojJgVXq4r/pBwnKmkvpZ16d9UMoSmtw==" spinCount="100000" sheet="1" objects="1" scenarios="1" formatColumns="0" formatRows="0" autoFilter="0"/>
  <autoFilter ref="C85:K137" xr:uid="{00000000-0009-0000-0000-00000C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C00-000000000000}"/>
    <hyperlink ref="F93" r:id="rId2" xr:uid="{00000000-0004-0000-0C00-000001000000}"/>
    <hyperlink ref="F96" r:id="rId3" xr:uid="{00000000-0004-0000-0C00-000002000000}"/>
    <hyperlink ref="F99" r:id="rId4" xr:uid="{00000000-0004-0000-0C00-000003000000}"/>
    <hyperlink ref="F101" r:id="rId5" xr:uid="{00000000-0004-0000-0C00-000004000000}"/>
    <hyperlink ref="F103" r:id="rId6" xr:uid="{00000000-0004-0000-0C00-000005000000}"/>
    <hyperlink ref="F105" r:id="rId7" xr:uid="{00000000-0004-0000-0C00-000006000000}"/>
    <hyperlink ref="F108" r:id="rId8" xr:uid="{00000000-0004-0000-0C00-000007000000}"/>
    <hyperlink ref="F112" r:id="rId9" xr:uid="{00000000-0004-0000-0C00-000008000000}"/>
    <hyperlink ref="F116" r:id="rId10" xr:uid="{00000000-0004-0000-0C00-000009000000}"/>
    <hyperlink ref="F119" r:id="rId11" xr:uid="{00000000-0004-0000-0C00-00000A000000}"/>
    <hyperlink ref="F123" r:id="rId12" xr:uid="{00000000-0004-0000-0C00-00000B000000}"/>
    <hyperlink ref="F127" r:id="rId13" xr:uid="{00000000-0004-0000-0C00-00000C000000}"/>
    <hyperlink ref="F130" r:id="rId14" xr:uid="{00000000-0004-0000-0C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93" customWidth="1"/>
    <col min="2" max="2" width="1.6640625" style="193" customWidth="1"/>
    <col min="3" max="4" width="5" style="193" customWidth="1"/>
    <col min="5" max="5" width="11.6640625" style="193" customWidth="1"/>
    <col min="6" max="6" width="9.1640625" style="193" customWidth="1"/>
    <col min="7" max="7" width="5" style="193" customWidth="1"/>
    <col min="8" max="8" width="77.83203125" style="193" customWidth="1"/>
    <col min="9" max="10" width="20" style="193" customWidth="1"/>
    <col min="11" max="11" width="1.6640625" style="193" customWidth="1"/>
  </cols>
  <sheetData>
    <row r="1" spans="2:11" customFormat="1" ht="37.5" customHeight="1"/>
    <row r="2" spans="2:11" customFormat="1" ht="7.5" customHeight="1">
      <c r="B2" s="194"/>
      <c r="C2" s="195"/>
      <c r="D2" s="195"/>
      <c r="E2" s="195"/>
      <c r="F2" s="195"/>
      <c r="G2" s="195"/>
      <c r="H2" s="195"/>
      <c r="I2" s="195"/>
      <c r="J2" s="195"/>
      <c r="K2" s="196"/>
    </row>
    <row r="3" spans="2:11" s="15" customFormat="1" ht="45" customHeight="1">
      <c r="B3" s="197"/>
      <c r="C3" s="325" t="s">
        <v>3768</v>
      </c>
      <c r="D3" s="325"/>
      <c r="E3" s="325"/>
      <c r="F3" s="325"/>
      <c r="G3" s="325"/>
      <c r="H3" s="325"/>
      <c r="I3" s="325"/>
      <c r="J3" s="325"/>
      <c r="K3" s="198"/>
    </row>
    <row r="4" spans="2:11" customFormat="1" ht="25.5" customHeight="1">
      <c r="B4" s="199"/>
      <c r="C4" s="324" t="s">
        <v>3769</v>
      </c>
      <c r="D4" s="324"/>
      <c r="E4" s="324"/>
      <c r="F4" s="324"/>
      <c r="G4" s="324"/>
      <c r="H4" s="324"/>
      <c r="I4" s="324"/>
      <c r="J4" s="324"/>
      <c r="K4" s="200"/>
    </row>
    <row r="5" spans="2:11" customFormat="1" ht="5.25" customHeight="1">
      <c r="B5" s="199"/>
      <c r="C5" s="201"/>
      <c r="D5" s="201"/>
      <c r="E5" s="201"/>
      <c r="F5" s="201"/>
      <c r="G5" s="201"/>
      <c r="H5" s="201"/>
      <c r="I5" s="201"/>
      <c r="J5" s="201"/>
      <c r="K5" s="200"/>
    </row>
    <row r="6" spans="2:11" customFormat="1" ht="15" customHeight="1">
      <c r="B6" s="199"/>
      <c r="C6" s="323" t="s">
        <v>3770</v>
      </c>
      <c r="D6" s="323"/>
      <c r="E6" s="323"/>
      <c r="F6" s="323"/>
      <c r="G6" s="323"/>
      <c r="H6" s="323"/>
      <c r="I6" s="323"/>
      <c r="J6" s="323"/>
      <c r="K6" s="200"/>
    </row>
    <row r="7" spans="2:11" customFormat="1" ht="15" customHeight="1">
      <c r="B7" s="203"/>
      <c r="C7" s="323" t="s">
        <v>3771</v>
      </c>
      <c r="D7" s="323"/>
      <c r="E7" s="323"/>
      <c r="F7" s="323"/>
      <c r="G7" s="323"/>
      <c r="H7" s="323"/>
      <c r="I7" s="323"/>
      <c r="J7" s="323"/>
      <c r="K7" s="200"/>
    </row>
    <row r="8" spans="2:11" customFormat="1" ht="12.75" customHeight="1">
      <c r="B8" s="203"/>
      <c r="C8" s="202"/>
      <c r="D8" s="202"/>
      <c r="E8" s="202"/>
      <c r="F8" s="202"/>
      <c r="G8" s="202"/>
      <c r="H8" s="202"/>
      <c r="I8" s="202"/>
      <c r="J8" s="202"/>
      <c r="K8" s="200"/>
    </row>
    <row r="9" spans="2:11" customFormat="1" ht="15" customHeight="1">
      <c r="B9" s="203"/>
      <c r="C9" s="323" t="s">
        <v>3772</v>
      </c>
      <c r="D9" s="323"/>
      <c r="E9" s="323"/>
      <c r="F9" s="323"/>
      <c r="G9" s="323"/>
      <c r="H9" s="323"/>
      <c r="I9" s="323"/>
      <c r="J9" s="323"/>
      <c r="K9" s="200"/>
    </row>
    <row r="10" spans="2:11" customFormat="1" ht="15" customHeight="1">
      <c r="B10" s="203"/>
      <c r="C10" s="202"/>
      <c r="D10" s="323" t="s">
        <v>3773</v>
      </c>
      <c r="E10" s="323"/>
      <c r="F10" s="323"/>
      <c r="G10" s="323"/>
      <c r="H10" s="323"/>
      <c r="I10" s="323"/>
      <c r="J10" s="323"/>
      <c r="K10" s="200"/>
    </row>
    <row r="11" spans="2:11" customFormat="1" ht="15" customHeight="1">
      <c r="B11" s="203"/>
      <c r="C11" s="204"/>
      <c r="D11" s="323" t="s">
        <v>3774</v>
      </c>
      <c r="E11" s="323"/>
      <c r="F11" s="323"/>
      <c r="G11" s="323"/>
      <c r="H11" s="323"/>
      <c r="I11" s="323"/>
      <c r="J11" s="323"/>
      <c r="K11" s="200"/>
    </row>
    <row r="12" spans="2:11" customFormat="1" ht="15" customHeight="1">
      <c r="B12" s="203"/>
      <c r="C12" s="204"/>
      <c r="D12" s="202"/>
      <c r="E12" s="202"/>
      <c r="F12" s="202"/>
      <c r="G12" s="202"/>
      <c r="H12" s="202"/>
      <c r="I12" s="202"/>
      <c r="J12" s="202"/>
      <c r="K12" s="200"/>
    </row>
    <row r="13" spans="2:11" customFormat="1" ht="15" customHeight="1">
      <c r="B13" s="203"/>
      <c r="C13" s="204"/>
      <c r="D13" s="205" t="s">
        <v>3775</v>
      </c>
      <c r="E13" s="202"/>
      <c r="F13" s="202"/>
      <c r="G13" s="202"/>
      <c r="H13" s="202"/>
      <c r="I13" s="202"/>
      <c r="J13" s="202"/>
      <c r="K13" s="200"/>
    </row>
    <row r="14" spans="2:11" customFormat="1" ht="12.75" customHeight="1">
      <c r="B14" s="203"/>
      <c r="C14" s="204"/>
      <c r="D14" s="204"/>
      <c r="E14" s="204"/>
      <c r="F14" s="204"/>
      <c r="G14" s="204"/>
      <c r="H14" s="204"/>
      <c r="I14" s="204"/>
      <c r="J14" s="204"/>
      <c r="K14" s="200"/>
    </row>
    <row r="15" spans="2:11" customFormat="1" ht="15" customHeight="1">
      <c r="B15" s="203"/>
      <c r="C15" s="204"/>
      <c r="D15" s="323" t="s">
        <v>3776</v>
      </c>
      <c r="E15" s="323"/>
      <c r="F15" s="323"/>
      <c r="G15" s="323"/>
      <c r="H15" s="323"/>
      <c r="I15" s="323"/>
      <c r="J15" s="323"/>
      <c r="K15" s="200"/>
    </row>
    <row r="16" spans="2:11" customFormat="1" ht="15" customHeight="1">
      <c r="B16" s="203"/>
      <c r="C16" s="204"/>
      <c r="D16" s="323" t="s">
        <v>3777</v>
      </c>
      <c r="E16" s="323"/>
      <c r="F16" s="323"/>
      <c r="G16" s="323"/>
      <c r="H16" s="323"/>
      <c r="I16" s="323"/>
      <c r="J16" s="323"/>
      <c r="K16" s="200"/>
    </row>
    <row r="17" spans="2:11" customFormat="1" ht="15" customHeight="1">
      <c r="B17" s="203"/>
      <c r="C17" s="204"/>
      <c r="D17" s="323" t="s">
        <v>3778</v>
      </c>
      <c r="E17" s="323"/>
      <c r="F17" s="323"/>
      <c r="G17" s="323"/>
      <c r="H17" s="323"/>
      <c r="I17" s="323"/>
      <c r="J17" s="323"/>
      <c r="K17" s="200"/>
    </row>
    <row r="18" spans="2:11" customFormat="1" ht="15" customHeight="1">
      <c r="B18" s="203"/>
      <c r="C18" s="204"/>
      <c r="D18" s="204"/>
      <c r="E18" s="206" t="s">
        <v>80</v>
      </c>
      <c r="F18" s="323" t="s">
        <v>3779</v>
      </c>
      <c r="G18" s="323"/>
      <c r="H18" s="323"/>
      <c r="I18" s="323"/>
      <c r="J18" s="323"/>
      <c r="K18" s="200"/>
    </row>
    <row r="19" spans="2:11" customFormat="1" ht="15" customHeight="1">
      <c r="B19" s="203"/>
      <c r="C19" s="204"/>
      <c r="D19" s="204"/>
      <c r="E19" s="206" t="s">
        <v>3780</v>
      </c>
      <c r="F19" s="323" t="s">
        <v>3781</v>
      </c>
      <c r="G19" s="323"/>
      <c r="H19" s="323"/>
      <c r="I19" s="323"/>
      <c r="J19" s="323"/>
      <c r="K19" s="200"/>
    </row>
    <row r="20" spans="2:11" customFormat="1" ht="15" customHeight="1">
      <c r="B20" s="203"/>
      <c r="C20" s="204"/>
      <c r="D20" s="204"/>
      <c r="E20" s="206" t="s">
        <v>3782</v>
      </c>
      <c r="F20" s="323" t="s">
        <v>3783</v>
      </c>
      <c r="G20" s="323"/>
      <c r="H20" s="323"/>
      <c r="I20" s="323"/>
      <c r="J20" s="323"/>
      <c r="K20" s="200"/>
    </row>
    <row r="21" spans="2:11" customFormat="1" ht="15" customHeight="1">
      <c r="B21" s="203"/>
      <c r="C21" s="204"/>
      <c r="D21" s="204"/>
      <c r="E21" s="206" t="s">
        <v>113</v>
      </c>
      <c r="F21" s="323" t="s">
        <v>114</v>
      </c>
      <c r="G21" s="323"/>
      <c r="H21" s="323"/>
      <c r="I21" s="323"/>
      <c r="J21" s="323"/>
      <c r="K21" s="200"/>
    </row>
    <row r="22" spans="2:11" customFormat="1" ht="15" customHeight="1">
      <c r="B22" s="203"/>
      <c r="C22" s="204"/>
      <c r="D22" s="204"/>
      <c r="E22" s="206" t="s">
        <v>3784</v>
      </c>
      <c r="F22" s="323" t="s">
        <v>3785</v>
      </c>
      <c r="G22" s="323"/>
      <c r="H22" s="323"/>
      <c r="I22" s="323"/>
      <c r="J22" s="323"/>
      <c r="K22" s="200"/>
    </row>
    <row r="23" spans="2:11" customFormat="1" ht="15" customHeight="1">
      <c r="B23" s="203"/>
      <c r="C23" s="204"/>
      <c r="D23" s="204"/>
      <c r="E23" s="206" t="s">
        <v>88</v>
      </c>
      <c r="F23" s="323" t="s">
        <v>3786</v>
      </c>
      <c r="G23" s="323"/>
      <c r="H23" s="323"/>
      <c r="I23" s="323"/>
      <c r="J23" s="323"/>
      <c r="K23" s="200"/>
    </row>
    <row r="24" spans="2:11" customFormat="1" ht="12.75" customHeight="1">
      <c r="B24" s="203"/>
      <c r="C24" s="204"/>
      <c r="D24" s="204"/>
      <c r="E24" s="204"/>
      <c r="F24" s="204"/>
      <c r="G24" s="204"/>
      <c r="H24" s="204"/>
      <c r="I24" s="204"/>
      <c r="J24" s="204"/>
      <c r="K24" s="200"/>
    </row>
    <row r="25" spans="2:11" customFormat="1" ht="15" customHeight="1">
      <c r="B25" s="203"/>
      <c r="C25" s="323" t="s">
        <v>3787</v>
      </c>
      <c r="D25" s="323"/>
      <c r="E25" s="323"/>
      <c r="F25" s="323"/>
      <c r="G25" s="323"/>
      <c r="H25" s="323"/>
      <c r="I25" s="323"/>
      <c r="J25" s="323"/>
      <c r="K25" s="200"/>
    </row>
    <row r="26" spans="2:11" customFormat="1" ht="15" customHeight="1">
      <c r="B26" s="203"/>
      <c r="C26" s="323" t="s">
        <v>3788</v>
      </c>
      <c r="D26" s="323"/>
      <c r="E26" s="323"/>
      <c r="F26" s="323"/>
      <c r="G26" s="323"/>
      <c r="H26" s="323"/>
      <c r="I26" s="323"/>
      <c r="J26" s="323"/>
      <c r="K26" s="200"/>
    </row>
    <row r="27" spans="2:11" customFormat="1" ht="15" customHeight="1">
      <c r="B27" s="203"/>
      <c r="C27" s="202"/>
      <c r="D27" s="323" t="s">
        <v>3789</v>
      </c>
      <c r="E27" s="323"/>
      <c r="F27" s="323"/>
      <c r="G27" s="323"/>
      <c r="H27" s="323"/>
      <c r="I27" s="323"/>
      <c r="J27" s="323"/>
      <c r="K27" s="200"/>
    </row>
    <row r="28" spans="2:11" customFormat="1" ht="15" customHeight="1">
      <c r="B28" s="203"/>
      <c r="C28" s="204"/>
      <c r="D28" s="323" t="s">
        <v>3790</v>
      </c>
      <c r="E28" s="323"/>
      <c r="F28" s="323"/>
      <c r="G28" s="323"/>
      <c r="H28" s="323"/>
      <c r="I28" s="323"/>
      <c r="J28" s="323"/>
      <c r="K28" s="200"/>
    </row>
    <row r="29" spans="2:11" customFormat="1" ht="12.75" customHeight="1">
      <c r="B29" s="203"/>
      <c r="C29" s="204"/>
      <c r="D29" s="204"/>
      <c r="E29" s="204"/>
      <c r="F29" s="204"/>
      <c r="G29" s="204"/>
      <c r="H29" s="204"/>
      <c r="I29" s="204"/>
      <c r="J29" s="204"/>
      <c r="K29" s="200"/>
    </row>
    <row r="30" spans="2:11" customFormat="1" ht="15" customHeight="1">
      <c r="B30" s="203"/>
      <c r="C30" s="204"/>
      <c r="D30" s="323" t="s">
        <v>3791</v>
      </c>
      <c r="E30" s="323"/>
      <c r="F30" s="323"/>
      <c r="G30" s="323"/>
      <c r="H30" s="323"/>
      <c r="I30" s="323"/>
      <c r="J30" s="323"/>
      <c r="K30" s="200"/>
    </row>
    <row r="31" spans="2:11" customFormat="1" ht="15" customHeight="1">
      <c r="B31" s="203"/>
      <c r="C31" s="204"/>
      <c r="D31" s="323" t="s">
        <v>3792</v>
      </c>
      <c r="E31" s="323"/>
      <c r="F31" s="323"/>
      <c r="G31" s="323"/>
      <c r="H31" s="323"/>
      <c r="I31" s="323"/>
      <c r="J31" s="323"/>
      <c r="K31" s="200"/>
    </row>
    <row r="32" spans="2:11" customFormat="1" ht="12.7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0"/>
    </row>
    <row r="33" spans="2:11" customFormat="1" ht="15" customHeight="1">
      <c r="B33" s="203"/>
      <c r="C33" s="204"/>
      <c r="D33" s="323" t="s">
        <v>3793</v>
      </c>
      <c r="E33" s="323"/>
      <c r="F33" s="323"/>
      <c r="G33" s="323"/>
      <c r="H33" s="323"/>
      <c r="I33" s="323"/>
      <c r="J33" s="323"/>
      <c r="K33" s="200"/>
    </row>
    <row r="34" spans="2:11" customFormat="1" ht="15" customHeight="1">
      <c r="B34" s="203"/>
      <c r="C34" s="204"/>
      <c r="D34" s="323" t="s">
        <v>3794</v>
      </c>
      <c r="E34" s="323"/>
      <c r="F34" s="323"/>
      <c r="G34" s="323"/>
      <c r="H34" s="323"/>
      <c r="I34" s="323"/>
      <c r="J34" s="323"/>
      <c r="K34" s="200"/>
    </row>
    <row r="35" spans="2:11" customFormat="1" ht="15" customHeight="1">
      <c r="B35" s="203"/>
      <c r="C35" s="204"/>
      <c r="D35" s="323" t="s">
        <v>3795</v>
      </c>
      <c r="E35" s="323"/>
      <c r="F35" s="323"/>
      <c r="G35" s="323"/>
      <c r="H35" s="323"/>
      <c r="I35" s="323"/>
      <c r="J35" s="323"/>
      <c r="K35" s="200"/>
    </row>
    <row r="36" spans="2:11" customFormat="1" ht="15" customHeight="1">
      <c r="B36" s="203"/>
      <c r="C36" s="204"/>
      <c r="D36" s="202"/>
      <c r="E36" s="205" t="s">
        <v>127</v>
      </c>
      <c r="F36" s="202"/>
      <c r="G36" s="323" t="s">
        <v>3796</v>
      </c>
      <c r="H36" s="323"/>
      <c r="I36" s="323"/>
      <c r="J36" s="323"/>
      <c r="K36" s="200"/>
    </row>
    <row r="37" spans="2:11" customFormat="1" ht="30.75" customHeight="1">
      <c r="B37" s="203"/>
      <c r="C37" s="204"/>
      <c r="D37" s="202"/>
      <c r="E37" s="205" t="s">
        <v>3797</v>
      </c>
      <c r="F37" s="202"/>
      <c r="G37" s="323" t="s">
        <v>3798</v>
      </c>
      <c r="H37" s="323"/>
      <c r="I37" s="323"/>
      <c r="J37" s="323"/>
      <c r="K37" s="200"/>
    </row>
    <row r="38" spans="2:11" customFormat="1" ht="15" customHeight="1">
      <c r="B38" s="203"/>
      <c r="C38" s="204"/>
      <c r="D38" s="202"/>
      <c r="E38" s="205" t="s">
        <v>54</v>
      </c>
      <c r="F38" s="202"/>
      <c r="G38" s="323" t="s">
        <v>3799</v>
      </c>
      <c r="H38" s="323"/>
      <c r="I38" s="323"/>
      <c r="J38" s="323"/>
      <c r="K38" s="200"/>
    </row>
    <row r="39" spans="2:11" customFormat="1" ht="15" customHeight="1">
      <c r="B39" s="203"/>
      <c r="C39" s="204"/>
      <c r="D39" s="202"/>
      <c r="E39" s="205" t="s">
        <v>55</v>
      </c>
      <c r="F39" s="202"/>
      <c r="G39" s="323" t="s">
        <v>3800</v>
      </c>
      <c r="H39" s="323"/>
      <c r="I39" s="323"/>
      <c r="J39" s="323"/>
      <c r="K39" s="200"/>
    </row>
    <row r="40" spans="2:11" customFormat="1" ht="15" customHeight="1">
      <c r="B40" s="203"/>
      <c r="C40" s="204"/>
      <c r="D40" s="202"/>
      <c r="E40" s="205" t="s">
        <v>128</v>
      </c>
      <c r="F40" s="202"/>
      <c r="G40" s="323" t="s">
        <v>3801</v>
      </c>
      <c r="H40" s="323"/>
      <c r="I40" s="323"/>
      <c r="J40" s="323"/>
      <c r="K40" s="200"/>
    </row>
    <row r="41" spans="2:11" customFormat="1" ht="15" customHeight="1">
      <c r="B41" s="203"/>
      <c r="C41" s="204"/>
      <c r="D41" s="202"/>
      <c r="E41" s="205" t="s">
        <v>129</v>
      </c>
      <c r="F41" s="202"/>
      <c r="G41" s="323" t="s">
        <v>3802</v>
      </c>
      <c r="H41" s="323"/>
      <c r="I41" s="323"/>
      <c r="J41" s="323"/>
      <c r="K41" s="200"/>
    </row>
    <row r="42" spans="2:11" customFormat="1" ht="15" customHeight="1">
      <c r="B42" s="203"/>
      <c r="C42" s="204"/>
      <c r="D42" s="202"/>
      <c r="E42" s="205" t="s">
        <v>3803</v>
      </c>
      <c r="F42" s="202"/>
      <c r="G42" s="323" t="s">
        <v>3804</v>
      </c>
      <c r="H42" s="323"/>
      <c r="I42" s="323"/>
      <c r="J42" s="323"/>
      <c r="K42" s="200"/>
    </row>
    <row r="43" spans="2:11" customFormat="1" ht="15" customHeight="1">
      <c r="B43" s="203"/>
      <c r="C43" s="204"/>
      <c r="D43" s="202"/>
      <c r="E43" s="205"/>
      <c r="F43" s="202"/>
      <c r="G43" s="323" t="s">
        <v>3805</v>
      </c>
      <c r="H43" s="323"/>
      <c r="I43" s="323"/>
      <c r="J43" s="323"/>
      <c r="K43" s="200"/>
    </row>
    <row r="44" spans="2:11" customFormat="1" ht="15" customHeight="1">
      <c r="B44" s="203"/>
      <c r="C44" s="204"/>
      <c r="D44" s="202"/>
      <c r="E44" s="205" t="s">
        <v>3806</v>
      </c>
      <c r="F44" s="202"/>
      <c r="G44" s="323" t="s">
        <v>3807</v>
      </c>
      <c r="H44" s="323"/>
      <c r="I44" s="323"/>
      <c r="J44" s="323"/>
      <c r="K44" s="200"/>
    </row>
    <row r="45" spans="2:11" customFormat="1" ht="15" customHeight="1">
      <c r="B45" s="203"/>
      <c r="C45" s="204"/>
      <c r="D45" s="202"/>
      <c r="E45" s="205" t="s">
        <v>131</v>
      </c>
      <c r="F45" s="202"/>
      <c r="G45" s="323" t="s">
        <v>3808</v>
      </c>
      <c r="H45" s="323"/>
      <c r="I45" s="323"/>
      <c r="J45" s="323"/>
      <c r="K45" s="200"/>
    </row>
    <row r="46" spans="2:11" customFormat="1" ht="12.75" customHeight="1">
      <c r="B46" s="203"/>
      <c r="C46" s="204"/>
      <c r="D46" s="202"/>
      <c r="E46" s="202"/>
      <c r="F46" s="202"/>
      <c r="G46" s="202"/>
      <c r="H46" s="202"/>
      <c r="I46" s="202"/>
      <c r="J46" s="202"/>
      <c r="K46" s="200"/>
    </row>
    <row r="47" spans="2:11" customFormat="1" ht="15" customHeight="1">
      <c r="B47" s="203"/>
      <c r="C47" s="204"/>
      <c r="D47" s="323" t="s">
        <v>3809</v>
      </c>
      <c r="E47" s="323"/>
      <c r="F47" s="323"/>
      <c r="G47" s="323"/>
      <c r="H47" s="323"/>
      <c r="I47" s="323"/>
      <c r="J47" s="323"/>
      <c r="K47" s="200"/>
    </row>
    <row r="48" spans="2:11" customFormat="1" ht="15" customHeight="1">
      <c r="B48" s="203"/>
      <c r="C48" s="204"/>
      <c r="D48" s="204"/>
      <c r="E48" s="323" t="s">
        <v>3810</v>
      </c>
      <c r="F48" s="323"/>
      <c r="G48" s="323"/>
      <c r="H48" s="323"/>
      <c r="I48" s="323"/>
      <c r="J48" s="323"/>
      <c r="K48" s="200"/>
    </row>
    <row r="49" spans="2:11" customFormat="1" ht="15" customHeight="1">
      <c r="B49" s="203"/>
      <c r="C49" s="204"/>
      <c r="D49" s="204"/>
      <c r="E49" s="323" t="s">
        <v>3811</v>
      </c>
      <c r="F49" s="323"/>
      <c r="G49" s="323"/>
      <c r="H49" s="323"/>
      <c r="I49" s="323"/>
      <c r="J49" s="323"/>
      <c r="K49" s="200"/>
    </row>
    <row r="50" spans="2:11" customFormat="1" ht="15" customHeight="1">
      <c r="B50" s="203"/>
      <c r="C50" s="204"/>
      <c r="D50" s="204"/>
      <c r="E50" s="323" t="s">
        <v>3812</v>
      </c>
      <c r="F50" s="323"/>
      <c r="G50" s="323"/>
      <c r="H50" s="323"/>
      <c r="I50" s="323"/>
      <c r="J50" s="323"/>
      <c r="K50" s="200"/>
    </row>
    <row r="51" spans="2:11" customFormat="1" ht="15" customHeight="1">
      <c r="B51" s="203"/>
      <c r="C51" s="204"/>
      <c r="D51" s="323" t="s">
        <v>3813</v>
      </c>
      <c r="E51" s="323"/>
      <c r="F51" s="323"/>
      <c r="G51" s="323"/>
      <c r="H51" s="323"/>
      <c r="I51" s="323"/>
      <c r="J51" s="323"/>
      <c r="K51" s="200"/>
    </row>
    <row r="52" spans="2:11" customFormat="1" ht="25.5" customHeight="1">
      <c r="B52" s="199"/>
      <c r="C52" s="324" t="s">
        <v>3814</v>
      </c>
      <c r="D52" s="324"/>
      <c r="E52" s="324"/>
      <c r="F52" s="324"/>
      <c r="G52" s="324"/>
      <c r="H52" s="324"/>
      <c r="I52" s="324"/>
      <c r="J52" s="324"/>
      <c r="K52" s="200"/>
    </row>
    <row r="53" spans="2:11" customFormat="1" ht="5.25" customHeight="1">
      <c r="B53" s="199"/>
      <c r="C53" s="201"/>
      <c r="D53" s="201"/>
      <c r="E53" s="201"/>
      <c r="F53" s="201"/>
      <c r="G53" s="201"/>
      <c r="H53" s="201"/>
      <c r="I53" s="201"/>
      <c r="J53" s="201"/>
      <c r="K53" s="200"/>
    </row>
    <row r="54" spans="2:11" customFormat="1" ht="15" customHeight="1">
      <c r="B54" s="199"/>
      <c r="C54" s="323" t="s">
        <v>3815</v>
      </c>
      <c r="D54" s="323"/>
      <c r="E54" s="323"/>
      <c r="F54" s="323"/>
      <c r="G54" s="323"/>
      <c r="H54" s="323"/>
      <c r="I54" s="323"/>
      <c r="J54" s="323"/>
      <c r="K54" s="200"/>
    </row>
    <row r="55" spans="2:11" customFormat="1" ht="15" customHeight="1">
      <c r="B55" s="199"/>
      <c r="C55" s="323" t="s">
        <v>3816</v>
      </c>
      <c r="D55" s="323"/>
      <c r="E55" s="323"/>
      <c r="F55" s="323"/>
      <c r="G55" s="323"/>
      <c r="H55" s="323"/>
      <c r="I55" s="323"/>
      <c r="J55" s="323"/>
      <c r="K55" s="200"/>
    </row>
    <row r="56" spans="2:11" customFormat="1" ht="12.75" customHeight="1">
      <c r="B56" s="199"/>
      <c r="C56" s="202"/>
      <c r="D56" s="202"/>
      <c r="E56" s="202"/>
      <c r="F56" s="202"/>
      <c r="G56" s="202"/>
      <c r="H56" s="202"/>
      <c r="I56" s="202"/>
      <c r="J56" s="202"/>
      <c r="K56" s="200"/>
    </row>
    <row r="57" spans="2:11" customFormat="1" ht="15" customHeight="1">
      <c r="B57" s="199"/>
      <c r="C57" s="323" t="s">
        <v>3817</v>
      </c>
      <c r="D57" s="323"/>
      <c r="E57" s="323"/>
      <c r="F57" s="323"/>
      <c r="G57" s="323"/>
      <c r="H57" s="323"/>
      <c r="I57" s="323"/>
      <c r="J57" s="323"/>
      <c r="K57" s="200"/>
    </row>
    <row r="58" spans="2:11" customFormat="1" ht="15" customHeight="1">
      <c r="B58" s="199"/>
      <c r="C58" s="204"/>
      <c r="D58" s="323" t="s">
        <v>3818</v>
      </c>
      <c r="E58" s="323"/>
      <c r="F58" s="323"/>
      <c r="G58" s="323"/>
      <c r="H58" s="323"/>
      <c r="I58" s="323"/>
      <c r="J58" s="323"/>
      <c r="K58" s="200"/>
    </row>
    <row r="59" spans="2:11" customFormat="1" ht="15" customHeight="1">
      <c r="B59" s="199"/>
      <c r="C59" s="204"/>
      <c r="D59" s="323" t="s">
        <v>3819</v>
      </c>
      <c r="E59" s="323"/>
      <c r="F59" s="323"/>
      <c r="G59" s="323"/>
      <c r="H59" s="323"/>
      <c r="I59" s="323"/>
      <c r="J59" s="323"/>
      <c r="K59" s="200"/>
    </row>
    <row r="60" spans="2:11" customFormat="1" ht="15" customHeight="1">
      <c r="B60" s="199"/>
      <c r="C60" s="204"/>
      <c r="D60" s="323" t="s">
        <v>3820</v>
      </c>
      <c r="E60" s="323"/>
      <c r="F60" s="323"/>
      <c r="G60" s="323"/>
      <c r="H60" s="323"/>
      <c r="I60" s="323"/>
      <c r="J60" s="323"/>
      <c r="K60" s="200"/>
    </row>
    <row r="61" spans="2:11" customFormat="1" ht="15" customHeight="1">
      <c r="B61" s="199"/>
      <c r="C61" s="204"/>
      <c r="D61" s="323" t="s">
        <v>3821</v>
      </c>
      <c r="E61" s="323"/>
      <c r="F61" s="323"/>
      <c r="G61" s="323"/>
      <c r="H61" s="323"/>
      <c r="I61" s="323"/>
      <c r="J61" s="323"/>
      <c r="K61" s="200"/>
    </row>
    <row r="62" spans="2:11" customFormat="1" ht="15" customHeight="1">
      <c r="B62" s="199"/>
      <c r="C62" s="204"/>
      <c r="D62" s="326" t="s">
        <v>3822</v>
      </c>
      <c r="E62" s="326"/>
      <c r="F62" s="326"/>
      <c r="G62" s="326"/>
      <c r="H62" s="326"/>
      <c r="I62" s="326"/>
      <c r="J62" s="326"/>
      <c r="K62" s="200"/>
    </row>
    <row r="63" spans="2:11" customFormat="1" ht="15" customHeight="1">
      <c r="B63" s="199"/>
      <c r="C63" s="204"/>
      <c r="D63" s="323" t="s">
        <v>3823</v>
      </c>
      <c r="E63" s="323"/>
      <c r="F63" s="323"/>
      <c r="G63" s="323"/>
      <c r="H63" s="323"/>
      <c r="I63" s="323"/>
      <c r="J63" s="323"/>
      <c r="K63" s="200"/>
    </row>
    <row r="64" spans="2:11" customFormat="1" ht="12.75" customHeight="1">
      <c r="B64" s="199"/>
      <c r="C64" s="204"/>
      <c r="D64" s="204"/>
      <c r="E64" s="207"/>
      <c r="F64" s="204"/>
      <c r="G64" s="204"/>
      <c r="H64" s="204"/>
      <c r="I64" s="204"/>
      <c r="J64" s="204"/>
      <c r="K64" s="200"/>
    </row>
    <row r="65" spans="2:11" customFormat="1" ht="15" customHeight="1">
      <c r="B65" s="199"/>
      <c r="C65" s="204"/>
      <c r="D65" s="323" t="s">
        <v>3824</v>
      </c>
      <c r="E65" s="323"/>
      <c r="F65" s="323"/>
      <c r="G65" s="323"/>
      <c r="H65" s="323"/>
      <c r="I65" s="323"/>
      <c r="J65" s="323"/>
      <c r="K65" s="200"/>
    </row>
    <row r="66" spans="2:11" customFormat="1" ht="15" customHeight="1">
      <c r="B66" s="199"/>
      <c r="C66" s="204"/>
      <c r="D66" s="326" t="s">
        <v>3825</v>
      </c>
      <c r="E66" s="326"/>
      <c r="F66" s="326"/>
      <c r="G66" s="326"/>
      <c r="H66" s="326"/>
      <c r="I66" s="326"/>
      <c r="J66" s="326"/>
      <c r="K66" s="200"/>
    </row>
    <row r="67" spans="2:11" customFormat="1" ht="15" customHeight="1">
      <c r="B67" s="199"/>
      <c r="C67" s="204"/>
      <c r="D67" s="323" t="s">
        <v>3826</v>
      </c>
      <c r="E67" s="323"/>
      <c r="F67" s="323"/>
      <c r="G67" s="323"/>
      <c r="H67" s="323"/>
      <c r="I67" s="323"/>
      <c r="J67" s="323"/>
      <c r="K67" s="200"/>
    </row>
    <row r="68" spans="2:11" customFormat="1" ht="15" customHeight="1">
      <c r="B68" s="199"/>
      <c r="C68" s="204"/>
      <c r="D68" s="323" t="s">
        <v>3827</v>
      </c>
      <c r="E68" s="323"/>
      <c r="F68" s="323"/>
      <c r="G68" s="323"/>
      <c r="H68" s="323"/>
      <c r="I68" s="323"/>
      <c r="J68" s="323"/>
      <c r="K68" s="200"/>
    </row>
    <row r="69" spans="2:11" customFormat="1" ht="15" customHeight="1">
      <c r="B69" s="199"/>
      <c r="C69" s="204"/>
      <c r="D69" s="323" t="s">
        <v>3828</v>
      </c>
      <c r="E69" s="323"/>
      <c r="F69" s="323"/>
      <c r="G69" s="323"/>
      <c r="H69" s="323"/>
      <c r="I69" s="323"/>
      <c r="J69" s="323"/>
      <c r="K69" s="200"/>
    </row>
    <row r="70" spans="2:11" customFormat="1" ht="15" customHeight="1">
      <c r="B70" s="199"/>
      <c r="C70" s="204"/>
      <c r="D70" s="323" t="s">
        <v>3829</v>
      </c>
      <c r="E70" s="323"/>
      <c r="F70" s="323"/>
      <c r="G70" s="323"/>
      <c r="H70" s="323"/>
      <c r="I70" s="323"/>
      <c r="J70" s="323"/>
      <c r="K70" s="200"/>
    </row>
    <row r="71" spans="2:11" customFormat="1" ht="12.75" customHeight="1">
      <c r="B71" s="208"/>
      <c r="C71" s="209"/>
      <c r="D71" s="209"/>
      <c r="E71" s="209"/>
      <c r="F71" s="209"/>
      <c r="G71" s="209"/>
      <c r="H71" s="209"/>
      <c r="I71" s="209"/>
      <c r="J71" s="209"/>
      <c r="K71" s="210"/>
    </row>
    <row r="72" spans="2:11" customFormat="1" ht="18.75" customHeight="1">
      <c r="B72" s="211"/>
      <c r="C72" s="211"/>
      <c r="D72" s="211"/>
      <c r="E72" s="211"/>
      <c r="F72" s="211"/>
      <c r="G72" s="211"/>
      <c r="H72" s="211"/>
      <c r="I72" s="211"/>
      <c r="J72" s="211"/>
      <c r="K72" s="212"/>
    </row>
    <row r="73" spans="2:11" customFormat="1" ht="18.75" customHeight="1">
      <c r="B73" s="212"/>
      <c r="C73" s="212"/>
      <c r="D73" s="212"/>
      <c r="E73" s="212"/>
      <c r="F73" s="212"/>
      <c r="G73" s="212"/>
      <c r="H73" s="212"/>
      <c r="I73" s="212"/>
      <c r="J73" s="212"/>
      <c r="K73" s="212"/>
    </row>
    <row r="74" spans="2:11" customFormat="1" ht="7.5" customHeight="1">
      <c r="B74" s="213"/>
      <c r="C74" s="214"/>
      <c r="D74" s="214"/>
      <c r="E74" s="214"/>
      <c r="F74" s="214"/>
      <c r="G74" s="214"/>
      <c r="H74" s="214"/>
      <c r="I74" s="214"/>
      <c r="J74" s="214"/>
      <c r="K74" s="215"/>
    </row>
    <row r="75" spans="2:11" customFormat="1" ht="45" customHeight="1">
      <c r="B75" s="216"/>
      <c r="C75" s="327" t="s">
        <v>3830</v>
      </c>
      <c r="D75" s="327"/>
      <c r="E75" s="327"/>
      <c r="F75" s="327"/>
      <c r="G75" s="327"/>
      <c r="H75" s="327"/>
      <c r="I75" s="327"/>
      <c r="J75" s="327"/>
      <c r="K75" s="217"/>
    </row>
    <row r="76" spans="2:11" customFormat="1" ht="17.25" customHeight="1">
      <c r="B76" s="216"/>
      <c r="C76" s="218" t="s">
        <v>3831</v>
      </c>
      <c r="D76" s="218"/>
      <c r="E76" s="218"/>
      <c r="F76" s="218" t="s">
        <v>3832</v>
      </c>
      <c r="G76" s="219"/>
      <c r="H76" s="218" t="s">
        <v>55</v>
      </c>
      <c r="I76" s="218" t="s">
        <v>58</v>
      </c>
      <c r="J76" s="218" t="s">
        <v>3833</v>
      </c>
      <c r="K76" s="217"/>
    </row>
    <row r="77" spans="2:11" customFormat="1" ht="17.25" customHeight="1">
      <c r="B77" s="216"/>
      <c r="C77" s="220" t="s">
        <v>3834</v>
      </c>
      <c r="D77" s="220"/>
      <c r="E77" s="220"/>
      <c r="F77" s="221" t="s">
        <v>3835</v>
      </c>
      <c r="G77" s="222"/>
      <c r="H77" s="220"/>
      <c r="I77" s="220"/>
      <c r="J77" s="220" t="s">
        <v>3836</v>
      </c>
      <c r="K77" s="217"/>
    </row>
    <row r="78" spans="2:11" customFormat="1" ht="5.25" customHeight="1">
      <c r="B78" s="216"/>
      <c r="C78" s="223"/>
      <c r="D78" s="223"/>
      <c r="E78" s="223"/>
      <c r="F78" s="223"/>
      <c r="G78" s="224"/>
      <c r="H78" s="223"/>
      <c r="I78" s="223"/>
      <c r="J78" s="223"/>
      <c r="K78" s="217"/>
    </row>
    <row r="79" spans="2:11" customFormat="1" ht="15" customHeight="1">
      <c r="B79" s="216"/>
      <c r="C79" s="205" t="s">
        <v>54</v>
      </c>
      <c r="D79" s="225"/>
      <c r="E79" s="225"/>
      <c r="F79" s="226" t="s">
        <v>3837</v>
      </c>
      <c r="G79" s="227"/>
      <c r="H79" s="205" t="s">
        <v>3838</v>
      </c>
      <c r="I79" s="205" t="s">
        <v>3839</v>
      </c>
      <c r="J79" s="205">
        <v>20</v>
      </c>
      <c r="K79" s="217"/>
    </row>
    <row r="80" spans="2:11" customFormat="1" ht="15" customHeight="1">
      <c r="B80" s="216"/>
      <c r="C80" s="205" t="s">
        <v>3840</v>
      </c>
      <c r="D80" s="205"/>
      <c r="E80" s="205"/>
      <c r="F80" s="226" t="s">
        <v>3837</v>
      </c>
      <c r="G80" s="227"/>
      <c r="H80" s="205" t="s">
        <v>3841</v>
      </c>
      <c r="I80" s="205" t="s">
        <v>3839</v>
      </c>
      <c r="J80" s="205">
        <v>120</v>
      </c>
      <c r="K80" s="217"/>
    </row>
    <row r="81" spans="2:11" customFormat="1" ht="15" customHeight="1">
      <c r="B81" s="228"/>
      <c r="C81" s="205" t="s">
        <v>3842</v>
      </c>
      <c r="D81" s="205"/>
      <c r="E81" s="205"/>
      <c r="F81" s="226" t="s">
        <v>3843</v>
      </c>
      <c r="G81" s="227"/>
      <c r="H81" s="205" t="s">
        <v>3844</v>
      </c>
      <c r="I81" s="205" t="s">
        <v>3839</v>
      </c>
      <c r="J81" s="205">
        <v>50</v>
      </c>
      <c r="K81" s="217"/>
    </row>
    <row r="82" spans="2:11" customFormat="1" ht="15" customHeight="1">
      <c r="B82" s="228"/>
      <c r="C82" s="205" t="s">
        <v>3845</v>
      </c>
      <c r="D82" s="205"/>
      <c r="E82" s="205"/>
      <c r="F82" s="226" t="s">
        <v>3837</v>
      </c>
      <c r="G82" s="227"/>
      <c r="H82" s="205" t="s">
        <v>3846</v>
      </c>
      <c r="I82" s="205" t="s">
        <v>3847</v>
      </c>
      <c r="J82" s="205"/>
      <c r="K82" s="217"/>
    </row>
    <row r="83" spans="2:11" customFormat="1" ht="15" customHeight="1">
      <c r="B83" s="228"/>
      <c r="C83" s="205" t="s">
        <v>3848</v>
      </c>
      <c r="D83" s="205"/>
      <c r="E83" s="205"/>
      <c r="F83" s="226" t="s">
        <v>3843</v>
      </c>
      <c r="G83" s="205"/>
      <c r="H83" s="205" t="s">
        <v>3849</v>
      </c>
      <c r="I83" s="205" t="s">
        <v>3839</v>
      </c>
      <c r="J83" s="205">
        <v>15</v>
      </c>
      <c r="K83" s="217"/>
    </row>
    <row r="84" spans="2:11" customFormat="1" ht="15" customHeight="1">
      <c r="B84" s="228"/>
      <c r="C84" s="205" t="s">
        <v>3850</v>
      </c>
      <c r="D84" s="205"/>
      <c r="E84" s="205"/>
      <c r="F84" s="226" t="s">
        <v>3843</v>
      </c>
      <c r="G84" s="205"/>
      <c r="H84" s="205" t="s">
        <v>3851</v>
      </c>
      <c r="I84" s="205" t="s">
        <v>3839</v>
      </c>
      <c r="J84" s="205">
        <v>15</v>
      </c>
      <c r="K84" s="217"/>
    </row>
    <row r="85" spans="2:11" customFormat="1" ht="15" customHeight="1">
      <c r="B85" s="228"/>
      <c r="C85" s="205" t="s">
        <v>3852</v>
      </c>
      <c r="D85" s="205"/>
      <c r="E85" s="205"/>
      <c r="F85" s="226" t="s">
        <v>3843</v>
      </c>
      <c r="G85" s="205"/>
      <c r="H85" s="205" t="s">
        <v>3853</v>
      </c>
      <c r="I85" s="205" t="s">
        <v>3839</v>
      </c>
      <c r="J85" s="205">
        <v>20</v>
      </c>
      <c r="K85" s="217"/>
    </row>
    <row r="86" spans="2:11" customFormat="1" ht="15" customHeight="1">
      <c r="B86" s="228"/>
      <c r="C86" s="205" t="s">
        <v>3854</v>
      </c>
      <c r="D86" s="205"/>
      <c r="E86" s="205"/>
      <c r="F86" s="226" t="s">
        <v>3843</v>
      </c>
      <c r="G86" s="205"/>
      <c r="H86" s="205" t="s">
        <v>3855</v>
      </c>
      <c r="I86" s="205" t="s">
        <v>3839</v>
      </c>
      <c r="J86" s="205">
        <v>20</v>
      </c>
      <c r="K86" s="217"/>
    </row>
    <row r="87" spans="2:11" customFormat="1" ht="15" customHeight="1">
      <c r="B87" s="228"/>
      <c r="C87" s="205" t="s">
        <v>3856</v>
      </c>
      <c r="D87" s="205"/>
      <c r="E87" s="205"/>
      <c r="F87" s="226" t="s">
        <v>3843</v>
      </c>
      <c r="G87" s="227"/>
      <c r="H87" s="205" t="s">
        <v>3857</v>
      </c>
      <c r="I87" s="205" t="s">
        <v>3839</v>
      </c>
      <c r="J87" s="205">
        <v>50</v>
      </c>
      <c r="K87" s="217"/>
    </row>
    <row r="88" spans="2:11" customFormat="1" ht="15" customHeight="1">
      <c r="B88" s="228"/>
      <c r="C88" s="205" t="s">
        <v>3858</v>
      </c>
      <c r="D88" s="205"/>
      <c r="E88" s="205"/>
      <c r="F88" s="226" t="s">
        <v>3843</v>
      </c>
      <c r="G88" s="227"/>
      <c r="H88" s="205" t="s">
        <v>3859</v>
      </c>
      <c r="I88" s="205" t="s">
        <v>3839</v>
      </c>
      <c r="J88" s="205">
        <v>20</v>
      </c>
      <c r="K88" s="217"/>
    </row>
    <row r="89" spans="2:11" customFormat="1" ht="15" customHeight="1">
      <c r="B89" s="228"/>
      <c r="C89" s="205" t="s">
        <v>3860</v>
      </c>
      <c r="D89" s="205"/>
      <c r="E89" s="205"/>
      <c r="F89" s="226" t="s">
        <v>3843</v>
      </c>
      <c r="G89" s="227"/>
      <c r="H89" s="205" t="s">
        <v>3861</v>
      </c>
      <c r="I89" s="205" t="s">
        <v>3839</v>
      </c>
      <c r="J89" s="205">
        <v>20</v>
      </c>
      <c r="K89" s="217"/>
    </row>
    <row r="90" spans="2:11" customFormat="1" ht="15" customHeight="1">
      <c r="B90" s="228"/>
      <c r="C90" s="205" t="s">
        <v>3862</v>
      </c>
      <c r="D90" s="205"/>
      <c r="E90" s="205"/>
      <c r="F90" s="226" t="s">
        <v>3843</v>
      </c>
      <c r="G90" s="227"/>
      <c r="H90" s="205" t="s">
        <v>3863</v>
      </c>
      <c r="I90" s="205" t="s">
        <v>3839</v>
      </c>
      <c r="J90" s="205">
        <v>50</v>
      </c>
      <c r="K90" s="217"/>
    </row>
    <row r="91" spans="2:11" customFormat="1" ht="15" customHeight="1">
      <c r="B91" s="228"/>
      <c r="C91" s="205" t="s">
        <v>3864</v>
      </c>
      <c r="D91" s="205"/>
      <c r="E91" s="205"/>
      <c r="F91" s="226" t="s">
        <v>3843</v>
      </c>
      <c r="G91" s="227"/>
      <c r="H91" s="205" t="s">
        <v>3864</v>
      </c>
      <c r="I91" s="205" t="s">
        <v>3839</v>
      </c>
      <c r="J91" s="205">
        <v>50</v>
      </c>
      <c r="K91" s="217"/>
    </row>
    <row r="92" spans="2:11" customFormat="1" ht="15" customHeight="1">
      <c r="B92" s="228"/>
      <c r="C92" s="205" t="s">
        <v>3865</v>
      </c>
      <c r="D92" s="205"/>
      <c r="E92" s="205"/>
      <c r="F92" s="226" t="s">
        <v>3843</v>
      </c>
      <c r="G92" s="227"/>
      <c r="H92" s="205" t="s">
        <v>3866</v>
      </c>
      <c r="I92" s="205" t="s">
        <v>3839</v>
      </c>
      <c r="J92" s="205">
        <v>255</v>
      </c>
      <c r="K92" s="217"/>
    </row>
    <row r="93" spans="2:11" customFormat="1" ht="15" customHeight="1">
      <c r="B93" s="228"/>
      <c r="C93" s="205" t="s">
        <v>3867</v>
      </c>
      <c r="D93" s="205"/>
      <c r="E93" s="205"/>
      <c r="F93" s="226" t="s">
        <v>3837</v>
      </c>
      <c r="G93" s="227"/>
      <c r="H93" s="205" t="s">
        <v>3868</v>
      </c>
      <c r="I93" s="205" t="s">
        <v>3869</v>
      </c>
      <c r="J93" s="205"/>
      <c r="K93" s="217"/>
    </row>
    <row r="94" spans="2:11" customFormat="1" ht="15" customHeight="1">
      <c r="B94" s="228"/>
      <c r="C94" s="205" t="s">
        <v>3870</v>
      </c>
      <c r="D94" s="205"/>
      <c r="E94" s="205"/>
      <c r="F94" s="226" t="s">
        <v>3837</v>
      </c>
      <c r="G94" s="227"/>
      <c r="H94" s="205" t="s">
        <v>3871</v>
      </c>
      <c r="I94" s="205" t="s">
        <v>3872</v>
      </c>
      <c r="J94" s="205"/>
      <c r="K94" s="217"/>
    </row>
    <row r="95" spans="2:11" customFormat="1" ht="15" customHeight="1">
      <c r="B95" s="228"/>
      <c r="C95" s="205" t="s">
        <v>3873</v>
      </c>
      <c r="D95" s="205"/>
      <c r="E95" s="205"/>
      <c r="F95" s="226" t="s">
        <v>3837</v>
      </c>
      <c r="G95" s="227"/>
      <c r="H95" s="205" t="s">
        <v>3873</v>
      </c>
      <c r="I95" s="205" t="s">
        <v>3872</v>
      </c>
      <c r="J95" s="205"/>
      <c r="K95" s="217"/>
    </row>
    <row r="96" spans="2:11" customFormat="1" ht="15" customHeight="1">
      <c r="B96" s="228"/>
      <c r="C96" s="205" t="s">
        <v>39</v>
      </c>
      <c r="D96" s="205"/>
      <c r="E96" s="205"/>
      <c r="F96" s="226" t="s">
        <v>3837</v>
      </c>
      <c r="G96" s="227"/>
      <c r="H96" s="205" t="s">
        <v>3874</v>
      </c>
      <c r="I96" s="205" t="s">
        <v>3872</v>
      </c>
      <c r="J96" s="205"/>
      <c r="K96" s="217"/>
    </row>
    <row r="97" spans="2:11" customFormat="1" ht="15" customHeight="1">
      <c r="B97" s="228"/>
      <c r="C97" s="205" t="s">
        <v>49</v>
      </c>
      <c r="D97" s="205"/>
      <c r="E97" s="205"/>
      <c r="F97" s="226" t="s">
        <v>3837</v>
      </c>
      <c r="G97" s="227"/>
      <c r="H97" s="205" t="s">
        <v>3875</v>
      </c>
      <c r="I97" s="205" t="s">
        <v>3872</v>
      </c>
      <c r="J97" s="205"/>
      <c r="K97" s="217"/>
    </row>
    <row r="98" spans="2:11" customFormat="1" ht="15" customHeight="1">
      <c r="B98" s="229"/>
      <c r="C98" s="230"/>
      <c r="D98" s="230"/>
      <c r="E98" s="230"/>
      <c r="F98" s="230"/>
      <c r="G98" s="230"/>
      <c r="H98" s="230"/>
      <c r="I98" s="230"/>
      <c r="J98" s="230"/>
      <c r="K98" s="231"/>
    </row>
    <row r="99" spans="2:11" customFormat="1" ht="18.75" customHeight="1">
      <c r="B99" s="232"/>
      <c r="C99" s="233"/>
      <c r="D99" s="233"/>
      <c r="E99" s="233"/>
      <c r="F99" s="233"/>
      <c r="G99" s="233"/>
      <c r="H99" s="233"/>
      <c r="I99" s="233"/>
      <c r="J99" s="233"/>
      <c r="K99" s="232"/>
    </row>
    <row r="100" spans="2:11" customFormat="1" ht="18.75" customHeight="1"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</row>
    <row r="101" spans="2:11" customFormat="1" ht="7.5" customHeight="1">
      <c r="B101" s="213"/>
      <c r="C101" s="214"/>
      <c r="D101" s="214"/>
      <c r="E101" s="214"/>
      <c r="F101" s="214"/>
      <c r="G101" s="214"/>
      <c r="H101" s="214"/>
      <c r="I101" s="214"/>
      <c r="J101" s="214"/>
      <c r="K101" s="215"/>
    </row>
    <row r="102" spans="2:11" customFormat="1" ht="45" customHeight="1">
      <c r="B102" s="216"/>
      <c r="C102" s="327" t="s">
        <v>3876</v>
      </c>
      <c r="D102" s="327"/>
      <c r="E102" s="327"/>
      <c r="F102" s="327"/>
      <c r="G102" s="327"/>
      <c r="H102" s="327"/>
      <c r="I102" s="327"/>
      <c r="J102" s="327"/>
      <c r="K102" s="217"/>
    </row>
    <row r="103" spans="2:11" customFormat="1" ht="17.25" customHeight="1">
      <c r="B103" s="216"/>
      <c r="C103" s="218" t="s">
        <v>3831</v>
      </c>
      <c r="D103" s="218"/>
      <c r="E103" s="218"/>
      <c r="F103" s="218" t="s">
        <v>3832</v>
      </c>
      <c r="G103" s="219"/>
      <c r="H103" s="218" t="s">
        <v>55</v>
      </c>
      <c r="I103" s="218" t="s">
        <v>58</v>
      </c>
      <c r="J103" s="218" t="s">
        <v>3833</v>
      </c>
      <c r="K103" s="217"/>
    </row>
    <row r="104" spans="2:11" customFormat="1" ht="17.25" customHeight="1">
      <c r="B104" s="216"/>
      <c r="C104" s="220" t="s">
        <v>3834</v>
      </c>
      <c r="D104" s="220"/>
      <c r="E104" s="220"/>
      <c r="F104" s="221" t="s">
        <v>3835</v>
      </c>
      <c r="G104" s="222"/>
      <c r="H104" s="220"/>
      <c r="I104" s="220"/>
      <c r="J104" s="220" t="s">
        <v>3836</v>
      </c>
      <c r="K104" s="217"/>
    </row>
    <row r="105" spans="2:11" customFormat="1" ht="5.25" customHeight="1">
      <c r="B105" s="216"/>
      <c r="C105" s="218"/>
      <c r="D105" s="218"/>
      <c r="E105" s="218"/>
      <c r="F105" s="218"/>
      <c r="G105" s="234"/>
      <c r="H105" s="218"/>
      <c r="I105" s="218"/>
      <c r="J105" s="218"/>
      <c r="K105" s="217"/>
    </row>
    <row r="106" spans="2:11" customFormat="1" ht="15" customHeight="1">
      <c r="B106" s="216"/>
      <c r="C106" s="205" t="s">
        <v>54</v>
      </c>
      <c r="D106" s="225"/>
      <c r="E106" s="225"/>
      <c r="F106" s="226" t="s">
        <v>3837</v>
      </c>
      <c r="G106" s="205"/>
      <c r="H106" s="205" t="s">
        <v>3877</v>
      </c>
      <c r="I106" s="205" t="s">
        <v>3839</v>
      </c>
      <c r="J106" s="205">
        <v>20</v>
      </c>
      <c r="K106" s="217"/>
    </row>
    <row r="107" spans="2:11" customFormat="1" ht="15" customHeight="1">
      <c r="B107" s="216"/>
      <c r="C107" s="205" t="s">
        <v>3840</v>
      </c>
      <c r="D107" s="205"/>
      <c r="E107" s="205"/>
      <c r="F107" s="226" t="s">
        <v>3837</v>
      </c>
      <c r="G107" s="205"/>
      <c r="H107" s="205" t="s">
        <v>3877</v>
      </c>
      <c r="I107" s="205" t="s">
        <v>3839</v>
      </c>
      <c r="J107" s="205">
        <v>120</v>
      </c>
      <c r="K107" s="217"/>
    </row>
    <row r="108" spans="2:11" customFormat="1" ht="15" customHeight="1">
      <c r="B108" s="228"/>
      <c r="C108" s="205" t="s">
        <v>3842</v>
      </c>
      <c r="D108" s="205"/>
      <c r="E108" s="205"/>
      <c r="F108" s="226" t="s">
        <v>3843</v>
      </c>
      <c r="G108" s="205"/>
      <c r="H108" s="205" t="s">
        <v>3877</v>
      </c>
      <c r="I108" s="205" t="s">
        <v>3839</v>
      </c>
      <c r="J108" s="205">
        <v>50</v>
      </c>
      <c r="K108" s="217"/>
    </row>
    <row r="109" spans="2:11" customFormat="1" ht="15" customHeight="1">
      <c r="B109" s="228"/>
      <c r="C109" s="205" t="s">
        <v>3845</v>
      </c>
      <c r="D109" s="205"/>
      <c r="E109" s="205"/>
      <c r="F109" s="226" t="s">
        <v>3837</v>
      </c>
      <c r="G109" s="205"/>
      <c r="H109" s="205" t="s">
        <v>3877</v>
      </c>
      <c r="I109" s="205" t="s">
        <v>3847</v>
      </c>
      <c r="J109" s="205"/>
      <c r="K109" s="217"/>
    </row>
    <row r="110" spans="2:11" customFormat="1" ht="15" customHeight="1">
      <c r="B110" s="228"/>
      <c r="C110" s="205" t="s">
        <v>3856</v>
      </c>
      <c r="D110" s="205"/>
      <c r="E110" s="205"/>
      <c r="F110" s="226" t="s">
        <v>3843</v>
      </c>
      <c r="G110" s="205"/>
      <c r="H110" s="205" t="s">
        <v>3877</v>
      </c>
      <c r="I110" s="205" t="s">
        <v>3839</v>
      </c>
      <c r="J110" s="205">
        <v>50</v>
      </c>
      <c r="K110" s="217"/>
    </row>
    <row r="111" spans="2:11" customFormat="1" ht="15" customHeight="1">
      <c r="B111" s="228"/>
      <c r="C111" s="205" t="s">
        <v>3864</v>
      </c>
      <c r="D111" s="205"/>
      <c r="E111" s="205"/>
      <c r="F111" s="226" t="s">
        <v>3843</v>
      </c>
      <c r="G111" s="205"/>
      <c r="H111" s="205" t="s">
        <v>3877</v>
      </c>
      <c r="I111" s="205" t="s">
        <v>3839</v>
      </c>
      <c r="J111" s="205">
        <v>50</v>
      </c>
      <c r="K111" s="217"/>
    </row>
    <row r="112" spans="2:11" customFormat="1" ht="15" customHeight="1">
      <c r="B112" s="228"/>
      <c r="C112" s="205" t="s">
        <v>3862</v>
      </c>
      <c r="D112" s="205"/>
      <c r="E112" s="205"/>
      <c r="F112" s="226" t="s">
        <v>3843</v>
      </c>
      <c r="G112" s="205"/>
      <c r="H112" s="205" t="s">
        <v>3877</v>
      </c>
      <c r="I112" s="205" t="s">
        <v>3839</v>
      </c>
      <c r="J112" s="205">
        <v>50</v>
      </c>
      <c r="K112" s="217"/>
    </row>
    <row r="113" spans="2:11" customFormat="1" ht="15" customHeight="1">
      <c r="B113" s="228"/>
      <c r="C113" s="205" t="s">
        <v>54</v>
      </c>
      <c r="D113" s="205"/>
      <c r="E113" s="205"/>
      <c r="F113" s="226" t="s">
        <v>3837</v>
      </c>
      <c r="G113" s="205"/>
      <c r="H113" s="205" t="s">
        <v>3878</v>
      </c>
      <c r="I113" s="205" t="s">
        <v>3839</v>
      </c>
      <c r="J113" s="205">
        <v>20</v>
      </c>
      <c r="K113" s="217"/>
    </row>
    <row r="114" spans="2:11" customFormat="1" ht="15" customHeight="1">
      <c r="B114" s="228"/>
      <c r="C114" s="205" t="s">
        <v>3879</v>
      </c>
      <c r="D114" s="205"/>
      <c r="E114" s="205"/>
      <c r="F114" s="226" t="s">
        <v>3837</v>
      </c>
      <c r="G114" s="205"/>
      <c r="H114" s="205" t="s">
        <v>3880</v>
      </c>
      <c r="I114" s="205" t="s">
        <v>3839</v>
      </c>
      <c r="J114" s="205">
        <v>120</v>
      </c>
      <c r="K114" s="217"/>
    </row>
    <row r="115" spans="2:11" customFormat="1" ht="15" customHeight="1">
      <c r="B115" s="228"/>
      <c r="C115" s="205" t="s">
        <v>39</v>
      </c>
      <c r="D115" s="205"/>
      <c r="E115" s="205"/>
      <c r="F115" s="226" t="s">
        <v>3837</v>
      </c>
      <c r="G115" s="205"/>
      <c r="H115" s="205" t="s">
        <v>3881</v>
      </c>
      <c r="I115" s="205" t="s">
        <v>3872</v>
      </c>
      <c r="J115" s="205"/>
      <c r="K115" s="217"/>
    </row>
    <row r="116" spans="2:11" customFormat="1" ht="15" customHeight="1">
      <c r="B116" s="228"/>
      <c r="C116" s="205" t="s">
        <v>49</v>
      </c>
      <c r="D116" s="205"/>
      <c r="E116" s="205"/>
      <c r="F116" s="226" t="s">
        <v>3837</v>
      </c>
      <c r="G116" s="205"/>
      <c r="H116" s="205" t="s">
        <v>3882</v>
      </c>
      <c r="I116" s="205" t="s">
        <v>3872</v>
      </c>
      <c r="J116" s="205"/>
      <c r="K116" s="217"/>
    </row>
    <row r="117" spans="2:11" customFormat="1" ht="15" customHeight="1">
      <c r="B117" s="228"/>
      <c r="C117" s="205" t="s">
        <v>58</v>
      </c>
      <c r="D117" s="205"/>
      <c r="E117" s="205"/>
      <c r="F117" s="226" t="s">
        <v>3837</v>
      </c>
      <c r="G117" s="205"/>
      <c r="H117" s="205" t="s">
        <v>3883</v>
      </c>
      <c r="I117" s="205" t="s">
        <v>3884</v>
      </c>
      <c r="J117" s="205"/>
      <c r="K117" s="217"/>
    </row>
    <row r="118" spans="2:11" customFormat="1" ht="15" customHeight="1">
      <c r="B118" s="229"/>
      <c r="C118" s="235"/>
      <c r="D118" s="235"/>
      <c r="E118" s="235"/>
      <c r="F118" s="235"/>
      <c r="G118" s="235"/>
      <c r="H118" s="235"/>
      <c r="I118" s="235"/>
      <c r="J118" s="235"/>
      <c r="K118" s="231"/>
    </row>
    <row r="119" spans="2:11" customFormat="1" ht="18.75" customHeight="1">
      <c r="B119" s="236"/>
      <c r="C119" s="237"/>
      <c r="D119" s="237"/>
      <c r="E119" s="237"/>
      <c r="F119" s="238"/>
      <c r="G119" s="237"/>
      <c r="H119" s="237"/>
      <c r="I119" s="237"/>
      <c r="J119" s="237"/>
      <c r="K119" s="236"/>
    </row>
    <row r="120" spans="2:11" customFormat="1" ht="18.75" customHeight="1"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</row>
    <row r="121" spans="2:11" customFormat="1" ht="7.5" customHeight="1">
      <c r="B121" s="239"/>
      <c r="C121" s="240"/>
      <c r="D121" s="240"/>
      <c r="E121" s="240"/>
      <c r="F121" s="240"/>
      <c r="G121" s="240"/>
      <c r="H121" s="240"/>
      <c r="I121" s="240"/>
      <c r="J121" s="240"/>
      <c r="K121" s="241"/>
    </row>
    <row r="122" spans="2:11" customFormat="1" ht="45" customHeight="1">
      <c r="B122" s="242"/>
      <c r="C122" s="325" t="s">
        <v>3885</v>
      </c>
      <c r="D122" s="325"/>
      <c r="E122" s="325"/>
      <c r="F122" s="325"/>
      <c r="G122" s="325"/>
      <c r="H122" s="325"/>
      <c r="I122" s="325"/>
      <c r="J122" s="325"/>
      <c r="K122" s="243"/>
    </row>
    <row r="123" spans="2:11" customFormat="1" ht="17.25" customHeight="1">
      <c r="B123" s="244"/>
      <c r="C123" s="218" t="s">
        <v>3831</v>
      </c>
      <c r="D123" s="218"/>
      <c r="E123" s="218"/>
      <c r="F123" s="218" t="s">
        <v>3832</v>
      </c>
      <c r="G123" s="219"/>
      <c r="H123" s="218" t="s">
        <v>55</v>
      </c>
      <c r="I123" s="218" t="s">
        <v>58</v>
      </c>
      <c r="J123" s="218" t="s">
        <v>3833</v>
      </c>
      <c r="K123" s="245"/>
    </row>
    <row r="124" spans="2:11" customFormat="1" ht="17.25" customHeight="1">
      <c r="B124" s="244"/>
      <c r="C124" s="220" t="s">
        <v>3834</v>
      </c>
      <c r="D124" s="220"/>
      <c r="E124" s="220"/>
      <c r="F124" s="221" t="s">
        <v>3835</v>
      </c>
      <c r="G124" s="222"/>
      <c r="H124" s="220"/>
      <c r="I124" s="220"/>
      <c r="J124" s="220" t="s">
        <v>3836</v>
      </c>
      <c r="K124" s="245"/>
    </row>
    <row r="125" spans="2:11" customFormat="1" ht="5.25" customHeight="1">
      <c r="B125" s="246"/>
      <c r="C125" s="223"/>
      <c r="D125" s="223"/>
      <c r="E125" s="223"/>
      <c r="F125" s="223"/>
      <c r="G125" s="247"/>
      <c r="H125" s="223"/>
      <c r="I125" s="223"/>
      <c r="J125" s="223"/>
      <c r="K125" s="248"/>
    </row>
    <row r="126" spans="2:11" customFormat="1" ht="15" customHeight="1">
      <c r="B126" s="246"/>
      <c r="C126" s="205" t="s">
        <v>3840</v>
      </c>
      <c r="D126" s="225"/>
      <c r="E126" s="225"/>
      <c r="F126" s="226" t="s">
        <v>3837</v>
      </c>
      <c r="G126" s="205"/>
      <c r="H126" s="205" t="s">
        <v>3877</v>
      </c>
      <c r="I126" s="205" t="s">
        <v>3839</v>
      </c>
      <c r="J126" s="205">
        <v>120</v>
      </c>
      <c r="K126" s="249"/>
    </row>
    <row r="127" spans="2:11" customFormat="1" ht="15" customHeight="1">
      <c r="B127" s="246"/>
      <c r="C127" s="205" t="s">
        <v>3886</v>
      </c>
      <c r="D127" s="205"/>
      <c r="E127" s="205"/>
      <c r="F127" s="226" t="s">
        <v>3837</v>
      </c>
      <c r="G127" s="205"/>
      <c r="H127" s="205" t="s">
        <v>3887</v>
      </c>
      <c r="I127" s="205" t="s">
        <v>3839</v>
      </c>
      <c r="J127" s="205" t="s">
        <v>3888</v>
      </c>
      <c r="K127" s="249"/>
    </row>
    <row r="128" spans="2:11" customFormat="1" ht="15" customHeight="1">
      <c r="B128" s="246"/>
      <c r="C128" s="205" t="s">
        <v>88</v>
      </c>
      <c r="D128" s="205"/>
      <c r="E128" s="205"/>
      <c r="F128" s="226" t="s">
        <v>3837</v>
      </c>
      <c r="G128" s="205"/>
      <c r="H128" s="205" t="s">
        <v>3889</v>
      </c>
      <c r="I128" s="205" t="s">
        <v>3839</v>
      </c>
      <c r="J128" s="205" t="s">
        <v>3888</v>
      </c>
      <c r="K128" s="249"/>
    </row>
    <row r="129" spans="2:11" customFormat="1" ht="15" customHeight="1">
      <c r="B129" s="246"/>
      <c r="C129" s="205" t="s">
        <v>3848</v>
      </c>
      <c r="D129" s="205"/>
      <c r="E129" s="205"/>
      <c r="F129" s="226" t="s">
        <v>3843</v>
      </c>
      <c r="G129" s="205"/>
      <c r="H129" s="205" t="s">
        <v>3849</v>
      </c>
      <c r="I129" s="205" t="s">
        <v>3839</v>
      </c>
      <c r="J129" s="205">
        <v>15</v>
      </c>
      <c r="K129" s="249"/>
    </row>
    <row r="130" spans="2:11" customFormat="1" ht="15" customHeight="1">
      <c r="B130" s="246"/>
      <c r="C130" s="205" t="s">
        <v>3850</v>
      </c>
      <c r="D130" s="205"/>
      <c r="E130" s="205"/>
      <c r="F130" s="226" t="s">
        <v>3843</v>
      </c>
      <c r="G130" s="205"/>
      <c r="H130" s="205" t="s">
        <v>3851</v>
      </c>
      <c r="I130" s="205" t="s">
        <v>3839</v>
      </c>
      <c r="J130" s="205">
        <v>15</v>
      </c>
      <c r="K130" s="249"/>
    </row>
    <row r="131" spans="2:11" customFormat="1" ht="15" customHeight="1">
      <c r="B131" s="246"/>
      <c r="C131" s="205" t="s">
        <v>3852</v>
      </c>
      <c r="D131" s="205"/>
      <c r="E131" s="205"/>
      <c r="F131" s="226" t="s">
        <v>3843</v>
      </c>
      <c r="G131" s="205"/>
      <c r="H131" s="205" t="s">
        <v>3853</v>
      </c>
      <c r="I131" s="205" t="s">
        <v>3839</v>
      </c>
      <c r="J131" s="205">
        <v>20</v>
      </c>
      <c r="K131" s="249"/>
    </row>
    <row r="132" spans="2:11" customFormat="1" ht="15" customHeight="1">
      <c r="B132" s="246"/>
      <c r="C132" s="205" t="s">
        <v>3854</v>
      </c>
      <c r="D132" s="205"/>
      <c r="E132" s="205"/>
      <c r="F132" s="226" t="s">
        <v>3843</v>
      </c>
      <c r="G132" s="205"/>
      <c r="H132" s="205" t="s">
        <v>3855</v>
      </c>
      <c r="I132" s="205" t="s">
        <v>3839</v>
      </c>
      <c r="J132" s="205">
        <v>20</v>
      </c>
      <c r="K132" s="249"/>
    </row>
    <row r="133" spans="2:11" customFormat="1" ht="15" customHeight="1">
      <c r="B133" s="246"/>
      <c r="C133" s="205" t="s">
        <v>3842</v>
      </c>
      <c r="D133" s="205"/>
      <c r="E133" s="205"/>
      <c r="F133" s="226" t="s">
        <v>3843</v>
      </c>
      <c r="G133" s="205"/>
      <c r="H133" s="205" t="s">
        <v>3877</v>
      </c>
      <c r="I133" s="205" t="s">
        <v>3839</v>
      </c>
      <c r="J133" s="205">
        <v>50</v>
      </c>
      <c r="K133" s="249"/>
    </row>
    <row r="134" spans="2:11" customFormat="1" ht="15" customHeight="1">
      <c r="B134" s="246"/>
      <c r="C134" s="205" t="s">
        <v>3856</v>
      </c>
      <c r="D134" s="205"/>
      <c r="E134" s="205"/>
      <c r="F134" s="226" t="s">
        <v>3843</v>
      </c>
      <c r="G134" s="205"/>
      <c r="H134" s="205" t="s">
        <v>3877</v>
      </c>
      <c r="I134" s="205" t="s">
        <v>3839</v>
      </c>
      <c r="J134" s="205">
        <v>50</v>
      </c>
      <c r="K134" s="249"/>
    </row>
    <row r="135" spans="2:11" customFormat="1" ht="15" customHeight="1">
      <c r="B135" s="246"/>
      <c r="C135" s="205" t="s">
        <v>3862</v>
      </c>
      <c r="D135" s="205"/>
      <c r="E135" s="205"/>
      <c r="F135" s="226" t="s">
        <v>3843</v>
      </c>
      <c r="G135" s="205"/>
      <c r="H135" s="205" t="s">
        <v>3877</v>
      </c>
      <c r="I135" s="205" t="s">
        <v>3839</v>
      </c>
      <c r="J135" s="205">
        <v>50</v>
      </c>
      <c r="K135" s="249"/>
    </row>
    <row r="136" spans="2:11" customFormat="1" ht="15" customHeight="1">
      <c r="B136" s="246"/>
      <c r="C136" s="205" t="s">
        <v>3864</v>
      </c>
      <c r="D136" s="205"/>
      <c r="E136" s="205"/>
      <c r="F136" s="226" t="s">
        <v>3843</v>
      </c>
      <c r="G136" s="205"/>
      <c r="H136" s="205" t="s">
        <v>3877</v>
      </c>
      <c r="I136" s="205" t="s">
        <v>3839</v>
      </c>
      <c r="J136" s="205">
        <v>50</v>
      </c>
      <c r="K136" s="249"/>
    </row>
    <row r="137" spans="2:11" customFormat="1" ht="15" customHeight="1">
      <c r="B137" s="246"/>
      <c r="C137" s="205" t="s">
        <v>3865</v>
      </c>
      <c r="D137" s="205"/>
      <c r="E137" s="205"/>
      <c r="F137" s="226" t="s">
        <v>3843</v>
      </c>
      <c r="G137" s="205"/>
      <c r="H137" s="205" t="s">
        <v>3890</v>
      </c>
      <c r="I137" s="205" t="s">
        <v>3839</v>
      </c>
      <c r="J137" s="205">
        <v>255</v>
      </c>
      <c r="K137" s="249"/>
    </row>
    <row r="138" spans="2:11" customFormat="1" ht="15" customHeight="1">
      <c r="B138" s="246"/>
      <c r="C138" s="205" t="s">
        <v>3867</v>
      </c>
      <c r="D138" s="205"/>
      <c r="E138" s="205"/>
      <c r="F138" s="226" t="s">
        <v>3837</v>
      </c>
      <c r="G138" s="205"/>
      <c r="H138" s="205" t="s">
        <v>3891</v>
      </c>
      <c r="I138" s="205" t="s">
        <v>3869</v>
      </c>
      <c r="J138" s="205"/>
      <c r="K138" s="249"/>
    </row>
    <row r="139" spans="2:11" customFormat="1" ht="15" customHeight="1">
      <c r="B139" s="246"/>
      <c r="C139" s="205" t="s">
        <v>3870</v>
      </c>
      <c r="D139" s="205"/>
      <c r="E139" s="205"/>
      <c r="F139" s="226" t="s">
        <v>3837</v>
      </c>
      <c r="G139" s="205"/>
      <c r="H139" s="205" t="s">
        <v>3892</v>
      </c>
      <c r="I139" s="205" t="s">
        <v>3872</v>
      </c>
      <c r="J139" s="205"/>
      <c r="K139" s="249"/>
    </row>
    <row r="140" spans="2:11" customFormat="1" ht="15" customHeight="1">
      <c r="B140" s="246"/>
      <c r="C140" s="205" t="s">
        <v>3873</v>
      </c>
      <c r="D140" s="205"/>
      <c r="E140" s="205"/>
      <c r="F140" s="226" t="s">
        <v>3837</v>
      </c>
      <c r="G140" s="205"/>
      <c r="H140" s="205" t="s">
        <v>3873</v>
      </c>
      <c r="I140" s="205" t="s">
        <v>3872</v>
      </c>
      <c r="J140" s="205"/>
      <c r="K140" s="249"/>
    </row>
    <row r="141" spans="2:11" customFormat="1" ht="15" customHeight="1">
      <c r="B141" s="246"/>
      <c r="C141" s="205" t="s">
        <v>39</v>
      </c>
      <c r="D141" s="205"/>
      <c r="E141" s="205"/>
      <c r="F141" s="226" t="s">
        <v>3837</v>
      </c>
      <c r="G141" s="205"/>
      <c r="H141" s="205" t="s">
        <v>3893</v>
      </c>
      <c r="I141" s="205" t="s">
        <v>3872</v>
      </c>
      <c r="J141" s="205"/>
      <c r="K141" s="249"/>
    </row>
    <row r="142" spans="2:11" customFormat="1" ht="15" customHeight="1">
      <c r="B142" s="246"/>
      <c r="C142" s="205" t="s">
        <v>3894</v>
      </c>
      <c r="D142" s="205"/>
      <c r="E142" s="205"/>
      <c r="F142" s="226" t="s">
        <v>3837</v>
      </c>
      <c r="G142" s="205"/>
      <c r="H142" s="205" t="s">
        <v>3895</v>
      </c>
      <c r="I142" s="205" t="s">
        <v>3872</v>
      </c>
      <c r="J142" s="205"/>
      <c r="K142" s="249"/>
    </row>
    <row r="143" spans="2:11" customFormat="1" ht="15" customHeight="1">
      <c r="B143" s="250"/>
      <c r="C143" s="251"/>
      <c r="D143" s="251"/>
      <c r="E143" s="251"/>
      <c r="F143" s="251"/>
      <c r="G143" s="251"/>
      <c r="H143" s="251"/>
      <c r="I143" s="251"/>
      <c r="J143" s="251"/>
      <c r="K143" s="252"/>
    </row>
    <row r="144" spans="2:11" customFormat="1" ht="18.75" customHeight="1">
      <c r="B144" s="237"/>
      <c r="C144" s="237"/>
      <c r="D144" s="237"/>
      <c r="E144" s="237"/>
      <c r="F144" s="238"/>
      <c r="G144" s="237"/>
      <c r="H144" s="237"/>
      <c r="I144" s="237"/>
      <c r="J144" s="237"/>
      <c r="K144" s="237"/>
    </row>
    <row r="145" spans="2:11" customFormat="1" ht="18.75" customHeight="1"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</row>
    <row r="146" spans="2:11" customFormat="1" ht="7.5" customHeight="1">
      <c r="B146" s="213"/>
      <c r="C146" s="214"/>
      <c r="D146" s="214"/>
      <c r="E146" s="214"/>
      <c r="F146" s="214"/>
      <c r="G146" s="214"/>
      <c r="H146" s="214"/>
      <c r="I146" s="214"/>
      <c r="J146" s="214"/>
      <c r="K146" s="215"/>
    </row>
    <row r="147" spans="2:11" customFormat="1" ht="45" customHeight="1">
      <c r="B147" s="216"/>
      <c r="C147" s="327" t="s">
        <v>3896</v>
      </c>
      <c r="D147" s="327"/>
      <c r="E147" s="327"/>
      <c r="F147" s="327"/>
      <c r="G147" s="327"/>
      <c r="H147" s="327"/>
      <c r="I147" s="327"/>
      <c r="J147" s="327"/>
      <c r="K147" s="217"/>
    </row>
    <row r="148" spans="2:11" customFormat="1" ht="17.25" customHeight="1">
      <c r="B148" s="216"/>
      <c r="C148" s="218" t="s">
        <v>3831</v>
      </c>
      <c r="D148" s="218"/>
      <c r="E148" s="218"/>
      <c r="F148" s="218" t="s">
        <v>3832</v>
      </c>
      <c r="G148" s="219"/>
      <c r="H148" s="218" t="s">
        <v>55</v>
      </c>
      <c r="I148" s="218" t="s">
        <v>58</v>
      </c>
      <c r="J148" s="218" t="s">
        <v>3833</v>
      </c>
      <c r="K148" s="217"/>
    </row>
    <row r="149" spans="2:11" customFormat="1" ht="17.25" customHeight="1">
      <c r="B149" s="216"/>
      <c r="C149" s="220" t="s">
        <v>3834</v>
      </c>
      <c r="D149" s="220"/>
      <c r="E149" s="220"/>
      <c r="F149" s="221" t="s">
        <v>3835</v>
      </c>
      <c r="G149" s="222"/>
      <c r="H149" s="220"/>
      <c r="I149" s="220"/>
      <c r="J149" s="220" t="s">
        <v>3836</v>
      </c>
      <c r="K149" s="217"/>
    </row>
    <row r="150" spans="2:11" customFormat="1" ht="5.25" customHeight="1">
      <c r="B150" s="228"/>
      <c r="C150" s="223"/>
      <c r="D150" s="223"/>
      <c r="E150" s="223"/>
      <c r="F150" s="223"/>
      <c r="G150" s="224"/>
      <c r="H150" s="223"/>
      <c r="I150" s="223"/>
      <c r="J150" s="223"/>
      <c r="K150" s="249"/>
    </row>
    <row r="151" spans="2:11" customFormat="1" ht="15" customHeight="1">
      <c r="B151" s="228"/>
      <c r="C151" s="253" t="s">
        <v>3840</v>
      </c>
      <c r="D151" s="205"/>
      <c r="E151" s="205"/>
      <c r="F151" s="254" t="s">
        <v>3837</v>
      </c>
      <c r="G151" s="205"/>
      <c r="H151" s="253" t="s">
        <v>3877</v>
      </c>
      <c r="I151" s="253" t="s">
        <v>3839</v>
      </c>
      <c r="J151" s="253">
        <v>120</v>
      </c>
      <c r="K151" s="249"/>
    </row>
    <row r="152" spans="2:11" customFormat="1" ht="15" customHeight="1">
      <c r="B152" s="228"/>
      <c r="C152" s="253" t="s">
        <v>3886</v>
      </c>
      <c r="D152" s="205"/>
      <c r="E152" s="205"/>
      <c r="F152" s="254" t="s">
        <v>3837</v>
      </c>
      <c r="G152" s="205"/>
      <c r="H152" s="253" t="s">
        <v>3897</v>
      </c>
      <c r="I152" s="253" t="s">
        <v>3839</v>
      </c>
      <c r="J152" s="253" t="s">
        <v>3888</v>
      </c>
      <c r="K152" s="249"/>
    </row>
    <row r="153" spans="2:11" customFormat="1" ht="15" customHeight="1">
      <c r="B153" s="228"/>
      <c r="C153" s="253" t="s">
        <v>88</v>
      </c>
      <c r="D153" s="205"/>
      <c r="E153" s="205"/>
      <c r="F153" s="254" t="s">
        <v>3837</v>
      </c>
      <c r="G153" s="205"/>
      <c r="H153" s="253" t="s">
        <v>3898</v>
      </c>
      <c r="I153" s="253" t="s">
        <v>3839</v>
      </c>
      <c r="J153" s="253" t="s">
        <v>3888</v>
      </c>
      <c r="K153" s="249"/>
    </row>
    <row r="154" spans="2:11" customFormat="1" ht="15" customHeight="1">
      <c r="B154" s="228"/>
      <c r="C154" s="253" t="s">
        <v>3842</v>
      </c>
      <c r="D154" s="205"/>
      <c r="E154" s="205"/>
      <c r="F154" s="254" t="s">
        <v>3843</v>
      </c>
      <c r="G154" s="205"/>
      <c r="H154" s="253" t="s">
        <v>3877</v>
      </c>
      <c r="I154" s="253" t="s">
        <v>3839</v>
      </c>
      <c r="J154" s="253">
        <v>50</v>
      </c>
      <c r="K154" s="249"/>
    </row>
    <row r="155" spans="2:11" customFormat="1" ht="15" customHeight="1">
      <c r="B155" s="228"/>
      <c r="C155" s="253" t="s">
        <v>3845</v>
      </c>
      <c r="D155" s="205"/>
      <c r="E155" s="205"/>
      <c r="F155" s="254" t="s">
        <v>3837</v>
      </c>
      <c r="G155" s="205"/>
      <c r="H155" s="253" t="s">
        <v>3877</v>
      </c>
      <c r="I155" s="253" t="s">
        <v>3847</v>
      </c>
      <c r="J155" s="253"/>
      <c r="K155" s="249"/>
    </row>
    <row r="156" spans="2:11" customFormat="1" ht="15" customHeight="1">
      <c r="B156" s="228"/>
      <c r="C156" s="253" t="s">
        <v>3856</v>
      </c>
      <c r="D156" s="205"/>
      <c r="E156" s="205"/>
      <c r="F156" s="254" t="s">
        <v>3843</v>
      </c>
      <c r="G156" s="205"/>
      <c r="H156" s="253" t="s">
        <v>3877</v>
      </c>
      <c r="I156" s="253" t="s">
        <v>3839</v>
      </c>
      <c r="J156" s="253">
        <v>50</v>
      </c>
      <c r="K156" s="249"/>
    </row>
    <row r="157" spans="2:11" customFormat="1" ht="15" customHeight="1">
      <c r="B157" s="228"/>
      <c r="C157" s="253" t="s">
        <v>3864</v>
      </c>
      <c r="D157" s="205"/>
      <c r="E157" s="205"/>
      <c r="F157" s="254" t="s">
        <v>3843</v>
      </c>
      <c r="G157" s="205"/>
      <c r="H157" s="253" t="s">
        <v>3877</v>
      </c>
      <c r="I157" s="253" t="s">
        <v>3839</v>
      </c>
      <c r="J157" s="253">
        <v>50</v>
      </c>
      <c r="K157" s="249"/>
    </row>
    <row r="158" spans="2:11" customFormat="1" ht="15" customHeight="1">
      <c r="B158" s="228"/>
      <c r="C158" s="253" t="s">
        <v>3862</v>
      </c>
      <c r="D158" s="205"/>
      <c r="E158" s="205"/>
      <c r="F158" s="254" t="s">
        <v>3843</v>
      </c>
      <c r="G158" s="205"/>
      <c r="H158" s="253" t="s">
        <v>3877</v>
      </c>
      <c r="I158" s="253" t="s">
        <v>3839</v>
      </c>
      <c r="J158" s="253">
        <v>50</v>
      </c>
      <c r="K158" s="249"/>
    </row>
    <row r="159" spans="2:11" customFormat="1" ht="15" customHeight="1">
      <c r="B159" s="228"/>
      <c r="C159" s="253" t="s">
        <v>120</v>
      </c>
      <c r="D159" s="205"/>
      <c r="E159" s="205"/>
      <c r="F159" s="254" t="s">
        <v>3837</v>
      </c>
      <c r="G159" s="205"/>
      <c r="H159" s="253" t="s">
        <v>3899</v>
      </c>
      <c r="I159" s="253" t="s">
        <v>3839</v>
      </c>
      <c r="J159" s="253" t="s">
        <v>3900</v>
      </c>
      <c r="K159" s="249"/>
    </row>
    <row r="160" spans="2:11" customFormat="1" ht="15" customHeight="1">
      <c r="B160" s="228"/>
      <c r="C160" s="253" t="s">
        <v>3901</v>
      </c>
      <c r="D160" s="205"/>
      <c r="E160" s="205"/>
      <c r="F160" s="254" t="s">
        <v>3837</v>
      </c>
      <c r="G160" s="205"/>
      <c r="H160" s="253" t="s">
        <v>3902</v>
      </c>
      <c r="I160" s="253" t="s">
        <v>3872</v>
      </c>
      <c r="J160" s="253"/>
      <c r="K160" s="249"/>
    </row>
    <row r="161" spans="2:11" customFormat="1" ht="15" customHeight="1">
      <c r="B161" s="255"/>
      <c r="C161" s="235"/>
      <c r="D161" s="235"/>
      <c r="E161" s="235"/>
      <c r="F161" s="235"/>
      <c r="G161" s="235"/>
      <c r="H161" s="235"/>
      <c r="I161" s="235"/>
      <c r="J161" s="235"/>
      <c r="K161" s="256"/>
    </row>
    <row r="162" spans="2:11" customFormat="1" ht="18.75" customHeight="1">
      <c r="B162" s="237"/>
      <c r="C162" s="247"/>
      <c r="D162" s="247"/>
      <c r="E162" s="247"/>
      <c r="F162" s="257"/>
      <c r="G162" s="247"/>
      <c r="H162" s="247"/>
      <c r="I162" s="247"/>
      <c r="J162" s="247"/>
      <c r="K162" s="237"/>
    </row>
    <row r="163" spans="2:11" customFormat="1" ht="18.75" customHeight="1"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</row>
    <row r="164" spans="2:11" customFormat="1" ht="7.5" customHeight="1">
      <c r="B164" s="194"/>
      <c r="C164" s="195"/>
      <c r="D164" s="195"/>
      <c r="E164" s="195"/>
      <c r="F164" s="195"/>
      <c r="G164" s="195"/>
      <c r="H164" s="195"/>
      <c r="I164" s="195"/>
      <c r="J164" s="195"/>
      <c r="K164" s="196"/>
    </row>
    <row r="165" spans="2:11" customFormat="1" ht="45" customHeight="1">
      <c r="B165" s="197"/>
      <c r="C165" s="325" t="s">
        <v>3903</v>
      </c>
      <c r="D165" s="325"/>
      <c r="E165" s="325"/>
      <c r="F165" s="325"/>
      <c r="G165" s="325"/>
      <c r="H165" s="325"/>
      <c r="I165" s="325"/>
      <c r="J165" s="325"/>
      <c r="K165" s="198"/>
    </row>
    <row r="166" spans="2:11" customFormat="1" ht="17.25" customHeight="1">
      <c r="B166" s="197"/>
      <c r="C166" s="218" t="s">
        <v>3831</v>
      </c>
      <c r="D166" s="218"/>
      <c r="E166" s="218"/>
      <c r="F166" s="218" t="s">
        <v>3832</v>
      </c>
      <c r="G166" s="258"/>
      <c r="H166" s="259" t="s">
        <v>55</v>
      </c>
      <c r="I166" s="259" t="s">
        <v>58</v>
      </c>
      <c r="J166" s="218" t="s">
        <v>3833</v>
      </c>
      <c r="K166" s="198"/>
    </row>
    <row r="167" spans="2:11" customFormat="1" ht="17.25" customHeight="1">
      <c r="B167" s="199"/>
      <c r="C167" s="220" t="s">
        <v>3834</v>
      </c>
      <c r="D167" s="220"/>
      <c r="E167" s="220"/>
      <c r="F167" s="221" t="s">
        <v>3835</v>
      </c>
      <c r="G167" s="260"/>
      <c r="H167" s="261"/>
      <c r="I167" s="261"/>
      <c r="J167" s="220" t="s">
        <v>3836</v>
      </c>
      <c r="K167" s="200"/>
    </row>
    <row r="168" spans="2:11" customFormat="1" ht="5.25" customHeight="1">
      <c r="B168" s="228"/>
      <c r="C168" s="223"/>
      <c r="D168" s="223"/>
      <c r="E168" s="223"/>
      <c r="F168" s="223"/>
      <c r="G168" s="224"/>
      <c r="H168" s="223"/>
      <c r="I168" s="223"/>
      <c r="J168" s="223"/>
      <c r="K168" s="249"/>
    </row>
    <row r="169" spans="2:11" customFormat="1" ht="15" customHeight="1">
      <c r="B169" s="228"/>
      <c r="C169" s="205" t="s">
        <v>3840</v>
      </c>
      <c r="D169" s="205"/>
      <c r="E169" s="205"/>
      <c r="F169" s="226" t="s">
        <v>3837</v>
      </c>
      <c r="G169" s="205"/>
      <c r="H169" s="205" t="s">
        <v>3877</v>
      </c>
      <c r="I169" s="205" t="s">
        <v>3839</v>
      </c>
      <c r="J169" s="205">
        <v>120</v>
      </c>
      <c r="K169" s="249"/>
    </row>
    <row r="170" spans="2:11" customFormat="1" ht="15" customHeight="1">
      <c r="B170" s="228"/>
      <c r="C170" s="205" t="s">
        <v>3886</v>
      </c>
      <c r="D170" s="205"/>
      <c r="E170" s="205"/>
      <c r="F170" s="226" t="s">
        <v>3837</v>
      </c>
      <c r="G170" s="205"/>
      <c r="H170" s="205" t="s">
        <v>3887</v>
      </c>
      <c r="I170" s="205" t="s">
        <v>3839</v>
      </c>
      <c r="J170" s="205" t="s">
        <v>3888</v>
      </c>
      <c r="K170" s="249"/>
    </row>
    <row r="171" spans="2:11" customFormat="1" ht="15" customHeight="1">
      <c r="B171" s="228"/>
      <c r="C171" s="205" t="s">
        <v>88</v>
      </c>
      <c r="D171" s="205"/>
      <c r="E171" s="205"/>
      <c r="F171" s="226" t="s">
        <v>3837</v>
      </c>
      <c r="G171" s="205"/>
      <c r="H171" s="205" t="s">
        <v>3904</v>
      </c>
      <c r="I171" s="205" t="s">
        <v>3839</v>
      </c>
      <c r="J171" s="205" t="s">
        <v>3888</v>
      </c>
      <c r="K171" s="249"/>
    </row>
    <row r="172" spans="2:11" customFormat="1" ht="15" customHeight="1">
      <c r="B172" s="228"/>
      <c r="C172" s="205" t="s">
        <v>3842</v>
      </c>
      <c r="D172" s="205"/>
      <c r="E172" s="205"/>
      <c r="F172" s="226" t="s">
        <v>3843</v>
      </c>
      <c r="G172" s="205"/>
      <c r="H172" s="205" t="s">
        <v>3904</v>
      </c>
      <c r="I172" s="205" t="s">
        <v>3839</v>
      </c>
      <c r="J172" s="205">
        <v>50</v>
      </c>
      <c r="K172" s="249"/>
    </row>
    <row r="173" spans="2:11" customFormat="1" ht="15" customHeight="1">
      <c r="B173" s="228"/>
      <c r="C173" s="205" t="s">
        <v>3845</v>
      </c>
      <c r="D173" s="205"/>
      <c r="E173" s="205"/>
      <c r="F173" s="226" t="s">
        <v>3837</v>
      </c>
      <c r="G173" s="205"/>
      <c r="H173" s="205" t="s">
        <v>3904</v>
      </c>
      <c r="I173" s="205" t="s">
        <v>3847</v>
      </c>
      <c r="J173" s="205"/>
      <c r="K173" s="249"/>
    </row>
    <row r="174" spans="2:11" customFormat="1" ht="15" customHeight="1">
      <c r="B174" s="228"/>
      <c r="C174" s="205" t="s">
        <v>3856</v>
      </c>
      <c r="D174" s="205"/>
      <c r="E174" s="205"/>
      <c r="F174" s="226" t="s">
        <v>3843</v>
      </c>
      <c r="G174" s="205"/>
      <c r="H174" s="205" t="s">
        <v>3904</v>
      </c>
      <c r="I174" s="205" t="s">
        <v>3839</v>
      </c>
      <c r="J174" s="205">
        <v>50</v>
      </c>
      <c r="K174" s="249"/>
    </row>
    <row r="175" spans="2:11" customFormat="1" ht="15" customHeight="1">
      <c r="B175" s="228"/>
      <c r="C175" s="205" t="s">
        <v>3864</v>
      </c>
      <c r="D175" s="205"/>
      <c r="E175" s="205"/>
      <c r="F175" s="226" t="s">
        <v>3843</v>
      </c>
      <c r="G175" s="205"/>
      <c r="H175" s="205" t="s">
        <v>3904</v>
      </c>
      <c r="I175" s="205" t="s">
        <v>3839</v>
      </c>
      <c r="J175" s="205">
        <v>50</v>
      </c>
      <c r="K175" s="249"/>
    </row>
    <row r="176" spans="2:11" customFormat="1" ht="15" customHeight="1">
      <c r="B176" s="228"/>
      <c r="C176" s="205" t="s">
        <v>3862</v>
      </c>
      <c r="D176" s="205"/>
      <c r="E176" s="205"/>
      <c r="F176" s="226" t="s">
        <v>3843</v>
      </c>
      <c r="G176" s="205"/>
      <c r="H176" s="205" t="s">
        <v>3904</v>
      </c>
      <c r="I176" s="205" t="s">
        <v>3839</v>
      </c>
      <c r="J176" s="205">
        <v>50</v>
      </c>
      <c r="K176" s="249"/>
    </row>
    <row r="177" spans="2:11" customFormat="1" ht="15" customHeight="1">
      <c r="B177" s="228"/>
      <c r="C177" s="205" t="s">
        <v>127</v>
      </c>
      <c r="D177" s="205"/>
      <c r="E177" s="205"/>
      <c r="F177" s="226" t="s">
        <v>3837</v>
      </c>
      <c r="G177" s="205"/>
      <c r="H177" s="205" t="s">
        <v>3905</v>
      </c>
      <c r="I177" s="205" t="s">
        <v>3906</v>
      </c>
      <c r="J177" s="205"/>
      <c r="K177" s="249"/>
    </row>
    <row r="178" spans="2:11" customFormat="1" ht="15" customHeight="1">
      <c r="B178" s="228"/>
      <c r="C178" s="205" t="s">
        <v>58</v>
      </c>
      <c r="D178" s="205"/>
      <c r="E178" s="205"/>
      <c r="F178" s="226" t="s">
        <v>3837</v>
      </c>
      <c r="G178" s="205"/>
      <c r="H178" s="205" t="s">
        <v>3907</v>
      </c>
      <c r="I178" s="205" t="s">
        <v>3908</v>
      </c>
      <c r="J178" s="205">
        <v>1</v>
      </c>
      <c r="K178" s="249"/>
    </row>
    <row r="179" spans="2:11" customFormat="1" ht="15" customHeight="1">
      <c r="B179" s="228"/>
      <c r="C179" s="205" t="s">
        <v>54</v>
      </c>
      <c r="D179" s="205"/>
      <c r="E179" s="205"/>
      <c r="F179" s="226" t="s">
        <v>3837</v>
      </c>
      <c r="G179" s="205"/>
      <c r="H179" s="205" t="s">
        <v>3909</v>
      </c>
      <c r="I179" s="205" t="s">
        <v>3839</v>
      </c>
      <c r="J179" s="205">
        <v>20</v>
      </c>
      <c r="K179" s="249"/>
    </row>
    <row r="180" spans="2:11" customFormat="1" ht="15" customHeight="1">
      <c r="B180" s="228"/>
      <c r="C180" s="205" t="s">
        <v>55</v>
      </c>
      <c r="D180" s="205"/>
      <c r="E180" s="205"/>
      <c r="F180" s="226" t="s">
        <v>3837</v>
      </c>
      <c r="G180" s="205"/>
      <c r="H180" s="205" t="s">
        <v>3910</v>
      </c>
      <c r="I180" s="205" t="s">
        <v>3839</v>
      </c>
      <c r="J180" s="205">
        <v>255</v>
      </c>
      <c r="K180" s="249"/>
    </row>
    <row r="181" spans="2:11" customFormat="1" ht="15" customHeight="1">
      <c r="B181" s="228"/>
      <c r="C181" s="205" t="s">
        <v>128</v>
      </c>
      <c r="D181" s="205"/>
      <c r="E181" s="205"/>
      <c r="F181" s="226" t="s">
        <v>3837</v>
      </c>
      <c r="G181" s="205"/>
      <c r="H181" s="205" t="s">
        <v>3801</v>
      </c>
      <c r="I181" s="205" t="s">
        <v>3839</v>
      </c>
      <c r="J181" s="205">
        <v>10</v>
      </c>
      <c r="K181" s="249"/>
    </row>
    <row r="182" spans="2:11" customFormat="1" ht="15" customHeight="1">
      <c r="B182" s="228"/>
      <c r="C182" s="205" t="s">
        <v>129</v>
      </c>
      <c r="D182" s="205"/>
      <c r="E182" s="205"/>
      <c r="F182" s="226" t="s">
        <v>3837</v>
      </c>
      <c r="G182" s="205"/>
      <c r="H182" s="205" t="s">
        <v>3911</v>
      </c>
      <c r="I182" s="205" t="s">
        <v>3872</v>
      </c>
      <c r="J182" s="205"/>
      <c r="K182" s="249"/>
    </row>
    <row r="183" spans="2:11" customFormat="1" ht="15" customHeight="1">
      <c r="B183" s="228"/>
      <c r="C183" s="205" t="s">
        <v>3912</v>
      </c>
      <c r="D183" s="205"/>
      <c r="E183" s="205"/>
      <c r="F183" s="226" t="s">
        <v>3837</v>
      </c>
      <c r="G183" s="205"/>
      <c r="H183" s="205" t="s">
        <v>3913</v>
      </c>
      <c r="I183" s="205" t="s">
        <v>3872</v>
      </c>
      <c r="J183" s="205"/>
      <c r="K183" s="249"/>
    </row>
    <row r="184" spans="2:11" customFormat="1" ht="15" customHeight="1">
      <c r="B184" s="228"/>
      <c r="C184" s="205" t="s">
        <v>3901</v>
      </c>
      <c r="D184" s="205"/>
      <c r="E184" s="205"/>
      <c r="F184" s="226" t="s">
        <v>3837</v>
      </c>
      <c r="G184" s="205"/>
      <c r="H184" s="205" t="s">
        <v>3914</v>
      </c>
      <c r="I184" s="205" t="s">
        <v>3872</v>
      </c>
      <c r="J184" s="205"/>
      <c r="K184" s="249"/>
    </row>
    <row r="185" spans="2:11" customFormat="1" ht="15" customHeight="1">
      <c r="B185" s="228"/>
      <c r="C185" s="205" t="s">
        <v>131</v>
      </c>
      <c r="D185" s="205"/>
      <c r="E185" s="205"/>
      <c r="F185" s="226" t="s">
        <v>3843</v>
      </c>
      <c r="G185" s="205"/>
      <c r="H185" s="205" t="s">
        <v>3915</v>
      </c>
      <c r="I185" s="205" t="s">
        <v>3839</v>
      </c>
      <c r="J185" s="205">
        <v>50</v>
      </c>
      <c r="K185" s="249"/>
    </row>
    <row r="186" spans="2:11" customFormat="1" ht="15" customHeight="1">
      <c r="B186" s="228"/>
      <c r="C186" s="205" t="s">
        <v>3916</v>
      </c>
      <c r="D186" s="205"/>
      <c r="E186" s="205"/>
      <c r="F186" s="226" t="s">
        <v>3843</v>
      </c>
      <c r="G186" s="205"/>
      <c r="H186" s="205" t="s">
        <v>3917</v>
      </c>
      <c r="I186" s="205" t="s">
        <v>3918</v>
      </c>
      <c r="J186" s="205"/>
      <c r="K186" s="249"/>
    </row>
    <row r="187" spans="2:11" customFormat="1" ht="15" customHeight="1">
      <c r="B187" s="228"/>
      <c r="C187" s="205" t="s">
        <v>3919</v>
      </c>
      <c r="D187" s="205"/>
      <c r="E187" s="205"/>
      <c r="F187" s="226" t="s">
        <v>3843</v>
      </c>
      <c r="G187" s="205"/>
      <c r="H187" s="205" t="s">
        <v>3920</v>
      </c>
      <c r="I187" s="205" t="s">
        <v>3918</v>
      </c>
      <c r="J187" s="205"/>
      <c r="K187" s="249"/>
    </row>
    <row r="188" spans="2:11" customFormat="1" ht="15" customHeight="1">
      <c r="B188" s="228"/>
      <c r="C188" s="205" t="s">
        <v>3921</v>
      </c>
      <c r="D188" s="205"/>
      <c r="E188" s="205"/>
      <c r="F188" s="226" t="s">
        <v>3843</v>
      </c>
      <c r="G188" s="205"/>
      <c r="H188" s="205" t="s">
        <v>3922</v>
      </c>
      <c r="I188" s="205" t="s">
        <v>3918</v>
      </c>
      <c r="J188" s="205"/>
      <c r="K188" s="249"/>
    </row>
    <row r="189" spans="2:11" customFormat="1" ht="15" customHeight="1">
      <c r="B189" s="228"/>
      <c r="C189" s="262" t="s">
        <v>3923</v>
      </c>
      <c r="D189" s="205"/>
      <c r="E189" s="205"/>
      <c r="F189" s="226" t="s">
        <v>3843</v>
      </c>
      <c r="G189" s="205"/>
      <c r="H189" s="205" t="s">
        <v>3924</v>
      </c>
      <c r="I189" s="205" t="s">
        <v>3925</v>
      </c>
      <c r="J189" s="263" t="s">
        <v>3926</v>
      </c>
      <c r="K189" s="249"/>
    </row>
    <row r="190" spans="2:11" customFormat="1" ht="15" customHeight="1">
      <c r="B190" s="264"/>
      <c r="C190" s="265" t="s">
        <v>3927</v>
      </c>
      <c r="D190" s="266"/>
      <c r="E190" s="266"/>
      <c r="F190" s="267" t="s">
        <v>3843</v>
      </c>
      <c r="G190" s="266"/>
      <c r="H190" s="266" t="s">
        <v>3928</v>
      </c>
      <c r="I190" s="266" t="s">
        <v>3925</v>
      </c>
      <c r="J190" s="268" t="s">
        <v>3926</v>
      </c>
      <c r="K190" s="269"/>
    </row>
    <row r="191" spans="2:11" customFormat="1" ht="15" customHeight="1">
      <c r="B191" s="228"/>
      <c r="C191" s="262" t="s">
        <v>43</v>
      </c>
      <c r="D191" s="205"/>
      <c r="E191" s="205"/>
      <c r="F191" s="226" t="s">
        <v>3837</v>
      </c>
      <c r="G191" s="205"/>
      <c r="H191" s="202" t="s">
        <v>3929</v>
      </c>
      <c r="I191" s="205" t="s">
        <v>3930</v>
      </c>
      <c r="J191" s="205"/>
      <c r="K191" s="249"/>
    </row>
    <row r="192" spans="2:11" customFormat="1" ht="15" customHeight="1">
      <c r="B192" s="228"/>
      <c r="C192" s="262" t="s">
        <v>3931</v>
      </c>
      <c r="D192" s="205"/>
      <c r="E192" s="205"/>
      <c r="F192" s="226" t="s">
        <v>3837</v>
      </c>
      <c r="G192" s="205"/>
      <c r="H192" s="205" t="s">
        <v>3932</v>
      </c>
      <c r="I192" s="205" t="s">
        <v>3872</v>
      </c>
      <c r="J192" s="205"/>
      <c r="K192" s="249"/>
    </row>
    <row r="193" spans="2:11" customFormat="1" ht="15" customHeight="1">
      <c r="B193" s="228"/>
      <c r="C193" s="262" t="s">
        <v>3933</v>
      </c>
      <c r="D193" s="205"/>
      <c r="E193" s="205"/>
      <c r="F193" s="226" t="s">
        <v>3837</v>
      </c>
      <c r="G193" s="205"/>
      <c r="H193" s="205" t="s">
        <v>3934</v>
      </c>
      <c r="I193" s="205" t="s">
        <v>3872</v>
      </c>
      <c r="J193" s="205"/>
      <c r="K193" s="249"/>
    </row>
    <row r="194" spans="2:11" customFormat="1" ht="15" customHeight="1">
      <c r="B194" s="228"/>
      <c r="C194" s="262" t="s">
        <v>3935</v>
      </c>
      <c r="D194" s="205"/>
      <c r="E194" s="205"/>
      <c r="F194" s="226" t="s">
        <v>3843</v>
      </c>
      <c r="G194" s="205"/>
      <c r="H194" s="205" t="s">
        <v>3936</v>
      </c>
      <c r="I194" s="205" t="s">
        <v>3872</v>
      </c>
      <c r="J194" s="205"/>
      <c r="K194" s="249"/>
    </row>
    <row r="195" spans="2:11" customFormat="1" ht="15" customHeight="1">
      <c r="B195" s="255"/>
      <c r="C195" s="270"/>
      <c r="D195" s="235"/>
      <c r="E195" s="235"/>
      <c r="F195" s="235"/>
      <c r="G195" s="235"/>
      <c r="H195" s="235"/>
      <c r="I195" s="235"/>
      <c r="J195" s="235"/>
      <c r="K195" s="256"/>
    </row>
    <row r="196" spans="2:11" customFormat="1" ht="18.75" customHeight="1">
      <c r="B196" s="237"/>
      <c r="C196" s="247"/>
      <c r="D196" s="247"/>
      <c r="E196" s="247"/>
      <c r="F196" s="257"/>
      <c r="G196" s="247"/>
      <c r="H196" s="247"/>
      <c r="I196" s="247"/>
      <c r="J196" s="247"/>
      <c r="K196" s="237"/>
    </row>
    <row r="197" spans="2:11" customFormat="1" ht="18.75" customHeight="1">
      <c r="B197" s="237"/>
      <c r="C197" s="247"/>
      <c r="D197" s="247"/>
      <c r="E197" s="247"/>
      <c r="F197" s="257"/>
      <c r="G197" s="247"/>
      <c r="H197" s="247"/>
      <c r="I197" s="247"/>
      <c r="J197" s="247"/>
      <c r="K197" s="237"/>
    </row>
    <row r="198" spans="2:11" customFormat="1" ht="18.75" customHeight="1"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</row>
    <row r="199" spans="2:11" customFormat="1" ht="13.5">
      <c r="B199" s="194"/>
      <c r="C199" s="195"/>
      <c r="D199" s="195"/>
      <c r="E199" s="195"/>
      <c r="F199" s="195"/>
      <c r="G199" s="195"/>
      <c r="H199" s="195"/>
      <c r="I199" s="195"/>
      <c r="J199" s="195"/>
      <c r="K199" s="196"/>
    </row>
    <row r="200" spans="2:11" customFormat="1" ht="21">
      <c r="B200" s="197"/>
      <c r="C200" s="325" t="s">
        <v>3937</v>
      </c>
      <c r="D200" s="325"/>
      <c r="E200" s="325"/>
      <c r="F200" s="325"/>
      <c r="G200" s="325"/>
      <c r="H200" s="325"/>
      <c r="I200" s="325"/>
      <c r="J200" s="325"/>
      <c r="K200" s="198"/>
    </row>
    <row r="201" spans="2:11" customFormat="1" ht="25.5" customHeight="1">
      <c r="B201" s="197"/>
      <c r="C201" s="271" t="s">
        <v>3938</v>
      </c>
      <c r="D201" s="271"/>
      <c r="E201" s="271"/>
      <c r="F201" s="271" t="s">
        <v>3939</v>
      </c>
      <c r="G201" s="272"/>
      <c r="H201" s="328" t="s">
        <v>3940</v>
      </c>
      <c r="I201" s="328"/>
      <c r="J201" s="328"/>
      <c r="K201" s="198"/>
    </row>
    <row r="202" spans="2:11" customFormat="1" ht="5.25" customHeight="1">
      <c r="B202" s="228"/>
      <c r="C202" s="223"/>
      <c r="D202" s="223"/>
      <c r="E202" s="223"/>
      <c r="F202" s="223"/>
      <c r="G202" s="247"/>
      <c r="H202" s="223"/>
      <c r="I202" s="223"/>
      <c r="J202" s="223"/>
      <c r="K202" s="249"/>
    </row>
    <row r="203" spans="2:11" customFormat="1" ht="15" customHeight="1">
      <c r="B203" s="228"/>
      <c r="C203" s="205" t="s">
        <v>3930</v>
      </c>
      <c r="D203" s="205"/>
      <c r="E203" s="205"/>
      <c r="F203" s="226" t="s">
        <v>44</v>
      </c>
      <c r="G203" s="205"/>
      <c r="H203" s="329" t="s">
        <v>3941</v>
      </c>
      <c r="I203" s="329"/>
      <c r="J203" s="329"/>
      <c r="K203" s="249"/>
    </row>
    <row r="204" spans="2:11" customFormat="1" ht="15" customHeight="1">
      <c r="B204" s="228"/>
      <c r="C204" s="205"/>
      <c r="D204" s="205"/>
      <c r="E204" s="205"/>
      <c r="F204" s="226" t="s">
        <v>45</v>
      </c>
      <c r="G204" s="205"/>
      <c r="H204" s="329" t="s">
        <v>3942</v>
      </c>
      <c r="I204" s="329"/>
      <c r="J204" s="329"/>
      <c r="K204" s="249"/>
    </row>
    <row r="205" spans="2:11" customFormat="1" ht="15" customHeight="1">
      <c r="B205" s="228"/>
      <c r="C205" s="205"/>
      <c r="D205" s="205"/>
      <c r="E205" s="205"/>
      <c r="F205" s="226" t="s">
        <v>48</v>
      </c>
      <c r="G205" s="205"/>
      <c r="H205" s="329" t="s">
        <v>3943</v>
      </c>
      <c r="I205" s="329"/>
      <c r="J205" s="329"/>
      <c r="K205" s="249"/>
    </row>
    <row r="206" spans="2:11" customFormat="1" ht="15" customHeight="1">
      <c r="B206" s="228"/>
      <c r="C206" s="205"/>
      <c r="D206" s="205"/>
      <c r="E206" s="205"/>
      <c r="F206" s="226" t="s">
        <v>46</v>
      </c>
      <c r="G206" s="205"/>
      <c r="H206" s="329" t="s">
        <v>3944</v>
      </c>
      <c r="I206" s="329"/>
      <c r="J206" s="329"/>
      <c r="K206" s="249"/>
    </row>
    <row r="207" spans="2:11" customFormat="1" ht="15" customHeight="1">
      <c r="B207" s="228"/>
      <c r="C207" s="205"/>
      <c r="D207" s="205"/>
      <c r="E207" s="205"/>
      <c r="F207" s="226" t="s">
        <v>47</v>
      </c>
      <c r="G207" s="205"/>
      <c r="H207" s="329" t="s">
        <v>3945</v>
      </c>
      <c r="I207" s="329"/>
      <c r="J207" s="329"/>
      <c r="K207" s="249"/>
    </row>
    <row r="208" spans="2:11" customFormat="1" ht="15" customHeight="1">
      <c r="B208" s="228"/>
      <c r="C208" s="205"/>
      <c r="D208" s="205"/>
      <c r="E208" s="205"/>
      <c r="F208" s="226"/>
      <c r="G208" s="205"/>
      <c r="H208" s="205"/>
      <c r="I208" s="205"/>
      <c r="J208" s="205"/>
      <c r="K208" s="249"/>
    </row>
    <row r="209" spans="2:11" customFormat="1" ht="15" customHeight="1">
      <c r="B209" s="228"/>
      <c r="C209" s="205" t="s">
        <v>3884</v>
      </c>
      <c r="D209" s="205"/>
      <c r="E209" s="205"/>
      <c r="F209" s="226" t="s">
        <v>80</v>
      </c>
      <c r="G209" s="205"/>
      <c r="H209" s="329" t="s">
        <v>3946</v>
      </c>
      <c r="I209" s="329"/>
      <c r="J209" s="329"/>
      <c r="K209" s="249"/>
    </row>
    <row r="210" spans="2:11" customFormat="1" ht="15" customHeight="1">
      <c r="B210" s="228"/>
      <c r="C210" s="205"/>
      <c r="D210" s="205"/>
      <c r="E210" s="205"/>
      <c r="F210" s="226" t="s">
        <v>3782</v>
      </c>
      <c r="G210" s="205"/>
      <c r="H210" s="329" t="s">
        <v>3783</v>
      </c>
      <c r="I210" s="329"/>
      <c r="J210" s="329"/>
      <c r="K210" s="249"/>
    </row>
    <row r="211" spans="2:11" customFormat="1" ht="15" customHeight="1">
      <c r="B211" s="228"/>
      <c r="C211" s="205"/>
      <c r="D211" s="205"/>
      <c r="E211" s="205"/>
      <c r="F211" s="226" t="s">
        <v>3780</v>
      </c>
      <c r="G211" s="205"/>
      <c r="H211" s="329" t="s">
        <v>3947</v>
      </c>
      <c r="I211" s="329"/>
      <c r="J211" s="329"/>
      <c r="K211" s="249"/>
    </row>
    <row r="212" spans="2:11" customFormat="1" ht="15" customHeight="1">
      <c r="B212" s="273"/>
      <c r="C212" s="205"/>
      <c r="D212" s="205"/>
      <c r="E212" s="205"/>
      <c r="F212" s="226" t="s">
        <v>113</v>
      </c>
      <c r="G212" s="262"/>
      <c r="H212" s="330" t="s">
        <v>114</v>
      </c>
      <c r="I212" s="330"/>
      <c r="J212" s="330"/>
      <c r="K212" s="274"/>
    </row>
    <row r="213" spans="2:11" customFormat="1" ht="15" customHeight="1">
      <c r="B213" s="273"/>
      <c r="C213" s="205"/>
      <c r="D213" s="205"/>
      <c r="E213" s="205"/>
      <c r="F213" s="226" t="s">
        <v>3784</v>
      </c>
      <c r="G213" s="262"/>
      <c r="H213" s="330" t="s">
        <v>3756</v>
      </c>
      <c r="I213" s="330"/>
      <c r="J213" s="330"/>
      <c r="K213" s="274"/>
    </row>
    <row r="214" spans="2:11" customFormat="1" ht="15" customHeight="1">
      <c r="B214" s="273"/>
      <c r="C214" s="205"/>
      <c r="D214" s="205"/>
      <c r="E214" s="205"/>
      <c r="F214" s="226"/>
      <c r="G214" s="262"/>
      <c r="H214" s="253"/>
      <c r="I214" s="253"/>
      <c r="J214" s="253"/>
      <c r="K214" s="274"/>
    </row>
    <row r="215" spans="2:11" customFormat="1" ht="15" customHeight="1">
      <c r="B215" s="273"/>
      <c r="C215" s="205" t="s">
        <v>3908</v>
      </c>
      <c r="D215" s="205"/>
      <c r="E215" s="205"/>
      <c r="F215" s="226">
        <v>1</v>
      </c>
      <c r="G215" s="262"/>
      <c r="H215" s="330" t="s">
        <v>3948</v>
      </c>
      <c r="I215" s="330"/>
      <c r="J215" s="330"/>
      <c r="K215" s="274"/>
    </row>
    <row r="216" spans="2:11" customFormat="1" ht="15" customHeight="1">
      <c r="B216" s="273"/>
      <c r="C216" s="205"/>
      <c r="D216" s="205"/>
      <c r="E216" s="205"/>
      <c r="F216" s="226">
        <v>2</v>
      </c>
      <c r="G216" s="262"/>
      <c r="H216" s="330" t="s">
        <v>3949</v>
      </c>
      <c r="I216" s="330"/>
      <c r="J216" s="330"/>
      <c r="K216" s="274"/>
    </row>
    <row r="217" spans="2:11" customFormat="1" ht="15" customHeight="1">
      <c r="B217" s="273"/>
      <c r="C217" s="205"/>
      <c r="D217" s="205"/>
      <c r="E217" s="205"/>
      <c r="F217" s="226">
        <v>3</v>
      </c>
      <c r="G217" s="262"/>
      <c r="H217" s="330" t="s">
        <v>3950</v>
      </c>
      <c r="I217" s="330"/>
      <c r="J217" s="330"/>
      <c r="K217" s="274"/>
    </row>
    <row r="218" spans="2:11" customFormat="1" ht="15" customHeight="1">
      <c r="B218" s="273"/>
      <c r="C218" s="205"/>
      <c r="D218" s="205"/>
      <c r="E218" s="205"/>
      <c r="F218" s="226">
        <v>4</v>
      </c>
      <c r="G218" s="262"/>
      <c r="H218" s="330" t="s">
        <v>3951</v>
      </c>
      <c r="I218" s="330"/>
      <c r="J218" s="330"/>
      <c r="K218" s="274"/>
    </row>
    <row r="219" spans="2:11" customFormat="1" ht="12.75" customHeight="1">
      <c r="B219" s="275"/>
      <c r="C219" s="276"/>
      <c r="D219" s="276"/>
      <c r="E219" s="276"/>
      <c r="F219" s="276"/>
      <c r="G219" s="276"/>
      <c r="H219" s="276"/>
      <c r="I219" s="276"/>
      <c r="J219" s="276"/>
      <c r="K219" s="27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118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ROUND(J82,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ROUND((SUM(BE82:BE102)),  2)</f>
        <v>0</v>
      </c>
      <c r="I33" s="93">
        <v>0.21</v>
      </c>
      <c r="J33" s="83">
        <f>ROUND(((SUM(BE82:BE102))*I33),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ROUND((SUM(BF82:BF102)),  2)</f>
        <v>0</v>
      </c>
      <c r="I34" s="93">
        <v>0.12</v>
      </c>
      <c r="J34" s="83">
        <f>ROUND(((SUM(BF82:BF102))*I34),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ROUND((SUM(BG82:BG102)),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ROUND((SUM(BH82:BH102)),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ROUND((SUM(BI82:BI102)),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1 - Rekonstrukce vodovodní přípojky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J82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123</v>
      </c>
      <c r="E60" s="105"/>
      <c r="F60" s="105"/>
      <c r="G60" s="105"/>
      <c r="H60" s="105"/>
      <c r="I60" s="105"/>
      <c r="J60" s="106">
        <f>J83</f>
        <v>0</v>
      </c>
      <c r="L60" s="103"/>
    </row>
    <row r="61" spans="2:47" s="8" customFormat="1" ht="24.95" customHeight="1">
      <c r="B61" s="103"/>
      <c r="D61" s="104" t="s">
        <v>124</v>
      </c>
      <c r="E61" s="105"/>
      <c r="F61" s="105"/>
      <c r="G61" s="105"/>
      <c r="H61" s="105"/>
      <c r="I61" s="105"/>
      <c r="J61" s="106">
        <f>J84</f>
        <v>0</v>
      </c>
      <c r="L61" s="103"/>
    </row>
    <row r="62" spans="2:47" s="8" customFormat="1" ht="24.95" customHeight="1">
      <c r="B62" s="103"/>
      <c r="D62" s="104" t="s">
        <v>125</v>
      </c>
      <c r="E62" s="105"/>
      <c r="F62" s="105"/>
      <c r="G62" s="105"/>
      <c r="H62" s="105"/>
      <c r="I62" s="105"/>
      <c r="J62" s="106">
        <f>J92</f>
        <v>0</v>
      </c>
      <c r="L62" s="103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126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16.5" customHeight="1">
      <c r="B72" s="32"/>
      <c r="E72" s="319" t="str">
        <f>E7</f>
        <v>Rekonstrukce budovy bývalé pošty na byty, Český Rudolec</v>
      </c>
      <c r="F72" s="320"/>
      <c r="G72" s="320"/>
      <c r="H72" s="320"/>
      <c r="L72" s="32"/>
    </row>
    <row r="73" spans="2:12" s="1" customFormat="1" ht="12" customHeight="1">
      <c r="B73" s="32"/>
      <c r="C73" s="27" t="s">
        <v>117</v>
      </c>
      <c r="L73" s="32"/>
    </row>
    <row r="74" spans="2:12" s="1" customFormat="1" ht="16.5" customHeight="1">
      <c r="B74" s="32"/>
      <c r="E74" s="283" t="str">
        <f>E9</f>
        <v>1 - Rekonstrukce vodovodní přípojky</v>
      </c>
      <c r="F74" s="321"/>
      <c r="G74" s="321"/>
      <c r="H74" s="321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21</v>
      </c>
      <c r="F76" s="25" t="str">
        <f>F12</f>
        <v>Český Rudolec</v>
      </c>
      <c r="I76" s="27" t="s">
        <v>23</v>
      </c>
      <c r="J76" s="49" t="str">
        <f>IF(J12="","",J12)</f>
        <v>30. 9. 2024</v>
      </c>
      <c r="L76" s="32"/>
    </row>
    <row r="77" spans="2:12" s="1" customFormat="1" ht="6.95" customHeight="1">
      <c r="B77" s="32"/>
      <c r="L77" s="32"/>
    </row>
    <row r="78" spans="2:12" s="1" customFormat="1" ht="25.7" customHeight="1">
      <c r="B78" s="32"/>
      <c r="C78" s="27" t="s">
        <v>25</v>
      </c>
      <c r="F78" s="25" t="str">
        <f>E15</f>
        <v>Obec Český Rudolec</v>
      </c>
      <c r="I78" s="27" t="s">
        <v>32</v>
      </c>
      <c r="J78" s="30" t="str">
        <f>E21</f>
        <v>Agroprojekt Jihlava, spol.s.r.o.</v>
      </c>
      <c r="L78" s="32"/>
    </row>
    <row r="79" spans="2:12" s="1" customFormat="1" ht="25.7" customHeight="1">
      <c r="B79" s="32"/>
      <c r="C79" s="27" t="s">
        <v>30</v>
      </c>
      <c r="F79" s="25" t="str">
        <f>IF(E18="","",E18)</f>
        <v>Vyplň údaj</v>
      </c>
      <c r="I79" s="27" t="s">
        <v>36</v>
      </c>
      <c r="J79" s="30" t="str">
        <f>E24</f>
        <v>Agroprojekt Jihlava, spol.s.r.o.</v>
      </c>
      <c r="L79" s="32"/>
    </row>
    <row r="80" spans="2:12" s="1" customFormat="1" ht="10.35" customHeight="1">
      <c r="B80" s="32"/>
      <c r="L80" s="32"/>
    </row>
    <row r="81" spans="2:65" s="9" customFormat="1" ht="29.25" customHeight="1">
      <c r="B81" s="107"/>
      <c r="C81" s="108" t="s">
        <v>127</v>
      </c>
      <c r="D81" s="109" t="s">
        <v>58</v>
      </c>
      <c r="E81" s="109" t="s">
        <v>54</v>
      </c>
      <c r="F81" s="109" t="s">
        <v>55</v>
      </c>
      <c r="G81" s="109" t="s">
        <v>128</v>
      </c>
      <c r="H81" s="109" t="s">
        <v>129</v>
      </c>
      <c r="I81" s="109" t="s">
        <v>130</v>
      </c>
      <c r="J81" s="110" t="s">
        <v>121</v>
      </c>
      <c r="K81" s="111" t="s">
        <v>131</v>
      </c>
      <c r="L81" s="107"/>
      <c r="M81" s="56" t="s">
        <v>19</v>
      </c>
      <c r="N81" s="57" t="s">
        <v>43</v>
      </c>
      <c r="O81" s="57" t="s">
        <v>132</v>
      </c>
      <c r="P81" s="57" t="s">
        <v>133</v>
      </c>
      <c r="Q81" s="57" t="s">
        <v>134</v>
      </c>
      <c r="R81" s="57" t="s">
        <v>135</v>
      </c>
      <c r="S81" s="57" t="s">
        <v>136</v>
      </c>
      <c r="T81" s="58" t="s">
        <v>137</v>
      </c>
    </row>
    <row r="82" spans="2:65" s="1" customFormat="1" ht="22.9" customHeight="1">
      <c r="B82" s="32"/>
      <c r="C82" s="61" t="s">
        <v>138</v>
      </c>
      <c r="J82" s="112">
        <f>BK82</f>
        <v>0</v>
      </c>
      <c r="L82" s="32"/>
      <c r="M82" s="59"/>
      <c r="N82" s="50"/>
      <c r="O82" s="50"/>
      <c r="P82" s="113">
        <f>P83+P84+P92</f>
        <v>0</v>
      </c>
      <c r="Q82" s="50"/>
      <c r="R82" s="113">
        <f>R83+R84+R92</f>
        <v>0</v>
      </c>
      <c r="S82" s="50"/>
      <c r="T82" s="114">
        <f>T83+T84+T92</f>
        <v>0</v>
      </c>
      <c r="AT82" s="17" t="s">
        <v>72</v>
      </c>
      <c r="AU82" s="17" t="s">
        <v>122</v>
      </c>
      <c r="BK82" s="115">
        <f>BK83+BK84+BK92</f>
        <v>0</v>
      </c>
    </row>
    <row r="83" spans="2:65" s="10" customFormat="1" ht="25.9" customHeight="1">
      <c r="B83" s="116"/>
      <c r="D83" s="117" t="s">
        <v>72</v>
      </c>
      <c r="E83" s="118" t="s">
        <v>139</v>
      </c>
      <c r="F83" s="118" t="s">
        <v>140</v>
      </c>
      <c r="I83" s="119"/>
      <c r="J83" s="120">
        <f>BK83</f>
        <v>0</v>
      </c>
      <c r="L83" s="116"/>
      <c r="M83" s="121"/>
      <c r="P83" s="122">
        <v>0</v>
      </c>
      <c r="R83" s="122">
        <v>0</v>
      </c>
      <c r="T83" s="123">
        <v>0</v>
      </c>
      <c r="AR83" s="117" t="s">
        <v>78</v>
      </c>
      <c r="AT83" s="124" t="s">
        <v>72</v>
      </c>
      <c r="AU83" s="124" t="s">
        <v>73</v>
      </c>
      <c r="AY83" s="117" t="s">
        <v>141</v>
      </c>
      <c r="BK83" s="125">
        <v>0</v>
      </c>
    </row>
    <row r="84" spans="2:65" s="10" customFormat="1" ht="25.9" customHeight="1">
      <c r="B84" s="116"/>
      <c r="D84" s="117" t="s">
        <v>72</v>
      </c>
      <c r="E84" s="118" t="s">
        <v>142</v>
      </c>
      <c r="F84" s="118" t="s">
        <v>143</v>
      </c>
      <c r="I84" s="119"/>
      <c r="J84" s="120">
        <f>BK84</f>
        <v>0</v>
      </c>
      <c r="L84" s="116"/>
      <c r="M84" s="121"/>
      <c r="P84" s="122">
        <f>SUM(P85:P91)</f>
        <v>0</v>
      </c>
      <c r="R84" s="122">
        <f>SUM(R85:R91)</f>
        <v>0</v>
      </c>
      <c r="T84" s="123">
        <f>SUM(T85:T91)</f>
        <v>0</v>
      </c>
      <c r="AR84" s="117" t="s">
        <v>78</v>
      </c>
      <c r="AT84" s="124" t="s">
        <v>72</v>
      </c>
      <c r="AU84" s="124" t="s">
        <v>73</v>
      </c>
      <c r="AY84" s="117" t="s">
        <v>141</v>
      </c>
      <c r="BK84" s="125">
        <f>SUM(BK85:BK91)</f>
        <v>0</v>
      </c>
    </row>
    <row r="85" spans="2:65" s="1" customFormat="1" ht="16.5" customHeight="1">
      <c r="B85" s="32"/>
      <c r="C85" s="126" t="s">
        <v>78</v>
      </c>
      <c r="D85" s="126" t="s">
        <v>144</v>
      </c>
      <c r="E85" s="127" t="s">
        <v>145</v>
      </c>
      <c r="F85" s="128" t="s">
        <v>146</v>
      </c>
      <c r="G85" s="129" t="s">
        <v>147</v>
      </c>
      <c r="H85" s="130">
        <v>9</v>
      </c>
      <c r="I85" s="131"/>
      <c r="J85" s="132">
        <f t="shared" ref="J85:J91" si="0">ROUND(I85*H85,2)</f>
        <v>0</v>
      </c>
      <c r="K85" s="133"/>
      <c r="L85" s="32"/>
      <c r="M85" s="134" t="s">
        <v>19</v>
      </c>
      <c r="N85" s="135" t="s">
        <v>45</v>
      </c>
      <c r="P85" s="136">
        <f t="shared" ref="P85:P91" si="1">O85*H85</f>
        <v>0</v>
      </c>
      <c r="Q85" s="136">
        <v>0</v>
      </c>
      <c r="R85" s="136">
        <f t="shared" ref="R85:R91" si="2">Q85*H85</f>
        <v>0</v>
      </c>
      <c r="S85" s="136">
        <v>0</v>
      </c>
      <c r="T85" s="137">
        <f t="shared" ref="T85:T91" si="3">S85*H85</f>
        <v>0</v>
      </c>
      <c r="AR85" s="138" t="s">
        <v>95</v>
      </c>
      <c r="AT85" s="138" t="s">
        <v>144</v>
      </c>
      <c r="AU85" s="138" t="s">
        <v>78</v>
      </c>
      <c r="AY85" s="17" t="s">
        <v>141</v>
      </c>
      <c r="BE85" s="139">
        <f t="shared" ref="BE85:BE91" si="4">IF(N85="základní",J85,0)</f>
        <v>0</v>
      </c>
      <c r="BF85" s="139">
        <f t="shared" ref="BF85:BF91" si="5">IF(N85="snížená",J85,0)</f>
        <v>0</v>
      </c>
      <c r="BG85" s="139">
        <f t="shared" ref="BG85:BG91" si="6">IF(N85="zákl. přenesená",J85,0)</f>
        <v>0</v>
      </c>
      <c r="BH85" s="139">
        <f t="shared" ref="BH85:BH91" si="7">IF(N85="sníž. přenesená",J85,0)</f>
        <v>0</v>
      </c>
      <c r="BI85" s="139">
        <f t="shared" ref="BI85:BI91" si="8">IF(N85="nulová",J85,0)</f>
        <v>0</v>
      </c>
      <c r="BJ85" s="17" t="s">
        <v>82</v>
      </c>
      <c r="BK85" s="139">
        <f t="shared" ref="BK85:BK91" si="9">ROUND(I85*H85,2)</f>
        <v>0</v>
      </c>
      <c r="BL85" s="17" t="s">
        <v>95</v>
      </c>
      <c r="BM85" s="138" t="s">
        <v>82</v>
      </c>
    </row>
    <row r="86" spans="2:65" s="1" customFormat="1" ht="24.2" customHeight="1">
      <c r="B86" s="32"/>
      <c r="C86" s="126" t="s">
        <v>82</v>
      </c>
      <c r="D86" s="126" t="s">
        <v>144</v>
      </c>
      <c r="E86" s="127" t="s">
        <v>148</v>
      </c>
      <c r="F86" s="128" t="s">
        <v>149</v>
      </c>
      <c r="G86" s="129" t="s">
        <v>147</v>
      </c>
      <c r="H86" s="130">
        <v>2.4</v>
      </c>
      <c r="I86" s="131"/>
      <c r="J86" s="132">
        <f t="shared" si="0"/>
        <v>0</v>
      </c>
      <c r="K86" s="133"/>
      <c r="L86" s="32"/>
      <c r="M86" s="134" t="s">
        <v>19</v>
      </c>
      <c r="N86" s="135" t="s">
        <v>45</v>
      </c>
      <c r="P86" s="136">
        <f t="shared" si="1"/>
        <v>0</v>
      </c>
      <c r="Q86" s="136">
        <v>0</v>
      </c>
      <c r="R86" s="136">
        <f t="shared" si="2"/>
        <v>0</v>
      </c>
      <c r="S86" s="136">
        <v>0</v>
      </c>
      <c r="T86" s="137">
        <f t="shared" si="3"/>
        <v>0</v>
      </c>
      <c r="AR86" s="138" t="s">
        <v>95</v>
      </c>
      <c r="AT86" s="138" t="s">
        <v>144</v>
      </c>
      <c r="AU86" s="138" t="s">
        <v>78</v>
      </c>
      <c r="AY86" s="17" t="s">
        <v>141</v>
      </c>
      <c r="BE86" s="139">
        <f t="shared" si="4"/>
        <v>0</v>
      </c>
      <c r="BF86" s="139">
        <f t="shared" si="5"/>
        <v>0</v>
      </c>
      <c r="BG86" s="139">
        <f t="shared" si="6"/>
        <v>0</v>
      </c>
      <c r="BH86" s="139">
        <f t="shared" si="7"/>
        <v>0</v>
      </c>
      <c r="BI86" s="139">
        <f t="shared" si="8"/>
        <v>0</v>
      </c>
      <c r="BJ86" s="17" t="s">
        <v>82</v>
      </c>
      <c r="BK86" s="139">
        <f t="shared" si="9"/>
        <v>0</v>
      </c>
      <c r="BL86" s="17" t="s">
        <v>95</v>
      </c>
      <c r="BM86" s="138" t="s">
        <v>95</v>
      </c>
    </row>
    <row r="87" spans="2:65" s="1" customFormat="1" ht="16.5" customHeight="1">
      <c r="B87" s="32"/>
      <c r="C87" s="126" t="s">
        <v>92</v>
      </c>
      <c r="D87" s="126" t="s">
        <v>144</v>
      </c>
      <c r="E87" s="127" t="s">
        <v>150</v>
      </c>
      <c r="F87" s="128" t="s">
        <v>151</v>
      </c>
      <c r="G87" s="129" t="s">
        <v>147</v>
      </c>
      <c r="H87" s="130">
        <v>0.6</v>
      </c>
      <c r="I87" s="131"/>
      <c r="J87" s="132">
        <f t="shared" si="0"/>
        <v>0</v>
      </c>
      <c r="K87" s="133"/>
      <c r="L87" s="32"/>
      <c r="M87" s="134" t="s">
        <v>19</v>
      </c>
      <c r="N87" s="135" t="s">
        <v>45</v>
      </c>
      <c r="P87" s="136">
        <f t="shared" si="1"/>
        <v>0</v>
      </c>
      <c r="Q87" s="136">
        <v>0</v>
      </c>
      <c r="R87" s="136">
        <f t="shared" si="2"/>
        <v>0</v>
      </c>
      <c r="S87" s="136">
        <v>0</v>
      </c>
      <c r="T87" s="137">
        <f t="shared" si="3"/>
        <v>0</v>
      </c>
      <c r="AR87" s="138" t="s">
        <v>95</v>
      </c>
      <c r="AT87" s="138" t="s">
        <v>144</v>
      </c>
      <c r="AU87" s="138" t="s">
        <v>78</v>
      </c>
      <c r="AY87" s="17" t="s">
        <v>141</v>
      </c>
      <c r="BE87" s="139">
        <f t="shared" si="4"/>
        <v>0</v>
      </c>
      <c r="BF87" s="139">
        <f t="shared" si="5"/>
        <v>0</v>
      </c>
      <c r="BG87" s="139">
        <f t="shared" si="6"/>
        <v>0</v>
      </c>
      <c r="BH87" s="139">
        <f t="shared" si="7"/>
        <v>0</v>
      </c>
      <c r="BI87" s="139">
        <f t="shared" si="8"/>
        <v>0</v>
      </c>
      <c r="BJ87" s="17" t="s">
        <v>82</v>
      </c>
      <c r="BK87" s="139">
        <f t="shared" si="9"/>
        <v>0</v>
      </c>
      <c r="BL87" s="17" t="s">
        <v>95</v>
      </c>
      <c r="BM87" s="138" t="s">
        <v>152</v>
      </c>
    </row>
    <row r="88" spans="2:65" s="1" customFormat="1" ht="16.5" customHeight="1">
      <c r="B88" s="32"/>
      <c r="C88" s="126" t="s">
        <v>95</v>
      </c>
      <c r="D88" s="126" t="s">
        <v>144</v>
      </c>
      <c r="E88" s="127" t="s">
        <v>153</v>
      </c>
      <c r="F88" s="128" t="s">
        <v>154</v>
      </c>
      <c r="G88" s="129" t="s">
        <v>147</v>
      </c>
      <c r="H88" s="130">
        <v>1.8</v>
      </c>
      <c r="I88" s="131"/>
      <c r="J88" s="132">
        <f t="shared" si="0"/>
        <v>0</v>
      </c>
      <c r="K88" s="133"/>
      <c r="L88" s="32"/>
      <c r="M88" s="134" t="s">
        <v>19</v>
      </c>
      <c r="N88" s="135" t="s">
        <v>45</v>
      </c>
      <c r="P88" s="136">
        <f t="shared" si="1"/>
        <v>0</v>
      </c>
      <c r="Q88" s="136">
        <v>0</v>
      </c>
      <c r="R88" s="136">
        <f t="shared" si="2"/>
        <v>0</v>
      </c>
      <c r="S88" s="136">
        <v>0</v>
      </c>
      <c r="T88" s="137">
        <f t="shared" si="3"/>
        <v>0</v>
      </c>
      <c r="AR88" s="138" t="s">
        <v>95</v>
      </c>
      <c r="AT88" s="138" t="s">
        <v>144</v>
      </c>
      <c r="AU88" s="138" t="s">
        <v>78</v>
      </c>
      <c r="AY88" s="17" t="s">
        <v>141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7" t="s">
        <v>82</v>
      </c>
      <c r="BK88" s="139">
        <f t="shared" si="9"/>
        <v>0</v>
      </c>
      <c r="BL88" s="17" t="s">
        <v>95</v>
      </c>
      <c r="BM88" s="138" t="s">
        <v>155</v>
      </c>
    </row>
    <row r="89" spans="2:65" s="1" customFormat="1" ht="16.5" customHeight="1">
      <c r="B89" s="32"/>
      <c r="C89" s="126" t="s">
        <v>156</v>
      </c>
      <c r="D89" s="126" t="s">
        <v>144</v>
      </c>
      <c r="E89" s="127" t="s">
        <v>157</v>
      </c>
      <c r="F89" s="128" t="s">
        <v>158</v>
      </c>
      <c r="G89" s="129" t="s">
        <v>147</v>
      </c>
      <c r="H89" s="130">
        <v>6.6</v>
      </c>
      <c r="I89" s="131"/>
      <c r="J89" s="132">
        <f t="shared" si="0"/>
        <v>0</v>
      </c>
      <c r="K89" s="133"/>
      <c r="L89" s="32"/>
      <c r="M89" s="134" t="s">
        <v>19</v>
      </c>
      <c r="N89" s="135" t="s">
        <v>45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95</v>
      </c>
      <c r="AT89" s="138" t="s">
        <v>144</v>
      </c>
      <c r="AU89" s="138" t="s">
        <v>78</v>
      </c>
      <c r="AY89" s="17" t="s">
        <v>141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7" t="s">
        <v>82</v>
      </c>
      <c r="BK89" s="139">
        <f t="shared" si="9"/>
        <v>0</v>
      </c>
      <c r="BL89" s="17" t="s">
        <v>95</v>
      </c>
      <c r="BM89" s="138" t="s">
        <v>159</v>
      </c>
    </row>
    <row r="90" spans="2:65" s="1" customFormat="1" ht="24.2" customHeight="1">
      <c r="B90" s="32"/>
      <c r="C90" s="126" t="s">
        <v>152</v>
      </c>
      <c r="D90" s="126" t="s">
        <v>144</v>
      </c>
      <c r="E90" s="127" t="s">
        <v>160</v>
      </c>
      <c r="F90" s="128" t="s">
        <v>161</v>
      </c>
      <c r="G90" s="129" t="s">
        <v>162</v>
      </c>
      <c r="H90" s="130">
        <v>4</v>
      </c>
      <c r="I90" s="131"/>
      <c r="J90" s="132">
        <f t="shared" si="0"/>
        <v>0</v>
      </c>
      <c r="K90" s="133"/>
      <c r="L90" s="32"/>
      <c r="M90" s="134" t="s">
        <v>19</v>
      </c>
      <c r="N90" s="135" t="s">
        <v>45</v>
      </c>
      <c r="P90" s="136">
        <f t="shared" si="1"/>
        <v>0</v>
      </c>
      <c r="Q90" s="136">
        <v>0</v>
      </c>
      <c r="R90" s="136">
        <f t="shared" si="2"/>
        <v>0</v>
      </c>
      <c r="S90" s="136">
        <v>0</v>
      </c>
      <c r="T90" s="137">
        <f t="shared" si="3"/>
        <v>0</v>
      </c>
      <c r="AR90" s="138" t="s">
        <v>95</v>
      </c>
      <c r="AT90" s="138" t="s">
        <v>144</v>
      </c>
      <c r="AU90" s="138" t="s">
        <v>78</v>
      </c>
      <c r="AY90" s="17" t="s">
        <v>141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7" t="s">
        <v>82</v>
      </c>
      <c r="BK90" s="139">
        <f t="shared" si="9"/>
        <v>0</v>
      </c>
      <c r="BL90" s="17" t="s">
        <v>95</v>
      </c>
      <c r="BM90" s="138" t="s">
        <v>8</v>
      </c>
    </row>
    <row r="91" spans="2:65" s="1" customFormat="1" ht="21.75" customHeight="1">
      <c r="B91" s="32"/>
      <c r="C91" s="126" t="s">
        <v>163</v>
      </c>
      <c r="D91" s="126" t="s">
        <v>144</v>
      </c>
      <c r="E91" s="127" t="s">
        <v>164</v>
      </c>
      <c r="F91" s="128" t="s">
        <v>165</v>
      </c>
      <c r="G91" s="129" t="s">
        <v>162</v>
      </c>
      <c r="H91" s="130">
        <v>4</v>
      </c>
      <c r="I91" s="131"/>
      <c r="J91" s="132">
        <f t="shared" si="0"/>
        <v>0</v>
      </c>
      <c r="K91" s="133"/>
      <c r="L91" s="32"/>
      <c r="M91" s="134" t="s">
        <v>19</v>
      </c>
      <c r="N91" s="135" t="s">
        <v>45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95</v>
      </c>
      <c r="AT91" s="138" t="s">
        <v>144</v>
      </c>
      <c r="AU91" s="138" t="s">
        <v>78</v>
      </c>
      <c r="AY91" s="17" t="s">
        <v>141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7" t="s">
        <v>82</v>
      </c>
      <c r="BK91" s="139">
        <f t="shared" si="9"/>
        <v>0</v>
      </c>
      <c r="BL91" s="17" t="s">
        <v>95</v>
      </c>
      <c r="BM91" s="138" t="s">
        <v>166</v>
      </c>
    </row>
    <row r="92" spans="2:65" s="10" customFormat="1" ht="25.9" customHeight="1">
      <c r="B92" s="116"/>
      <c r="D92" s="117" t="s">
        <v>72</v>
      </c>
      <c r="E92" s="118" t="s">
        <v>167</v>
      </c>
      <c r="F92" s="118" t="s">
        <v>168</v>
      </c>
      <c r="I92" s="119"/>
      <c r="J92" s="120">
        <f>BK92</f>
        <v>0</v>
      </c>
      <c r="L92" s="116"/>
      <c r="M92" s="121"/>
      <c r="P92" s="122">
        <f>SUM(P93:P102)</f>
        <v>0</v>
      </c>
      <c r="R92" s="122">
        <f>SUM(R93:R102)</f>
        <v>0</v>
      </c>
      <c r="T92" s="123">
        <f>SUM(T93:T102)</f>
        <v>0</v>
      </c>
      <c r="AR92" s="117" t="s">
        <v>78</v>
      </c>
      <c r="AT92" s="124" t="s">
        <v>72</v>
      </c>
      <c r="AU92" s="124" t="s">
        <v>73</v>
      </c>
      <c r="AY92" s="117" t="s">
        <v>141</v>
      </c>
      <c r="BK92" s="125">
        <f>SUM(BK93:BK102)</f>
        <v>0</v>
      </c>
    </row>
    <row r="93" spans="2:65" s="1" customFormat="1" ht="24.2" customHeight="1">
      <c r="B93" s="32"/>
      <c r="C93" s="126" t="s">
        <v>155</v>
      </c>
      <c r="D93" s="126" t="s">
        <v>144</v>
      </c>
      <c r="E93" s="127" t="s">
        <v>169</v>
      </c>
      <c r="F93" s="128" t="s">
        <v>170</v>
      </c>
      <c r="G93" s="129" t="s">
        <v>171</v>
      </c>
      <c r="H93" s="130">
        <v>6</v>
      </c>
      <c r="I93" s="131"/>
      <c r="J93" s="132">
        <f t="shared" ref="J93:J102" si="10">ROUND(I93*H93,2)</f>
        <v>0</v>
      </c>
      <c r="K93" s="133"/>
      <c r="L93" s="32"/>
      <c r="M93" s="134" t="s">
        <v>19</v>
      </c>
      <c r="N93" s="135" t="s">
        <v>45</v>
      </c>
      <c r="P93" s="136">
        <f t="shared" ref="P93:P102" si="11">O93*H93</f>
        <v>0</v>
      </c>
      <c r="Q93" s="136">
        <v>0</v>
      </c>
      <c r="R93" s="136">
        <f t="shared" ref="R93:R102" si="12">Q93*H93</f>
        <v>0</v>
      </c>
      <c r="S93" s="136">
        <v>0</v>
      </c>
      <c r="T93" s="137">
        <f t="shared" ref="T93:T102" si="13">S93*H93</f>
        <v>0</v>
      </c>
      <c r="AR93" s="138" t="s">
        <v>95</v>
      </c>
      <c r="AT93" s="138" t="s">
        <v>144</v>
      </c>
      <c r="AU93" s="138" t="s">
        <v>78</v>
      </c>
      <c r="AY93" s="17" t="s">
        <v>141</v>
      </c>
      <c r="BE93" s="139">
        <f t="shared" ref="BE93:BE102" si="14">IF(N93="základní",J93,0)</f>
        <v>0</v>
      </c>
      <c r="BF93" s="139">
        <f t="shared" ref="BF93:BF102" si="15">IF(N93="snížená",J93,0)</f>
        <v>0</v>
      </c>
      <c r="BG93" s="139">
        <f t="shared" ref="BG93:BG102" si="16">IF(N93="zákl. přenesená",J93,0)</f>
        <v>0</v>
      </c>
      <c r="BH93" s="139">
        <f t="shared" ref="BH93:BH102" si="17">IF(N93="sníž. přenesená",J93,0)</f>
        <v>0</v>
      </c>
      <c r="BI93" s="139">
        <f t="shared" ref="BI93:BI102" si="18">IF(N93="nulová",J93,0)</f>
        <v>0</v>
      </c>
      <c r="BJ93" s="17" t="s">
        <v>82</v>
      </c>
      <c r="BK93" s="139">
        <f t="shared" ref="BK93:BK102" si="19">ROUND(I93*H93,2)</f>
        <v>0</v>
      </c>
      <c r="BL93" s="17" t="s">
        <v>95</v>
      </c>
      <c r="BM93" s="138" t="s">
        <v>172</v>
      </c>
    </row>
    <row r="94" spans="2:65" s="1" customFormat="1" ht="16.5" customHeight="1">
      <c r="B94" s="32"/>
      <c r="C94" s="126" t="s">
        <v>173</v>
      </c>
      <c r="D94" s="126" t="s">
        <v>144</v>
      </c>
      <c r="E94" s="127" t="s">
        <v>174</v>
      </c>
      <c r="F94" s="128" t="s">
        <v>175</v>
      </c>
      <c r="G94" s="129" t="s">
        <v>171</v>
      </c>
      <c r="H94" s="130">
        <v>6</v>
      </c>
      <c r="I94" s="131"/>
      <c r="J94" s="132">
        <f t="shared" si="10"/>
        <v>0</v>
      </c>
      <c r="K94" s="133"/>
      <c r="L94" s="32"/>
      <c r="M94" s="134" t="s">
        <v>19</v>
      </c>
      <c r="N94" s="135" t="s">
        <v>45</v>
      </c>
      <c r="P94" s="136">
        <f t="shared" si="11"/>
        <v>0</v>
      </c>
      <c r="Q94" s="136">
        <v>0</v>
      </c>
      <c r="R94" s="136">
        <f t="shared" si="12"/>
        <v>0</v>
      </c>
      <c r="S94" s="136">
        <v>0</v>
      </c>
      <c r="T94" s="137">
        <f t="shared" si="13"/>
        <v>0</v>
      </c>
      <c r="AR94" s="138" t="s">
        <v>95</v>
      </c>
      <c r="AT94" s="138" t="s">
        <v>144</v>
      </c>
      <c r="AU94" s="138" t="s">
        <v>78</v>
      </c>
      <c r="AY94" s="17" t="s">
        <v>141</v>
      </c>
      <c r="BE94" s="139">
        <f t="shared" si="14"/>
        <v>0</v>
      </c>
      <c r="BF94" s="139">
        <f t="shared" si="15"/>
        <v>0</v>
      </c>
      <c r="BG94" s="139">
        <f t="shared" si="16"/>
        <v>0</v>
      </c>
      <c r="BH94" s="139">
        <f t="shared" si="17"/>
        <v>0</v>
      </c>
      <c r="BI94" s="139">
        <f t="shared" si="18"/>
        <v>0</v>
      </c>
      <c r="BJ94" s="17" t="s">
        <v>82</v>
      </c>
      <c r="BK94" s="139">
        <f t="shared" si="19"/>
        <v>0</v>
      </c>
      <c r="BL94" s="17" t="s">
        <v>95</v>
      </c>
      <c r="BM94" s="138" t="s">
        <v>176</v>
      </c>
    </row>
    <row r="95" spans="2:65" s="1" customFormat="1" ht="16.5" customHeight="1">
      <c r="B95" s="32"/>
      <c r="C95" s="126" t="s">
        <v>159</v>
      </c>
      <c r="D95" s="126" t="s">
        <v>144</v>
      </c>
      <c r="E95" s="127" t="s">
        <v>177</v>
      </c>
      <c r="F95" s="128" t="s">
        <v>178</v>
      </c>
      <c r="G95" s="129" t="s">
        <v>171</v>
      </c>
      <c r="H95" s="130">
        <v>6</v>
      </c>
      <c r="I95" s="131"/>
      <c r="J95" s="132">
        <f t="shared" si="10"/>
        <v>0</v>
      </c>
      <c r="K95" s="133"/>
      <c r="L95" s="32"/>
      <c r="M95" s="134" t="s">
        <v>19</v>
      </c>
      <c r="N95" s="135" t="s">
        <v>45</v>
      </c>
      <c r="P95" s="136">
        <f t="shared" si="11"/>
        <v>0</v>
      </c>
      <c r="Q95" s="136">
        <v>0</v>
      </c>
      <c r="R95" s="136">
        <f t="shared" si="12"/>
        <v>0</v>
      </c>
      <c r="S95" s="136">
        <v>0</v>
      </c>
      <c r="T95" s="137">
        <f t="shared" si="13"/>
        <v>0</v>
      </c>
      <c r="AR95" s="138" t="s">
        <v>95</v>
      </c>
      <c r="AT95" s="138" t="s">
        <v>144</v>
      </c>
      <c r="AU95" s="138" t="s">
        <v>78</v>
      </c>
      <c r="AY95" s="17" t="s">
        <v>141</v>
      </c>
      <c r="BE95" s="139">
        <f t="shared" si="14"/>
        <v>0</v>
      </c>
      <c r="BF95" s="139">
        <f t="shared" si="15"/>
        <v>0</v>
      </c>
      <c r="BG95" s="139">
        <f t="shared" si="16"/>
        <v>0</v>
      </c>
      <c r="BH95" s="139">
        <f t="shared" si="17"/>
        <v>0</v>
      </c>
      <c r="BI95" s="139">
        <f t="shared" si="18"/>
        <v>0</v>
      </c>
      <c r="BJ95" s="17" t="s">
        <v>82</v>
      </c>
      <c r="BK95" s="139">
        <f t="shared" si="19"/>
        <v>0</v>
      </c>
      <c r="BL95" s="17" t="s">
        <v>95</v>
      </c>
      <c r="BM95" s="138" t="s">
        <v>179</v>
      </c>
    </row>
    <row r="96" spans="2:65" s="1" customFormat="1" ht="16.5" customHeight="1">
      <c r="B96" s="32"/>
      <c r="C96" s="126" t="s">
        <v>180</v>
      </c>
      <c r="D96" s="126" t="s">
        <v>144</v>
      </c>
      <c r="E96" s="127" t="s">
        <v>181</v>
      </c>
      <c r="F96" s="128" t="s">
        <v>182</v>
      </c>
      <c r="G96" s="129" t="s">
        <v>183</v>
      </c>
      <c r="H96" s="130">
        <v>1</v>
      </c>
      <c r="I96" s="131"/>
      <c r="J96" s="132">
        <f t="shared" si="10"/>
        <v>0</v>
      </c>
      <c r="K96" s="133"/>
      <c r="L96" s="32"/>
      <c r="M96" s="134" t="s">
        <v>19</v>
      </c>
      <c r="N96" s="135" t="s">
        <v>45</v>
      </c>
      <c r="P96" s="136">
        <f t="shared" si="11"/>
        <v>0</v>
      </c>
      <c r="Q96" s="136">
        <v>0</v>
      </c>
      <c r="R96" s="136">
        <f t="shared" si="12"/>
        <v>0</v>
      </c>
      <c r="S96" s="136">
        <v>0</v>
      </c>
      <c r="T96" s="137">
        <f t="shared" si="13"/>
        <v>0</v>
      </c>
      <c r="AR96" s="138" t="s">
        <v>95</v>
      </c>
      <c r="AT96" s="138" t="s">
        <v>144</v>
      </c>
      <c r="AU96" s="138" t="s">
        <v>78</v>
      </c>
      <c r="AY96" s="17" t="s">
        <v>141</v>
      </c>
      <c r="BE96" s="139">
        <f t="shared" si="14"/>
        <v>0</v>
      </c>
      <c r="BF96" s="139">
        <f t="shared" si="15"/>
        <v>0</v>
      </c>
      <c r="BG96" s="139">
        <f t="shared" si="16"/>
        <v>0</v>
      </c>
      <c r="BH96" s="139">
        <f t="shared" si="17"/>
        <v>0</v>
      </c>
      <c r="BI96" s="139">
        <f t="shared" si="18"/>
        <v>0</v>
      </c>
      <c r="BJ96" s="17" t="s">
        <v>82</v>
      </c>
      <c r="BK96" s="139">
        <f t="shared" si="19"/>
        <v>0</v>
      </c>
      <c r="BL96" s="17" t="s">
        <v>95</v>
      </c>
      <c r="BM96" s="138" t="s">
        <v>184</v>
      </c>
    </row>
    <row r="97" spans="2:65" s="1" customFormat="1" ht="24.2" customHeight="1">
      <c r="B97" s="32"/>
      <c r="C97" s="126" t="s">
        <v>8</v>
      </c>
      <c r="D97" s="126" t="s">
        <v>144</v>
      </c>
      <c r="E97" s="127" t="s">
        <v>185</v>
      </c>
      <c r="F97" s="128" t="s">
        <v>186</v>
      </c>
      <c r="G97" s="129" t="s">
        <v>183</v>
      </c>
      <c r="H97" s="130">
        <v>1</v>
      </c>
      <c r="I97" s="131"/>
      <c r="J97" s="132">
        <f t="shared" si="10"/>
        <v>0</v>
      </c>
      <c r="K97" s="133"/>
      <c r="L97" s="32"/>
      <c r="M97" s="134" t="s">
        <v>19</v>
      </c>
      <c r="N97" s="135" t="s">
        <v>45</v>
      </c>
      <c r="P97" s="136">
        <f t="shared" si="11"/>
        <v>0</v>
      </c>
      <c r="Q97" s="136">
        <v>0</v>
      </c>
      <c r="R97" s="136">
        <f t="shared" si="12"/>
        <v>0</v>
      </c>
      <c r="S97" s="136">
        <v>0</v>
      </c>
      <c r="T97" s="137">
        <f t="shared" si="13"/>
        <v>0</v>
      </c>
      <c r="AR97" s="138" t="s">
        <v>95</v>
      </c>
      <c r="AT97" s="138" t="s">
        <v>144</v>
      </c>
      <c r="AU97" s="138" t="s">
        <v>78</v>
      </c>
      <c r="AY97" s="17" t="s">
        <v>141</v>
      </c>
      <c r="BE97" s="139">
        <f t="shared" si="14"/>
        <v>0</v>
      </c>
      <c r="BF97" s="139">
        <f t="shared" si="15"/>
        <v>0</v>
      </c>
      <c r="BG97" s="139">
        <f t="shared" si="16"/>
        <v>0</v>
      </c>
      <c r="BH97" s="139">
        <f t="shared" si="17"/>
        <v>0</v>
      </c>
      <c r="BI97" s="139">
        <f t="shared" si="18"/>
        <v>0</v>
      </c>
      <c r="BJ97" s="17" t="s">
        <v>82</v>
      </c>
      <c r="BK97" s="139">
        <f t="shared" si="19"/>
        <v>0</v>
      </c>
      <c r="BL97" s="17" t="s">
        <v>95</v>
      </c>
      <c r="BM97" s="138" t="s">
        <v>187</v>
      </c>
    </row>
    <row r="98" spans="2:65" s="1" customFormat="1" ht="24.2" customHeight="1">
      <c r="B98" s="32"/>
      <c r="C98" s="126" t="s">
        <v>188</v>
      </c>
      <c r="D98" s="126" t="s">
        <v>144</v>
      </c>
      <c r="E98" s="127" t="s">
        <v>189</v>
      </c>
      <c r="F98" s="128" t="s">
        <v>190</v>
      </c>
      <c r="G98" s="129" t="s">
        <v>183</v>
      </c>
      <c r="H98" s="130">
        <v>1</v>
      </c>
      <c r="I98" s="131"/>
      <c r="J98" s="132">
        <f t="shared" si="10"/>
        <v>0</v>
      </c>
      <c r="K98" s="133"/>
      <c r="L98" s="32"/>
      <c r="M98" s="134" t="s">
        <v>19</v>
      </c>
      <c r="N98" s="135" t="s">
        <v>45</v>
      </c>
      <c r="P98" s="136">
        <f t="shared" si="11"/>
        <v>0</v>
      </c>
      <c r="Q98" s="136">
        <v>0</v>
      </c>
      <c r="R98" s="136">
        <f t="shared" si="12"/>
        <v>0</v>
      </c>
      <c r="S98" s="136">
        <v>0</v>
      </c>
      <c r="T98" s="137">
        <f t="shared" si="13"/>
        <v>0</v>
      </c>
      <c r="AR98" s="138" t="s">
        <v>95</v>
      </c>
      <c r="AT98" s="138" t="s">
        <v>144</v>
      </c>
      <c r="AU98" s="138" t="s">
        <v>78</v>
      </c>
      <c r="AY98" s="17" t="s">
        <v>141</v>
      </c>
      <c r="BE98" s="139">
        <f t="shared" si="14"/>
        <v>0</v>
      </c>
      <c r="BF98" s="139">
        <f t="shared" si="15"/>
        <v>0</v>
      </c>
      <c r="BG98" s="139">
        <f t="shared" si="16"/>
        <v>0</v>
      </c>
      <c r="BH98" s="139">
        <f t="shared" si="17"/>
        <v>0</v>
      </c>
      <c r="BI98" s="139">
        <f t="shared" si="18"/>
        <v>0</v>
      </c>
      <c r="BJ98" s="17" t="s">
        <v>82</v>
      </c>
      <c r="BK98" s="139">
        <f t="shared" si="19"/>
        <v>0</v>
      </c>
      <c r="BL98" s="17" t="s">
        <v>95</v>
      </c>
      <c r="BM98" s="138" t="s">
        <v>191</v>
      </c>
    </row>
    <row r="99" spans="2:65" s="1" customFormat="1" ht="16.5" customHeight="1">
      <c r="B99" s="32"/>
      <c r="C99" s="126" t="s">
        <v>166</v>
      </c>
      <c r="D99" s="126" t="s">
        <v>144</v>
      </c>
      <c r="E99" s="127" t="s">
        <v>192</v>
      </c>
      <c r="F99" s="128" t="s">
        <v>193</v>
      </c>
      <c r="G99" s="129" t="s">
        <v>183</v>
      </c>
      <c r="H99" s="130">
        <v>1</v>
      </c>
      <c r="I99" s="131"/>
      <c r="J99" s="132">
        <f t="shared" si="10"/>
        <v>0</v>
      </c>
      <c r="K99" s="133"/>
      <c r="L99" s="32"/>
      <c r="M99" s="134" t="s">
        <v>19</v>
      </c>
      <c r="N99" s="135" t="s">
        <v>45</v>
      </c>
      <c r="P99" s="136">
        <f t="shared" si="11"/>
        <v>0</v>
      </c>
      <c r="Q99" s="136">
        <v>0</v>
      </c>
      <c r="R99" s="136">
        <f t="shared" si="12"/>
        <v>0</v>
      </c>
      <c r="S99" s="136">
        <v>0</v>
      </c>
      <c r="T99" s="137">
        <f t="shared" si="13"/>
        <v>0</v>
      </c>
      <c r="AR99" s="138" t="s">
        <v>95</v>
      </c>
      <c r="AT99" s="138" t="s">
        <v>144</v>
      </c>
      <c r="AU99" s="138" t="s">
        <v>78</v>
      </c>
      <c r="AY99" s="17" t="s">
        <v>141</v>
      </c>
      <c r="BE99" s="139">
        <f t="shared" si="14"/>
        <v>0</v>
      </c>
      <c r="BF99" s="139">
        <f t="shared" si="15"/>
        <v>0</v>
      </c>
      <c r="BG99" s="139">
        <f t="shared" si="16"/>
        <v>0</v>
      </c>
      <c r="BH99" s="139">
        <f t="shared" si="17"/>
        <v>0</v>
      </c>
      <c r="BI99" s="139">
        <f t="shared" si="18"/>
        <v>0</v>
      </c>
      <c r="BJ99" s="17" t="s">
        <v>82</v>
      </c>
      <c r="BK99" s="139">
        <f t="shared" si="19"/>
        <v>0</v>
      </c>
      <c r="BL99" s="17" t="s">
        <v>95</v>
      </c>
      <c r="BM99" s="138" t="s">
        <v>194</v>
      </c>
    </row>
    <row r="100" spans="2:65" s="1" customFormat="1" ht="24.2" customHeight="1">
      <c r="B100" s="32"/>
      <c r="C100" s="126" t="s">
        <v>195</v>
      </c>
      <c r="D100" s="126" t="s">
        <v>144</v>
      </c>
      <c r="E100" s="127" t="s">
        <v>196</v>
      </c>
      <c r="F100" s="128" t="s">
        <v>197</v>
      </c>
      <c r="G100" s="129" t="s">
        <v>183</v>
      </c>
      <c r="H100" s="130">
        <v>1</v>
      </c>
      <c r="I100" s="131"/>
      <c r="J100" s="132">
        <f t="shared" si="10"/>
        <v>0</v>
      </c>
      <c r="K100" s="133"/>
      <c r="L100" s="32"/>
      <c r="M100" s="134" t="s">
        <v>19</v>
      </c>
      <c r="N100" s="135" t="s">
        <v>45</v>
      </c>
      <c r="P100" s="136">
        <f t="shared" si="11"/>
        <v>0</v>
      </c>
      <c r="Q100" s="136">
        <v>0</v>
      </c>
      <c r="R100" s="136">
        <f t="shared" si="12"/>
        <v>0</v>
      </c>
      <c r="S100" s="136">
        <v>0</v>
      </c>
      <c r="T100" s="137">
        <f t="shared" si="13"/>
        <v>0</v>
      </c>
      <c r="AR100" s="138" t="s">
        <v>95</v>
      </c>
      <c r="AT100" s="138" t="s">
        <v>144</v>
      </c>
      <c r="AU100" s="138" t="s">
        <v>78</v>
      </c>
      <c r="AY100" s="17" t="s">
        <v>141</v>
      </c>
      <c r="BE100" s="139">
        <f t="shared" si="14"/>
        <v>0</v>
      </c>
      <c r="BF100" s="139">
        <f t="shared" si="15"/>
        <v>0</v>
      </c>
      <c r="BG100" s="139">
        <f t="shared" si="16"/>
        <v>0</v>
      </c>
      <c r="BH100" s="139">
        <f t="shared" si="17"/>
        <v>0</v>
      </c>
      <c r="BI100" s="139">
        <f t="shared" si="18"/>
        <v>0</v>
      </c>
      <c r="BJ100" s="17" t="s">
        <v>82</v>
      </c>
      <c r="BK100" s="139">
        <f t="shared" si="19"/>
        <v>0</v>
      </c>
      <c r="BL100" s="17" t="s">
        <v>95</v>
      </c>
      <c r="BM100" s="138" t="s">
        <v>198</v>
      </c>
    </row>
    <row r="101" spans="2:65" s="1" customFormat="1" ht="16.5" customHeight="1">
      <c r="B101" s="32"/>
      <c r="C101" s="126" t="s">
        <v>172</v>
      </c>
      <c r="D101" s="126" t="s">
        <v>144</v>
      </c>
      <c r="E101" s="127" t="s">
        <v>199</v>
      </c>
      <c r="F101" s="128" t="s">
        <v>200</v>
      </c>
      <c r="G101" s="129" t="s">
        <v>183</v>
      </c>
      <c r="H101" s="130">
        <v>1</v>
      </c>
      <c r="I101" s="131"/>
      <c r="J101" s="132">
        <f t="shared" si="10"/>
        <v>0</v>
      </c>
      <c r="K101" s="133"/>
      <c r="L101" s="32"/>
      <c r="M101" s="134" t="s">
        <v>19</v>
      </c>
      <c r="N101" s="135" t="s">
        <v>45</v>
      </c>
      <c r="P101" s="136">
        <f t="shared" si="11"/>
        <v>0</v>
      </c>
      <c r="Q101" s="136">
        <v>0</v>
      </c>
      <c r="R101" s="136">
        <f t="shared" si="12"/>
        <v>0</v>
      </c>
      <c r="S101" s="136">
        <v>0</v>
      </c>
      <c r="T101" s="137">
        <f t="shared" si="13"/>
        <v>0</v>
      </c>
      <c r="AR101" s="138" t="s">
        <v>95</v>
      </c>
      <c r="AT101" s="138" t="s">
        <v>144</v>
      </c>
      <c r="AU101" s="138" t="s">
        <v>78</v>
      </c>
      <c r="AY101" s="17" t="s">
        <v>141</v>
      </c>
      <c r="BE101" s="139">
        <f t="shared" si="14"/>
        <v>0</v>
      </c>
      <c r="BF101" s="139">
        <f t="shared" si="15"/>
        <v>0</v>
      </c>
      <c r="BG101" s="139">
        <f t="shared" si="16"/>
        <v>0</v>
      </c>
      <c r="BH101" s="139">
        <f t="shared" si="17"/>
        <v>0</v>
      </c>
      <c r="BI101" s="139">
        <f t="shared" si="18"/>
        <v>0</v>
      </c>
      <c r="BJ101" s="17" t="s">
        <v>82</v>
      </c>
      <c r="BK101" s="139">
        <f t="shared" si="19"/>
        <v>0</v>
      </c>
      <c r="BL101" s="17" t="s">
        <v>95</v>
      </c>
      <c r="BM101" s="138" t="s">
        <v>201</v>
      </c>
    </row>
    <row r="102" spans="2:65" s="1" customFormat="1" ht="16.5" customHeight="1">
      <c r="B102" s="32"/>
      <c r="C102" s="126" t="s">
        <v>202</v>
      </c>
      <c r="D102" s="126" t="s">
        <v>144</v>
      </c>
      <c r="E102" s="127" t="s">
        <v>203</v>
      </c>
      <c r="F102" s="128" t="s">
        <v>204</v>
      </c>
      <c r="G102" s="129" t="s">
        <v>205</v>
      </c>
      <c r="H102" s="140"/>
      <c r="I102" s="131"/>
      <c r="J102" s="132">
        <f t="shared" si="10"/>
        <v>0</v>
      </c>
      <c r="K102" s="133"/>
      <c r="L102" s="32"/>
      <c r="M102" s="141" t="s">
        <v>19</v>
      </c>
      <c r="N102" s="142" t="s">
        <v>45</v>
      </c>
      <c r="O102" s="143"/>
      <c r="P102" s="144">
        <f t="shared" si="11"/>
        <v>0</v>
      </c>
      <c r="Q102" s="144">
        <v>0</v>
      </c>
      <c r="R102" s="144">
        <f t="shared" si="12"/>
        <v>0</v>
      </c>
      <c r="S102" s="144">
        <v>0</v>
      </c>
      <c r="T102" s="145">
        <f t="shared" si="13"/>
        <v>0</v>
      </c>
      <c r="AR102" s="138" t="s">
        <v>95</v>
      </c>
      <c r="AT102" s="138" t="s">
        <v>144</v>
      </c>
      <c r="AU102" s="138" t="s">
        <v>78</v>
      </c>
      <c r="AY102" s="17" t="s">
        <v>141</v>
      </c>
      <c r="BE102" s="139">
        <f t="shared" si="14"/>
        <v>0</v>
      </c>
      <c r="BF102" s="139">
        <f t="shared" si="15"/>
        <v>0</v>
      </c>
      <c r="BG102" s="139">
        <f t="shared" si="16"/>
        <v>0</v>
      </c>
      <c r="BH102" s="139">
        <f t="shared" si="17"/>
        <v>0</v>
      </c>
      <c r="BI102" s="139">
        <f t="shared" si="18"/>
        <v>0</v>
      </c>
      <c r="BJ102" s="17" t="s">
        <v>82</v>
      </c>
      <c r="BK102" s="139">
        <f t="shared" si="19"/>
        <v>0</v>
      </c>
      <c r="BL102" s="17" t="s">
        <v>95</v>
      </c>
      <c r="BM102" s="138" t="s">
        <v>206</v>
      </c>
    </row>
    <row r="103" spans="2:65" s="1" customFormat="1" ht="6.95" customHeight="1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2"/>
    </row>
  </sheetData>
  <sheetProtection algorithmName="SHA-512" hashValue="FZOyd1COW//WdAvUGgFTPZlW2UaMQuex0YAMkLjGZAGZncqKmAmqFzAIr0/iYKsFacBrmRPF3ysAROvOAD/yjA==" saltValue="Ltjba4mEGtjKVe3ITURZDTk4IrbPYRwz1HuB3BUrzOlI2GDelaRIcMtxmfgyViRMwAhoiyP8k6uu0bRhrzuvSA==" spinCount="100000" sheet="1" objects="1" scenarios="1" formatColumns="0" formatRows="0" autoFilter="0"/>
  <autoFilter ref="C81:K102" xr:uid="{00000000-0009-0000-0000-000001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207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ROUND(J89,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ROUND((SUM(BE89:BE198)),  2)</f>
        <v>0</v>
      </c>
      <c r="I33" s="93">
        <v>0.21</v>
      </c>
      <c r="J33" s="83">
        <f>ROUND(((SUM(BE89:BE198))*I33),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ROUND((SUM(BF89:BF198)),  2)</f>
        <v>0</v>
      </c>
      <c r="I34" s="93">
        <v>0.12</v>
      </c>
      <c r="J34" s="83">
        <f>ROUND(((SUM(BF89:BF198))*I34),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ROUND((SUM(BG89:BG198)),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ROUND((SUM(BH89:BH198)),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ROUND((SUM(BI89:BI198)),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2 - Přístupový chodník  s rampovou částí do ordinace PL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J89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208</v>
      </c>
      <c r="E60" s="105"/>
      <c r="F60" s="105"/>
      <c r="G60" s="105"/>
      <c r="H60" s="105"/>
      <c r="I60" s="105"/>
      <c r="J60" s="106">
        <f>J90</f>
        <v>0</v>
      </c>
      <c r="L60" s="103"/>
    </row>
    <row r="61" spans="2:47" s="11" customFormat="1" ht="19.899999999999999" customHeight="1">
      <c r="B61" s="146"/>
      <c r="D61" s="147" t="s">
        <v>209</v>
      </c>
      <c r="E61" s="148"/>
      <c r="F61" s="148"/>
      <c r="G61" s="148"/>
      <c r="H61" s="148"/>
      <c r="I61" s="148"/>
      <c r="J61" s="149">
        <f>J91</f>
        <v>0</v>
      </c>
      <c r="L61" s="146"/>
    </row>
    <row r="62" spans="2:47" s="11" customFormat="1" ht="19.899999999999999" customHeight="1">
      <c r="B62" s="146"/>
      <c r="D62" s="147" t="s">
        <v>210</v>
      </c>
      <c r="E62" s="148"/>
      <c r="F62" s="148"/>
      <c r="G62" s="148"/>
      <c r="H62" s="148"/>
      <c r="I62" s="148"/>
      <c r="J62" s="149">
        <f>J122</f>
        <v>0</v>
      </c>
      <c r="L62" s="146"/>
    </row>
    <row r="63" spans="2:47" s="11" customFormat="1" ht="19.899999999999999" customHeight="1">
      <c r="B63" s="146"/>
      <c r="D63" s="147" t="s">
        <v>211</v>
      </c>
      <c r="E63" s="148"/>
      <c r="F63" s="148"/>
      <c r="G63" s="148"/>
      <c r="H63" s="148"/>
      <c r="I63" s="148"/>
      <c r="J63" s="149">
        <f>J138</f>
        <v>0</v>
      </c>
      <c r="L63" s="146"/>
    </row>
    <row r="64" spans="2:47" s="11" customFormat="1" ht="19.899999999999999" customHeight="1">
      <c r="B64" s="146"/>
      <c r="D64" s="147" t="s">
        <v>212</v>
      </c>
      <c r="E64" s="148"/>
      <c r="F64" s="148"/>
      <c r="G64" s="148"/>
      <c r="H64" s="148"/>
      <c r="I64" s="148"/>
      <c r="J64" s="149">
        <f>J154</f>
        <v>0</v>
      </c>
      <c r="L64" s="146"/>
    </row>
    <row r="65" spans="2:12" s="11" customFormat="1" ht="19.899999999999999" customHeight="1">
      <c r="B65" s="146"/>
      <c r="D65" s="147" t="s">
        <v>213</v>
      </c>
      <c r="E65" s="148"/>
      <c r="F65" s="148"/>
      <c r="G65" s="148"/>
      <c r="H65" s="148"/>
      <c r="I65" s="148"/>
      <c r="J65" s="149">
        <f>J164</f>
        <v>0</v>
      </c>
      <c r="L65" s="146"/>
    </row>
    <row r="66" spans="2:12" s="11" customFormat="1" ht="19.899999999999999" customHeight="1">
      <c r="B66" s="146"/>
      <c r="D66" s="147" t="s">
        <v>214</v>
      </c>
      <c r="E66" s="148"/>
      <c r="F66" s="148"/>
      <c r="G66" s="148"/>
      <c r="H66" s="148"/>
      <c r="I66" s="148"/>
      <c r="J66" s="149">
        <f>J181</f>
        <v>0</v>
      </c>
      <c r="L66" s="146"/>
    </row>
    <row r="67" spans="2:12" s="8" customFormat="1" ht="24.95" customHeight="1">
      <c r="B67" s="103"/>
      <c r="D67" s="104" t="s">
        <v>215</v>
      </c>
      <c r="E67" s="105"/>
      <c r="F67" s="105"/>
      <c r="G67" s="105"/>
      <c r="H67" s="105"/>
      <c r="I67" s="105"/>
      <c r="J67" s="106">
        <f>J184</f>
        <v>0</v>
      </c>
      <c r="L67" s="103"/>
    </row>
    <row r="68" spans="2:12" s="11" customFormat="1" ht="19.899999999999999" customHeight="1">
      <c r="B68" s="146"/>
      <c r="D68" s="147" t="s">
        <v>216</v>
      </c>
      <c r="E68" s="148"/>
      <c r="F68" s="148"/>
      <c r="G68" s="148"/>
      <c r="H68" s="148"/>
      <c r="I68" s="148"/>
      <c r="J68" s="149">
        <f>J185</f>
        <v>0</v>
      </c>
      <c r="L68" s="146"/>
    </row>
    <row r="69" spans="2:12" s="11" customFormat="1" ht="19.899999999999999" customHeight="1">
      <c r="B69" s="146"/>
      <c r="D69" s="147" t="s">
        <v>217</v>
      </c>
      <c r="E69" s="148"/>
      <c r="F69" s="148"/>
      <c r="G69" s="148"/>
      <c r="H69" s="148"/>
      <c r="I69" s="148"/>
      <c r="J69" s="149">
        <f>J193</f>
        <v>0</v>
      </c>
      <c r="L69" s="146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126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16.5" customHeight="1">
      <c r="B79" s="32"/>
      <c r="E79" s="319" t="str">
        <f>E7</f>
        <v>Rekonstrukce budovy bývalé pošty na byty, Český Rudolec</v>
      </c>
      <c r="F79" s="320"/>
      <c r="G79" s="320"/>
      <c r="H79" s="320"/>
      <c r="L79" s="32"/>
    </row>
    <row r="80" spans="2:12" s="1" customFormat="1" ht="12" customHeight="1">
      <c r="B80" s="32"/>
      <c r="C80" s="27" t="s">
        <v>117</v>
      </c>
      <c r="L80" s="32"/>
    </row>
    <row r="81" spans="2:65" s="1" customFormat="1" ht="16.5" customHeight="1">
      <c r="B81" s="32"/>
      <c r="E81" s="283" t="str">
        <f>E9</f>
        <v>2 - Přístupový chodník  s rampovou částí do ordinace PL</v>
      </c>
      <c r="F81" s="321"/>
      <c r="G81" s="321"/>
      <c r="H81" s="321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F12</f>
        <v>Český Rudolec</v>
      </c>
      <c r="I83" s="27" t="s">
        <v>23</v>
      </c>
      <c r="J83" s="49" t="str">
        <f>IF(J12="","",J12)</f>
        <v>30. 9. 2024</v>
      </c>
      <c r="L83" s="32"/>
    </row>
    <row r="84" spans="2:65" s="1" customFormat="1" ht="6.95" customHeight="1">
      <c r="B84" s="32"/>
      <c r="L84" s="32"/>
    </row>
    <row r="85" spans="2:65" s="1" customFormat="1" ht="25.7" customHeight="1">
      <c r="B85" s="32"/>
      <c r="C85" s="27" t="s">
        <v>25</v>
      </c>
      <c r="F85" s="25" t="str">
        <f>E15</f>
        <v>Obec Český Rudolec</v>
      </c>
      <c r="I85" s="27" t="s">
        <v>32</v>
      </c>
      <c r="J85" s="30" t="str">
        <f>E21</f>
        <v>Agroprojekt Jihlava, spol.s.r.o.</v>
      </c>
      <c r="L85" s="32"/>
    </row>
    <row r="86" spans="2:65" s="1" customFormat="1" ht="25.7" customHeight="1">
      <c r="B86" s="32"/>
      <c r="C86" s="27" t="s">
        <v>30</v>
      </c>
      <c r="F86" s="25" t="str">
        <f>IF(E18="","",E18)</f>
        <v>Vyplň údaj</v>
      </c>
      <c r="I86" s="27" t="s">
        <v>36</v>
      </c>
      <c r="J86" s="30" t="str">
        <f>E24</f>
        <v>Agroprojekt Jihlava, spol.s.r.o.</v>
      </c>
      <c r="L86" s="32"/>
    </row>
    <row r="87" spans="2:65" s="1" customFormat="1" ht="10.35" customHeight="1">
      <c r="B87" s="32"/>
      <c r="L87" s="32"/>
    </row>
    <row r="88" spans="2:65" s="9" customFormat="1" ht="29.25" customHeight="1">
      <c r="B88" s="107"/>
      <c r="C88" s="108" t="s">
        <v>127</v>
      </c>
      <c r="D88" s="109" t="s">
        <v>58</v>
      </c>
      <c r="E88" s="109" t="s">
        <v>54</v>
      </c>
      <c r="F88" s="109" t="s">
        <v>55</v>
      </c>
      <c r="G88" s="109" t="s">
        <v>128</v>
      </c>
      <c r="H88" s="109" t="s">
        <v>129</v>
      </c>
      <c r="I88" s="109" t="s">
        <v>130</v>
      </c>
      <c r="J88" s="110" t="s">
        <v>121</v>
      </c>
      <c r="K88" s="111" t="s">
        <v>131</v>
      </c>
      <c r="L88" s="107"/>
      <c r="M88" s="56" t="s">
        <v>19</v>
      </c>
      <c r="N88" s="57" t="s">
        <v>43</v>
      </c>
      <c r="O88" s="57" t="s">
        <v>132</v>
      </c>
      <c r="P88" s="57" t="s">
        <v>133</v>
      </c>
      <c r="Q88" s="57" t="s">
        <v>134</v>
      </c>
      <c r="R88" s="57" t="s">
        <v>135</v>
      </c>
      <c r="S88" s="57" t="s">
        <v>136</v>
      </c>
      <c r="T88" s="58" t="s">
        <v>137</v>
      </c>
    </row>
    <row r="89" spans="2:65" s="1" customFormat="1" ht="22.9" customHeight="1">
      <c r="B89" s="32"/>
      <c r="C89" s="61" t="s">
        <v>138</v>
      </c>
      <c r="J89" s="112">
        <f>BK89</f>
        <v>0</v>
      </c>
      <c r="L89" s="32"/>
      <c r="M89" s="59"/>
      <c r="N89" s="50"/>
      <c r="O89" s="50"/>
      <c r="P89" s="113">
        <f>P90+P184</f>
        <v>0</v>
      </c>
      <c r="Q89" s="50"/>
      <c r="R89" s="113">
        <f>R90+R184</f>
        <v>30.980761909999998</v>
      </c>
      <c r="S89" s="50"/>
      <c r="T89" s="114">
        <f>T90+T184</f>
        <v>0</v>
      </c>
      <c r="AT89" s="17" t="s">
        <v>72</v>
      </c>
      <c r="AU89" s="17" t="s">
        <v>122</v>
      </c>
      <c r="BK89" s="115">
        <f>BK90+BK184</f>
        <v>0</v>
      </c>
    </row>
    <row r="90" spans="2:65" s="10" customFormat="1" ht="25.9" customHeight="1">
      <c r="B90" s="116"/>
      <c r="D90" s="117" t="s">
        <v>72</v>
      </c>
      <c r="E90" s="118" t="s">
        <v>218</v>
      </c>
      <c r="F90" s="118" t="s">
        <v>219</v>
      </c>
      <c r="I90" s="119"/>
      <c r="J90" s="120">
        <f>BK90</f>
        <v>0</v>
      </c>
      <c r="L90" s="116"/>
      <c r="M90" s="121"/>
      <c r="P90" s="122">
        <f>P91+P122+P138+P154+P164+P181</f>
        <v>0</v>
      </c>
      <c r="R90" s="122">
        <f>R91+R122+R138+R154+R164+R181</f>
        <v>30.902936409999999</v>
      </c>
      <c r="T90" s="123">
        <f>T91+T122+T138+T154+T164+T181</f>
        <v>0</v>
      </c>
      <c r="AR90" s="117" t="s">
        <v>78</v>
      </c>
      <c r="AT90" s="124" t="s">
        <v>72</v>
      </c>
      <c r="AU90" s="124" t="s">
        <v>73</v>
      </c>
      <c r="AY90" s="117" t="s">
        <v>141</v>
      </c>
      <c r="BK90" s="125">
        <f>BK91+BK122+BK138+BK154+BK164+BK181</f>
        <v>0</v>
      </c>
    </row>
    <row r="91" spans="2:65" s="10" customFormat="1" ht="22.9" customHeight="1">
      <c r="B91" s="116"/>
      <c r="D91" s="117" t="s">
        <v>72</v>
      </c>
      <c r="E91" s="150" t="s">
        <v>78</v>
      </c>
      <c r="F91" s="150" t="s">
        <v>220</v>
      </c>
      <c r="I91" s="119"/>
      <c r="J91" s="151">
        <f>BK91</f>
        <v>0</v>
      </c>
      <c r="L91" s="116"/>
      <c r="M91" s="121"/>
      <c r="P91" s="122">
        <f>SUM(P92:P121)</f>
        <v>0</v>
      </c>
      <c r="R91" s="122">
        <f>SUM(R92:R121)</f>
        <v>6.6006399999999994</v>
      </c>
      <c r="T91" s="123">
        <f>SUM(T92:T121)</f>
        <v>0</v>
      </c>
      <c r="AR91" s="117" t="s">
        <v>78</v>
      </c>
      <c r="AT91" s="124" t="s">
        <v>72</v>
      </c>
      <c r="AU91" s="124" t="s">
        <v>78</v>
      </c>
      <c r="AY91" s="117" t="s">
        <v>141</v>
      </c>
      <c r="BK91" s="125">
        <f>SUM(BK92:BK121)</f>
        <v>0</v>
      </c>
    </row>
    <row r="92" spans="2:65" s="1" customFormat="1" ht="44.25" customHeight="1">
      <c r="B92" s="32"/>
      <c r="C92" s="126" t="s">
        <v>78</v>
      </c>
      <c r="D92" s="126" t="s">
        <v>144</v>
      </c>
      <c r="E92" s="127" t="s">
        <v>221</v>
      </c>
      <c r="F92" s="128" t="s">
        <v>222</v>
      </c>
      <c r="G92" s="129" t="s">
        <v>147</v>
      </c>
      <c r="H92" s="130">
        <v>18</v>
      </c>
      <c r="I92" s="131"/>
      <c r="J92" s="132">
        <f>ROUND(I92*H92,2)</f>
        <v>0</v>
      </c>
      <c r="K92" s="133"/>
      <c r="L92" s="32"/>
      <c r="M92" s="134" t="s">
        <v>19</v>
      </c>
      <c r="N92" s="135" t="s">
        <v>45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95</v>
      </c>
      <c r="AT92" s="138" t="s">
        <v>144</v>
      </c>
      <c r="AU92" s="138" t="s">
        <v>82</v>
      </c>
      <c r="AY92" s="17" t="s">
        <v>141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82</v>
      </c>
      <c r="BK92" s="139">
        <f>ROUND(I92*H92,2)</f>
        <v>0</v>
      </c>
      <c r="BL92" s="17" t="s">
        <v>95</v>
      </c>
      <c r="BM92" s="138" t="s">
        <v>223</v>
      </c>
    </row>
    <row r="93" spans="2:65" s="1" customFormat="1" ht="11.25">
      <c r="B93" s="32"/>
      <c r="D93" s="152" t="s">
        <v>224</v>
      </c>
      <c r="F93" s="153" t="s">
        <v>225</v>
      </c>
      <c r="I93" s="154"/>
      <c r="L93" s="32"/>
      <c r="M93" s="155"/>
      <c r="T93" s="53"/>
      <c r="AT93" s="17" t="s">
        <v>224</v>
      </c>
      <c r="AU93" s="17" t="s">
        <v>82</v>
      </c>
    </row>
    <row r="94" spans="2:65" s="1" customFormat="1" ht="48.75">
      <c r="B94" s="32"/>
      <c r="D94" s="156" t="s">
        <v>226</v>
      </c>
      <c r="F94" s="157" t="s">
        <v>227</v>
      </c>
      <c r="I94" s="154"/>
      <c r="L94" s="32"/>
      <c r="M94" s="155"/>
      <c r="T94" s="53"/>
      <c r="AT94" s="17" t="s">
        <v>226</v>
      </c>
      <c r="AU94" s="17" t="s">
        <v>82</v>
      </c>
    </row>
    <row r="95" spans="2:65" s="12" customFormat="1" ht="11.25">
      <c r="B95" s="158"/>
      <c r="D95" s="156" t="s">
        <v>228</v>
      </c>
      <c r="E95" s="159" t="s">
        <v>19</v>
      </c>
      <c r="F95" s="160" t="s">
        <v>229</v>
      </c>
      <c r="H95" s="161">
        <v>17.850000000000001</v>
      </c>
      <c r="I95" s="162"/>
      <c r="L95" s="158"/>
      <c r="M95" s="163"/>
      <c r="T95" s="164"/>
      <c r="AT95" s="159" t="s">
        <v>228</v>
      </c>
      <c r="AU95" s="159" t="s">
        <v>82</v>
      </c>
      <c r="AV95" s="12" t="s">
        <v>82</v>
      </c>
      <c r="AW95" s="12" t="s">
        <v>35</v>
      </c>
      <c r="AX95" s="12" t="s">
        <v>73</v>
      </c>
      <c r="AY95" s="159" t="s">
        <v>141</v>
      </c>
    </row>
    <row r="96" spans="2:65" s="12" customFormat="1" ht="11.25">
      <c r="B96" s="158"/>
      <c r="D96" s="156" t="s">
        <v>228</v>
      </c>
      <c r="E96" s="159" t="s">
        <v>19</v>
      </c>
      <c r="F96" s="160" t="s">
        <v>176</v>
      </c>
      <c r="H96" s="161">
        <v>18</v>
      </c>
      <c r="I96" s="162"/>
      <c r="L96" s="158"/>
      <c r="M96" s="163"/>
      <c r="T96" s="164"/>
      <c r="AT96" s="159" t="s">
        <v>228</v>
      </c>
      <c r="AU96" s="159" t="s">
        <v>82</v>
      </c>
      <c r="AV96" s="12" t="s">
        <v>82</v>
      </c>
      <c r="AW96" s="12" t="s">
        <v>35</v>
      </c>
      <c r="AX96" s="12" t="s">
        <v>78</v>
      </c>
      <c r="AY96" s="159" t="s">
        <v>141</v>
      </c>
    </row>
    <row r="97" spans="2:65" s="1" customFormat="1" ht="37.9" customHeight="1">
      <c r="B97" s="32"/>
      <c r="C97" s="126" t="s">
        <v>82</v>
      </c>
      <c r="D97" s="126" t="s">
        <v>144</v>
      </c>
      <c r="E97" s="127" t="s">
        <v>230</v>
      </c>
      <c r="F97" s="128" t="s">
        <v>231</v>
      </c>
      <c r="G97" s="129" t="s">
        <v>147</v>
      </c>
      <c r="H97" s="130">
        <v>18</v>
      </c>
      <c r="I97" s="131"/>
      <c r="J97" s="132">
        <f>ROUND(I97*H97,2)</f>
        <v>0</v>
      </c>
      <c r="K97" s="133"/>
      <c r="L97" s="32"/>
      <c r="M97" s="134" t="s">
        <v>19</v>
      </c>
      <c r="N97" s="135" t="s">
        <v>45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95</v>
      </c>
      <c r="AT97" s="138" t="s">
        <v>144</v>
      </c>
      <c r="AU97" s="138" t="s">
        <v>82</v>
      </c>
      <c r="AY97" s="17" t="s">
        <v>141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82</v>
      </c>
      <c r="BK97" s="139">
        <f>ROUND(I97*H97,2)</f>
        <v>0</v>
      </c>
      <c r="BL97" s="17" t="s">
        <v>95</v>
      </c>
      <c r="BM97" s="138" t="s">
        <v>232</v>
      </c>
    </row>
    <row r="98" spans="2:65" s="1" customFormat="1" ht="11.25">
      <c r="B98" s="32"/>
      <c r="D98" s="152" t="s">
        <v>224</v>
      </c>
      <c r="F98" s="153" t="s">
        <v>233</v>
      </c>
      <c r="I98" s="154"/>
      <c r="L98" s="32"/>
      <c r="M98" s="155"/>
      <c r="T98" s="53"/>
      <c r="AT98" s="17" t="s">
        <v>224</v>
      </c>
      <c r="AU98" s="17" t="s">
        <v>82</v>
      </c>
    </row>
    <row r="99" spans="2:65" s="1" customFormat="1" ht="55.5" customHeight="1">
      <c r="B99" s="32"/>
      <c r="C99" s="126" t="s">
        <v>92</v>
      </c>
      <c r="D99" s="126" t="s">
        <v>144</v>
      </c>
      <c r="E99" s="127" t="s">
        <v>234</v>
      </c>
      <c r="F99" s="128" t="s">
        <v>235</v>
      </c>
      <c r="G99" s="129" t="s">
        <v>147</v>
      </c>
      <c r="H99" s="130">
        <v>21.3</v>
      </c>
      <c r="I99" s="131"/>
      <c r="J99" s="132">
        <f>ROUND(I99*H99,2)</f>
        <v>0</v>
      </c>
      <c r="K99" s="133"/>
      <c r="L99" s="32"/>
      <c r="M99" s="134" t="s">
        <v>19</v>
      </c>
      <c r="N99" s="135" t="s">
        <v>45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95</v>
      </c>
      <c r="AT99" s="138" t="s">
        <v>144</v>
      </c>
      <c r="AU99" s="138" t="s">
        <v>82</v>
      </c>
      <c r="AY99" s="17" t="s">
        <v>141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82</v>
      </c>
      <c r="BK99" s="139">
        <f>ROUND(I99*H99,2)</f>
        <v>0</v>
      </c>
      <c r="BL99" s="17" t="s">
        <v>95</v>
      </c>
      <c r="BM99" s="138" t="s">
        <v>236</v>
      </c>
    </row>
    <row r="100" spans="2:65" s="1" customFormat="1" ht="11.25">
      <c r="B100" s="32"/>
      <c r="D100" s="152" t="s">
        <v>224</v>
      </c>
      <c r="F100" s="153" t="s">
        <v>237</v>
      </c>
      <c r="I100" s="154"/>
      <c r="L100" s="32"/>
      <c r="M100" s="155"/>
      <c r="T100" s="53"/>
      <c r="AT100" s="17" t="s">
        <v>224</v>
      </c>
      <c r="AU100" s="17" t="s">
        <v>82</v>
      </c>
    </row>
    <row r="101" spans="2:65" s="1" customFormat="1" ht="37.9" customHeight="1">
      <c r="B101" s="32"/>
      <c r="C101" s="126" t="s">
        <v>95</v>
      </c>
      <c r="D101" s="126" t="s">
        <v>144</v>
      </c>
      <c r="E101" s="127" t="s">
        <v>238</v>
      </c>
      <c r="F101" s="128" t="s">
        <v>239</v>
      </c>
      <c r="G101" s="129" t="s">
        <v>147</v>
      </c>
      <c r="H101" s="130">
        <v>21.3</v>
      </c>
      <c r="I101" s="131"/>
      <c r="J101" s="132">
        <f>ROUND(I101*H101,2)</f>
        <v>0</v>
      </c>
      <c r="K101" s="133"/>
      <c r="L101" s="32"/>
      <c r="M101" s="134" t="s">
        <v>19</v>
      </c>
      <c r="N101" s="135" t="s">
        <v>45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95</v>
      </c>
      <c r="AT101" s="138" t="s">
        <v>144</v>
      </c>
      <c r="AU101" s="138" t="s">
        <v>82</v>
      </c>
      <c r="AY101" s="17" t="s">
        <v>141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82</v>
      </c>
      <c r="BK101" s="139">
        <f>ROUND(I101*H101,2)</f>
        <v>0</v>
      </c>
      <c r="BL101" s="17" t="s">
        <v>95</v>
      </c>
      <c r="BM101" s="138" t="s">
        <v>240</v>
      </c>
    </row>
    <row r="102" spans="2:65" s="1" customFormat="1" ht="11.25">
      <c r="B102" s="32"/>
      <c r="D102" s="152" t="s">
        <v>224</v>
      </c>
      <c r="F102" s="153" t="s">
        <v>241</v>
      </c>
      <c r="I102" s="154"/>
      <c r="L102" s="32"/>
      <c r="M102" s="155"/>
      <c r="T102" s="53"/>
      <c r="AT102" s="17" t="s">
        <v>224</v>
      </c>
      <c r="AU102" s="17" t="s">
        <v>82</v>
      </c>
    </row>
    <row r="103" spans="2:65" s="1" customFormat="1" ht="55.5" customHeight="1">
      <c r="B103" s="32"/>
      <c r="C103" s="126" t="s">
        <v>156</v>
      </c>
      <c r="D103" s="126" t="s">
        <v>144</v>
      </c>
      <c r="E103" s="127" t="s">
        <v>242</v>
      </c>
      <c r="F103" s="128" t="s">
        <v>243</v>
      </c>
      <c r="G103" s="129" t="s">
        <v>147</v>
      </c>
      <c r="H103" s="130">
        <v>18</v>
      </c>
      <c r="I103" s="131"/>
      <c r="J103" s="132">
        <f>ROUND(I103*H103,2)</f>
        <v>0</v>
      </c>
      <c r="K103" s="133"/>
      <c r="L103" s="32"/>
      <c r="M103" s="134" t="s">
        <v>19</v>
      </c>
      <c r="N103" s="135" t="s">
        <v>45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95</v>
      </c>
      <c r="AT103" s="138" t="s">
        <v>144</v>
      </c>
      <c r="AU103" s="138" t="s">
        <v>82</v>
      </c>
      <c r="AY103" s="17" t="s">
        <v>141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82</v>
      </c>
      <c r="BK103" s="139">
        <f>ROUND(I103*H103,2)</f>
        <v>0</v>
      </c>
      <c r="BL103" s="17" t="s">
        <v>95</v>
      </c>
      <c r="BM103" s="138" t="s">
        <v>244</v>
      </c>
    </row>
    <row r="104" spans="2:65" s="1" customFormat="1" ht="11.25">
      <c r="B104" s="32"/>
      <c r="D104" s="152" t="s">
        <v>224</v>
      </c>
      <c r="F104" s="153" t="s">
        <v>245</v>
      </c>
      <c r="I104" s="154"/>
      <c r="L104" s="32"/>
      <c r="M104" s="155"/>
      <c r="T104" s="53"/>
      <c r="AT104" s="17" t="s">
        <v>224</v>
      </c>
      <c r="AU104" s="17" t="s">
        <v>82</v>
      </c>
    </row>
    <row r="105" spans="2:65" s="1" customFormat="1" ht="37.9" customHeight="1">
      <c r="B105" s="32"/>
      <c r="C105" s="126" t="s">
        <v>152</v>
      </c>
      <c r="D105" s="126" t="s">
        <v>144</v>
      </c>
      <c r="E105" s="127" t="s">
        <v>246</v>
      </c>
      <c r="F105" s="128" t="s">
        <v>247</v>
      </c>
      <c r="G105" s="129" t="s">
        <v>147</v>
      </c>
      <c r="H105" s="130">
        <v>21.3</v>
      </c>
      <c r="I105" s="131"/>
      <c r="J105" s="132">
        <f>ROUND(I105*H105,2)</f>
        <v>0</v>
      </c>
      <c r="K105" s="133"/>
      <c r="L105" s="32"/>
      <c r="M105" s="134" t="s">
        <v>19</v>
      </c>
      <c r="N105" s="135" t="s">
        <v>45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95</v>
      </c>
      <c r="AT105" s="138" t="s">
        <v>144</v>
      </c>
      <c r="AU105" s="138" t="s">
        <v>82</v>
      </c>
      <c r="AY105" s="17" t="s">
        <v>141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82</v>
      </c>
      <c r="BK105" s="139">
        <f>ROUND(I105*H105,2)</f>
        <v>0</v>
      </c>
      <c r="BL105" s="17" t="s">
        <v>95</v>
      </c>
      <c r="BM105" s="138" t="s">
        <v>248</v>
      </c>
    </row>
    <row r="106" spans="2:65" s="1" customFormat="1" ht="11.25">
      <c r="B106" s="32"/>
      <c r="D106" s="152" t="s">
        <v>224</v>
      </c>
      <c r="F106" s="153" t="s">
        <v>249</v>
      </c>
      <c r="I106" s="154"/>
      <c r="L106" s="32"/>
      <c r="M106" s="155"/>
      <c r="T106" s="53"/>
      <c r="AT106" s="17" t="s">
        <v>224</v>
      </c>
      <c r="AU106" s="17" t="s">
        <v>82</v>
      </c>
    </row>
    <row r="107" spans="2:65" s="1" customFormat="1" ht="44.25" customHeight="1">
      <c r="B107" s="32"/>
      <c r="C107" s="126" t="s">
        <v>163</v>
      </c>
      <c r="D107" s="126" t="s">
        <v>144</v>
      </c>
      <c r="E107" s="127" t="s">
        <v>250</v>
      </c>
      <c r="F107" s="128" t="s">
        <v>251</v>
      </c>
      <c r="G107" s="129" t="s">
        <v>147</v>
      </c>
      <c r="H107" s="130">
        <v>21.3</v>
      </c>
      <c r="I107" s="131"/>
      <c r="J107" s="132">
        <f>ROUND(I107*H107,2)</f>
        <v>0</v>
      </c>
      <c r="K107" s="133"/>
      <c r="L107" s="32"/>
      <c r="M107" s="134" t="s">
        <v>19</v>
      </c>
      <c r="N107" s="135" t="s">
        <v>45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95</v>
      </c>
      <c r="AT107" s="138" t="s">
        <v>144</v>
      </c>
      <c r="AU107" s="138" t="s">
        <v>82</v>
      </c>
      <c r="AY107" s="17" t="s">
        <v>141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82</v>
      </c>
      <c r="BK107" s="139">
        <f>ROUND(I107*H107,2)</f>
        <v>0</v>
      </c>
      <c r="BL107" s="17" t="s">
        <v>95</v>
      </c>
      <c r="BM107" s="138" t="s">
        <v>252</v>
      </c>
    </row>
    <row r="108" spans="2:65" s="1" customFormat="1" ht="11.25">
      <c r="B108" s="32"/>
      <c r="D108" s="152" t="s">
        <v>224</v>
      </c>
      <c r="F108" s="153" t="s">
        <v>253</v>
      </c>
      <c r="I108" s="154"/>
      <c r="L108" s="32"/>
      <c r="M108" s="155"/>
      <c r="T108" s="53"/>
      <c r="AT108" s="17" t="s">
        <v>224</v>
      </c>
      <c r="AU108" s="17" t="s">
        <v>82</v>
      </c>
    </row>
    <row r="109" spans="2:65" s="12" customFormat="1" ht="11.25">
      <c r="B109" s="158"/>
      <c r="D109" s="156" t="s">
        <v>228</v>
      </c>
      <c r="E109" s="159" t="s">
        <v>19</v>
      </c>
      <c r="F109" s="160" t="s">
        <v>254</v>
      </c>
      <c r="H109" s="161">
        <v>8</v>
      </c>
      <c r="I109" s="162"/>
      <c r="L109" s="158"/>
      <c r="M109" s="163"/>
      <c r="T109" s="164"/>
      <c r="AT109" s="159" t="s">
        <v>228</v>
      </c>
      <c r="AU109" s="159" t="s">
        <v>82</v>
      </c>
      <c r="AV109" s="12" t="s">
        <v>82</v>
      </c>
      <c r="AW109" s="12" t="s">
        <v>35</v>
      </c>
      <c r="AX109" s="12" t="s">
        <v>73</v>
      </c>
      <c r="AY109" s="159" t="s">
        <v>141</v>
      </c>
    </row>
    <row r="110" spans="2:65" s="12" customFormat="1" ht="11.25">
      <c r="B110" s="158"/>
      <c r="D110" s="156" t="s">
        <v>228</v>
      </c>
      <c r="E110" s="159" t="s">
        <v>19</v>
      </c>
      <c r="F110" s="160" t="s">
        <v>255</v>
      </c>
      <c r="H110" s="161">
        <v>13.268000000000001</v>
      </c>
      <c r="I110" s="162"/>
      <c r="L110" s="158"/>
      <c r="M110" s="163"/>
      <c r="T110" s="164"/>
      <c r="AT110" s="159" t="s">
        <v>228</v>
      </c>
      <c r="AU110" s="159" t="s">
        <v>82</v>
      </c>
      <c r="AV110" s="12" t="s">
        <v>82</v>
      </c>
      <c r="AW110" s="12" t="s">
        <v>35</v>
      </c>
      <c r="AX110" s="12" t="s">
        <v>73</v>
      </c>
      <c r="AY110" s="159" t="s">
        <v>141</v>
      </c>
    </row>
    <row r="111" spans="2:65" s="13" customFormat="1" ht="11.25">
      <c r="B111" s="165"/>
      <c r="D111" s="156" t="s">
        <v>228</v>
      </c>
      <c r="E111" s="166" t="s">
        <v>19</v>
      </c>
      <c r="F111" s="167" t="s">
        <v>256</v>
      </c>
      <c r="H111" s="168">
        <v>21.268000000000001</v>
      </c>
      <c r="I111" s="169"/>
      <c r="L111" s="165"/>
      <c r="M111" s="170"/>
      <c r="T111" s="171"/>
      <c r="AT111" s="166" t="s">
        <v>228</v>
      </c>
      <c r="AU111" s="166" t="s">
        <v>82</v>
      </c>
      <c r="AV111" s="13" t="s">
        <v>95</v>
      </c>
      <c r="AW111" s="13" t="s">
        <v>35</v>
      </c>
      <c r="AX111" s="13" t="s">
        <v>73</v>
      </c>
      <c r="AY111" s="166" t="s">
        <v>141</v>
      </c>
    </row>
    <row r="112" spans="2:65" s="12" customFormat="1" ht="11.25">
      <c r="B112" s="158"/>
      <c r="D112" s="156" t="s">
        <v>228</v>
      </c>
      <c r="E112" s="159" t="s">
        <v>19</v>
      </c>
      <c r="F112" s="160" t="s">
        <v>257</v>
      </c>
      <c r="H112" s="161">
        <v>21.3</v>
      </c>
      <c r="I112" s="162"/>
      <c r="L112" s="158"/>
      <c r="M112" s="163"/>
      <c r="T112" s="164"/>
      <c r="AT112" s="159" t="s">
        <v>228</v>
      </c>
      <c r="AU112" s="159" t="s">
        <v>82</v>
      </c>
      <c r="AV112" s="12" t="s">
        <v>82</v>
      </c>
      <c r="AW112" s="12" t="s">
        <v>35</v>
      </c>
      <c r="AX112" s="12" t="s">
        <v>78</v>
      </c>
      <c r="AY112" s="159" t="s">
        <v>141</v>
      </c>
    </row>
    <row r="113" spans="2:65" s="1" customFormat="1" ht="16.5" customHeight="1">
      <c r="B113" s="32"/>
      <c r="C113" s="172" t="s">
        <v>155</v>
      </c>
      <c r="D113" s="172" t="s">
        <v>258</v>
      </c>
      <c r="E113" s="173" t="s">
        <v>259</v>
      </c>
      <c r="F113" s="174" t="s">
        <v>260</v>
      </c>
      <c r="G113" s="175" t="s">
        <v>261</v>
      </c>
      <c r="H113" s="176">
        <v>6.6</v>
      </c>
      <c r="I113" s="177"/>
      <c r="J113" s="178">
        <f>ROUND(I113*H113,2)</f>
        <v>0</v>
      </c>
      <c r="K113" s="179"/>
      <c r="L113" s="180"/>
      <c r="M113" s="181" t="s">
        <v>19</v>
      </c>
      <c r="N113" s="182" t="s">
        <v>45</v>
      </c>
      <c r="P113" s="136">
        <f>O113*H113</f>
        <v>0</v>
      </c>
      <c r="Q113" s="136">
        <v>1</v>
      </c>
      <c r="R113" s="136">
        <f>Q113*H113</f>
        <v>6.6</v>
      </c>
      <c r="S113" s="136">
        <v>0</v>
      </c>
      <c r="T113" s="137">
        <f>S113*H113</f>
        <v>0</v>
      </c>
      <c r="AR113" s="138" t="s">
        <v>155</v>
      </c>
      <c r="AT113" s="138" t="s">
        <v>258</v>
      </c>
      <c r="AU113" s="138" t="s">
        <v>82</v>
      </c>
      <c r="AY113" s="17" t="s">
        <v>141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82</v>
      </c>
      <c r="BK113" s="139">
        <f>ROUND(I113*H113,2)</f>
        <v>0</v>
      </c>
      <c r="BL113" s="17" t="s">
        <v>95</v>
      </c>
      <c r="BM113" s="138" t="s">
        <v>262</v>
      </c>
    </row>
    <row r="114" spans="2:65" s="14" customFormat="1" ht="11.25">
      <c r="B114" s="183"/>
      <c r="D114" s="156" t="s">
        <v>228</v>
      </c>
      <c r="E114" s="184" t="s">
        <v>19</v>
      </c>
      <c r="F114" s="185" t="s">
        <v>263</v>
      </c>
      <c r="H114" s="184" t="s">
        <v>19</v>
      </c>
      <c r="I114" s="186"/>
      <c r="L114" s="183"/>
      <c r="M114" s="187"/>
      <c r="T114" s="188"/>
      <c r="AT114" s="184" t="s">
        <v>228</v>
      </c>
      <c r="AU114" s="184" t="s">
        <v>82</v>
      </c>
      <c r="AV114" s="14" t="s">
        <v>78</v>
      </c>
      <c r="AW114" s="14" t="s">
        <v>35</v>
      </c>
      <c r="AX114" s="14" t="s">
        <v>73</v>
      </c>
      <c r="AY114" s="184" t="s">
        <v>141</v>
      </c>
    </row>
    <row r="115" spans="2:65" s="12" customFormat="1" ht="11.25">
      <c r="B115" s="158"/>
      <c r="D115" s="156" t="s">
        <v>228</v>
      </c>
      <c r="E115" s="159" t="s">
        <v>19</v>
      </c>
      <c r="F115" s="160" t="s">
        <v>264</v>
      </c>
      <c r="H115" s="161">
        <v>6.6</v>
      </c>
      <c r="I115" s="162"/>
      <c r="L115" s="158"/>
      <c r="M115" s="163"/>
      <c r="T115" s="164"/>
      <c r="AT115" s="159" t="s">
        <v>228</v>
      </c>
      <c r="AU115" s="159" t="s">
        <v>82</v>
      </c>
      <c r="AV115" s="12" t="s">
        <v>82</v>
      </c>
      <c r="AW115" s="12" t="s">
        <v>35</v>
      </c>
      <c r="AX115" s="12" t="s">
        <v>78</v>
      </c>
      <c r="AY115" s="159" t="s">
        <v>141</v>
      </c>
    </row>
    <row r="116" spans="2:65" s="1" customFormat="1" ht="55.5" customHeight="1">
      <c r="B116" s="32"/>
      <c r="C116" s="126" t="s">
        <v>173</v>
      </c>
      <c r="D116" s="126" t="s">
        <v>144</v>
      </c>
      <c r="E116" s="127" t="s">
        <v>265</v>
      </c>
      <c r="F116" s="128" t="s">
        <v>266</v>
      </c>
      <c r="G116" s="129" t="s">
        <v>162</v>
      </c>
      <c r="H116" s="130">
        <v>32</v>
      </c>
      <c r="I116" s="131"/>
      <c r="J116" s="132">
        <f>ROUND(I116*H116,2)</f>
        <v>0</v>
      </c>
      <c r="K116" s="133"/>
      <c r="L116" s="32"/>
      <c r="M116" s="134" t="s">
        <v>19</v>
      </c>
      <c r="N116" s="135" t="s">
        <v>45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95</v>
      </c>
      <c r="AT116" s="138" t="s">
        <v>144</v>
      </c>
      <c r="AU116" s="138" t="s">
        <v>82</v>
      </c>
      <c r="AY116" s="17" t="s">
        <v>141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82</v>
      </c>
      <c r="BK116" s="139">
        <f>ROUND(I116*H116,2)</f>
        <v>0</v>
      </c>
      <c r="BL116" s="17" t="s">
        <v>95</v>
      </c>
      <c r="BM116" s="138" t="s">
        <v>267</v>
      </c>
    </row>
    <row r="117" spans="2:65" s="1" customFormat="1" ht="11.25">
      <c r="B117" s="32"/>
      <c r="D117" s="152" t="s">
        <v>224</v>
      </c>
      <c r="F117" s="153" t="s">
        <v>268</v>
      </c>
      <c r="I117" s="154"/>
      <c r="L117" s="32"/>
      <c r="M117" s="155"/>
      <c r="T117" s="53"/>
      <c r="AT117" s="17" t="s">
        <v>224</v>
      </c>
      <c r="AU117" s="17" t="s">
        <v>82</v>
      </c>
    </row>
    <row r="118" spans="2:65" s="1" customFormat="1" ht="37.9" customHeight="1">
      <c r="B118" s="32"/>
      <c r="C118" s="126" t="s">
        <v>159</v>
      </c>
      <c r="D118" s="126" t="s">
        <v>144</v>
      </c>
      <c r="E118" s="127" t="s">
        <v>269</v>
      </c>
      <c r="F118" s="128" t="s">
        <v>270</v>
      </c>
      <c r="G118" s="129" t="s">
        <v>162</v>
      </c>
      <c r="H118" s="130">
        <v>32</v>
      </c>
      <c r="I118" s="131"/>
      <c r="J118" s="132">
        <f>ROUND(I118*H118,2)</f>
        <v>0</v>
      </c>
      <c r="K118" s="133"/>
      <c r="L118" s="32"/>
      <c r="M118" s="134" t="s">
        <v>19</v>
      </c>
      <c r="N118" s="135" t="s">
        <v>45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95</v>
      </c>
      <c r="AT118" s="138" t="s">
        <v>144</v>
      </c>
      <c r="AU118" s="138" t="s">
        <v>82</v>
      </c>
      <c r="AY118" s="17" t="s">
        <v>141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82</v>
      </c>
      <c r="BK118" s="139">
        <f>ROUND(I118*H118,2)</f>
        <v>0</v>
      </c>
      <c r="BL118" s="17" t="s">
        <v>95</v>
      </c>
      <c r="BM118" s="138" t="s">
        <v>271</v>
      </c>
    </row>
    <row r="119" spans="2:65" s="1" customFormat="1" ht="11.25">
      <c r="B119" s="32"/>
      <c r="D119" s="152" t="s">
        <v>224</v>
      </c>
      <c r="F119" s="153" t="s">
        <v>272</v>
      </c>
      <c r="I119" s="154"/>
      <c r="L119" s="32"/>
      <c r="M119" s="155"/>
      <c r="T119" s="53"/>
      <c r="AT119" s="17" t="s">
        <v>224</v>
      </c>
      <c r="AU119" s="17" t="s">
        <v>82</v>
      </c>
    </row>
    <row r="120" spans="2:65" s="1" customFormat="1" ht="16.5" customHeight="1">
      <c r="B120" s="32"/>
      <c r="C120" s="172" t="s">
        <v>180</v>
      </c>
      <c r="D120" s="172" t="s">
        <v>258</v>
      </c>
      <c r="E120" s="173" t="s">
        <v>273</v>
      </c>
      <c r="F120" s="174" t="s">
        <v>274</v>
      </c>
      <c r="G120" s="175" t="s">
        <v>275</v>
      </c>
      <c r="H120" s="176">
        <v>0.64</v>
      </c>
      <c r="I120" s="177"/>
      <c r="J120" s="178">
        <f>ROUND(I120*H120,2)</f>
        <v>0</v>
      </c>
      <c r="K120" s="179"/>
      <c r="L120" s="180"/>
      <c r="M120" s="181" t="s">
        <v>19</v>
      </c>
      <c r="N120" s="182" t="s">
        <v>45</v>
      </c>
      <c r="P120" s="136">
        <f>O120*H120</f>
        <v>0</v>
      </c>
      <c r="Q120" s="136">
        <v>1E-3</v>
      </c>
      <c r="R120" s="136">
        <f>Q120*H120</f>
        <v>6.4000000000000005E-4</v>
      </c>
      <c r="S120" s="136">
        <v>0</v>
      </c>
      <c r="T120" s="137">
        <f>S120*H120</f>
        <v>0</v>
      </c>
      <c r="AR120" s="138" t="s">
        <v>155</v>
      </c>
      <c r="AT120" s="138" t="s">
        <v>258</v>
      </c>
      <c r="AU120" s="138" t="s">
        <v>82</v>
      </c>
      <c r="AY120" s="17" t="s">
        <v>141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82</v>
      </c>
      <c r="BK120" s="139">
        <f>ROUND(I120*H120,2)</f>
        <v>0</v>
      </c>
      <c r="BL120" s="17" t="s">
        <v>95</v>
      </c>
      <c r="BM120" s="138" t="s">
        <v>276</v>
      </c>
    </row>
    <row r="121" spans="2:65" s="12" customFormat="1" ht="11.25">
      <c r="B121" s="158"/>
      <c r="D121" s="156" t="s">
        <v>228</v>
      </c>
      <c r="F121" s="160" t="s">
        <v>277</v>
      </c>
      <c r="H121" s="161">
        <v>0.64</v>
      </c>
      <c r="I121" s="162"/>
      <c r="L121" s="158"/>
      <c r="M121" s="163"/>
      <c r="T121" s="164"/>
      <c r="AT121" s="159" t="s">
        <v>228</v>
      </c>
      <c r="AU121" s="159" t="s">
        <v>82</v>
      </c>
      <c r="AV121" s="12" t="s">
        <v>82</v>
      </c>
      <c r="AW121" s="12" t="s">
        <v>4</v>
      </c>
      <c r="AX121" s="12" t="s">
        <v>78</v>
      </c>
      <c r="AY121" s="159" t="s">
        <v>141</v>
      </c>
    </row>
    <row r="122" spans="2:65" s="10" customFormat="1" ht="22.9" customHeight="1">
      <c r="B122" s="116"/>
      <c r="D122" s="117" t="s">
        <v>72</v>
      </c>
      <c r="E122" s="150" t="s">
        <v>82</v>
      </c>
      <c r="F122" s="150" t="s">
        <v>278</v>
      </c>
      <c r="I122" s="119"/>
      <c r="J122" s="151">
        <f>BK122</f>
        <v>0</v>
      </c>
      <c r="L122" s="116"/>
      <c r="M122" s="121"/>
      <c r="P122" s="122">
        <f>SUM(P123:P137)</f>
        <v>0</v>
      </c>
      <c r="R122" s="122">
        <f>SUM(R123:R137)</f>
        <v>7.2363044999999993</v>
      </c>
      <c r="T122" s="123">
        <f>SUM(T123:T137)</f>
        <v>0</v>
      </c>
      <c r="AR122" s="117" t="s">
        <v>78</v>
      </c>
      <c r="AT122" s="124" t="s">
        <v>72</v>
      </c>
      <c r="AU122" s="124" t="s">
        <v>78</v>
      </c>
      <c r="AY122" s="117" t="s">
        <v>141</v>
      </c>
      <c r="BK122" s="125">
        <f>SUM(BK123:BK137)</f>
        <v>0</v>
      </c>
    </row>
    <row r="123" spans="2:65" s="1" customFormat="1" ht="24.2" customHeight="1">
      <c r="B123" s="32"/>
      <c r="C123" s="126" t="s">
        <v>8</v>
      </c>
      <c r="D123" s="126" t="s">
        <v>144</v>
      </c>
      <c r="E123" s="127" t="s">
        <v>279</v>
      </c>
      <c r="F123" s="128" t="s">
        <v>280</v>
      </c>
      <c r="G123" s="129" t="s">
        <v>171</v>
      </c>
      <c r="H123" s="130">
        <v>13</v>
      </c>
      <c r="I123" s="131"/>
      <c r="J123" s="132">
        <f>ROUND(I123*H123,2)</f>
        <v>0</v>
      </c>
      <c r="K123" s="133"/>
      <c r="L123" s="32"/>
      <c r="M123" s="134" t="s">
        <v>19</v>
      </c>
      <c r="N123" s="135" t="s">
        <v>45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95</v>
      </c>
      <c r="AT123" s="138" t="s">
        <v>144</v>
      </c>
      <c r="AU123" s="138" t="s">
        <v>82</v>
      </c>
      <c r="AY123" s="17" t="s">
        <v>141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82</v>
      </c>
      <c r="BK123" s="139">
        <f>ROUND(I123*H123,2)</f>
        <v>0</v>
      </c>
      <c r="BL123" s="17" t="s">
        <v>95</v>
      </c>
      <c r="BM123" s="138" t="s">
        <v>281</v>
      </c>
    </row>
    <row r="124" spans="2:65" s="1" customFormat="1" ht="11.25">
      <c r="B124" s="32"/>
      <c r="D124" s="152" t="s">
        <v>224</v>
      </c>
      <c r="F124" s="153" t="s">
        <v>282</v>
      </c>
      <c r="I124" s="154"/>
      <c r="L124" s="32"/>
      <c r="M124" s="155"/>
      <c r="T124" s="53"/>
      <c r="AT124" s="17" t="s">
        <v>224</v>
      </c>
      <c r="AU124" s="17" t="s">
        <v>82</v>
      </c>
    </row>
    <row r="125" spans="2:65" s="1" customFormat="1" ht="24.2" customHeight="1">
      <c r="B125" s="32"/>
      <c r="C125" s="172" t="s">
        <v>188</v>
      </c>
      <c r="D125" s="172" t="s">
        <v>258</v>
      </c>
      <c r="E125" s="173" t="s">
        <v>283</v>
      </c>
      <c r="F125" s="174" t="s">
        <v>284</v>
      </c>
      <c r="G125" s="175" t="s">
        <v>171</v>
      </c>
      <c r="H125" s="176">
        <v>13.65</v>
      </c>
      <c r="I125" s="177"/>
      <c r="J125" s="178">
        <f>ROUND(I125*H125,2)</f>
        <v>0</v>
      </c>
      <c r="K125" s="179"/>
      <c r="L125" s="180"/>
      <c r="M125" s="181" t="s">
        <v>19</v>
      </c>
      <c r="N125" s="182" t="s">
        <v>45</v>
      </c>
      <c r="P125" s="136">
        <f>O125*H125</f>
        <v>0</v>
      </c>
      <c r="Q125" s="136">
        <v>7.7999999999999999E-4</v>
      </c>
      <c r="R125" s="136">
        <f>Q125*H125</f>
        <v>1.0647E-2</v>
      </c>
      <c r="S125" s="136">
        <v>0</v>
      </c>
      <c r="T125" s="137">
        <f>S125*H125</f>
        <v>0</v>
      </c>
      <c r="AR125" s="138" t="s">
        <v>155</v>
      </c>
      <c r="AT125" s="138" t="s">
        <v>258</v>
      </c>
      <c r="AU125" s="138" t="s">
        <v>82</v>
      </c>
      <c r="AY125" s="17" t="s">
        <v>141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82</v>
      </c>
      <c r="BK125" s="139">
        <f>ROUND(I125*H125,2)</f>
        <v>0</v>
      </c>
      <c r="BL125" s="17" t="s">
        <v>95</v>
      </c>
      <c r="BM125" s="138" t="s">
        <v>285</v>
      </c>
    </row>
    <row r="126" spans="2:65" s="12" customFormat="1" ht="11.25">
      <c r="B126" s="158"/>
      <c r="D126" s="156" t="s">
        <v>228</v>
      </c>
      <c r="F126" s="160" t="s">
        <v>286</v>
      </c>
      <c r="H126" s="161">
        <v>13.65</v>
      </c>
      <c r="I126" s="162"/>
      <c r="L126" s="158"/>
      <c r="M126" s="163"/>
      <c r="T126" s="164"/>
      <c r="AT126" s="159" t="s">
        <v>228</v>
      </c>
      <c r="AU126" s="159" t="s">
        <v>82</v>
      </c>
      <c r="AV126" s="12" t="s">
        <v>82</v>
      </c>
      <c r="AW126" s="12" t="s">
        <v>4</v>
      </c>
      <c r="AX126" s="12" t="s">
        <v>78</v>
      </c>
      <c r="AY126" s="159" t="s">
        <v>141</v>
      </c>
    </row>
    <row r="127" spans="2:65" s="1" customFormat="1" ht="33" customHeight="1">
      <c r="B127" s="32"/>
      <c r="C127" s="126" t="s">
        <v>166</v>
      </c>
      <c r="D127" s="126" t="s">
        <v>144</v>
      </c>
      <c r="E127" s="127" t="s">
        <v>287</v>
      </c>
      <c r="F127" s="128" t="s">
        <v>288</v>
      </c>
      <c r="G127" s="129" t="s">
        <v>147</v>
      </c>
      <c r="H127" s="130">
        <v>3.125</v>
      </c>
      <c r="I127" s="131"/>
      <c r="J127" s="132">
        <f>ROUND(I127*H127,2)</f>
        <v>0</v>
      </c>
      <c r="K127" s="133"/>
      <c r="L127" s="32"/>
      <c r="M127" s="134" t="s">
        <v>19</v>
      </c>
      <c r="N127" s="135" t="s">
        <v>45</v>
      </c>
      <c r="P127" s="136">
        <f>O127*H127</f>
        <v>0</v>
      </c>
      <c r="Q127" s="136">
        <v>2.3010199999999998</v>
      </c>
      <c r="R127" s="136">
        <f>Q127*H127</f>
        <v>7.1906874999999992</v>
      </c>
      <c r="S127" s="136">
        <v>0</v>
      </c>
      <c r="T127" s="137">
        <f>S127*H127</f>
        <v>0</v>
      </c>
      <c r="AR127" s="138" t="s">
        <v>95</v>
      </c>
      <c r="AT127" s="138" t="s">
        <v>144</v>
      </c>
      <c r="AU127" s="138" t="s">
        <v>82</v>
      </c>
      <c r="AY127" s="17" t="s">
        <v>141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82</v>
      </c>
      <c r="BK127" s="139">
        <f>ROUND(I127*H127,2)</f>
        <v>0</v>
      </c>
      <c r="BL127" s="17" t="s">
        <v>95</v>
      </c>
      <c r="BM127" s="138" t="s">
        <v>289</v>
      </c>
    </row>
    <row r="128" spans="2:65" s="1" customFormat="1" ht="11.25">
      <c r="B128" s="32"/>
      <c r="D128" s="152" t="s">
        <v>224</v>
      </c>
      <c r="F128" s="153" t="s">
        <v>290</v>
      </c>
      <c r="I128" s="154"/>
      <c r="L128" s="32"/>
      <c r="M128" s="155"/>
      <c r="T128" s="53"/>
      <c r="AT128" s="17" t="s">
        <v>224</v>
      </c>
      <c r="AU128" s="17" t="s">
        <v>82</v>
      </c>
    </row>
    <row r="129" spans="2:65" s="12" customFormat="1" ht="11.25">
      <c r="B129" s="158"/>
      <c r="D129" s="156" t="s">
        <v>228</v>
      </c>
      <c r="E129" s="159" t="s">
        <v>19</v>
      </c>
      <c r="F129" s="160" t="s">
        <v>291</v>
      </c>
      <c r="H129" s="161">
        <v>3.125</v>
      </c>
      <c r="I129" s="162"/>
      <c r="L129" s="158"/>
      <c r="M129" s="163"/>
      <c r="T129" s="164"/>
      <c r="AT129" s="159" t="s">
        <v>228</v>
      </c>
      <c r="AU129" s="159" t="s">
        <v>82</v>
      </c>
      <c r="AV129" s="12" t="s">
        <v>82</v>
      </c>
      <c r="AW129" s="12" t="s">
        <v>35</v>
      </c>
      <c r="AX129" s="12" t="s">
        <v>78</v>
      </c>
      <c r="AY129" s="159" t="s">
        <v>141</v>
      </c>
    </row>
    <row r="130" spans="2:65" s="1" customFormat="1" ht="16.5" customHeight="1">
      <c r="B130" s="32"/>
      <c r="C130" s="126" t="s">
        <v>195</v>
      </c>
      <c r="D130" s="126" t="s">
        <v>144</v>
      </c>
      <c r="E130" s="127" t="s">
        <v>292</v>
      </c>
      <c r="F130" s="128" t="s">
        <v>293</v>
      </c>
      <c r="G130" s="129" t="s">
        <v>162</v>
      </c>
      <c r="H130" s="130">
        <v>13</v>
      </c>
      <c r="I130" s="131"/>
      <c r="J130" s="132">
        <f>ROUND(I130*H130,2)</f>
        <v>0</v>
      </c>
      <c r="K130" s="133"/>
      <c r="L130" s="32"/>
      <c r="M130" s="134" t="s">
        <v>19</v>
      </c>
      <c r="N130" s="135" t="s">
        <v>45</v>
      </c>
      <c r="P130" s="136">
        <f>O130*H130</f>
        <v>0</v>
      </c>
      <c r="Q130" s="136">
        <v>2.6900000000000001E-3</v>
      </c>
      <c r="R130" s="136">
        <f>Q130*H130</f>
        <v>3.4970000000000001E-2</v>
      </c>
      <c r="S130" s="136">
        <v>0</v>
      </c>
      <c r="T130" s="137">
        <f>S130*H130</f>
        <v>0</v>
      </c>
      <c r="AR130" s="138" t="s">
        <v>95</v>
      </c>
      <c r="AT130" s="138" t="s">
        <v>144</v>
      </c>
      <c r="AU130" s="138" t="s">
        <v>82</v>
      </c>
      <c r="AY130" s="17" t="s">
        <v>141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82</v>
      </c>
      <c r="BK130" s="139">
        <f>ROUND(I130*H130,2)</f>
        <v>0</v>
      </c>
      <c r="BL130" s="17" t="s">
        <v>95</v>
      </c>
      <c r="BM130" s="138" t="s">
        <v>294</v>
      </c>
    </row>
    <row r="131" spans="2:65" s="1" customFormat="1" ht="11.25">
      <c r="B131" s="32"/>
      <c r="D131" s="152" t="s">
        <v>224</v>
      </c>
      <c r="F131" s="153" t="s">
        <v>295</v>
      </c>
      <c r="I131" s="154"/>
      <c r="L131" s="32"/>
      <c r="M131" s="155"/>
      <c r="T131" s="53"/>
      <c r="AT131" s="17" t="s">
        <v>224</v>
      </c>
      <c r="AU131" s="17" t="s">
        <v>82</v>
      </c>
    </row>
    <row r="132" spans="2:65" s="1" customFormat="1" ht="16.5" customHeight="1">
      <c r="B132" s="32"/>
      <c r="C132" s="126" t="s">
        <v>172</v>
      </c>
      <c r="D132" s="126" t="s">
        <v>144</v>
      </c>
      <c r="E132" s="127" t="s">
        <v>296</v>
      </c>
      <c r="F132" s="128" t="s">
        <v>297</v>
      </c>
      <c r="G132" s="129" t="s">
        <v>162</v>
      </c>
      <c r="H132" s="130">
        <v>13</v>
      </c>
      <c r="I132" s="131"/>
      <c r="J132" s="132">
        <f>ROUND(I132*H132,2)</f>
        <v>0</v>
      </c>
      <c r="K132" s="133"/>
      <c r="L132" s="32"/>
      <c r="M132" s="134" t="s">
        <v>19</v>
      </c>
      <c r="N132" s="135" t="s">
        <v>45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95</v>
      </c>
      <c r="AT132" s="138" t="s">
        <v>144</v>
      </c>
      <c r="AU132" s="138" t="s">
        <v>82</v>
      </c>
      <c r="AY132" s="17" t="s">
        <v>141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82</v>
      </c>
      <c r="BK132" s="139">
        <f>ROUND(I132*H132,2)</f>
        <v>0</v>
      </c>
      <c r="BL132" s="17" t="s">
        <v>95</v>
      </c>
      <c r="BM132" s="138" t="s">
        <v>298</v>
      </c>
    </row>
    <row r="133" spans="2:65" s="1" customFormat="1" ht="11.25">
      <c r="B133" s="32"/>
      <c r="D133" s="152" t="s">
        <v>224</v>
      </c>
      <c r="F133" s="153" t="s">
        <v>299</v>
      </c>
      <c r="I133" s="154"/>
      <c r="L133" s="32"/>
      <c r="M133" s="155"/>
      <c r="T133" s="53"/>
      <c r="AT133" s="17" t="s">
        <v>224</v>
      </c>
      <c r="AU133" s="17" t="s">
        <v>82</v>
      </c>
    </row>
    <row r="134" spans="2:65" s="12" customFormat="1" ht="11.25">
      <c r="B134" s="158"/>
      <c r="D134" s="156" t="s">
        <v>228</v>
      </c>
      <c r="E134" s="159" t="s">
        <v>19</v>
      </c>
      <c r="F134" s="160" t="s">
        <v>300</v>
      </c>
      <c r="H134" s="161">
        <v>12.5</v>
      </c>
      <c r="I134" s="162"/>
      <c r="L134" s="158"/>
      <c r="M134" s="163"/>
      <c r="T134" s="164"/>
      <c r="AT134" s="159" t="s">
        <v>228</v>
      </c>
      <c r="AU134" s="159" t="s">
        <v>82</v>
      </c>
      <c r="AV134" s="12" t="s">
        <v>82</v>
      </c>
      <c r="AW134" s="12" t="s">
        <v>35</v>
      </c>
      <c r="AX134" s="12" t="s">
        <v>73</v>
      </c>
      <c r="AY134" s="159" t="s">
        <v>141</v>
      </c>
    </row>
    <row r="135" spans="2:65" s="12" customFormat="1" ht="11.25">
      <c r="B135" s="158"/>
      <c r="D135" s="156" t="s">
        <v>228</v>
      </c>
      <c r="E135" s="159" t="s">
        <v>19</v>
      </c>
      <c r="F135" s="160" t="s">
        <v>301</v>
      </c>
      <c r="H135" s="161">
        <v>0.25</v>
      </c>
      <c r="I135" s="162"/>
      <c r="L135" s="158"/>
      <c r="M135" s="163"/>
      <c r="T135" s="164"/>
      <c r="AT135" s="159" t="s">
        <v>228</v>
      </c>
      <c r="AU135" s="159" t="s">
        <v>82</v>
      </c>
      <c r="AV135" s="12" t="s">
        <v>82</v>
      </c>
      <c r="AW135" s="12" t="s">
        <v>35</v>
      </c>
      <c r="AX135" s="12" t="s">
        <v>73</v>
      </c>
      <c r="AY135" s="159" t="s">
        <v>141</v>
      </c>
    </row>
    <row r="136" spans="2:65" s="13" customFormat="1" ht="11.25">
      <c r="B136" s="165"/>
      <c r="D136" s="156" t="s">
        <v>228</v>
      </c>
      <c r="E136" s="166" t="s">
        <v>19</v>
      </c>
      <c r="F136" s="167" t="s">
        <v>256</v>
      </c>
      <c r="H136" s="168">
        <v>12.75</v>
      </c>
      <c r="I136" s="169"/>
      <c r="L136" s="165"/>
      <c r="M136" s="170"/>
      <c r="T136" s="171"/>
      <c r="AT136" s="166" t="s">
        <v>228</v>
      </c>
      <c r="AU136" s="166" t="s">
        <v>82</v>
      </c>
      <c r="AV136" s="13" t="s">
        <v>95</v>
      </c>
      <c r="AW136" s="13" t="s">
        <v>35</v>
      </c>
      <c r="AX136" s="13" t="s">
        <v>73</v>
      </c>
      <c r="AY136" s="166" t="s">
        <v>141</v>
      </c>
    </row>
    <row r="137" spans="2:65" s="12" customFormat="1" ht="11.25">
      <c r="B137" s="158"/>
      <c r="D137" s="156" t="s">
        <v>228</v>
      </c>
      <c r="E137" s="159" t="s">
        <v>19</v>
      </c>
      <c r="F137" s="160" t="s">
        <v>188</v>
      </c>
      <c r="H137" s="161">
        <v>13</v>
      </c>
      <c r="I137" s="162"/>
      <c r="L137" s="158"/>
      <c r="M137" s="163"/>
      <c r="T137" s="164"/>
      <c r="AT137" s="159" t="s">
        <v>228</v>
      </c>
      <c r="AU137" s="159" t="s">
        <v>82</v>
      </c>
      <c r="AV137" s="12" t="s">
        <v>82</v>
      </c>
      <c r="AW137" s="12" t="s">
        <v>35</v>
      </c>
      <c r="AX137" s="12" t="s">
        <v>78</v>
      </c>
      <c r="AY137" s="159" t="s">
        <v>141</v>
      </c>
    </row>
    <row r="138" spans="2:65" s="10" customFormat="1" ht="22.9" customHeight="1">
      <c r="B138" s="116"/>
      <c r="D138" s="117" t="s">
        <v>72</v>
      </c>
      <c r="E138" s="150" t="s">
        <v>92</v>
      </c>
      <c r="F138" s="150" t="s">
        <v>302</v>
      </c>
      <c r="I138" s="119"/>
      <c r="J138" s="151">
        <f>BK138</f>
        <v>0</v>
      </c>
      <c r="L138" s="116"/>
      <c r="M138" s="121"/>
      <c r="P138" s="122">
        <f>SUM(P139:P153)</f>
        <v>0</v>
      </c>
      <c r="R138" s="122">
        <f>SUM(R139:R153)</f>
        <v>7.3235283099999995</v>
      </c>
      <c r="T138" s="123">
        <f>SUM(T139:T153)</f>
        <v>0</v>
      </c>
      <c r="AR138" s="117" t="s">
        <v>78</v>
      </c>
      <c r="AT138" s="124" t="s">
        <v>72</v>
      </c>
      <c r="AU138" s="124" t="s">
        <v>78</v>
      </c>
      <c r="AY138" s="117" t="s">
        <v>141</v>
      </c>
      <c r="BK138" s="125">
        <f>SUM(BK139:BK153)</f>
        <v>0</v>
      </c>
    </row>
    <row r="139" spans="2:65" s="1" customFormat="1" ht="24.2" customHeight="1">
      <c r="B139" s="32"/>
      <c r="C139" s="126" t="s">
        <v>202</v>
      </c>
      <c r="D139" s="126" t="s">
        <v>144</v>
      </c>
      <c r="E139" s="127" t="s">
        <v>303</v>
      </c>
      <c r="F139" s="128" t="s">
        <v>304</v>
      </c>
      <c r="G139" s="129" t="s">
        <v>147</v>
      </c>
      <c r="H139" s="130">
        <v>2.8130000000000002</v>
      </c>
      <c r="I139" s="131"/>
      <c r="J139" s="132">
        <f>ROUND(I139*H139,2)</f>
        <v>0</v>
      </c>
      <c r="K139" s="133"/>
      <c r="L139" s="32"/>
      <c r="M139" s="134" t="s">
        <v>19</v>
      </c>
      <c r="N139" s="135" t="s">
        <v>45</v>
      </c>
      <c r="P139" s="136">
        <f>O139*H139</f>
        <v>0</v>
      </c>
      <c r="Q139" s="136">
        <v>2.5018699999999998</v>
      </c>
      <c r="R139" s="136">
        <f>Q139*H139</f>
        <v>7.0377603099999995</v>
      </c>
      <c r="S139" s="136">
        <v>0</v>
      </c>
      <c r="T139" s="137">
        <f>S139*H139</f>
        <v>0</v>
      </c>
      <c r="AR139" s="138" t="s">
        <v>95</v>
      </c>
      <c r="AT139" s="138" t="s">
        <v>144</v>
      </c>
      <c r="AU139" s="138" t="s">
        <v>82</v>
      </c>
      <c r="AY139" s="17" t="s">
        <v>141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82</v>
      </c>
      <c r="BK139" s="139">
        <f>ROUND(I139*H139,2)</f>
        <v>0</v>
      </c>
      <c r="BL139" s="17" t="s">
        <v>95</v>
      </c>
      <c r="BM139" s="138" t="s">
        <v>305</v>
      </c>
    </row>
    <row r="140" spans="2:65" s="1" customFormat="1" ht="11.25">
      <c r="B140" s="32"/>
      <c r="D140" s="152" t="s">
        <v>224</v>
      </c>
      <c r="F140" s="153" t="s">
        <v>306</v>
      </c>
      <c r="I140" s="154"/>
      <c r="L140" s="32"/>
      <c r="M140" s="155"/>
      <c r="T140" s="53"/>
      <c r="AT140" s="17" t="s">
        <v>224</v>
      </c>
      <c r="AU140" s="17" t="s">
        <v>82</v>
      </c>
    </row>
    <row r="141" spans="2:65" s="12" customFormat="1" ht="11.25">
      <c r="B141" s="158"/>
      <c r="D141" s="156" t="s">
        <v>228</v>
      </c>
      <c r="E141" s="159" t="s">
        <v>19</v>
      </c>
      <c r="F141" s="160" t="s">
        <v>307</v>
      </c>
      <c r="H141" s="161">
        <v>2.8130000000000002</v>
      </c>
      <c r="I141" s="162"/>
      <c r="L141" s="158"/>
      <c r="M141" s="163"/>
      <c r="T141" s="164"/>
      <c r="AT141" s="159" t="s">
        <v>228</v>
      </c>
      <c r="AU141" s="159" t="s">
        <v>82</v>
      </c>
      <c r="AV141" s="12" t="s">
        <v>82</v>
      </c>
      <c r="AW141" s="12" t="s">
        <v>35</v>
      </c>
      <c r="AX141" s="12" t="s">
        <v>78</v>
      </c>
      <c r="AY141" s="159" t="s">
        <v>141</v>
      </c>
    </row>
    <row r="142" spans="2:65" s="1" customFormat="1" ht="24.2" customHeight="1">
      <c r="B142" s="32"/>
      <c r="C142" s="126" t="s">
        <v>176</v>
      </c>
      <c r="D142" s="126" t="s">
        <v>144</v>
      </c>
      <c r="E142" s="127" t="s">
        <v>308</v>
      </c>
      <c r="F142" s="128" t="s">
        <v>309</v>
      </c>
      <c r="G142" s="129" t="s">
        <v>162</v>
      </c>
      <c r="H142" s="130">
        <v>23</v>
      </c>
      <c r="I142" s="131"/>
      <c r="J142" s="132">
        <f>ROUND(I142*H142,2)</f>
        <v>0</v>
      </c>
      <c r="K142" s="133"/>
      <c r="L142" s="32"/>
      <c r="M142" s="134" t="s">
        <v>19</v>
      </c>
      <c r="N142" s="135" t="s">
        <v>45</v>
      </c>
      <c r="P142" s="136">
        <f>O142*H142</f>
        <v>0</v>
      </c>
      <c r="Q142" s="136">
        <v>3.3500000000000001E-3</v>
      </c>
      <c r="R142" s="136">
        <f>Q142*H142</f>
        <v>7.7050000000000007E-2</v>
      </c>
      <c r="S142" s="136">
        <v>0</v>
      </c>
      <c r="T142" s="137">
        <f>S142*H142</f>
        <v>0</v>
      </c>
      <c r="AR142" s="138" t="s">
        <v>95</v>
      </c>
      <c r="AT142" s="138" t="s">
        <v>144</v>
      </c>
      <c r="AU142" s="138" t="s">
        <v>82</v>
      </c>
      <c r="AY142" s="17" t="s">
        <v>141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82</v>
      </c>
      <c r="BK142" s="139">
        <f>ROUND(I142*H142,2)</f>
        <v>0</v>
      </c>
      <c r="BL142" s="17" t="s">
        <v>95</v>
      </c>
      <c r="BM142" s="138" t="s">
        <v>310</v>
      </c>
    </row>
    <row r="143" spans="2:65" s="1" customFormat="1" ht="11.25">
      <c r="B143" s="32"/>
      <c r="D143" s="152" t="s">
        <v>224</v>
      </c>
      <c r="F143" s="153" t="s">
        <v>311</v>
      </c>
      <c r="I143" s="154"/>
      <c r="L143" s="32"/>
      <c r="M143" s="155"/>
      <c r="T143" s="53"/>
      <c r="AT143" s="17" t="s">
        <v>224</v>
      </c>
      <c r="AU143" s="17" t="s">
        <v>82</v>
      </c>
    </row>
    <row r="144" spans="2:65" s="12" customFormat="1" ht="11.25">
      <c r="B144" s="158"/>
      <c r="D144" s="156" t="s">
        <v>228</v>
      </c>
      <c r="E144" s="159" t="s">
        <v>19</v>
      </c>
      <c r="F144" s="160" t="s">
        <v>312</v>
      </c>
      <c r="H144" s="161">
        <v>22.5</v>
      </c>
      <c r="I144" s="162"/>
      <c r="L144" s="158"/>
      <c r="M144" s="163"/>
      <c r="T144" s="164"/>
      <c r="AT144" s="159" t="s">
        <v>228</v>
      </c>
      <c r="AU144" s="159" t="s">
        <v>82</v>
      </c>
      <c r="AV144" s="12" t="s">
        <v>82</v>
      </c>
      <c r="AW144" s="12" t="s">
        <v>35</v>
      </c>
      <c r="AX144" s="12" t="s">
        <v>73</v>
      </c>
      <c r="AY144" s="159" t="s">
        <v>141</v>
      </c>
    </row>
    <row r="145" spans="2:65" s="12" customFormat="1" ht="11.25">
      <c r="B145" s="158"/>
      <c r="D145" s="156" t="s">
        <v>228</v>
      </c>
      <c r="E145" s="159" t="s">
        <v>19</v>
      </c>
      <c r="F145" s="160" t="s">
        <v>313</v>
      </c>
      <c r="H145" s="161">
        <v>0.22500000000000001</v>
      </c>
      <c r="I145" s="162"/>
      <c r="L145" s="158"/>
      <c r="M145" s="163"/>
      <c r="T145" s="164"/>
      <c r="AT145" s="159" t="s">
        <v>228</v>
      </c>
      <c r="AU145" s="159" t="s">
        <v>82</v>
      </c>
      <c r="AV145" s="12" t="s">
        <v>82</v>
      </c>
      <c r="AW145" s="12" t="s">
        <v>35</v>
      </c>
      <c r="AX145" s="12" t="s">
        <v>73</v>
      </c>
      <c r="AY145" s="159" t="s">
        <v>141</v>
      </c>
    </row>
    <row r="146" spans="2:65" s="13" customFormat="1" ht="11.25">
      <c r="B146" s="165"/>
      <c r="D146" s="156" t="s">
        <v>228</v>
      </c>
      <c r="E146" s="166" t="s">
        <v>19</v>
      </c>
      <c r="F146" s="167" t="s">
        <v>256</v>
      </c>
      <c r="H146" s="168">
        <v>22.725000000000001</v>
      </c>
      <c r="I146" s="169"/>
      <c r="L146" s="165"/>
      <c r="M146" s="170"/>
      <c r="T146" s="171"/>
      <c r="AT146" s="166" t="s">
        <v>228</v>
      </c>
      <c r="AU146" s="166" t="s">
        <v>82</v>
      </c>
      <c r="AV146" s="13" t="s">
        <v>95</v>
      </c>
      <c r="AW146" s="13" t="s">
        <v>35</v>
      </c>
      <c r="AX146" s="13" t="s">
        <v>73</v>
      </c>
      <c r="AY146" s="166" t="s">
        <v>141</v>
      </c>
    </row>
    <row r="147" spans="2:65" s="12" customFormat="1" ht="11.25">
      <c r="B147" s="158"/>
      <c r="D147" s="156" t="s">
        <v>228</v>
      </c>
      <c r="E147" s="159" t="s">
        <v>19</v>
      </c>
      <c r="F147" s="160" t="s">
        <v>314</v>
      </c>
      <c r="H147" s="161">
        <v>23</v>
      </c>
      <c r="I147" s="162"/>
      <c r="L147" s="158"/>
      <c r="M147" s="163"/>
      <c r="T147" s="164"/>
      <c r="AT147" s="159" t="s">
        <v>228</v>
      </c>
      <c r="AU147" s="159" t="s">
        <v>82</v>
      </c>
      <c r="AV147" s="12" t="s">
        <v>82</v>
      </c>
      <c r="AW147" s="12" t="s">
        <v>35</v>
      </c>
      <c r="AX147" s="12" t="s">
        <v>78</v>
      </c>
      <c r="AY147" s="159" t="s">
        <v>141</v>
      </c>
    </row>
    <row r="148" spans="2:65" s="1" customFormat="1" ht="24.2" customHeight="1">
      <c r="B148" s="32"/>
      <c r="C148" s="126" t="s">
        <v>315</v>
      </c>
      <c r="D148" s="126" t="s">
        <v>144</v>
      </c>
      <c r="E148" s="127" t="s">
        <v>316</v>
      </c>
      <c r="F148" s="128" t="s">
        <v>317</v>
      </c>
      <c r="G148" s="129" t="s">
        <v>162</v>
      </c>
      <c r="H148" s="130">
        <v>23</v>
      </c>
      <c r="I148" s="131"/>
      <c r="J148" s="132">
        <f>ROUND(I148*H148,2)</f>
        <v>0</v>
      </c>
      <c r="K148" s="133"/>
      <c r="L148" s="32"/>
      <c r="M148" s="134" t="s">
        <v>19</v>
      </c>
      <c r="N148" s="135" t="s">
        <v>45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95</v>
      </c>
      <c r="AT148" s="138" t="s">
        <v>144</v>
      </c>
      <c r="AU148" s="138" t="s">
        <v>82</v>
      </c>
      <c r="AY148" s="17" t="s">
        <v>141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82</v>
      </c>
      <c r="BK148" s="139">
        <f>ROUND(I148*H148,2)</f>
        <v>0</v>
      </c>
      <c r="BL148" s="17" t="s">
        <v>95</v>
      </c>
      <c r="BM148" s="138" t="s">
        <v>318</v>
      </c>
    </row>
    <row r="149" spans="2:65" s="1" customFormat="1" ht="11.25">
      <c r="B149" s="32"/>
      <c r="D149" s="152" t="s">
        <v>224</v>
      </c>
      <c r="F149" s="153" t="s">
        <v>319</v>
      </c>
      <c r="I149" s="154"/>
      <c r="L149" s="32"/>
      <c r="M149" s="155"/>
      <c r="T149" s="53"/>
      <c r="AT149" s="17" t="s">
        <v>224</v>
      </c>
      <c r="AU149" s="17" t="s">
        <v>82</v>
      </c>
    </row>
    <row r="150" spans="2:65" s="1" customFormat="1" ht="24.2" customHeight="1">
      <c r="B150" s="32"/>
      <c r="C150" s="126" t="s">
        <v>179</v>
      </c>
      <c r="D150" s="126" t="s">
        <v>144</v>
      </c>
      <c r="E150" s="127" t="s">
        <v>320</v>
      </c>
      <c r="F150" s="128" t="s">
        <v>321</v>
      </c>
      <c r="G150" s="129" t="s">
        <v>261</v>
      </c>
      <c r="H150" s="130">
        <v>0.2</v>
      </c>
      <c r="I150" s="131"/>
      <c r="J150" s="132">
        <f>ROUND(I150*H150,2)</f>
        <v>0</v>
      </c>
      <c r="K150" s="133"/>
      <c r="L150" s="32"/>
      <c r="M150" s="134" t="s">
        <v>19</v>
      </c>
      <c r="N150" s="135" t="s">
        <v>45</v>
      </c>
      <c r="P150" s="136">
        <f>O150*H150</f>
        <v>0</v>
      </c>
      <c r="Q150" s="136">
        <v>1.04359</v>
      </c>
      <c r="R150" s="136">
        <f>Q150*H150</f>
        <v>0.20871800000000001</v>
      </c>
      <c r="S150" s="136">
        <v>0</v>
      </c>
      <c r="T150" s="137">
        <f>S150*H150</f>
        <v>0</v>
      </c>
      <c r="AR150" s="138" t="s">
        <v>95</v>
      </c>
      <c r="AT150" s="138" t="s">
        <v>144</v>
      </c>
      <c r="AU150" s="138" t="s">
        <v>82</v>
      </c>
      <c r="AY150" s="17" t="s">
        <v>141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82</v>
      </c>
      <c r="BK150" s="139">
        <f>ROUND(I150*H150,2)</f>
        <v>0</v>
      </c>
      <c r="BL150" s="17" t="s">
        <v>95</v>
      </c>
      <c r="BM150" s="138" t="s">
        <v>322</v>
      </c>
    </row>
    <row r="151" spans="2:65" s="1" customFormat="1" ht="11.25">
      <c r="B151" s="32"/>
      <c r="D151" s="152" t="s">
        <v>224</v>
      </c>
      <c r="F151" s="153" t="s">
        <v>323</v>
      </c>
      <c r="I151" s="154"/>
      <c r="L151" s="32"/>
      <c r="M151" s="155"/>
      <c r="T151" s="53"/>
      <c r="AT151" s="17" t="s">
        <v>224</v>
      </c>
      <c r="AU151" s="17" t="s">
        <v>82</v>
      </c>
    </row>
    <row r="152" spans="2:65" s="14" customFormat="1" ht="11.25">
      <c r="B152" s="183"/>
      <c r="D152" s="156" t="s">
        <v>228</v>
      </c>
      <c r="E152" s="184" t="s">
        <v>19</v>
      </c>
      <c r="F152" s="185" t="s">
        <v>324</v>
      </c>
      <c r="H152" s="184" t="s">
        <v>19</v>
      </c>
      <c r="I152" s="186"/>
      <c r="L152" s="183"/>
      <c r="M152" s="187"/>
      <c r="T152" s="188"/>
      <c r="AT152" s="184" t="s">
        <v>228</v>
      </c>
      <c r="AU152" s="184" t="s">
        <v>82</v>
      </c>
      <c r="AV152" s="14" t="s">
        <v>78</v>
      </c>
      <c r="AW152" s="14" t="s">
        <v>35</v>
      </c>
      <c r="AX152" s="14" t="s">
        <v>73</v>
      </c>
      <c r="AY152" s="184" t="s">
        <v>141</v>
      </c>
    </row>
    <row r="153" spans="2:65" s="12" customFormat="1" ht="11.25">
      <c r="B153" s="158"/>
      <c r="D153" s="156" t="s">
        <v>228</v>
      </c>
      <c r="E153" s="159" t="s">
        <v>19</v>
      </c>
      <c r="F153" s="160" t="s">
        <v>325</v>
      </c>
      <c r="H153" s="161">
        <v>0.2</v>
      </c>
      <c r="I153" s="162"/>
      <c r="L153" s="158"/>
      <c r="M153" s="163"/>
      <c r="T153" s="164"/>
      <c r="AT153" s="159" t="s">
        <v>228</v>
      </c>
      <c r="AU153" s="159" t="s">
        <v>82</v>
      </c>
      <c r="AV153" s="12" t="s">
        <v>82</v>
      </c>
      <c r="AW153" s="12" t="s">
        <v>35</v>
      </c>
      <c r="AX153" s="12" t="s">
        <v>78</v>
      </c>
      <c r="AY153" s="159" t="s">
        <v>141</v>
      </c>
    </row>
    <row r="154" spans="2:65" s="10" customFormat="1" ht="22.9" customHeight="1">
      <c r="B154" s="116"/>
      <c r="D154" s="117" t="s">
        <v>72</v>
      </c>
      <c r="E154" s="150" t="s">
        <v>156</v>
      </c>
      <c r="F154" s="150" t="s">
        <v>326</v>
      </c>
      <c r="I154" s="119"/>
      <c r="J154" s="151">
        <f>BK154</f>
        <v>0</v>
      </c>
      <c r="L154" s="116"/>
      <c r="M154" s="121"/>
      <c r="P154" s="122">
        <f>SUM(P155:P163)</f>
        <v>0</v>
      </c>
      <c r="R154" s="122">
        <f>SUM(R155:R163)</f>
        <v>9.3346119999999999</v>
      </c>
      <c r="T154" s="123">
        <f>SUM(T155:T163)</f>
        <v>0</v>
      </c>
      <c r="AR154" s="117" t="s">
        <v>78</v>
      </c>
      <c r="AT154" s="124" t="s">
        <v>72</v>
      </c>
      <c r="AU154" s="124" t="s">
        <v>78</v>
      </c>
      <c r="AY154" s="117" t="s">
        <v>141</v>
      </c>
      <c r="BK154" s="125">
        <f>SUM(BK155:BK163)</f>
        <v>0</v>
      </c>
    </row>
    <row r="155" spans="2:65" s="1" customFormat="1" ht="33" customHeight="1">
      <c r="B155" s="32"/>
      <c r="C155" s="126" t="s">
        <v>7</v>
      </c>
      <c r="D155" s="126" t="s">
        <v>144</v>
      </c>
      <c r="E155" s="127" t="s">
        <v>327</v>
      </c>
      <c r="F155" s="128" t="s">
        <v>328</v>
      </c>
      <c r="G155" s="129" t="s">
        <v>162</v>
      </c>
      <c r="H155" s="130">
        <v>16.04</v>
      </c>
      <c r="I155" s="131"/>
      <c r="J155" s="132">
        <f>ROUND(I155*H155,2)</f>
        <v>0</v>
      </c>
      <c r="K155" s="133"/>
      <c r="L155" s="32"/>
      <c r="M155" s="134" t="s">
        <v>19</v>
      </c>
      <c r="N155" s="135" t="s">
        <v>45</v>
      </c>
      <c r="P155" s="136">
        <f>O155*H155</f>
        <v>0</v>
      </c>
      <c r="Q155" s="136">
        <v>0.34499999999999997</v>
      </c>
      <c r="R155" s="136">
        <f>Q155*H155</f>
        <v>5.5337999999999994</v>
      </c>
      <c r="S155" s="136">
        <v>0</v>
      </c>
      <c r="T155" s="137">
        <f>S155*H155</f>
        <v>0</v>
      </c>
      <c r="AR155" s="138" t="s">
        <v>95</v>
      </c>
      <c r="AT155" s="138" t="s">
        <v>144</v>
      </c>
      <c r="AU155" s="138" t="s">
        <v>82</v>
      </c>
      <c r="AY155" s="17" t="s">
        <v>141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82</v>
      </c>
      <c r="BK155" s="139">
        <f>ROUND(I155*H155,2)</f>
        <v>0</v>
      </c>
      <c r="BL155" s="17" t="s">
        <v>95</v>
      </c>
      <c r="BM155" s="138" t="s">
        <v>329</v>
      </c>
    </row>
    <row r="156" spans="2:65" s="1" customFormat="1" ht="11.25">
      <c r="B156" s="32"/>
      <c r="D156" s="152" t="s">
        <v>224</v>
      </c>
      <c r="F156" s="153" t="s">
        <v>330</v>
      </c>
      <c r="I156" s="154"/>
      <c r="L156" s="32"/>
      <c r="M156" s="155"/>
      <c r="T156" s="53"/>
      <c r="AT156" s="17" t="s">
        <v>224</v>
      </c>
      <c r="AU156" s="17" t="s">
        <v>82</v>
      </c>
    </row>
    <row r="157" spans="2:65" s="1" customFormat="1" ht="66.75" customHeight="1">
      <c r="B157" s="32"/>
      <c r="C157" s="126" t="s">
        <v>184</v>
      </c>
      <c r="D157" s="126" t="s">
        <v>144</v>
      </c>
      <c r="E157" s="127" t="s">
        <v>331</v>
      </c>
      <c r="F157" s="128" t="s">
        <v>332</v>
      </c>
      <c r="G157" s="129" t="s">
        <v>162</v>
      </c>
      <c r="H157" s="130">
        <v>16.04</v>
      </c>
      <c r="I157" s="131"/>
      <c r="J157" s="132">
        <f>ROUND(I157*H157,2)</f>
        <v>0</v>
      </c>
      <c r="K157" s="133"/>
      <c r="L157" s="32"/>
      <c r="M157" s="134" t="s">
        <v>19</v>
      </c>
      <c r="N157" s="135" t="s">
        <v>45</v>
      </c>
      <c r="P157" s="136">
        <f>O157*H157</f>
        <v>0</v>
      </c>
      <c r="Q157" s="136">
        <v>0.10100000000000001</v>
      </c>
      <c r="R157" s="136">
        <f>Q157*H157</f>
        <v>1.6200399999999999</v>
      </c>
      <c r="S157" s="136">
        <v>0</v>
      </c>
      <c r="T157" s="137">
        <f>S157*H157</f>
        <v>0</v>
      </c>
      <c r="AR157" s="138" t="s">
        <v>95</v>
      </c>
      <c r="AT157" s="138" t="s">
        <v>144</v>
      </c>
      <c r="AU157" s="138" t="s">
        <v>82</v>
      </c>
      <c r="AY157" s="17" t="s">
        <v>141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82</v>
      </c>
      <c r="BK157" s="139">
        <f>ROUND(I157*H157,2)</f>
        <v>0</v>
      </c>
      <c r="BL157" s="17" t="s">
        <v>95</v>
      </c>
      <c r="BM157" s="138" t="s">
        <v>333</v>
      </c>
    </row>
    <row r="158" spans="2:65" s="1" customFormat="1" ht="11.25">
      <c r="B158" s="32"/>
      <c r="D158" s="152" t="s">
        <v>224</v>
      </c>
      <c r="F158" s="153" t="s">
        <v>334</v>
      </c>
      <c r="I158" s="154"/>
      <c r="L158" s="32"/>
      <c r="M158" s="155"/>
      <c r="T158" s="53"/>
      <c r="AT158" s="17" t="s">
        <v>224</v>
      </c>
      <c r="AU158" s="17" t="s">
        <v>82</v>
      </c>
    </row>
    <row r="159" spans="2:65" s="12" customFormat="1" ht="11.25">
      <c r="B159" s="158"/>
      <c r="D159" s="156" t="s">
        <v>228</v>
      </c>
      <c r="E159" s="159" t="s">
        <v>19</v>
      </c>
      <c r="F159" s="160" t="s">
        <v>335</v>
      </c>
      <c r="H159" s="161">
        <v>15.914999999999999</v>
      </c>
      <c r="I159" s="162"/>
      <c r="L159" s="158"/>
      <c r="M159" s="163"/>
      <c r="T159" s="164"/>
      <c r="AT159" s="159" t="s">
        <v>228</v>
      </c>
      <c r="AU159" s="159" t="s">
        <v>82</v>
      </c>
      <c r="AV159" s="12" t="s">
        <v>82</v>
      </c>
      <c r="AW159" s="12" t="s">
        <v>35</v>
      </c>
      <c r="AX159" s="12" t="s">
        <v>73</v>
      </c>
      <c r="AY159" s="159" t="s">
        <v>141</v>
      </c>
    </row>
    <row r="160" spans="2:65" s="12" customFormat="1" ht="11.25">
      <c r="B160" s="158"/>
      <c r="D160" s="156" t="s">
        <v>228</v>
      </c>
      <c r="E160" s="159" t="s">
        <v>19</v>
      </c>
      <c r="F160" s="160" t="s">
        <v>336</v>
      </c>
      <c r="H160" s="161">
        <v>0.125</v>
      </c>
      <c r="I160" s="162"/>
      <c r="L160" s="158"/>
      <c r="M160" s="163"/>
      <c r="T160" s="164"/>
      <c r="AT160" s="159" t="s">
        <v>228</v>
      </c>
      <c r="AU160" s="159" t="s">
        <v>82</v>
      </c>
      <c r="AV160" s="12" t="s">
        <v>82</v>
      </c>
      <c r="AW160" s="12" t="s">
        <v>35</v>
      </c>
      <c r="AX160" s="12" t="s">
        <v>73</v>
      </c>
      <c r="AY160" s="159" t="s">
        <v>141</v>
      </c>
    </row>
    <row r="161" spans="2:65" s="13" customFormat="1" ht="11.25">
      <c r="B161" s="165"/>
      <c r="D161" s="156" t="s">
        <v>228</v>
      </c>
      <c r="E161" s="166" t="s">
        <v>19</v>
      </c>
      <c r="F161" s="167" t="s">
        <v>256</v>
      </c>
      <c r="H161" s="168">
        <v>16.04</v>
      </c>
      <c r="I161" s="169"/>
      <c r="L161" s="165"/>
      <c r="M161" s="170"/>
      <c r="T161" s="171"/>
      <c r="AT161" s="166" t="s">
        <v>228</v>
      </c>
      <c r="AU161" s="166" t="s">
        <v>82</v>
      </c>
      <c r="AV161" s="13" t="s">
        <v>95</v>
      </c>
      <c r="AW161" s="13" t="s">
        <v>35</v>
      </c>
      <c r="AX161" s="13" t="s">
        <v>78</v>
      </c>
      <c r="AY161" s="166" t="s">
        <v>141</v>
      </c>
    </row>
    <row r="162" spans="2:65" s="1" customFormat="1" ht="24.2" customHeight="1">
      <c r="B162" s="32"/>
      <c r="C162" s="172" t="s">
        <v>314</v>
      </c>
      <c r="D162" s="172" t="s">
        <v>258</v>
      </c>
      <c r="E162" s="173" t="s">
        <v>337</v>
      </c>
      <c r="F162" s="174" t="s">
        <v>338</v>
      </c>
      <c r="G162" s="175" t="s">
        <v>162</v>
      </c>
      <c r="H162" s="176">
        <v>16.521000000000001</v>
      </c>
      <c r="I162" s="177"/>
      <c r="J162" s="178">
        <f>ROUND(I162*H162,2)</f>
        <v>0</v>
      </c>
      <c r="K162" s="179"/>
      <c r="L162" s="180"/>
      <c r="M162" s="181" t="s">
        <v>19</v>
      </c>
      <c r="N162" s="182" t="s">
        <v>45</v>
      </c>
      <c r="P162" s="136">
        <f>O162*H162</f>
        <v>0</v>
      </c>
      <c r="Q162" s="136">
        <v>0.13200000000000001</v>
      </c>
      <c r="R162" s="136">
        <f>Q162*H162</f>
        <v>2.1807720000000002</v>
      </c>
      <c r="S162" s="136">
        <v>0</v>
      </c>
      <c r="T162" s="137">
        <f>S162*H162</f>
        <v>0</v>
      </c>
      <c r="AR162" s="138" t="s">
        <v>155</v>
      </c>
      <c r="AT162" s="138" t="s">
        <v>258</v>
      </c>
      <c r="AU162" s="138" t="s">
        <v>82</v>
      </c>
      <c r="AY162" s="17" t="s">
        <v>141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82</v>
      </c>
      <c r="BK162" s="139">
        <f>ROUND(I162*H162,2)</f>
        <v>0</v>
      </c>
      <c r="BL162" s="17" t="s">
        <v>95</v>
      </c>
      <c r="BM162" s="138" t="s">
        <v>339</v>
      </c>
    </row>
    <row r="163" spans="2:65" s="12" customFormat="1" ht="11.25">
      <c r="B163" s="158"/>
      <c r="D163" s="156" t="s">
        <v>228</v>
      </c>
      <c r="F163" s="160" t="s">
        <v>340</v>
      </c>
      <c r="H163" s="161">
        <v>16.521000000000001</v>
      </c>
      <c r="I163" s="162"/>
      <c r="L163" s="158"/>
      <c r="M163" s="163"/>
      <c r="T163" s="164"/>
      <c r="AT163" s="159" t="s">
        <v>228</v>
      </c>
      <c r="AU163" s="159" t="s">
        <v>82</v>
      </c>
      <c r="AV163" s="12" t="s">
        <v>82</v>
      </c>
      <c r="AW163" s="12" t="s">
        <v>4</v>
      </c>
      <c r="AX163" s="12" t="s">
        <v>78</v>
      </c>
      <c r="AY163" s="159" t="s">
        <v>141</v>
      </c>
    </row>
    <row r="164" spans="2:65" s="10" customFormat="1" ht="22.9" customHeight="1">
      <c r="B164" s="116"/>
      <c r="D164" s="117" t="s">
        <v>72</v>
      </c>
      <c r="E164" s="150" t="s">
        <v>173</v>
      </c>
      <c r="F164" s="150" t="s">
        <v>341</v>
      </c>
      <c r="I164" s="119"/>
      <c r="J164" s="151">
        <f>BK164</f>
        <v>0</v>
      </c>
      <c r="L164" s="116"/>
      <c r="M164" s="121"/>
      <c r="P164" s="122">
        <f>SUM(P165:P180)</f>
        <v>0</v>
      </c>
      <c r="R164" s="122">
        <f>SUM(R165:R180)</f>
        <v>0.40785159999999998</v>
      </c>
      <c r="T164" s="123">
        <f>SUM(T165:T180)</f>
        <v>0</v>
      </c>
      <c r="AR164" s="117" t="s">
        <v>78</v>
      </c>
      <c r="AT164" s="124" t="s">
        <v>72</v>
      </c>
      <c r="AU164" s="124" t="s">
        <v>78</v>
      </c>
      <c r="AY164" s="117" t="s">
        <v>141</v>
      </c>
      <c r="BK164" s="125">
        <f>SUM(BK165:BK180)</f>
        <v>0</v>
      </c>
    </row>
    <row r="165" spans="2:65" s="1" customFormat="1" ht="24.2" customHeight="1">
      <c r="B165" s="32"/>
      <c r="C165" s="126" t="s">
        <v>187</v>
      </c>
      <c r="D165" s="126" t="s">
        <v>144</v>
      </c>
      <c r="E165" s="127" t="s">
        <v>342</v>
      </c>
      <c r="F165" s="128" t="s">
        <v>343</v>
      </c>
      <c r="G165" s="129" t="s">
        <v>344</v>
      </c>
      <c r="H165" s="130">
        <v>1</v>
      </c>
      <c r="I165" s="131"/>
      <c r="J165" s="132">
        <f>ROUND(I165*H165,2)</f>
        <v>0</v>
      </c>
      <c r="K165" s="133"/>
      <c r="L165" s="32"/>
      <c r="M165" s="134" t="s">
        <v>19</v>
      </c>
      <c r="N165" s="135" t="s">
        <v>45</v>
      </c>
      <c r="P165" s="136">
        <f>O165*H165</f>
        <v>0</v>
      </c>
      <c r="Q165" s="136">
        <v>6.9999999999999999E-4</v>
      </c>
      <c r="R165" s="136">
        <f>Q165*H165</f>
        <v>6.9999999999999999E-4</v>
      </c>
      <c r="S165" s="136">
        <v>0</v>
      </c>
      <c r="T165" s="137">
        <f>S165*H165</f>
        <v>0</v>
      </c>
      <c r="AR165" s="138" t="s">
        <v>95</v>
      </c>
      <c r="AT165" s="138" t="s">
        <v>144</v>
      </c>
      <c r="AU165" s="138" t="s">
        <v>82</v>
      </c>
      <c r="AY165" s="17" t="s">
        <v>141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82</v>
      </c>
      <c r="BK165" s="139">
        <f>ROUND(I165*H165,2)</f>
        <v>0</v>
      </c>
      <c r="BL165" s="17" t="s">
        <v>95</v>
      </c>
      <c r="BM165" s="138" t="s">
        <v>345</v>
      </c>
    </row>
    <row r="166" spans="2:65" s="1" customFormat="1" ht="11.25">
      <c r="B166" s="32"/>
      <c r="D166" s="152" t="s">
        <v>224</v>
      </c>
      <c r="F166" s="153" t="s">
        <v>346</v>
      </c>
      <c r="I166" s="154"/>
      <c r="L166" s="32"/>
      <c r="M166" s="155"/>
      <c r="T166" s="53"/>
      <c r="AT166" s="17" t="s">
        <v>224</v>
      </c>
      <c r="AU166" s="17" t="s">
        <v>82</v>
      </c>
    </row>
    <row r="167" spans="2:65" s="1" customFormat="1" ht="24.2" customHeight="1">
      <c r="B167" s="32"/>
      <c r="C167" s="172" t="s">
        <v>347</v>
      </c>
      <c r="D167" s="172" t="s">
        <v>258</v>
      </c>
      <c r="E167" s="173" t="s">
        <v>348</v>
      </c>
      <c r="F167" s="174" t="s">
        <v>349</v>
      </c>
      <c r="G167" s="175" t="s">
        <v>344</v>
      </c>
      <c r="H167" s="176">
        <v>1</v>
      </c>
      <c r="I167" s="177"/>
      <c r="J167" s="178">
        <f>ROUND(I167*H167,2)</f>
        <v>0</v>
      </c>
      <c r="K167" s="179"/>
      <c r="L167" s="180"/>
      <c r="M167" s="181" t="s">
        <v>19</v>
      </c>
      <c r="N167" s="182" t="s">
        <v>45</v>
      </c>
      <c r="P167" s="136">
        <f>O167*H167</f>
        <v>0</v>
      </c>
      <c r="Q167" s="136">
        <v>3.5000000000000001E-3</v>
      </c>
      <c r="R167" s="136">
        <f>Q167*H167</f>
        <v>3.5000000000000001E-3</v>
      </c>
      <c r="S167" s="136">
        <v>0</v>
      </c>
      <c r="T167" s="137">
        <f>S167*H167</f>
        <v>0</v>
      </c>
      <c r="AR167" s="138" t="s">
        <v>155</v>
      </c>
      <c r="AT167" s="138" t="s">
        <v>258</v>
      </c>
      <c r="AU167" s="138" t="s">
        <v>82</v>
      </c>
      <c r="AY167" s="17" t="s">
        <v>141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82</v>
      </c>
      <c r="BK167" s="139">
        <f>ROUND(I167*H167,2)</f>
        <v>0</v>
      </c>
      <c r="BL167" s="17" t="s">
        <v>95</v>
      </c>
      <c r="BM167" s="138" t="s">
        <v>350</v>
      </c>
    </row>
    <row r="168" spans="2:65" s="1" customFormat="1" ht="24.2" customHeight="1">
      <c r="B168" s="32"/>
      <c r="C168" s="126" t="s">
        <v>191</v>
      </c>
      <c r="D168" s="126" t="s">
        <v>144</v>
      </c>
      <c r="E168" s="127" t="s">
        <v>351</v>
      </c>
      <c r="F168" s="128" t="s">
        <v>352</v>
      </c>
      <c r="G168" s="129" t="s">
        <v>344</v>
      </c>
      <c r="H168" s="130">
        <v>1</v>
      </c>
      <c r="I168" s="131"/>
      <c r="J168" s="132">
        <f>ROUND(I168*H168,2)</f>
        <v>0</v>
      </c>
      <c r="K168" s="133"/>
      <c r="L168" s="32"/>
      <c r="M168" s="134" t="s">
        <v>19</v>
      </c>
      <c r="N168" s="135" t="s">
        <v>45</v>
      </c>
      <c r="P168" s="136">
        <f>O168*H168</f>
        <v>0</v>
      </c>
      <c r="Q168" s="136">
        <v>0.10940999999999999</v>
      </c>
      <c r="R168" s="136">
        <f>Q168*H168</f>
        <v>0.10940999999999999</v>
      </c>
      <c r="S168" s="136">
        <v>0</v>
      </c>
      <c r="T168" s="137">
        <f>S168*H168</f>
        <v>0</v>
      </c>
      <c r="AR168" s="138" t="s">
        <v>95</v>
      </c>
      <c r="AT168" s="138" t="s">
        <v>144</v>
      </c>
      <c r="AU168" s="138" t="s">
        <v>82</v>
      </c>
      <c r="AY168" s="17" t="s">
        <v>141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82</v>
      </c>
      <c r="BK168" s="139">
        <f>ROUND(I168*H168,2)</f>
        <v>0</v>
      </c>
      <c r="BL168" s="17" t="s">
        <v>95</v>
      </c>
      <c r="BM168" s="138" t="s">
        <v>353</v>
      </c>
    </row>
    <row r="169" spans="2:65" s="1" customFormat="1" ht="11.25">
      <c r="B169" s="32"/>
      <c r="D169" s="152" t="s">
        <v>224</v>
      </c>
      <c r="F169" s="153" t="s">
        <v>354</v>
      </c>
      <c r="I169" s="154"/>
      <c r="L169" s="32"/>
      <c r="M169" s="155"/>
      <c r="T169" s="53"/>
      <c r="AT169" s="17" t="s">
        <v>224</v>
      </c>
      <c r="AU169" s="17" t="s">
        <v>82</v>
      </c>
    </row>
    <row r="170" spans="2:65" s="1" customFormat="1" ht="21.75" customHeight="1">
      <c r="B170" s="32"/>
      <c r="C170" s="172" t="s">
        <v>355</v>
      </c>
      <c r="D170" s="172" t="s">
        <v>258</v>
      </c>
      <c r="E170" s="173" t="s">
        <v>356</v>
      </c>
      <c r="F170" s="174" t="s">
        <v>357</v>
      </c>
      <c r="G170" s="175" t="s">
        <v>344</v>
      </c>
      <c r="H170" s="176">
        <v>1</v>
      </c>
      <c r="I170" s="177"/>
      <c r="J170" s="178">
        <f>ROUND(I170*H170,2)</f>
        <v>0</v>
      </c>
      <c r="K170" s="179"/>
      <c r="L170" s="180"/>
      <c r="M170" s="181" t="s">
        <v>19</v>
      </c>
      <c r="N170" s="182" t="s">
        <v>45</v>
      </c>
      <c r="P170" s="136">
        <f>O170*H170</f>
        <v>0</v>
      </c>
      <c r="Q170" s="136">
        <v>6.1000000000000004E-3</v>
      </c>
      <c r="R170" s="136">
        <f>Q170*H170</f>
        <v>6.1000000000000004E-3</v>
      </c>
      <c r="S170" s="136">
        <v>0</v>
      </c>
      <c r="T170" s="137">
        <f>S170*H170</f>
        <v>0</v>
      </c>
      <c r="AR170" s="138" t="s">
        <v>155</v>
      </c>
      <c r="AT170" s="138" t="s">
        <v>258</v>
      </c>
      <c r="AU170" s="138" t="s">
        <v>82</v>
      </c>
      <c r="AY170" s="17" t="s">
        <v>141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82</v>
      </c>
      <c r="BK170" s="139">
        <f>ROUND(I170*H170,2)</f>
        <v>0</v>
      </c>
      <c r="BL170" s="17" t="s">
        <v>95</v>
      </c>
      <c r="BM170" s="138" t="s">
        <v>358</v>
      </c>
    </row>
    <row r="171" spans="2:65" s="1" customFormat="1" ht="24.2" customHeight="1">
      <c r="B171" s="32"/>
      <c r="C171" s="126" t="s">
        <v>194</v>
      </c>
      <c r="D171" s="126" t="s">
        <v>144</v>
      </c>
      <c r="E171" s="127" t="s">
        <v>359</v>
      </c>
      <c r="F171" s="128" t="s">
        <v>360</v>
      </c>
      <c r="G171" s="129" t="s">
        <v>171</v>
      </c>
      <c r="H171" s="130">
        <v>9</v>
      </c>
      <c r="I171" s="131"/>
      <c r="J171" s="132">
        <f>ROUND(I171*H171,2)</f>
        <v>0</v>
      </c>
      <c r="K171" s="133"/>
      <c r="L171" s="32"/>
      <c r="M171" s="134" t="s">
        <v>19</v>
      </c>
      <c r="N171" s="135" t="s">
        <v>45</v>
      </c>
      <c r="P171" s="136">
        <f>O171*H171</f>
        <v>0</v>
      </c>
      <c r="Q171" s="136">
        <v>1E-4</v>
      </c>
      <c r="R171" s="136">
        <f>Q171*H171</f>
        <v>9.0000000000000008E-4</v>
      </c>
      <c r="S171" s="136">
        <v>0</v>
      </c>
      <c r="T171" s="137">
        <f>S171*H171</f>
        <v>0</v>
      </c>
      <c r="AR171" s="138" t="s">
        <v>95</v>
      </c>
      <c r="AT171" s="138" t="s">
        <v>144</v>
      </c>
      <c r="AU171" s="138" t="s">
        <v>82</v>
      </c>
      <c r="AY171" s="17" t="s">
        <v>141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82</v>
      </c>
      <c r="BK171" s="139">
        <f>ROUND(I171*H171,2)</f>
        <v>0</v>
      </c>
      <c r="BL171" s="17" t="s">
        <v>95</v>
      </c>
      <c r="BM171" s="138" t="s">
        <v>361</v>
      </c>
    </row>
    <row r="172" spans="2:65" s="1" customFormat="1" ht="11.25">
      <c r="B172" s="32"/>
      <c r="D172" s="152" t="s">
        <v>224</v>
      </c>
      <c r="F172" s="153" t="s">
        <v>362</v>
      </c>
      <c r="I172" s="154"/>
      <c r="L172" s="32"/>
      <c r="M172" s="155"/>
      <c r="T172" s="53"/>
      <c r="AT172" s="17" t="s">
        <v>224</v>
      </c>
      <c r="AU172" s="17" t="s">
        <v>82</v>
      </c>
    </row>
    <row r="173" spans="2:65" s="12" customFormat="1" ht="11.25">
      <c r="B173" s="158"/>
      <c r="D173" s="156" t="s">
        <v>228</v>
      </c>
      <c r="E173" s="159" t="s">
        <v>19</v>
      </c>
      <c r="F173" s="160" t="s">
        <v>363</v>
      </c>
      <c r="H173" s="161">
        <v>9</v>
      </c>
      <c r="I173" s="162"/>
      <c r="L173" s="158"/>
      <c r="M173" s="163"/>
      <c r="T173" s="164"/>
      <c r="AT173" s="159" t="s">
        <v>228</v>
      </c>
      <c r="AU173" s="159" t="s">
        <v>82</v>
      </c>
      <c r="AV173" s="12" t="s">
        <v>82</v>
      </c>
      <c r="AW173" s="12" t="s">
        <v>35</v>
      </c>
      <c r="AX173" s="12" t="s">
        <v>78</v>
      </c>
      <c r="AY173" s="159" t="s">
        <v>141</v>
      </c>
    </row>
    <row r="174" spans="2:65" s="1" customFormat="1" ht="33" customHeight="1">
      <c r="B174" s="32"/>
      <c r="C174" s="126" t="s">
        <v>364</v>
      </c>
      <c r="D174" s="126" t="s">
        <v>144</v>
      </c>
      <c r="E174" s="127" t="s">
        <v>365</v>
      </c>
      <c r="F174" s="128" t="s">
        <v>366</v>
      </c>
      <c r="G174" s="129" t="s">
        <v>162</v>
      </c>
      <c r="H174" s="130">
        <v>5.94</v>
      </c>
      <c r="I174" s="131"/>
      <c r="J174" s="132">
        <f>ROUND(I174*H174,2)</f>
        <v>0</v>
      </c>
      <c r="K174" s="133"/>
      <c r="L174" s="32"/>
      <c r="M174" s="134" t="s">
        <v>19</v>
      </c>
      <c r="N174" s="135" t="s">
        <v>45</v>
      </c>
      <c r="P174" s="136">
        <f>O174*H174</f>
        <v>0</v>
      </c>
      <c r="Q174" s="136">
        <v>1.1999999999999999E-3</v>
      </c>
      <c r="R174" s="136">
        <f>Q174*H174</f>
        <v>7.1279999999999998E-3</v>
      </c>
      <c r="S174" s="136">
        <v>0</v>
      </c>
      <c r="T174" s="137">
        <f>S174*H174</f>
        <v>0</v>
      </c>
      <c r="AR174" s="138" t="s">
        <v>95</v>
      </c>
      <c r="AT174" s="138" t="s">
        <v>144</v>
      </c>
      <c r="AU174" s="138" t="s">
        <v>82</v>
      </c>
      <c r="AY174" s="17" t="s">
        <v>141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82</v>
      </c>
      <c r="BK174" s="139">
        <f>ROUND(I174*H174,2)</f>
        <v>0</v>
      </c>
      <c r="BL174" s="17" t="s">
        <v>95</v>
      </c>
      <c r="BM174" s="138" t="s">
        <v>367</v>
      </c>
    </row>
    <row r="175" spans="2:65" s="1" customFormat="1" ht="11.25">
      <c r="B175" s="32"/>
      <c r="D175" s="152" t="s">
        <v>224</v>
      </c>
      <c r="F175" s="153" t="s">
        <v>368</v>
      </c>
      <c r="I175" s="154"/>
      <c r="L175" s="32"/>
      <c r="M175" s="155"/>
      <c r="T175" s="53"/>
      <c r="AT175" s="17" t="s">
        <v>224</v>
      </c>
      <c r="AU175" s="17" t="s">
        <v>82</v>
      </c>
    </row>
    <row r="176" spans="2:65" s="12" customFormat="1" ht="11.25">
      <c r="B176" s="158"/>
      <c r="D176" s="156" t="s">
        <v>228</v>
      </c>
      <c r="E176" s="159" t="s">
        <v>19</v>
      </c>
      <c r="F176" s="160" t="s">
        <v>369</v>
      </c>
      <c r="H176" s="161">
        <v>5.94</v>
      </c>
      <c r="I176" s="162"/>
      <c r="L176" s="158"/>
      <c r="M176" s="163"/>
      <c r="T176" s="164"/>
      <c r="AT176" s="159" t="s">
        <v>228</v>
      </c>
      <c r="AU176" s="159" t="s">
        <v>82</v>
      </c>
      <c r="AV176" s="12" t="s">
        <v>82</v>
      </c>
      <c r="AW176" s="12" t="s">
        <v>35</v>
      </c>
      <c r="AX176" s="12" t="s">
        <v>78</v>
      </c>
      <c r="AY176" s="159" t="s">
        <v>141</v>
      </c>
    </row>
    <row r="177" spans="2:65" s="1" customFormat="1" ht="49.15" customHeight="1">
      <c r="B177" s="32"/>
      <c r="C177" s="126" t="s">
        <v>198</v>
      </c>
      <c r="D177" s="126" t="s">
        <v>144</v>
      </c>
      <c r="E177" s="127" t="s">
        <v>370</v>
      </c>
      <c r="F177" s="128" t="s">
        <v>371</v>
      </c>
      <c r="G177" s="129" t="s">
        <v>171</v>
      </c>
      <c r="H177" s="130">
        <v>1.5</v>
      </c>
      <c r="I177" s="131"/>
      <c r="J177" s="132">
        <f>ROUND(I177*H177,2)</f>
        <v>0</v>
      </c>
      <c r="K177" s="133"/>
      <c r="L177" s="32"/>
      <c r="M177" s="134" t="s">
        <v>19</v>
      </c>
      <c r="N177" s="135" t="s">
        <v>45</v>
      </c>
      <c r="P177" s="136">
        <f>O177*H177</f>
        <v>0</v>
      </c>
      <c r="Q177" s="136">
        <v>0.1295</v>
      </c>
      <c r="R177" s="136">
        <f>Q177*H177</f>
        <v>0.19425000000000001</v>
      </c>
      <c r="S177" s="136">
        <v>0</v>
      </c>
      <c r="T177" s="137">
        <f>S177*H177</f>
        <v>0</v>
      </c>
      <c r="AR177" s="138" t="s">
        <v>95</v>
      </c>
      <c r="AT177" s="138" t="s">
        <v>144</v>
      </c>
      <c r="AU177" s="138" t="s">
        <v>82</v>
      </c>
      <c r="AY177" s="17" t="s">
        <v>141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82</v>
      </c>
      <c r="BK177" s="139">
        <f>ROUND(I177*H177,2)</f>
        <v>0</v>
      </c>
      <c r="BL177" s="17" t="s">
        <v>95</v>
      </c>
      <c r="BM177" s="138" t="s">
        <v>372</v>
      </c>
    </row>
    <row r="178" spans="2:65" s="1" customFormat="1" ht="11.25">
      <c r="B178" s="32"/>
      <c r="D178" s="152" t="s">
        <v>224</v>
      </c>
      <c r="F178" s="153" t="s">
        <v>373</v>
      </c>
      <c r="I178" s="154"/>
      <c r="L178" s="32"/>
      <c r="M178" s="155"/>
      <c r="T178" s="53"/>
      <c r="AT178" s="17" t="s">
        <v>224</v>
      </c>
      <c r="AU178" s="17" t="s">
        <v>82</v>
      </c>
    </row>
    <row r="179" spans="2:65" s="1" customFormat="1" ht="16.5" customHeight="1">
      <c r="B179" s="32"/>
      <c r="C179" s="172" t="s">
        <v>374</v>
      </c>
      <c r="D179" s="172" t="s">
        <v>258</v>
      </c>
      <c r="E179" s="173" t="s">
        <v>375</v>
      </c>
      <c r="F179" s="174" t="s">
        <v>376</v>
      </c>
      <c r="G179" s="175" t="s">
        <v>171</v>
      </c>
      <c r="H179" s="176">
        <v>1.53</v>
      </c>
      <c r="I179" s="177"/>
      <c r="J179" s="178">
        <f>ROUND(I179*H179,2)</f>
        <v>0</v>
      </c>
      <c r="K179" s="179"/>
      <c r="L179" s="180"/>
      <c r="M179" s="181" t="s">
        <v>19</v>
      </c>
      <c r="N179" s="182" t="s">
        <v>45</v>
      </c>
      <c r="P179" s="136">
        <f>O179*H179</f>
        <v>0</v>
      </c>
      <c r="Q179" s="136">
        <v>5.6120000000000003E-2</v>
      </c>
      <c r="R179" s="136">
        <f>Q179*H179</f>
        <v>8.5863600000000012E-2</v>
      </c>
      <c r="S179" s="136">
        <v>0</v>
      </c>
      <c r="T179" s="137">
        <f>S179*H179</f>
        <v>0</v>
      </c>
      <c r="AR179" s="138" t="s">
        <v>155</v>
      </c>
      <c r="AT179" s="138" t="s">
        <v>258</v>
      </c>
      <c r="AU179" s="138" t="s">
        <v>82</v>
      </c>
      <c r="AY179" s="17" t="s">
        <v>141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82</v>
      </c>
      <c r="BK179" s="139">
        <f>ROUND(I179*H179,2)</f>
        <v>0</v>
      </c>
      <c r="BL179" s="17" t="s">
        <v>95</v>
      </c>
      <c r="BM179" s="138" t="s">
        <v>377</v>
      </c>
    </row>
    <row r="180" spans="2:65" s="12" customFormat="1" ht="11.25">
      <c r="B180" s="158"/>
      <c r="D180" s="156" t="s">
        <v>228</v>
      </c>
      <c r="F180" s="160" t="s">
        <v>378</v>
      </c>
      <c r="H180" s="161">
        <v>1.53</v>
      </c>
      <c r="I180" s="162"/>
      <c r="L180" s="158"/>
      <c r="M180" s="163"/>
      <c r="T180" s="164"/>
      <c r="AT180" s="159" t="s">
        <v>228</v>
      </c>
      <c r="AU180" s="159" t="s">
        <v>82</v>
      </c>
      <c r="AV180" s="12" t="s">
        <v>82</v>
      </c>
      <c r="AW180" s="12" t="s">
        <v>4</v>
      </c>
      <c r="AX180" s="12" t="s">
        <v>78</v>
      </c>
      <c r="AY180" s="159" t="s">
        <v>141</v>
      </c>
    </row>
    <row r="181" spans="2:65" s="10" customFormat="1" ht="22.9" customHeight="1">
      <c r="B181" s="116"/>
      <c r="D181" s="117" t="s">
        <v>72</v>
      </c>
      <c r="E181" s="150" t="s">
        <v>379</v>
      </c>
      <c r="F181" s="150" t="s">
        <v>204</v>
      </c>
      <c r="I181" s="119"/>
      <c r="J181" s="151">
        <f>BK181</f>
        <v>0</v>
      </c>
      <c r="L181" s="116"/>
      <c r="M181" s="121"/>
      <c r="P181" s="122">
        <f>SUM(P182:P183)</f>
        <v>0</v>
      </c>
      <c r="R181" s="122">
        <f>SUM(R182:R183)</f>
        <v>0</v>
      </c>
      <c r="T181" s="123">
        <f>SUM(T182:T183)</f>
        <v>0</v>
      </c>
      <c r="AR181" s="117" t="s">
        <v>78</v>
      </c>
      <c r="AT181" s="124" t="s">
        <v>72</v>
      </c>
      <c r="AU181" s="124" t="s">
        <v>78</v>
      </c>
      <c r="AY181" s="117" t="s">
        <v>141</v>
      </c>
      <c r="BK181" s="125">
        <f>SUM(BK182:BK183)</f>
        <v>0</v>
      </c>
    </row>
    <row r="182" spans="2:65" s="1" customFormat="1" ht="37.9" customHeight="1">
      <c r="B182" s="32"/>
      <c r="C182" s="126" t="s">
        <v>201</v>
      </c>
      <c r="D182" s="126" t="s">
        <v>144</v>
      </c>
      <c r="E182" s="127" t="s">
        <v>380</v>
      </c>
      <c r="F182" s="128" t="s">
        <v>381</v>
      </c>
      <c r="G182" s="129" t="s">
        <v>261</v>
      </c>
      <c r="H182" s="130">
        <v>30.974</v>
      </c>
      <c r="I182" s="131"/>
      <c r="J182" s="132">
        <f>ROUND(I182*H182,2)</f>
        <v>0</v>
      </c>
      <c r="K182" s="133"/>
      <c r="L182" s="32"/>
      <c r="M182" s="134" t="s">
        <v>19</v>
      </c>
      <c r="N182" s="135" t="s">
        <v>45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95</v>
      </c>
      <c r="AT182" s="138" t="s">
        <v>144</v>
      </c>
      <c r="AU182" s="138" t="s">
        <v>82</v>
      </c>
      <c r="AY182" s="17" t="s">
        <v>141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82</v>
      </c>
      <c r="BK182" s="139">
        <f>ROUND(I182*H182,2)</f>
        <v>0</v>
      </c>
      <c r="BL182" s="17" t="s">
        <v>95</v>
      </c>
      <c r="BM182" s="138" t="s">
        <v>382</v>
      </c>
    </row>
    <row r="183" spans="2:65" s="1" customFormat="1" ht="11.25">
      <c r="B183" s="32"/>
      <c r="D183" s="152" t="s">
        <v>224</v>
      </c>
      <c r="F183" s="153" t="s">
        <v>383</v>
      </c>
      <c r="I183" s="154"/>
      <c r="L183" s="32"/>
      <c r="M183" s="155"/>
      <c r="T183" s="53"/>
      <c r="AT183" s="17" t="s">
        <v>224</v>
      </c>
      <c r="AU183" s="17" t="s">
        <v>82</v>
      </c>
    </row>
    <row r="184" spans="2:65" s="10" customFormat="1" ht="25.9" customHeight="1">
      <c r="B184" s="116"/>
      <c r="D184" s="117" t="s">
        <v>72</v>
      </c>
      <c r="E184" s="118" t="s">
        <v>384</v>
      </c>
      <c r="F184" s="118" t="s">
        <v>385</v>
      </c>
      <c r="I184" s="119"/>
      <c r="J184" s="120">
        <f>BK184</f>
        <v>0</v>
      </c>
      <c r="L184" s="116"/>
      <c r="M184" s="121"/>
      <c r="P184" s="122">
        <f>P185+P193</f>
        <v>0</v>
      </c>
      <c r="R184" s="122">
        <f>R185+R193</f>
        <v>7.7825500000000006E-2</v>
      </c>
      <c r="T184" s="123">
        <f>T185+T193</f>
        <v>0</v>
      </c>
      <c r="AR184" s="117" t="s">
        <v>82</v>
      </c>
      <c r="AT184" s="124" t="s">
        <v>72</v>
      </c>
      <c r="AU184" s="124" t="s">
        <v>73</v>
      </c>
      <c r="AY184" s="117" t="s">
        <v>141</v>
      </c>
      <c r="BK184" s="125">
        <f>BK185+BK193</f>
        <v>0</v>
      </c>
    </row>
    <row r="185" spans="2:65" s="10" customFormat="1" ht="22.9" customHeight="1">
      <c r="B185" s="116"/>
      <c r="D185" s="117" t="s">
        <v>72</v>
      </c>
      <c r="E185" s="150" t="s">
        <v>386</v>
      </c>
      <c r="F185" s="150" t="s">
        <v>387</v>
      </c>
      <c r="I185" s="119"/>
      <c r="J185" s="151">
        <f>BK185</f>
        <v>0</v>
      </c>
      <c r="L185" s="116"/>
      <c r="M185" s="121"/>
      <c r="P185" s="122">
        <f>SUM(P186:P192)</f>
        <v>0</v>
      </c>
      <c r="R185" s="122">
        <f>SUM(R186:R192)</f>
        <v>3.5754999999999993E-3</v>
      </c>
      <c r="T185" s="123">
        <f>SUM(T186:T192)</f>
        <v>0</v>
      </c>
      <c r="AR185" s="117" t="s">
        <v>82</v>
      </c>
      <c r="AT185" s="124" t="s">
        <v>72</v>
      </c>
      <c r="AU185" s="124" t="s">
        <v>78</v>
      </c>
      <c r="AY185" s="117" t="s">
        <v>141</v>
      </c>
      <c r="BK185" s="125">
        <f>SUM(BK186:BK192)</f>
        <v>0</v>
      </c>
    </row>
    <row r="186" spans="2:65" s="1" customFormat="1" ht="24.2" customHeight="1">
      <c r="B186" s="32"/>
      <c r="C186" s="126" t="s">
        <v>388</v>
      </c>
      <c r="D186" s="126" t="s">
        <v>144</v>
      </c>
      <c r="E186" s="127" t="s">
        <v>389</v>
      </c>
      <c r="F186" s="128" t="s">
        <v>390</v>
      </c>
      <c r="G186" s="129" t="s">
        <v>162</v>
      </c>
      <c r="H186" s="130">
        <v>8.8000000000000007</v>
      </c>
      <c r="I186" s="131"/>
      <c r="J186" s="132">
        <f>ROUND(I186*H186,2)</f>
        <v>0</v>
      </c>
      <c r="K186" s="133"/>
      <c r="L186" s="32"/>
      <c r="M186" s="134" t="s">
        <v>19</v>
      </c>
      <c r="N186" s="135" t="s">
        <v>45</v>
      </c>
      <c r="P186" s="136">
        <f>O186*H186</f>
        <v>0</v>
      </c>
      <c r="Q186" s="136">
        <v>4.0000000000000003E-5</v>
      </c>
      <c r="R186" s="136">
        <f>Q186*H186</f>
        <v>3.5200000000000005E-4</v>
      </c>
      <c r="S186" s="136">
        <v>0</v>
      </c>
      <c r="T186" s="137">
        <f>S186*H186</f>
        <v>0</v>
      </c>
      <c r="AR186" s="138" t="s">
        <v>172</v>
      </c>
      <c r="AT186" s="138" t="s">
        <v>144</v>
      </c>
      <c r="AU186" s="138" t="s">
        <v>82</v>
      </c>
      <c r="AY186" s="17" t="s">
        <v>141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82</v>
      </c>
      <c r="BK186" s="139">
        <f>ROUND(I186*H186,2)</f>
        <v>0</v>
      </c>
      <c r="BL186" s="17" t="s">
        <v>172</v>
      </c>
      <c r="BM186" s="138" t="s">
        <v>391</v>
      </c>
    </row>
    <row r="187" spans="2:65" s="1" customFormat="1" ht="11.25">
      <c r="B187" s="32"/>
      <c r="D187" s="152" t="s">
        <v>224</v>
      </c>
      <c r="F187" s="153" t="s">
        <v>392</v>
      </c>
      <c r="I187" s="154"/>
      <c r="L187" s="32"/>
      <c r="M187" s="155"/>
      <c r="T187" s="53"/>
      <c r="AT187" s="17" t="s">
        <v>224</v>
      </c>
      <c r="AU187" s="17" t="s">
        <v>82</v>
      </c>
    </row>
    <row r="188" spans="2:65" s="12" customFormat="1" ht="11.25">
      <c r="B188" s="158"/>
      <c r="D188" s="156" t="s">
        <v>228</v>
      </c>
      <c r="E188" s="159" t="s">
        <v>19</v>
      </c>
      <c r="F188" s="160" t="s">
        <v>393</v>
      </c>
      <c r="H188" s="161">
        <v>8.8000000000000007</v>
      </c>
      <c r="I188" s="162"/>
      <c r="L188" s="158"/>
      <c r="M188" s="163"/>
      <c r="T188" s="164"/>
      <c r="AT188" s="159" t="s">
        <v>228</v>
      </c>
      <c r="AU188" s="159" t="s">
        <v>82</v>
      </c>
      <c r="AV188" s="12" t="s">
        <v>82</v>
      </c>
      <c r="AW188" s="12" t="s">
        <v>35</v>
      </c>
      <c r="AX188" s="12" t="s">
        <v>78</v>
      </c>
      <c r="AY188" s="159" t="s">
        <v>141</v>
      </c>
    </row>
    <row r="189" spans="2:65" s="1" customFormat="1" ht="24.2" customHeight="1">
      <c r="B189" s="32"/>
      <c r="C189" s="172" t="s">
        <v>206</v>
      </c>
      <c r="D189" s="172" t="s">
        <v>258</v>
      </c>
      <c r="E189" s="173" t="s">
        <v>394</v>
      </c>
      <c r="F189" s="174" t="s">
        <v>395</v>
      </c>
      <c r="G189" s="175" t="s">
        <v>162</v>
      </c>
      <c r="H189" s="176">
        <v>10.744999999999999</v>
      </c>
      <c r="I189" s="177"/>
      <c r="J189" s="178">
        <f>ROUND(I189*H189,2)</f>
        <v>0</v>
      </c>
      <c r="K189" s="179"/>
      <c r="L189" s="180"/>
      <c r="M189" s="181" t="s">
        <v>19</v>
      </c>
      <c r="N189" s="182" t="s">
        <v>45</v>
      </c>
      <c r="P189" s="136">
        <f>O189*H189</f>
        <v>0</v>
      </c>
      <c r="Q189" s="136">
        <v>2.9999999999999997E-4</v>
      </c>
      <c r="R189" s="136">
        <f>Q189*H189</f>
        <v>3.2234999999999994E-3</v>
      </c>
      <c r="S189" s="136">
        <v>0</v>
      </c>
      <c r="T189" s="137">
        <f>S189*H189</f>
        <v>0</v>
      </c>
      <c r="AR189" s="138" t="s">
        <v>201</v>
      </c>
      <c r="AT189" s="138" t="s">
        <v>258</v>
      </c>
      <c r="AU189" s="138" t="s">
        <v>82</v>
      </c>
      <c r="AY189" s="17" t="s">
        <v>141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82</v>
      </c>
      <c r="BK189" s="139">
        <f>ROUND(I189*H189,2)</f>
        <v>0</v>
      </c>
      <c r="BL189" s="17" t="s">
        <v>172</v>
      </c>
      <c r="BM189" s="138" t="s">
        <v>396</v>
      </c>
    </row>
    <row r="190" spans="2:65" s="12" customFormat="1" ht="11.25">
      <c r="B190" s="158"/>
      <c r="D190" s="156" t="s">
        <v>228</v>
      </c>
      <c r="F190" s="160" t="s">
        <v>397</v>
      </c>
      <c r="H190" s="161">
        <v>10.744999999999999</v>
      </c>
      <c r="I190" s="162"/>
      <c r="L190" s="158"/>
      <c r="M190" s="163"/>
      <c r="T190" s="164"/>
      <c r="AT190" s="159" t="s">
        <v>228</v>
      </c>
      <c r="AU190" s="159" t="s">
        <v>82</v>
      </c>
      <c r="AV190" s="12" t="s">
        <v>82</v>
      </c>
      <c r="AW190" s="12" t="s">
        <v>4</v>
      </c>
      <c r="AX190" s="12" t="s">
        <v>78</v>
      </c>
      <c r="AY190" s="159" t="s">
        <v>141</v>
      </c>
    </row>
    <row r="191" spans="2:65" s="1" customFormat="1" ht="49.15" customHeight="1">
      <c r="B191" s="32"/>
      <c r="C191" s="126" t="s">
        <v>398</v>
      </c>
      <c r="D191" s="126" t="s">
        <v>144</v>
      </c>
      <c r="E191" s="127" t="s">
        <v>399</v>
      </c>
      <c r="F191" s="128" t="s">
        <v>400</v>
      </c>
      <c r="G191" s="129" t="s">
        <v>261</v>
      </c>
      <c r="H191" s="130">
        <v>4.0000000000000001E-3</v>
      </c>
      <c r="I191" s="131"/>
      <c r="J191" s="132">
        <f>ROUND(I191*H191,2)</f>
        <v>0</v>
      </c>
      <c r="K191" s="133"/>
      <c r="L191" s="32"/>
      <c r="M191" s="134" t="s">
        <v>19</v>
      </c>
      <c r="N191" s="135" t="s">
        <v>45</v>
      </c>
      <c r="P191" s="136">
        <f>O191*H191</f>
        <v>0</v>
      </c>
      <c r="Q191" s="136">
        <v>0</v>
      </c>
      <c r="R191" s="136">
        <f>Q191*H191</f>
        <v>0</v>
      </c>
      <c r="S191" s="136">
        <v>0</v>
      </c>
      <c r="T191" s="137">
        <f>S191*H191</f>
        <v>0</v>
      </c>
      <c r="AR191" s="138" t="s">
        <v>172</v>
      </c>
      <c r="AT191" s="138" t="s">
        <v>144</v>
      </c>
      <c r="AU191" s="138" t="s">
        <v>82</v>
      </c>
      <c r="AY191" s="17" t="s">
        <v>141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82</v>
      </c>
      <c r="BK191" s="139">
        <f>ROUND(I191*H191,2)</f>
        <v>0</v>
      </c>
      <c r="BL191" s="17" t="s">
        <v>172</v>
      </c>
      <c r="BM191" s="138" t="s">
        <v>401</v>
      </c>
    </row>
    <row r="192" spans="2:65" s="1" customFormat="1" ht="11.25">
      <c r="B192" s="32"/>
      <c r="D192" s="152" t="s">
        <v>224</v>
      </c>
      <c r="F192" s="153" t="s">
        <v>402</v>
      </c>
      <c r="I192" s="154"/>
      <c r="L192" s="32"/>
      <c r="M192" s="155"/>
      <c r="T192" s="53"/>
      <c r="AT192" s="17" t="s">
        <v>224</v>
      </c>
      <c r="AU192" s="17" t="s">
        <v>82</v>
      </c>
    </row>
    <row r="193" spans="2:65" s="10" customFormat="1" ht="22.9" customHeight="1">
      <c r="B193" s="116"/>
      <c r="D193" s="117" t="s">
        <v>72</v>
      </c>
      <c r="E193" s="150" t="s">
        <v>403</v>
      </c>
      <c r="F193" s="150" t="s">
        <v>404</v>
      </c>
      <c r="I193" s="119"/>
      <c r="J193" s="151">
        <f>BK193</f>
        <v>0</v>
      </c>
      <c r="L193" s="116"/>
      <c r="M193" s="121"/>
      <c r="P193" s="122">
        <f>SUM(P194:P198)</f>
        <v>0</v>
      </c>
      <c r="R193" s="122">
        <f>SUM(R194:R198)</f>
        <v>7.425000000000001E-2</v>
      </c>
      <c r="T193" s="123">
        <f>SUM(T194:T198)</f>
        <v>0</v>
      </c>
      <c r="AR193" s="117" t="s">
        <v>82</v>
      </c>
      <c r="AT193" s="124" t="s">
        <v>72</v>
      </c>
      <c r="AU193" s="124" t="s">
        <v>78</v>
      </c>
      <c r="AY193" s="117" t="s">
        <v>141</v>
      </c>
      <c r="BK193" s="125">
        <f>SUM(BK194:BK198)</f>
        <v>0</v>
      </c>
    </row>
    <row r="194" spans="2:65" s="1" customFormat="1" ht="24.2" customHeight="1">
      <c r="B194" s="32"/>
      <c r="C194" s="126" t="s">
        <v>405</v>
      </c>
      <c r="D194" s="126" t="s">
        <v>144</v>
      </c>
      <c r="E194" s="127" t="s">
        <v>406</v>
      </c>
      <c r="F194" s="128" t="s">
        <v>407</v>
      </c>
      <c r="G194" s="129" t="s">
        <v>171</v>
      </c>
      <c r="H194" s="130">
        <v>12.5</v>
      </c>
      <c r="I194" s="131"/>
      <c r="J194" s="132">
        <f>ROUND(I194*H194,2)</f>
        <v>0</v>
      </c>
      <c r="K194" s="133"/>
      <c r="L194" s="32"/>
      <c r="M194" s="134" t="s">
        <v>19</v>
      </c>
      <c r="N194" s="135" t="s">
        <v>45</v>
      </c>
      <c r="P194" s="136">
        <f>O194*H194</f>
        <v>0</v>
      </c>
      <c r="Q194" s="136">
        <v>2.4000000000000001E-4</v>
      </c>
      <c r="R194" s="136">
        <f>Q194*H194</f>
        <v>3.0000000000000001E-3</v>
      </c>
      <c r="S194" s="136">
        <v>0</v>
      </c>
      <c r="T194" s="137">
        <f>S194*H194</f>
        <v>0</v>
      </c>
      <c r="AR194" s="138" t="s">
        <v>172</v>
      </c>
      <c r="AT194" s="138" t="s">
        <v>144</v>
      </c>
      <c r="AU194" s="138" t="s">
        <v>82</v>
      </c>
      <c r="AY194" s="17" t="s">
        <v>141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82</v>
      </c>
      <c r="BK194" s="139">
        <f>ROUND(I194*H194,2)</f>
        <v>0</v>
      </c>
      <c r="BL194" s="17" t="s">
        <v>172</v>
      </c>
      <c r="BM194" s="138" t="s">
        <v>408</v>
      </c>
    </row>
    <row r="195" spans="2:65" s="1" customFormat="1" ht="11.25">
      <c r="B195" s="32"/>
      <c r="D195" s="152" t="s">
        <v>224</v>
      </c>
      <c r="F195" s="153" t="s">
        <v>409</v>
      </c>
      <c r="I195" s="154"/>
      <c r="L195" s="32"/>
      <c r="M195" s="155"/>
      <c r="T195" s="53"/>
      <c r="AT195" s="17" t="s">
        <v>224</v>
      </c>
      <c r="AU195" s="17" t="s">
        <v>82</v>
      </c>
    </row>
    <row r="196" spans="2:65" s="1" customFormat="1" ht="24.2" customHeight="1">
      <c r="B196" s="32"/>
      <c r="C196" s="172" t="s">
        <v>410</v>
      </c>
      <c r="D196" s="172" t="s">
        <v>258</v>
      </c>
      <c r="E196" s="173" t="s">
        <v>411</v>
      </c>
      <c r="F196" s="174" t="s">
        <v>412</v>
      </c>
      <c r="G196" s="175" t="s">
        <v>171</v>
      </c>
      <c r="H196" s="176">
        <v>12.5</v>
      </c>
      <c r="I196" s="177"/>
      <c r="J196" s="178">
        <f>ROUND(I196*H196,2)</f>
        <v>0</v>
      </c>
      <c r="K196" s="179"/>
      <c r="L196" s="180"/>
      <c r="M196" s="181" t="s">
        <v>19</v>
      </c>
      <c r="N196" s="182" t="s">
        <v>45</v>
      </c>
      <c r="P196" s="136">
        <f>O196*H196</f>
        <v>0</v>
      </c>
      <c r="Q196" s="136">
        <v>5.7000000000000002E-3</v>
      </c>
      <c r="R196" s="136">
        <f>Q196*H196</f>
        <v>7.1250000000000008E-2</v>
      </c>
      <c r="S196" s="136">
        <v>0</v>
      </c>
      <c r="T196" s="137">
        <f>S196*H196</f>
        <v>0</v>
      </c>
      <c r="AR196" s="138" t="s">
        <v>155</v>
      </c>
      <c r="AT196" s="138" t="s">
        <v>258</v>
      </c>
      <c r="AU196" s="138" t="s">
        <v>82</v>
      </c>
      <c r="AY196" s="17" t="s">
        <v>141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82</v>
      </c>
      <c r="BK196" s="139">
        <f>ROUND(I196*H196,2)</f>
        <v>0</v>
      </c>
      <c r="BL196" s="17" t="s">
        <v>95</v>
      </c>
      <c r="BM196" s="138" t="s">
        <v>413</v>
      </c>
    </row>
    <row r="197" spans="2:65" s="1" customFormat="1" ht="49.15" customHeight="1">
      <c r="B197" s="32"/>
      <c r="C197" s="126" t="s">
        <v>414</v>
      </c>
      <c r="D197" s="126" t="s">
        <v>144</v>
      </c>
      <c r="E197" s="127" t="s">
        <v>415</v>
      </c>
      <c r="F197" s="128" t="s">
        <v>416</v>
      </c>
      <c r="G197" s="129" t="s">
        <v>261</v>
      </c>
      <c r="H197" s="130">
        <v>8.1000000000000003E-2</v>
      </c>
      <c r="I197" s="131"/>
      <c r="J197" s="132">
        <f>ROUND(I197*H197,2)</f>
        <v>0</v>
      </c>
      <c r="K197" s="133"/>
      <c r="L197" s="32"/>
      <c r="M197" s="134" t="s">
        <v>19</v>
      </c>
      <c r="N197" s="135" t="s">
        <v>45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172</v>
      </c>
      <c r="AT197" s="138" t="s">
        <v>144</v>
      </c>
      <c r="AU197" s="138" t="s">
        <v>82</v>
      </c>
      <c r="AY197" s="17" t="s">
        <v>141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82</v>
      </c>
      <c r="BK197" s="139">
        <f>ROUND(I197*H197,2)</f>
        <v>0</v>
      </c>
      <c r="BL197" s="17" t="s">
        <v>172</v>
      </c>
      <c r="BM197" s="138" t="s">
        <v>417</v>
      </c>
    </row>
    <row r="198" spans="2:65" s="1" customFormat="1" ht="11.25">
      <c r="B198" s="32"/>
      <c r="D198" s="152" t="s">
        <v>224</v>
      </c>
      <c r="F198" s="153" t="s">
        <v>418</v>
      </c>
      <c r="I198" s="154"/>
      <c r="L198" s="32"/>
      <c r="M198" s="189"/>
      <c r="N198" s="143"/>
      <c r="O198" s="143"/>
      <c r="P198" s="143"/>
      <c r="Q198" s="143"/>
      <c r="R198" s="143"/>
      <c r="S198" s="143"/>
      <c r="T198" s="190"/>
      <c r="AT198" s="17" t="s">
        <v>224</v>
      </c>
      <c r="AU198" s="17" t="s">
        <v>82</v>
      </c>
    </row>
    <row r="199" spans="2:65" s="1" customFormat="1" ht="6.95" customHeight="1">
      <c r="B199" s="41"/>
      <c r="C199" s="42"/>
      <c r="D199" s="42"/>
      <c r="E199" s="42"/>
      <c r="F199" s="42"/>
      <c r="G199" s="42"/>
      <c r="H199" s="42"/>
      <c r="I199" s="42"/>
      <c r="J199" s="42"/>
      <c r="K199" s="42"/>
      <c r="L199" s="32"/>
    </row>
  </sheetData>
  <sheetProtection algorithmName="SHA-512" hashValue="H9a7k1muTrNL375LxbL393QYIRifenOrZQPrD1E0gGipVxIvuWtq2H3w6AiwjF3P5FXRrOD3d74ybIEfSqVtpg==" saltValue="N1YsnI5AoUiW9/vUiWOPOqAYjTe6/5I4iD43EnkmKiM+xL/s9Mf8xum/VkOqfEofBaMHKmGXuo2IRSTtN6N5mg==" spinCount="100000" sheet="1" objects="1" scenarios="1" formatColumns="0" formatRows="0" autoFilter="0"/>
  <autoFilter ref="C88:K198" xr:uid="{00000000-0009-0000-0000-000002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200-000000000000}"/>
    <hyperlink ref="F98" r:id="rId2" xr:uid="{00000000-0004-0000-0200-000001000000}"/>
    <hyperlink ref="F100" r:id="rId3" xr:uid="{00000000-0004-0000-0200-000002000000}"/>
    <hyperlink ref="F102" r:id="rId4" xr:uid="{00000000-0004-0000-0200-000003000000}"/>
    <hyperlink ref="F104" r:id="rId5" xr:uid="{00000000-0004-0000-0200-000004000000}"/>
    <hyperlink ref="F106" r:id="rId6" xr:uid="{00000000-0004-0000-0200-000005000000}"/>
    <hyperlink ref="F108" r:id="rId7" xr:uid="{00000000-0004-0000-0200-000006000000}"/>
    <hyperlink ref="F117" r:id="rId8" xr:uid="{00000000-0004-0000-0200-000007000000}"/>
    <hyperlink ref="F119" r:id="rId9" xr:uid="{00000000-0004-0000-0200-000008000000}"/>
    <hyperlink ref="F124" r:id="rId10" xr:uid="{00000000-0004-0000-0200-000009000000}"/>
    <hyperlink ref="F128" r:id="rId11" xr:uid="{00000000-0004-0000-0200-00000A000000}"/>
    <hyperlink ref="F131" r:id="rId12" xr:uid="{00000000-0004-0000-0200-00000B000000}"/>
    <hyperlink ref="F133" r:id="rId13" xr:uid="{00000000-0004-0000-0200-00000C000000}"/>
    <hyperlink ref="F140" r:id="rId14" xr:uid="{00000000-0004-0000-0200-00000D000000}"/>
    <hyperlink ref="F143" r:id="rId15" xr:uid="{00000000-0004-0000-0200-00000E000000}"/>
    <hyperlink ref="F149" r:id="rId16" xr:uid="{00000000-0004-0000-0200-00000F000000}"/>
    <hyperlink ref="F151" r:id="rId17" xr:uid="{00000000-0004-0000-0200-000010000000}"/>
    <hyperlink ref="F156" r:id="rId18" xr:uid="{00000000-0004-0000-0200-000011000000}"/>
    <hyperlink ref="F158" r:id="rId19" xr:uid="{00000000-0004-0000-0200-000012000000}"/>
    <hyperlink ref="F166" r:id="rId20" xr:uid="{00000000-0004-0000-0200-000013000000}"/>
    <hyperlink ref="F169" r:id="rId21" xr:uid="{00000000-0004-0000-0200-000014000000}"/>
    <hyperlink ref="F172" r:id="rId22" xr:uid="{00000000-0004-0000-0200-000015000000}"/>
    <hyperlink ref="F175" r:id="rId23" xr:uid="{00000000-0004-0000-0200-000016000000}"/>
    <hyperlink ref="F178" r:id="rId24" xr:uid="{00000000-0004-0000-0200-000017000000}"/>
    <hyperlink ref="F183" r:id="rId25" xr:uid="{00000000-0004-0000-0200-000018000000}"/>
    <hyperlink ref="F187" r:id="rId26" xr:uid="{00000000-0004-0000-0200-000019000000}"/>
    <hyperlink ref="F192" r:id="rId27" xr:uid="{00000000-0004-0000-0200-00001A000000}"/>
    <hyperlink ref="F195" r:id="rId28" xr:uid="{00000000-0004-0000-0200-00001B000000}"/>
    <hyperlink ref="F198" r:id="rId29" xr:uid="{00000000-0004-0000-0200-00001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ht="12" customHeight="1">
      <c r="B8" s="20"/>
      <c r="D8" s="27" t="s">
        <v>117</v>
      </c>
      <c r="L8" s="20"/>
    </row>
    <row r="9" spans="2:46" s="1" customFormat="1" ht="16.5" customHeight="1">
      <c r="B9" s="32"/>
      <c r="E9" s="319" t="s">
        <v>419</v>
      </c>
      <c r="F9" s="321"/>
      <c r="G9" s="321"/>
      <c r="H9" s="321"/>
      <c r="L9" s="32"/>
    </row>
    <row r="10" spans="2:46" s="1" customFormat="1" ht="12" customHeight="1">
      <c r="B10" s="32"/>
      <c r="D10" s="27" t="s">
        <v>420</v>
      </c>
      <c r="L10" s="32"/>
    </row>
    <row r="11" spans="2:46" s="1" customFormat="1" ht="16.5" customHeight="1">
      <c r="B11" s="32"/>
      <c r="E11" s="283" t="s">
        <v>421</v>
      </c>
      <c r="F11" s="321"/>
      <c r="G11" s="321"/>
      <c r="H11" s="321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30. 9. 2024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27" t="s">
        <v>29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30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22" t="str">
        <f>'Rekapitulace stavby'!E14</f>
        <v>Vyplň údaj</v>
      </c>
      <c r="F20" s="289"/>
      <c r="G20" s="289"/>
      <c r="H20" s="289"/>
      <c r="I20" s="27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32</v>
      </c>
      <c r="I22" s="27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27" t="s">
        <v>29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36</v>
      </c>
      <c r="I25" s="27" t="s">
        <v>26</v>
      </c>
      <c r="J25" s="25" t="s">
        <v>33</v>
      </c>
      <c r="L25" s="32"/>
    </row>
    <row r="26" spans="2:12" s="1" customFormat="1" ht="18" customHeight="1">
      <c r="B26" s="32"/>
      <c r="E26" s="25" t="s">
        <v>34</v>
      </c>
      <c r="I26" s="27" t="s">
        <v>29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37</v>
      </c>
      <c r="L28" s="32"/>
    </row>
    <row r="29" spans="2:12" s="7" customFormat="1" ht="16.5" customHeight="1">
      <c r="B29" s="91"/>
      <c r="E29" s="294" t="s">
        <v>19</v>
      </c>
      <c r="F29" s="294"/>
      <c r="G29" s="294"/>
      <c r="H29" s="294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39</v>
      </c>
      <c r="J32" s="63">
        <f>ROUND(J90,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>
      <c r="B35" s="32"/>
      <c r="D35" s="52" t="s">
        <v>43</v>
      </c>
      <c r="E35" s="27" t="s">
        <v>44</v>
      </c>
      <c r="F35" s="83">
        <f>ROUND((SUM(BE90:BE193)),  2)</f>
        <v>0</v>
      </c>
      <c r="I35" s="93">
        <v>0.21</v>
      </c>
      <c r="J35" s="83">
        <f>ROUND(((SUM(BE90:BE193))*I35),  2)</f>
        <v>0</v>
      </c>
      <c r="L35" s="32"/>
    </row>
    <row r="36" spans="2:12" s="1" customFormat="1" ht="14.45" customHeight="1">
      <c r="B36" s="32"/>
      <c r="E36" s="27" t="s">
        <v>45</v>
      </c>
      <c r="F36" s="83">
        <f>ROUND((SUM(BF90:BF193)),  2)</f>
        <v>0</v>
      </c>
      <c r="I36" s="93">
        <v>0.12</v>
      </c>
      <c r="J36" s="83">
        <f>ROUND(((SUM(BF90:BF193))*I36),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83">
        <f>ROUND((SUM(BG90:BG193)),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83">
        <f>ROUND((SUM(BH90:BH193)),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83">
        <f>ROUND((SUM(BI90:BI193)),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49</v>
      </c>
      <c r="E41" s="54"/>
      <c r="F41" s="54"/>
      <c r="G41" s="96" t="s">
        <v>50</v>
      </c>
      <c r="H41" s="97" t="s">
        <v>51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9" t="str">
        <f>E7</f>
        <v>Rekonstrukce budovy bývalé pošty na byty, Český Rudolec</v>
      </c>
      <c r="F50" s="320"/>
      <c r="G50" s="320"/>
      <c r="H50" s="320"/>
      <c r="L50" s="32"/>
    </row>
    <row r="51" spans="2:47" ht="12" customHeight="1">
      <c r="B51" s="20"/>
      <c r="C51" s="27" t="s">
        <v>117</v>
      </c>
      <c r="L51" s="20"/>
    </row>
    <row r="52" spans="2:47" s="1" customFormat="1" ht="16.5" customHeight="1">
      <c r="B52" s="32"/>
      <c r="E52" s="319" t="s">
        <v>419</v>
      </c>
      <c r="F52" s="321"/>
      <c r="G52" s="321"/>
      <c r="H52" s="321"/>
      <c r="L52" s="32"/>
    </row>
    <row r="53" spans="2:47" s="1" customFormat="1" ht="12" customHeight="1">
      <c r="B53" s="32"/>
      <c r="C53" s="27" t="s">
        <v>420</v>
      </c>
      <c r="L53" s="32"/>
    </row>
    <row r="54" spans="2:47" s="1" customFormat="1" ht="16.5" customHeight="1">
      <c r="B54" s="32"/>
      <c r="E54" s="283" t="str">
        <f>E11</f>
        <v>1 - Elektroinstalace</v>
      </c>
      <c r="F54" s="321"/>
      <c r="G54" s="321"/>
      <c r="H54" s="321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Český Rudolec</v>
      </c>
      <c r="I56" s="27" t="s">
        <v>23</v>
      </c>
      <c r="J56" s="49" t="str">
        <f>IF(J14="","",J14)</f>
        <v>30. 9. 2024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Obec Český Rudolec</v>
      </c>
      <c r="I58" s="27" t="s">
        <v>32</v>
      </c>
      <c r="J58" s="30" t="str">
        <f>E23</f>
        <v>Agroprojekt Jihlava, spol.s.r.o.</v>
      </c>
      <c r="L58" s="32"/>
    </row>
    <row r="59" spans="2:47" s="1" customFormat="1" ht="25.7" customHeight="1">
      <c r="B59" s="32"/>
      <c r="C59" s="27" t="s">
        <v>30</v>
      </c>
      <c r="F59" s="25" t="str">
        <f>IF(E20="","",E20)</f>
        <v>Vyplň údaj</v>
      </c>
      <c r="I59" s="27" t="s">
        <v>36</v>
      </c>
      <c r="J59" s="30" t="str">
        <f>E26</f>
        <v>Agroprojekt Jihlava, spol.s.r.o.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71</v>
      </c>
      <c r="J63" s="63">
        <f>J90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422</v>
      </c>
      <c r="E64" s="105"/>
      <c r="F64" s="105"/>
      <c r="G64" s="105"/>
      <c r="H64" s="105"/>
      <c r="I64" s="105"/>
      <c r="J64" s="106">
        <f>J91</f>
        <v>0</v>
      </c>
      <c r="L64" s="103"/>
    </row>
    <row r="65" spans="2:12" s="11" customFormat="1" ht="19.899999999999999" customHeight="1">
      <c r="B65" s="146"/>
      <c r="D65" s="147" t="s">
        <v>423</v>
      </c>
      <c r="E65" s="148"/>
      <c r="F65" s="148"/>
      <c r="G65" s="148"/>
      <c r="H65" s="148"/>
      <c r="I65" s="148"/>
      <c r="J65" s="149">
        <f>J92</f>
        <v>0</v>
      </c>
      <c r="L65" s="146"/>
    </row>
    <row r="66" spans="2:12" s="8" customFormat="1" ht="24.95" customHeight="1">
      <c r="B66" s="103"/>
      <c r="D66" s="104" t="s">
        <v>424</v>
      </c>
      <c r="E66" s="105"/>
      <c r="F66" s="105"/>
      <c r="G66" s="105"/>
      <c r="H66" s="105"/>
      <c r="I66" s="105"/>
      <c r="J66" s="106">
        <f>J179</f>
        <v>0</v>
      </c>
      <c r="L66" s="103"/>
    </row>
    <row r="67" spans="2:12" s="11" customFormat="1" ht="19.899999999999999" customHeight="1">
      <c r="B67" s="146"/>
      <c r="D67" s="147" t="s">
        <v>425</v>
      </c>
      <c r="E67" s="148"/>
      <c r="F67" s="148"/>
      <c r="G67" s="148"/>
      <c r="H67" s="148"/>
      <c r="I67" s="148"/>
      <c r="J67" s="149">
        <f>J180</f>
        <v>0</v>
      </c>
      <c r="L67" s="146"/>
    </row>
    <row r="68" spans="2:12" s="11" customFormat="1" ht="19.899999999999999" customHeight="1">
      <c r="B68" s="146"/>
      <c r="D68" s="147" t="s">
        <v>426</v>
      </c>
      <c r="E68" s="148"/>
      <c r="F68" s="148"/>
      <c r="G68" s="148"/>
      <c r="H68" s="148"/>
      <c r="I68" s="148"/>
      <c r="J68" s="149">
        <f>J188</f>
        <v>0</v>
      </c>
      <c r="L68" s="146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126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16.5" customHeight="1">
      <c r="B78" s="32"/>
      <c r="E78" s="319" t="str">
        <f>E7</f>
        <v>Rekonstrukce budovy bývalé pošty na byty, Český Rudolec</v>
      </c>
      <c r="F78" s="320"/>
      <c r="G78" s="320"/>
      <c r="H78" s="320"/>
      <c r="L78" s="32"/>
    </row>
    <row r="79" spans="2:12" ht="12" customHeight="1">
      <c r="B79" s="20"/>
      <c r="C79" s="27" t="s">
        <v>117</v>
      </c>
      <c r="L79" s="20"/>
    </row>
    <row r="80" spans="2:12" s="1" customFormat="1" ht="16.5" customHeight="1">
      <c r="B80" s="32"/>
      <c r="E80" s="319" t="s">
        <v>419</v>
      </c>
      <c r="F80" s="321"/>
      <c r="G80" s="321"/>
      <c r="H80" s="321"/>
      <c r="L80" s="32"/>
    </row>
    <row r="81" spans="2:65" s="1" customFormat="1" ht="12" customHeight="1">
      <c r="B81" s="32"/>
      <c r="C81" s="27" t="s">
        <v>420</v>
      </c>
      <c r="L81" s="32"/>
    </row>
    <row r="82" spans="2:65" s="1" customFormat="1" ht="16.5" customHeight="1">
      <c r="B82" s="32"/>
      <c r="E82" s="283" t="str">
        <f>E11</f>
        <v>1 - Elektroinstalace</v>
      </c>
      <c r="F82" s="321"/>
      <c r="G82" s="321"/>
      <c r="H82" s="321"/>
      <c r="L82" s="32"/>
    </row>
    <row r="83" spans="2:65" s="1" customFormat="1" ht="6.95" customHeight="1">
      <c r="B83" s="32"/>
      <c r="L83" s="32"/>
    </row>
    <row r="84" spans="2:65" s="1" customFormat="1" ht="12" customHeight="1">
      <c r="B84" s="32"/>
      <c r="C84" s="27" t="s">
        <v>21</v>
      </c>
      <c r="F84" s="25" t="str">
        <f>F14</f>
        <v>Český Rudolec</v>
      </c>
      <c r="I84" s="27" t="s">
        <v>23</v>
      </c>
      <c r="J84" s="49" t="str">
        <f>IF(J14="","",J14)</f>
        <v>30. 9. 2024</v>
      </c>
      <c r="L84" s="32"/>
    </row>
    <row r="85" spans="2:65" s="1" customFormat="1" ht="6.95" customHeight="1">
      <c r="B85" s="32"/>
      <c r="L85" s="32"/>
    </row>
    <row r="86" spans="2:65" s="1" customFormat="1" ht="25.7" customHeight="1">
      <c r="B86" s="32"/>
      <c r="C86" s="27" t="s">
        <v>25</v>
      </c>
      <c r="F86" s="25" t="str">
        <f>E17</f>
        <v>Obec Český Rudolec</v>
      </c>
      <c r="I86" s="27" t="s">
        <v>32</v>
      </c>
      <c r="J86" s="30" t="str">
        <f>E23</f>
        <v>Agroprojekt Jihlava, spol.s.r.o.</v>
      </c>
      <c r="L86" s="32"/>
    </row>
    <row r="87" spans="2:65" s="1" customFormat="1" ht="25.7" customHeight="1">
      <c r="B87" s="32"/>
      <c r="C87" s="27" t="s">
        <v>30</v>
      </c>
      <c r="F87" s="25" t="str">
        <f>IF(E20="","",E20)</f>
        <v>Vyplň údaj</v>
      </c>
      <c r="I87" s="27" t="s">
        <v>36</v>
      </c>
      <c r="J87" s="30" t="str">
        <f>E26</f>
        <v>Agroprojekt Jihlava, spol.s.r.o.</v>
      </c>
      <c r="L87" s="32"/>
    </row>
    <row r="88" spans="2:65" s="1" customFormat="1" ht="10.35" customHeight="1">
      <c r="B88" s="32"/>
      <c r="L88" s="32"/>
    </row>
    <row r="89" spans="2:65" s="9" customFormat="1" ht="29.25" customHeight="1">
      <c r="B89" s="107"/>
      <c r="C89" s="108" t="s">
        <v>127</v>
      </c>
      <c r="D89" s="109" t="s">
        <v>58</v>
      </c>
      <c r="E89" s="109" t="s">
        <v>54</v>
      </c>
      <c r="F89" s="109" t="s">
        <v>55</v>
      </c>
      <c r="G89" s="109" t="s">
        <v>128</v>
      </c>
      <c r="H89" s="109" t="s">
        <v>129</v>
      </c>
      <c r="I89" s="109" t="s">
        <v>130</v>
      </c>
      <c r="J89" s="110" t="s">
        <v>121</v>
      </c>
      <c r="K89" s="111" t="s">
        <v>131</v>
      </c>
      <c r="L89" s="107"/>
      <c r="M89" s="56" t="s">
        <v>19</v>
      </c>
      <c r="N89" s="57" t="s">
        <v>43</v>
      </c>
      <c r="O89" s="57" t="s">
        <v>132</v>
      </c>
      <c r="P89" s="57" t="s">
        <v>133</v>
      </c>
      <c r="Q89" s="57" t="s">
        <v>134</v>
      </c>
      <c r="R89" s="57" t="s">
        <v>135</v>
      </c>
      <c r="S89" s="57" t="s">
        <v>136</v>
      </c>
      <c r="T89" s="58" t="s">
        <v>137</v>
      </c>
    </row>
    <row r="90" spans="2:65" s="1" customFormat="1" ht="22.9" customHeight="1">
      <c r="B90" s="32"/>
      <c r="C90" s="61" t="s">
        <v>138</v>
      </c>
      <c r="J90" s="112">
        <f>BK90</f>
        <v>0</v>
      </c>
      <c r="L90" s="32"/>
      <c r="M90" s="59"/>
      <c r="N90" s="50"/>
      <c r="O90" s="50"/>
      <c r="P90" s="113">
        <f>P91+P179</f>
        <v>0</v>
      </c>
      <c r="Q90" s="50"/>
      <c r="R90" s="113">
        <f>R91+R179</f>
        <v>393.54830802000004</v>
      </c>
      <c r="S90" s="50"/>
      <c r="T90" s="114">
        <f>T91+T179</f>
        <v>0</v>
      </c>
      <c r="AT90" s="17" t="s">
        <v>72</v>
      </c>
      <c r="AU90" s="17" t="s">
        <v>122</v>
      </c>
      <c r="BK90" s="115">
        <f>BK91+BK179</f>
        <v>0</v>
      </c>
    </row>
    <row r="91" spans="2:65" s="10" customFormat="1" ht="25.9" customHeight="1">
      <c r="B91" s="116"/>
      <c r="D91" s="117" t="s">
        <v>72</v>
      </c>
      <c r="E91" s="118" t="s">
        <v>384</v>
      </c>
      <c r="F91" s="118" t="s">
        <v>384</v>
      </c>
      <c r="I91" s="119"/>
      <c r="J91" s="120">
        <f>BK91</f>
        <v>0</v>
      </c>
      <c r="L91" s="116"/>
      <c r="M91" s="121"/>
      <c r="P91" s="122">
        <f>P92</f>
        <v>0</v>
      </c>
      <c r="R91" s="122">
        <f>R92</f>
        <v>393.53730802000001</v>
      </c>
      <c r="T91" s="123">
        <f>T92</f>
        <v>0</v>
      </c>
      <c r="AR91" s="117" t="s">
        <v>82</v>
      </c>
      <c r="AT91" s="124" t="s">
        <v>72</v>
      </c>
      <c r="AU91" s="124" t="s">
        <v>73</v>
      </c>
      <c r="AY91" s="117" t="s">
        <v>141</v>
      </c>
      <c r="BK91" s="125">
        <f>BK92</f>
        <v>0</v>
      </c>
    </row>
    <row r="92" spans="2:65" s="10" customFormat="1" ht="22.9" customHeight="1">
      <c r="B92" s="116"/>
      <c r="D92" s="117" t="s">
        <v>72</v>
      </c>
      <c r="E92" s="150" t="s">
        <v>427</v>
      </c>
      <c r="F92" s="150" t="s">
        <v>428</v>
      </c>
      <c r="I92" s="119"/>
      <c r="J92" s="151">
        <f>BK92</f>
        <v>0</v>
      </c>
      <c r="L92" s="116"/>
      <c r="M92" s="121"/>
      <c r="P92" s="122">
        <f>SUM(P93:P178)</f>
        <v>0</v>
      </c>
      <c r="R92" s="122">
        <f>SUM(R93:R178)</f>
        <v>393.53730802000001</v>
      </c>
      <c r="T92" s="123">
        <f>SUM(T93:T178)</f>
        <v>0</v>
      </c>
      <c r="AR92" s="117" t="s">
        <v>82</v>
      </c>
      <c r="AT92" s="124" t="s">
        <v>72</v>
      </c>
      <c r="AU92" s="124" t="s">
        <v>78</v>
      </c>
      <c r="AY92" s="117" t="s">
        <v>141</v>
      </c>
      <c r="BK92" s="125">
        <f>SUM(BK93:BK178)</f>
        <v>0</v>
      </c>
    </row>
    <row r="93" spans="2:65" s="1" customFormat="1" ht="24.2" customHeight="1">
      <c r="B93" s="32"/>
      <c r="C93" s="126" t="s">
        <v>78</v>
      </c>
      <c r="D93" s="126" t="s">
        <v>144</v>
      </c>
      <c r="E93" s="127" t="s">
        <v>429</v>
      </c>
      <c r="F93" s="128" t="s">
        <v>430</v>
      </c>
      <c r="G93" s="129" t="s">
        <v>171</v>
      </c>
      <c r="H93" s="130">
        <v>40</v>
      </c>
      <c r="I93" s="131"/>
      <c r="J93" s="132">
        <f t="shared" ref="J93:J124" si="0">ROUND(I93*H93,2)</f>
        <v>0</v>
      </c>
      <c r="K93" s="133"/>
      <c r="L93" s="32"/>
      <c r="M93" s="134" t="s">
        <v>19</v>
      </c>
      <c r="N93" s="135" t="s">
        <v>45</v>
      </c>
      <c r="P93" s="136">
        <f t="shared" ref="P93:P124" si="1">O93*H93</f>
        <v>0</v>
      </c>
      <c r="Q93" s="136">
        <v>0</v>
      </c>
      <c r="R93" s="136">
        <f t="shared" ref="R93:R124" si="2">Q93*H93</f>
        <v>0</v>
      </c>
      <c r="S93" s="136">
        <v>0</v>
      </c>
      <c r="T93" s="137">
        <f t="shared" ref="T93:T124" si="3">S93*H93</f>
        <v>0</v>
      </c>
      <c r="AR93" s="138" t="s">
        <v>95</v>
      </c>
      <c r="AT93" s="138" t="s">
        <v>144</v>
      </c>
      <c r="AU93" s="138" t="s">
        <v>82</v>
      </c>
      <c r="AY93" s="17" t="s">
        <v>141</v>
      </c>
      <c r="BE93" s="139">
        <f t="shared" ref="BE93:BE124" si="4">IF(N93="základní",J93,0)</f>
        <v>0</v>
      </c>
      <c r="BF93" s="139">
        <f t="shared" ref="BF93:BF124" si="5">IF(N93="snížená",J93,0)</f>
        <v>0</v>
      </c>
      <c r="BG93" s="139">
        <f t="shared" ref="BG93:BG124" si="6">IF(N93="zákl. přenesená",J93,0)</f>
        <v>0</v>
      </c>
      <c r="BH93" s="139">
        <f t="shared" ref="BH93:BH124" si="7">IF(N93="sníž. přenesená",J93,0)</f>
        <v>0</v>
      </c>
      <c r="BI93" s="139">
        <f t="shared" ref="BI93:BI124" si="8">IF(N93="nulová",J93,0)</f>
        <v>0</v>
      </c>
      <c r="BJ93" s="17" t="s">
        <v>82</v>
      </c>
      <c r="BK93" s="139">
        <f t="shared" ref="BK93:BK124" si="9">ROUND(I93*H93,2)</f>
        <v>0</v>
      </c>
      <c r="BL93" s="17" t="s">
        <v>95</v>
      </c>
      <c r="BM93" s="138" t="s">
        <v>431</v>
      </c>
    </row>
    <row r="94" spans="2:65" s="1" customFormat="1" ht="21.75" customHeight="1">
      <c r="B94" s="32"/>
      <c r="C94" s="172" t="s">
        <v>82</v>
      </c>
      <c r="D94" s="172" t="s">
        <v>258</v>
      </c>
      <c r="E94" s="173" t="s">
        <v>432</v>
      </c>
      <c r="F94" s="174" t="s">
        <v>433</v>
      </c>
      <c r="G94" s="175" t="s">
        <v>171</v>
      </c>
      <c r="H94" s="176">
        <v>42</v>
      </c>
      <c r="I94" s="177"/>
      <c r="J94" s="178">
        <f t="shared" si="0"/>
        <v>0</v>
      </c>
      <c r="K94" s="179"/>
      <c r="L94" s="180"/>
      <c r="M94" s="181" t="s">
        <v>19</v>
      </c>
      <c r="N94" s="182" t="s">
        <v>45</v>
      </c>
      <c r="P94" s="136">
        <f t="shared" si="1"/>
        <v>0</v>
      </c>
      <c r="Q94" s="136">
        <v>0</v>
      </c>
      <c r="R94" s="136">
        <f t="shared" si="2"/>
        <v>0</v>
      </c>
      <c r="S94" s="136">
        <v>0</v>
      </c>
      <c r="T94" s="137">
        <f t="shared" si="3"/>
        <v>0</v>
      </c>
      <c r="AR94" s="138" t="s">
        <v>155</v>
      </c>
      <c r="AT94" s="138" t="s">
        <v>258</v>
      </c>
      <c r="AU94" s="138" t="s">
        <v>82</v>
      </c>
      <c r="AY94" s="17" t="s">
        <v>141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82</v>
      </c>
      <c r="BK94" s="139">
        <f t="shared" si="9"/>
        <v>0</v>
      </c>
      <c r="BL94" s="17" t="s">
        <v>95</v>
      </c>
      <c r="BM94" s="138" t="s">
        <v>434</v>
      </c>
    </row>
    <row r="95" spans="2:65" s="1" customFormat="1" ht="24.2" customHeight="1">
      <c r="B95" s="32"/>
      <c r="C95" s="126" t="s">
        <v>92</v>
      </c>
      <c r="D95" s="126" t="s">
        <v>144</v>
      </c>
      <c r="E95" s="127" t="s">
        <v>435</v>
      </c>
      <c r="F95" s="128" t="s">
        <v>436</v>
      </c>
      <c r="G95" s="129" t="s">
        <v>171</v>
      </c>
      <c r="H95" s="130">
        <v>20</v>
      </c>
      <c r="I95" s="131"/>
      <c r="J95" s="132">
        <f t="shared" si="0"/>
        <v>0</v>
      </c>
      <c r="K95" s="133"/>
      <c r="L95" s="32"/>
      <c r="M95" s="134" t="s">
        <v>19</v>
      </c>
      <c r="N95" s="135" t="s">
        <v>45</v>
      </c>
      <c r="P95" s="136">
        <f t="shared" si="1"/>
        <v>0</v>
      </c>
      <c r="Q95" s="136">
        <v>0</v>
      </c>
      <c r="R95" s="136">
        <f t="shared" si="2"/>
        <v>0</v>
      </c>
      <c r="S95" s="136">
        <v>0</v>
      </c>
      <c r="T95" s="137">
        <f t="shared" si="3"/>
        <v>0</v>
      </c>
      <c r="AR95" s="138" t="s">
        <v>95</v>
      </c>
      <c r="AT95" s="138" t="s">
        <v>144</v>
      </c>
      <c r="AU95" s="138" t="s">
        <v>82</v>
      </c>
      <c r="AY95" s="17" t="s">
        <v>141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82</v>
      </c>
      <c r="BK95" s="139">
        <f t="shared" si="9"/>
        <v>0</v>
      </c>
      <c r="BL95" s="17" t="s">
        <v>95</v>
      </c>
      <c r="BM95" s="138" t="s">
        <v>437</v>
      </c>
    </row>
    <row r="96" spans="2:65" s="1" customFormat="1" ht="21.75" customHeight="1">
      <c r="B96" s="32"/>
      <c r="C96" s="172" t="s">
        <v>95</v>
      </c>
      <c r="D96" s="172" t="s">
        <v>258</v>
      </c>
      <c r="E96" s="173" t="s">
        <v>438</v>
      </c>
      <c r="F96" s="174" t="s">
        <v>439</v>
      </c>
      <c r="G96" s="175" t="s">
        <v>171</v>
      </c>
      <c r="H96" s="176">
        <v>21</v>
      </c>
      <c r="I96" s="177"/>
      <c r="J96" s="178">
        <f t="shared" si="0"/>
        <v>0</v>
      </c>
      <c r="K96" s="179"/>
      <c r="L96" s="180"/>
      <c r="M96" s="181" t="s">
        <v>19</v>
      </c>
      <c r="N96" s="182" t="s">
        <v>45</v>
      </c>
      <c r="P96" s="136">
        <f t="shared" si="1"/>
        <v>0</v>
      </c>
      <c r="Q96" s="136">
        <v>1.7000000000000001E-4</v>
      </c>
      <c r="R96" s="136">
        <f t="shared" si="2"/>
        <v>3.5700000000000003E-3</v>
      </c>
      <c r="S96" s="136">
        <v>0</v>
      </c>
      <c r="T96" s="137">
        <f t="shared" si="3"/>
        <v>0</v>
      </c>
      <c r="AR96" s="138" t="s">
        <v>155</v>
      </c>
      <c r="AT96" s="138" t="s">
        <v>258</v>
      </c>
      <c r="AU96" s="138" t="s">
        <v>82</v>
      </c>
      <c r="AY96" s="17" t="s">
        <v>141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82</v>
      </c>
      <c r="BK96" s="139">
        <f t="shared" si="9"/>
        <v>0</v>
      </c>
      <c r="BL96" s="17" t="s">
        <v>95</v>
      </c>
      <c r="BM96" s="138" t="s">
        <v>440</v>
      </c>
    </row>
    <row r="97" spans="2:65" s="1" customFormat="1" ht="16.5" customHeight="1">
      <c r="B97" s="32"/>
      <c r="C97" s="126" t="s">
        <v>156</v>
      </c>
      <c r="D97" s="126" t="s">
        <v>144</v>
      </c>
      <c r="E97" s="127" t="s">
        <v>441</v>
      </c>
      <c r="F97" s="128" t="s">
        <v>442</v>
      </c>
      <c r="G97" s="129" t="s">
        <v>344</v>
      </c>
      <c r="H97" s="130">
        <v>160</v>
      </c>
      <c r="I97" s="131"/>
      <c r="J97" s="132">
        <f t="shared" si="0"/>
        <v>0</v>
      </c>
      <c r="K97" s="133"/>
      <c r="L97" s="32"/>
      <c r="M97" s="134" t="s">
        <v>19</v>
      </c>
      <c r="N97" s="135" t="s">
        <v>45</v>
      </c>
      <c r="P97" s="136">
        <f t="shared" si="1"/>
        <v>0</v>
      </c>
      <c r="Q97" s="136">
        <v>0</v>
      </c>
      <c r="R97" s="136">
        <f t="shared" si="2"/>
        <v>0</v>
      </c>
      <c r="S97" s="136">
        <v>0</v>
      </c>
      <c r="T97" s="137">
        <f t="shared" si="3"/>
        <v>0</v>
      </c>
      <c r="AR97" s="138" t="s">
        <v>95</v>
      </c>
      <c r="AT97" s="138" t="s">
        <v>144</v>
      </c>
      <c r="AU97" s="138" t="s">
        <v>82</v>
      </c>
      <c r="AY97" s="17" t="s">
        <v>141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82</v>
      </c>
      <c r="BK97" s="139">
        <f t="shared" si="9"/>
        <v>0</v>
      </c>
      <c r="BL97" s="17" t="s">
        <v>95</v>
      </c>
      <c r="BM97" s="138" t="s">
        <v>443</v>
      </c>
    </row>
    <row r="98" spans="2:65" s="1" customFormat="1" ht="21.75" customHeight="1">
      <c r="B98" s="32"/>
      <c r="C98" s="172" t="s">
        <v>152</v>
      </c>
      <c r="D98" s="172" t="s">
        <v>258</v>
      </c>
      <c r="E98" s="173" t="s">
        <v>444</v>
      </c>
      <c r="F98" s="174" t="s">
        <v>445</v>
      </c>
      <c r="G98" s="175" t="s">
        <v>344</v>
      </c>
      <c r="H98" s="176">
        <v>160</v>
      </c>
      <c r="I98" s="177"/>
      <c r="J98" s="178">
        <f t="shared" si="0"/>
        <v>0</v>
      </c>
      <c r="K98" s="179"/>
      <c r="L98" s="180"/>
      <c r="M98" s="181" t="s">
        <v>19</v>
      </c>
      <c r="N98" s="182" t="s">
        <v>45</v>
      </c>
      <c r="P98" s="136">
        <f t="shared" si="1"/>
        <v>0</v>
      </c>
      <c r="Q98" s="136">
        <v>3.0000000000000001E-5</v>
      </c>
      <c r="R98" s="136">
        <f t="shared" si="2"/>
        <v>4.8000000000000004E-3</v>
      </c>
      <c r="S98" s="136">
        <v>0</v>
      </c>
      <c r="T98" s="137">
        <f t="shared" si="3"/>
        <v>0</v>
      </c>
      <c r="AR98" s="138" t="s">
        <v>155</v>
      </c>
      <c r="AT98" s="138" t="s">
        <v>258</v>
      </c>
      <c r="AU98" s="138" t="s">
        <v>82</v>
      </c>
      <c r="AY98" s="17" t="s">
        <v>141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82</v>
      </c>
      <c r="BK98" s="139">
        <f t="shared" si="9"/>
        <v>0</v>
      </c>
      <c r="BL98" s="17" t="s">
        <v>95</v>
      </c>
      <c r="BM98" s="138" t="s">
        <v>446</v>
      </c>
    </row>
    <row r="99" spans="2:65" s="1" customFormat="1" ht="24.2" customHeight="1">
      <c r="B99" s="32"/>
      <c r="C99" s="126" t="s">
        <v>163</v>
      </c>
      <c r="D99" s="126" t="s">
        <v>144</v>
      </c>
      <c r="E99" s="127" t="s">
        <v>447</v>
      </c>
      <c r="F99" s="128" t="s">
        <v>448</v>
      </c>
      <c r="G99" s="129" t="s">
        <v>344</v>
      </c>
      <c r="H99" s="130">
        <v>53</v>
      </c>
      <c r="I99" s="131"/>
      <c r="J99" s="132">
        <f t="shared" si="0"/>
        <v>0</v>
      </c>
      <c r="K99" s="133"/>
      <c r="L99" s="32"/>
      <c r="M99" s="134" t="s">
        <v>19</v>
      </c>
      <c r="N99" s="135" t="s">
        <v>45</v>
      </c>
      <c r="P99" s="136">
        <f t="shared" si="1"/>
        <v>0</v>
      </c>
      <c r="Q99" s="136">
        <v>0</v>
      </c>
      <c r="R99" s="136">
        <f t="shared" si="2"/>
        <v>0</v>
      </c>
      <c r="S99" s="136">
        <v>0</v>
      </c>
      <c r="T99" s="137">
        <f t="shared" si="3"/>
        <v>0</v>
      </c>
      <c r="AR99" s="138" t="s">
        <v>95</v>
      </c>
      <c r="AT99" s="138" t="s">
        <v>144</v>
      </c>
      <c r="AU99" s="138" t="s">
        <v>82</v>
      </c>
      <c r="AY99" s="17" t="s">
        <v>141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7" t="s">
        <v>82</v>
      </c>
      <c r="BK99" s="139">
        <f t="shared" si="9"/>
        <v>0</v>
      </c>
      <c r="BL99" s="17" t="s">
        <v>95</v>
      </c>
      <c r="BM99" s="138" t="s">
        <v>449</v>
      </c>
    </row>
    <row r="100" spans="2:65" s="1" customFormat="1" ht="24.2" customHeight="1">
      <c r="B100" s="32"/>
      <c r="C100" s="172" t="s">
        <v>155</v>
      </c>
      <c r="D100" s="172" t="s">
        <v>258</v>
      </c>
      <c r="E100" s="173" t="s">
        <v>450</v>
      </c>
      <c r="F100" s="174" t="s">
        <v>451</v>
      </c>
      <c r="G100" s="175" t="s">
        <v>344</v>
      </c>
      <c r="H100" s="176">
        <v>47</v>
      </c>
      <c r="I100" s="177"/>
      <c r="J100" s="178">
        <f t="shared" si="0"/>
        <v>0</v>
      </c>
      <c r="K100" s="179"/>
      <c r="L100" s="180"/>
      <c r="M100" s="181" t="s">
        <v>19</v>
      </c>
      <c r="N100" s="182" t="s">
        <v>45</v>
      </c>
      <c r="P100" s="136">
        <f t="shared" si="1"/>
        <v>0</v>
      </c>
      <c r="Q100" s="136">
        <v>2.0000000000000002E-5</v>
      </c>
      <c r="R100" s="136">
        <f t="shared" si="2"/>
        <v>9.4000000000000008E-4</v>
      </c>
      <c r="S100" s="136">
        <v>0</v>
      </c>
      <c r="T100" s="137">
        <f t="shared" si="3"/>
        <v>0</v>
      </c>
      <c r="AR100" s="138" t="s">
        <v>155</v>
      </c>
      <c r="AT100" s="138" t="s">
        <v>258</v>
      </c>
      <c r="AU100" s="138" t="s">
        <v>82</v>
      </c>
      <c r="AY100" s="17" t="s">
        <v>141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7" t="s">
        <v>82</v>
      </c>
      <c r="BK100" s="139">
        <f t="shared" si="9"/>
        <v>0</v>
      </c>
      <c r="BL100" s="17" t="s">
        <v>95</v>
      </c>
      <c r="BM100" s="138" t="s">
        <v>452</v>
      </c>
    </row>
    <row r="101" spans="2:65" s="1" customFormat="1" ht="24.2" customHeight="1">
      <c r="B101" s="32"/>
      <c r="C101" s="172" t="s">
        <v>173</v>
      </c>
      <c r="D101" s="172" t="s">
        <v>258</v>
      </c>
      <c r="E101" s="173" t="s">
        <v>453</v>
      </c>
      <c r="F101" s="174" t="s">
        <v>454</v>
      </c>
      <c r="G101" s="175" t="s">
        <v>344</v>
      </c>
      <c r="H101" s="176">
        <v>4.0010000000000003</v>
      </c>
      <c r="I101" s="177"/>
      <c r="J101" s="178">
        <f t="shared" si="0"/>
        <v>0</v>
      </c>
      <c r="K101" s="179"/>
      <c r="L101" s="180"/>
      <c r="M101" s="181" t="s">
        <v>19</v>
      </c>
      <c r="N101" s="182" t="s">
        <v>45</v>
      </c>
      <c r="P101" s="136">
        <f t="shared" si="1"/>
        <v>0</v>
      </c>
      <c r="Q101" s="136">
        <v>2.0000000000000002E-5</v>
      </c>
      <c r="R101" s="136">
        <f t="shared" si="2"/>
        <v>8.002000000000001E-5</v>
      </c>
      <c r="S101" s="136">
        <v>0</v>
      </c>
      <c r="T101" s="137">
        <f t="shared" si="3"/>
        <v>0</v>
      </c>
      <c r="AR101" s="138" t="s">
        <v>155</v>
      </c>
      <c r="AT101" s="138" t="s">
        <v>258</v>
      </c>
      <c r="AU101" s="138" t="s">
        <v>82</v>
      </c>
      <c r="AY101" s="17" t="s">
        <v>141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7" t="s">
        <v>82</v>
      </c>
      <c r="BK101" s="139">
        <f t="shared" si="9"/>
        <v>0</v>
      </c>
      <c r="BL101" s="17" t="s">
        <v>95</v>
      </c>
      <c r="BM101" s="138" t="s">
        <v>455</v>
      </c>
    </row>
    <row r="102" spans="2:65" s="1" customFormat="1" ht="24.2" customHeight="1">
      <c r="B102" s="32"/>
      <c r="C102" s="172" t="s">
        <v>159</v>
      </c>
      <c r="D102" s="172" t="s">
        <v>258</v>
      </c>
      <c r="E102" s="173" t="s">
        <v>456</v>
      </c>
      <c r="F102" s="174" t="s">
        <v>457</v>
      </c>
      <c r="G102" s="175" t="s">
        <v>344</v>
      </c>
      <c r="H102" s="176">
        <v>2</v>
      </c>
      <c r="I102" s="177"/>
      <c r="J102" s="178">
        <f t="shared" si="0"/>
        <v>0</v>
      </c>
      <c r="K102" s="179"/>
      <c r="L102" s="180"/>
      <c r="M102" s="181" t="s">
        <v>19</v>
      </c>
      <c r="N102" s="182" t="s">
        <v>45</v>
      </c>
      <c r="P102" s="136">
        <f t="shared" si="1"/>
        <v>0</v>
      </c>
      <c r="Q102" s="136">
        <v>2.0000000000000002E-5</v>
      </c>
      <c r="R102" s="136">
        <f t="shared" si="2"/>
        <v>4.0000000000000003E-5</v>
      </c>
      <c r="S102" s="136">
        <v>0</v>
      </c>
      <c r="T102" s="137">
        <f t="shared" si="3"/>
        <v>0</v>
      </c>
      <c r="AR102" s="138" t="s">
        <v>155</v>
      </c>
      <c r="AT102" s="138" t="s">
        <v>258</v>
      </c>
      <c r="AU102" s="138" t="s">
        <v>82</v>
      </c>
      <c r="AY102" s="17" t="s">
        <v>141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7" t="s">
        <v>82</v>
      </c>
      <c r="BK102" s="139">
        <f t="shared" si="9"/>
        <v>0</v>
      </c>
      <c r="BL102" s="17" t="s">
        <v>95</v>
      </c>
      <c r="BM102" s="138" t="s">
        <v>458</v>
      </c>
    </row>
    <row r="103" spans="2:65" s="1" customFormat="1" ht="16.5" customHeight="1">
      <c r="B103" s="32"/>
      <c r="C103" s="126" t="s">
        <v>180</v>
      </c>
      <c r="D103" s="126" t="s">
        <v>144</v>
      </c>
      <c r="E103" s="127" t="s">
        <v>459</v>
      </c>
      <c r="F103" s="128" t="s">
        <v>460</v>
      </c>
      <c r="G103" s="129" t="s">
        <v>344</v>
      </c>
      <c r="H103" s="130">
        <v>47</v>
      </c>
      <c r="I103" s="131"/>
      <c r="J103" s="132">
        <f t="shared" si="0"/>
        <v>0</v>
      </c>
      <c r="K103" s="133"/>
      <c r="L103" s="32"/>
      <c r="M103" s="134" t="s">
        <v>19</v>
      </c>
      <c r="N103" s="135" t="s">
        <v>45</v>
      </c>
      <c r="P103" s="136">
        <f t="shared" si="1"/>
        <v>0</v>
      </c>
      <c r="Q103" s="136">
        <v>0</v>
      </c>
      <c r="R103" s="136">
        <f t="shared" si="2"/>
        <v>0</v>
      </c>
      <c r="S103" s="136">
        <v>0</v>
      </c>
      <c r="T103" s="137">
        <f t="shared" si="3"/>
        <v>0</v>
      </c>
      <c r="AR103" s="138" t="s">
        <v>95</v>
      </c>
      <c r="AT103" s="138" t="s">
        <v>144</v>
      </c>
      <c r="AU103" s="138" t="s">
        <v>82</v>
      </c>
      <c r="AY103" s="17" t="s">
        <v>141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7" t="s">
        <v>82</v>
      </c>
      <c r="BK103" s="139">
        <f t="shared" si="9"/>
        <v>0</v>
      </c>
      <c r="BL103" s="17" t="s">
        <v>95</v>
      </c>
      <c r="BM103" s="138" t="s">
        <v>461</v>
      </c>
    </row>
    <row r="104" spans="2:65" s="1" customFormat="1" ht="33" customHeight="1">
      <c r="B104" s="32"/>
      <c r="C104" s="172" t="s">
        <v>8</v>
      </c>
      <c r="D104" s="172" t="s">
        <v>258</v>
      </c>
      <c r="E104" s="173" t="s">
        <v>462</v>
      </c>
      <c r="F104" s="174" t="s">
        <v>463</v>
      </c>
      <c r="G104" s="175" t="s">
        <v>344</v>
      </c>
      <c r="H104" s="176">
        <v>47</v>
      </c>
      <c r="I104" s="177"/>
      <c r="J104" s="178">
        <f t="shared" si="0"/>
        <v>0</v>
      </c>
      <c r="K104" s="179"/>
      <c r="L104" s="180"/>
      <c r="M104" s="181" t="s">
        <v>19</v>
      </c>
      <c r="N104" s="182" t="s">
        <v>45</v>
      </c>
      <c r="P104" s="136">
        <f t="shared" si="1"/>
        <v>0</v>
      </c>
      <c r="Q104" s="136">
        <v>9.0000000000000006E-5</v>
      </c>
      <c r="R104" s="136">
        <f t="shared" si="2"/>
        <v>4.2300000000000003E-3</v>
      </c>
      <c r="S104" s="136">
        <v>0</v>
      </c>
      <c r="T104" s="137">
        <f t="shared" si="3"/>
        <v>0</v>
      </c>
      <c r="AR104" s="138" t="s">
        <v>155</v>
      </c>
      <c r="AT104" s="138" t="s">
        <v>258</v>
      </c>
      <c r="AU104" s="138" t="s">
        <v>82</v>
      </c>
      <c r="AY104" s="17" t="s">
        <v>141</v>
      </c>
      <c r="BE104" s="139">
        <f t="shared" si="4"/>
        <v>0</v>
      </c>
      <c r="BF104" s="139">
        <f t="shared" si="5"/>
        <v>0</v>
      </c>
      <c r="BG104" s="139">
        <f t="shared" si="6"/>
        <v>0</v>
      </c>
      <c r="BH104" s="139">
        <f t="shared" si="7"/>
        <v>0</v>
      </c>
      <c r="BI104" s="139">
        <f t="shared" si="8"/>
        <v>0</v>
      </c>
      <c r="BJ104" s="17" t="s">
        <v>82</v>
      </c>
      <c r="BK104" s="139">
        <f t="shared" si="9"/>
        <v>0</v>
      </c>
      <c r="BL104" s="17" t="s">
        <v>95</v>
      </c>
      <c r="BM104" s="138" t="s">
        <v>464</v>
      </c>
    </row>
    <row r="105" spans="2:65" s="1" customFormat="1" ht="16.5" customHeight="1">
      <c r="B105" s="32"/>
      <c r="C105" s="172" t="s">
        <v>188</v>
      </c>
      <c r="D105" s="172" t="s">
        <v>258</v>
      </c>
      <c r="E105" s="173" t="s">
        <v>465</v>
      </c>
      <c r="F105" s="174" t="s">
        <v>466</v>
      </c>
      <c r="G105" s="175" t="s">
        <v>344</v>
      </c>
      <c r="H105" s="176">
        <v>15</v>
      </c>
      <c r="I105" s="177"/>
      <c r="J105" s="178">
        <f t="shared" si="0"/>
        <v>0</v>
      </c>
      <c r="K105" s="179"/>
      <c r="L105" s="180"/>
      <c r="M105" s="181" t="s">
        <v>19</v>
      </c>
      <c r="N105" s="182" t="s">
        <v>45</v>
      </c>
      <c r="P105" s="136">
        <f t="shared" si="1"/>
        <v>0</v>
      </c>
      <c r="Q105" s="136">
        <v>1.0000000000000001E-5</v>
      </c>
      <c r="R105" s="136">
        <f t="shared" si="2"/>
        <v>1.5000000000000001E-4</v>
      </c>
      <c r="S105" s="136">
        <v>0</v>
      </c>
      <c r="T105" s="137">
        <f t="shared" si="3"/>
        <v>0</v>
      </c>
      <c r="AR105" s="138" t="s">
        <v>155</v>
      </c>
      <c r="AT105" s="138" t="s">
        <v>258</v>
      </c>
      <c r="AU105" s="138" t="s">
        <v>82</v>
      </c>
      <c r="AY105" s="17" t="s">
        <v>141</v>
      </c>
      <c r="BE105" s="139">
        <f t="shared" si="4"/>
        <v>0</v>
      </c>
      <c r="BF105" s="139">
        <f t="shared" si="5"/>
        <v>0</v>
      </c>
      <c r="BG105" s="139">
        <f t="shared" si="6"/>
        <v>0</v>
      </c>
      <c r="BH105" s="139">
        <f t="shared" si="7"/>
        <v>0</v>
      </c>
      <c r="BI105" s="139">
        <f t="shared" si="8"/>
        <v>0</v>
      </c>
      <c r="BJ105" s="17" t="s">
        <v>82</v>
      </c>
      <c r="BK105" s="139">
        <f t="shared" si="9"/>
        <v>0</v>
      </c>
      <c r="BL105" s="17" t="s">
        <v>95</v>
      </c>
      <c r="BM105" s="138" t="s">
        <v>467</v>
      </c>
    </row>
    <row r="106" spans="2:65" s="1" customFormat="1" ht="24.2" customHeight="1">
      <c r="B106" s="32"/>
      <c r="C106" s="126" t="s">
        <v>166</v>
      </c>
      <c r="D106" s="126" t="s">
        <v>144</v>
      </c>
      <c r="E106" s="127" t="s">
        <v>468</v>
      </c>
      <c r="F106" s="128" t="s">
        <v>469</v>
      </c>
      <c r="G106" s="129" t="s">
        <v>344</v>
      </c>
      <c r="H106" s="130">
        <v>82</v>
      </c>
      <c r="I106" s="131"/>
      <c r="J106" s="132">
        <f t="shared" si="0"/>
        <v>0</v>
      </c>
      <c r="K106" s="133"/>
      <c r="L106" s="32"/>
      <c r="M106" s="134" t="s">
        <v>19</v>
      </c>
      <c r="N106" s="135" t="s">
        <v>45</v>
      </c>
      <c r="P106" s="136">
        <f t="shared" si="1"/>
        <v>0</v>
      </c>
      <c r="Q106" s="136">
        <v>0</v>
      </c>
      <c r="R106" s="136">
        <f t="shared" si="2"/>
        <v>0</v>
      </c>
      <c r="S106" s="136">
        <v>0</v>
      </c>
      <c r="T106" s="137">
        <f t="shared" si="3"/>
        <v>0</v>
      </c>
      <c r="AR106" s="138" t="s">
        <v>95</v>
      </c>
      <c r="AT106" s="138" t="s">
        <v>144</v>
      </c>
      <c r="AU106" s="138" t="s">
        <v>82</v>
      </c>
      <c r="AY106" s="17" t="s">
        <v>141</v>
      </c>
      <c r="BE106" s="139">
        <f t="shared" si="4"/>
        <v>0</v>
      </c>
      <c r="BF106" s="139">
        <f t="shared" si="5"/>
        <v>0</v>
      </c>
      <c r="BG106" s="139">
        <f t="shared" si="6"/>
        <v>0</v>
      </c>
      <c r="BH106" s="139">
        <f t="shared" si="7"/>
        <v>0</v>
      </c>
      <c r="BI106" s="139">
        <f t="shared" si="8"/>
        <v>0</v>
      </c>
      <c r="BJ106" s="17" t="s">
        <v>82</v>
      </c>
      <c r="BK106" s="139">
        <f t="shared" si="9"/>
        <v>0</v>
      </c>
      <c r="BL106" s="17" t="s">
        <v>95</v>
      </c>
      <c r="BM106" s="138" t="s">
        <v>470</v>
      </c>
    </row>
    <row r="107" spans="2:65" s="1" customFormat="1" ht="37.9" customHeight="1">
      <c r="B107" s="32"/>
      <c r="C107" s="172" t="s">
        <v>195</v>
      </c>
      <c r="D107" s="172" t="s">
        <v>258</v>
      </c>
      <c r="E107" s="173" t="s">
        <v>471</v>
      </c>
      <c r="F107" s="174" t="s">
        <v>472</v>
      </c>
      <c r="G107" s="175" t="s">
        <v>344</v>
      </c>
      <c r="H107" s="176">
        <v>82</v>
      </c>
      <c r="I107" s="177"/>
      <c r="J107" s="178">
        <f t="shared" si="0"/>
        <v>0</v>
      </c>
      <c r="K107" s="179"/>
      <c r="L107" s="180"/>
      <c r="M107" s="181" t="s">
        <v>19</v>
      </c>
      <c r="N107" s="182" t="s">
        <v>45</v>
      </c>
      <c r="P107" s="136">
        <f t="shared" si="1"/>
        <v>0</v>
      </c>
      <c r="Q107" s="136">
        <v>9.0000000000000006E-5</v>
      </c>
      <c r="R107" s="136">
        <f t="shared" si="2"/>
        <v>7.3800000000000003E-3</v>
      </c>
      <c r="S107" s="136">
        <v>0</v>
      </c>
      <c r="T107" s="137">
        <f t="shared" si="3"/>
        <v>0</v>
      </c>
      <c r="AR107" s="138" t="s">
        <v>155</v>
      </c>
      <c r="AT107" s="138" t="s">
        <v>258</v>
      </c>
      <c r="AU107" s="138" t="s">
        <v>82</v>
      </c>
      <c r="AY107" s="17" t="s">
        <v>141</v>
      </c>
      <c r="BE107" s="139">
        <f t="shared" si="4"/>
        <v>0</v>
      </c>
      <c r="BF107" s="139">
        <f t="shared" si="5"/>
        <v>0</v>
      </c>
      <c r="BG107" s="139">
        <f t="shared" si="6"/>
        <v>0</v>
      </c>
      <c r="BH107" s="139">
        <f t="shared" si="7"/>
        <v>0</v>
      </c>
      <c r="BI107" s="139">
        <f t="shared" si="8"/>
        <v>0</v>
      </c>
      <c r="BJ107" s="17" t="s">
        <v>82</v>
      </c>
      <c r="BK107" s="139">
        <f t="shared" si="9"/>
        <v>0</v>
      </c>
      <c r="BL107" s="17" t="s">
        <v>95</v>
      </c>
      <c r="BM107" s="138" t="s">
        <v>473</v>
      </c>
    </row>
    <row r="108" spans="2:65" s="1" customFormat="1" ht="16.5" customHeight="1">
      <c r="B108" s="32"/>
      <c r="C108" s="126" t="s">
        <v>172</v>
      </c>
      <c r="D108" s="126" t="s">
        <v>144</v>
      </c>
      <c r="E108" s="127" t="s">
        <v>474</v>
      </c>
      <c r="F108" s="128" t="s">
        <v>475</v>
      </c>
      <c r="G108" s="129" t="s">
        <v>344</v>
      </c>
      <c r="H108" s="130">
        <v>10</v>
      </c>
      <c r="I108" s="131"/>
      <c r="J108" s="132">
        <f t="shared" si="0"/>
        <v>0</v>
      </c>
      <c r="K108" s="133"/>
      <c r="L108" s="32"/>
      <c r="M108" s="134" t="s">
        <v>19</v>
      </c>
      <c r="N108" s="135" t="s">
        <v>45</v>
      </c>
      <c r="P108" s="136">
        <f t="shared" si="1"/>
        <v>0</v>
      </c>
      <c r="Q108" s="136">
        <v>0</v>
      </c>
      <c r="R108" s="136">
        <f t="shared" si="2"/>
        <v>0</v>
      </c>
      <c r="S108" s="136">
        <v>0</v>
      </c>
      <c r="T108" s="137">
        <f t="shared" si="3"/>
        <v>0</v>
      </c>
      <c r="AR108" s="138" t="s">
        <v>95</v>
      </c>
      <c r="AT108" s="138" t="s">
        <v>144</v>
      </c>
      <c r="AU108" s="138" t="s">
        <v>82</v>
      </c>
      <c r="AY108" s="17" t="s">
        <v>141</v>
      </c>
      <c r="BE108" s="139">
        <f t="shared" si="4"/>
        <v>0</v>
      </c>
      <c r="BF108" s="139">
        <f t="shared" si="5"/>
        <v>0</v>
      </c>
      <c r="BG108" s="139">
        <f t="shared" si="6"/>
        <v>0</v>
      </c>
      <c r="BH108" s="139">
        <f t="shared" si="7"/>
        <v>0</v>
      </c>
      <c r="BI108" s="139">
        <f t="shared" si="8"/>
        <v>0</v>
      </c>
      <c r="BJ108" s="17" t="s">
        <v>82</v>
      </c>
      <c r="BK108" s="139">
        <f t="shared" si="9"/>
        <v>0</v>
      </c>
      <c r="BL108" s="17" t="s">
        <v>95</v>
      </c>
      <c r="BM108" s="138" t="s">
        <v>476</v>
      </c>
    </row>
    <row r="109" spans="2:65" s="1" customFormat="1" ht="24.2" customHeight="1">
      <c r="B109" s="32"/>
      <c r="C109" s="172" t="s">
        <v>202</v>
      </c>
      <c r="D109" s="172" t="s">
        <v>258</v>
      </c>
      <c r="E109" s="173" t="s">
        <v>477</v>
      </c>
      <c r="F109" s="174" t="s">
        <v>478</v>
      </c>
      <c r="G109" s="175" t="s">
        <v>344</v>
      </c>
      <c r="H109" s="176">
        <v>10</v>
      </c>
      <c r="I109" s="177"/>
      <c r="J109" s="178">
        <f t="shared" si="0"/>
        <v>0</v>
      </c>
      <c r="K109" s="179"/>
      <c r="L109" s="180"/>
      <c r="M109" s="181" t="s">
        <v>19</v>
      </c>
      <c r="N109" s="182" t="s">
        <v>45</v>
      </c>
      <c r="P109" s="136">
        <f t="shared" si="1"/>
        <v>0</v>
      </c>
      <c r="Q109" s="136">
        <v>1.9000000000000001E-4</v>
      </c>
      <c r="R109" s="136">
        <f t="shared" si="2"/>
        <v>1.9000000000000002E-3</v>
      </c>
      <c r="S109" s="136">
        <v>0</v>
      </c>
      <c r="T109" s="137">
        <f t="shared" si="3"/>
        <v>0</v>
      </c>
      <c r="AR109" s="138" t="s">
        <v>155</v>
      </c>
      <c r="AT109" s="138" t="s">
        <v>258</v>
      </c>
      <c r="AU109" s="138" t="s">
        <v>82</v>
      </c>
      <c r="AY109" s="17" t="s">
        <v>141</v>
      </c>
      <c r="BE109" s="139">
        <f t="shared" si="4"/>
        <v>0</v>
      </c>
      <c r="BF109" s="139">
        <f t="shared" si="5"/>
        <v>0</v>
      </c>
      <c r="BG109" s="139">
        <f t="shared" si="6"/>
        <v>0</v>
      </c>
      <c r="BH109" s="139">
        <f t="shared" si="7"/>
        <v>0</v>
      </c>
      <c r="BI109" s="139">
        <f t="shared" si="8"/>
        <v>0</v>
      </c>
      <c r="BJ109" s="17" t="s">
        <v>82</v>
      </c>
      <c r="BK109" s="139">
        <f t="shared" si="9"/>
        <v>0</v>
      </c>
      <c r="BL109" s="17" t="s">
        <v>95</v>
      </c>
      <c r="BM109" s="138" t="s">
        <v>479</v>
      </c>
    </row>
    <row r="110" spans="2:65" s="1" customFormat="1" ht="24.2" customHeight="1">
      <c r="B110" s="32"/>
      <c r="C110" s="126" t="s">
        <v>176</v>
      </c>
      <c r="D110" s="126" t="s">
        <v>144</v>
      </c>
      <c r="E110" s="127" t="s">
        <v>480</v>
      </c>
      <c r="F110" s="128" t="s">
        <v>481</v>
      </c>
      <c r="G110" s="129" t="s">
        <v>171</v>
      </c>
      <c r="H110" s="130">
        <v>42</v>
      </c>
      <c r="I110" s="131"/>
      <c r="J110" s="132">
        <f t="shared" si="0"/>
        <v>0</v>
      </c>
      <c r="K110" s="133"/>
      <c r="L110" s="32"/>
      <c r="M110" s="134" t="s">
        <v>19</v>
      </c>
      <c r="N110" s="135" t="s">
        <v>45</v>
      </c>
      <c r="P110" s="136">
        <f t="shared" si="1"/>
        <v>0</v>
      </c>
      <c r="Q110" s="136">
        <v>0</v>
      </c>
      <c r="R110" s="136">
        <f t="shared" si="2"/>
        <v>0</v>
      </c>
      <c r="S110" s="136">
        <v>0</v>
      </c>
      <c r="T110" s="137">
        <f t="shared" si="3"/>
        <v>0</v>
      </c>
      <c r="AR110" s="138" t="s">
        <v>95</v>
      </c>
      <c r="AT110" s="138" t="s">
        <v>144</v>
      </c>
      <c r="AU110" s="138" t="s">
        <v>82</v>
      </c>
      <c r="AY110" s="17" t="s">
        <v>141</v>
      </c>
      <c r="BE110" s="139">
        <f t="shared" si="4"/>
        <v>0</v>
      </c>
      <c r="BF110" s="139">
        <f t="shared" si="5"/>
        <v>0</v>
      </c>
      <c r="BG110" s="139">
        <f t="shared" si="6"/>
        <v>0</v>
      </c>
      <c r="BH110" s="139">
        <f t="shared" si="7"/>
        <v>0</v>
      </c>
      <c r="BI110" s="139">
        <f t="shared" si="8"/>
        <v>0</v>
      </c>
      <c r="BJ110" s="17" t="s">
        <v>82</v>
      </c>
      <c r="BK110" s="139">
        <f t="shared" si="9"/>
        <v>0</v>
      </c>
      <c r="BL110" s="17" t="s">
        <v>95</v>
      </c>
      <c r="BM110" s="138" t="s">
        <v>482</v>
      </c>
    </row>
    <row r="111" spans="2:65" s="1" customFormat="1" ht="16.5" customHeight="1">
      <c r="B111" s="32"/>
      <c r="C111" s="172" t="s">
        <v>315</v>
      </c>
      <c r="D111" s="172" t="s">
        <v>258</v>
      </c>
      <c r="E111" s="173" t="s">
        <v>483</v>
      </c>
      <c r="F111" s="174" t="s">
        <v>484</v>
      </c>
      <c r="G111" s="175" t="s">
        <v>171</v>
      </c>
      <c r="H111" s="176">
        <v>44.1</v>
      </c>
      <c r="I111" s="177"/>
      <c r="J111" s="178">
        <f t="shared" si="0"/>
        <v>0</v>
      </c>
      <c r="K111" s="179"/>
      <c r="L111" s="180"/>
      <c r="M111" s="181" t="s">
        <v>19</v>
      </c>
      <c r="N111" s="182" t="s">
        <v>45</v>
      </c>
      <c r="P111" s="136">
        <f t="shared" si="1"/>
        <v>0</v>
      </c>
      <c r="Q111" s="136">
        <v>8.0000000000000007E-5</v>
      </c>
      <c r="R111" s="136">
        <f t="shared" si="2"/>
        <v>3.5280000000000003E-3</v>
      </c>
      <c r="S111" s="136">
        <v>0</v>
      </c>
      <c r="T111" s="137">
        <f t="shared" si="3"/>
        <v>0</v>
      </c>
      <c r="AR111" s="138" t="s">
        <v>155</v>
      </c>
      <c r="AT111" s="138" t="s">
        <v>258</v>
      </c>
      <c r="AU111" s="138" t="s">
        <v>82</v>
      </c>
      <c r="AY111" s="17" t="s">
        <v>141</v>
      </c>
      <c r="BE111" s="139">
        <f t="shared" si="4"/>
        <v>0</v>
      </c>
      <c r="BF111" s="139">
        <f t="shared" si="5"/>
        <v>0</v>
      </c>
      <c r="BG111" s="139">
        <f t="shared" si="6"/>
        <v>0</v>
      </c>
      <c r="BH111" s="139">
        <f t="shared" si="7"/>
        <v>0</v>
      </c>
      <c r="BI111" s="139">
        <f t="shared" si="8"/>
        <v>0</v>
      </c>
      <c r="BJ111" s="17" t="s">
        <v>82</v>
      </c>
      <c r="BK111" s="139">
        <f t="shared" si="9"/>
        <v>0</v>
      </c>
      <c r="BL111" s="17" t="s">
        <v>95</v>
      </c>
      <c r="BM111" s="138" t="s">
        <v>485</v>
      </c>
    </row>
    <row r="112" spans="2:65" s="1" customFormat="1" ht="24.2" customHeight="1">
      <c r="B112" s="32"/>
      <c r="C112" s="126" t="s">
        <v>179</v>
      </c>
      <c r="D112" s="126" t="s">
        <v>144</v>
      </c>
      <c r="E112" s="127" t="s">
        <v>486</v>
      </c>
      <c r="F112" s="128" t="s">
        <v>487</v>
      </c>
      <c r="G112" s="129" t="s">
        <v>171</v>
      </c>
      <c r="H112" s="130">
        <v>590</v>
      </c>
      <c r="I112" s="131"/>
      <c r="J112" s="132">
        <f t="shared" si="0"/>
        <v>0</v>
      </c>
      <c r="K112" s="133"/>
      <c r="L112" s="32"/>
      <c r="M112" s="134" t="s">
        <v>19</v>
      </c>
      <c r="N112" s="135" t="s">
        <v>45</v>
      </c>
      <c r="P112" s="136">
        <f t="shared" si="1"/>
        <v>0</v>
      </c>
      <c r="Q112" s="136">
        <v>0</v>
      </c>
      <c r="R112" s="136">
        <f t="shared" si="2"/>
        <v>0</v>
      </c>
      <c r="S112" s="136">
        <v>0</v>
      </c>
      <c r="T112" s="137">
        <f t="shared" si="3"/>
        <v>0</v>
      </c>
      <c r="AR112" s="138" t="s">
        <v>95</v>
      </c>
      <c r="AT112" s="138" t="s">
        <v>144</v>
      </c>
      <c r="AU112" s="138" t="s">
        <v>82</v>
      </c>
      <c r="AY112" s="17" t="s">
        <v>141</v>
      </c>
      <c r="BE112" s="139">
        <f t="shared" si="4"/>
        <v>0</v>
      </c>
      <c r="BF112" s="139">
        <f t="shared" si="5"/>
        <v>0</v>
      </c>
      <c r="BG112" s="139">
        <f t="shared" si="6"/>
        <v>0</v>
      </c>
      <c r="BH112" s="139">
        <f t="shared" si="7"/>
        <v>0</v>
      </c>
      <c r="BI112" s="139">
        <f t="shared" si="8"/>
        <v>0</v>
      </c>
      <c r="BJ112" s="17" t="s">
        <v>82</v>
      </c>
      <c r="BK112" s="139">
        <f t="shared" si="9"/>
        <v>0</v>
      </c>
      <c r="BL112" s="17" t="s">
        <v>95</v>
      </c>
      <c r="BM112" s="138" t="s">
        <v>488</v>
      </c>
    </row>
    <row r="113" spans="2:65" s="1" customFormat="1" ht="16.5" customHeight="1">
      <c r="B113" s="32"/>
      <c r="C113" s="172" t="s">
        <v>7</v>
      </c>
      <c r="D113" s="172" t="s">
        <v>258</v>
      </c>
      <c r="E113" s="173" t="s">
        <v>489</v>
      </c>
      <c r="F113" s="174" t="s">
        <v>490</v>
      </c>
      <c r="G113" s="175" t="s">
        <v>171</v>
      </c>
      <c r="H113" s="176">
        <v>609</v>
      </c>
      <c r="I113" s="177"/>
      <c r="J113" s="178">
        <f t="shared" si="0"/>
        <v>0</v>
      </c>
      <c r="K113" s="179"/>
      <c r="L113" s="180"/>
      <c r="M113" s="181" t="s">
        <v>19</v>
      </c>
      <c r="N113" s="182" t="s">
        <v>45</v>
      </c>
      <c r="P113" s="136">
        <f t="shared" si="1"/>
        <v>0</v>
      </c>
      <c r="Q113" s="136">
        <v>0.1</v>
      </c>
      <c r="R113" s="136">
        <f t="shared" si="2"/>
        <v>60.900000000000006</v>
      </c>
      <c r="S113" s="136">
        <v>0</v>
      </c>
      <c r="T113" s="137">
        <f t="shared" si="3"/>
        <v>0</v>
      </c>
      <c r="AR113" s="138" t="s">
        <v>155</v>
      </c>
      <c r="AT113" s="138" t="s">
        <v>258</v>
      </c>
      <c r="AU113" s="138" t="s">
        <v>82</v>
      </c>
      <c r="AY113" s="17" t="s">
        <v>141</v>
      </c>
      <c r="BE113" s="139">
        <f t="shared" si="4"/>
        <v>0</v>
      </c>
      <c r="BF113" s="139">
        <f t="shared" si="5"/>
        <v>0</v>
      </c>
      <c r="BG113" s="139">
        <f t="shared" si="6"/>
        <v>0</v>
      </c>
      <c r="BH113" s="139">
        <f t="shared" si="7"/>
        <v>0</v>
      </c>
      <c r="BI113" s="139">
        <f t="shared" si="8"/>
        <v>0</v>
      </c>
      <c r="BJ113" s="17" t="s">
        <v>82</v>
      </c>
      <c r="BK113" s="139">
        <f t="shared" si="9"/>
        <v>0</v>
      </c>
      <c r="BL113" s="17" t="s">
        <v>95</v>
      </c>
      <c r="BM113" s="138" t="s">
        <v>491</v>
      </c>
    </row>
    <row r="114" spans="2:65" s="1" customFormat="1" ht="16.5" customHeight="1">
      <c r="B114" s="32"/>
      <c r="C114" s="172" t="s">
        <v>184</v>
      </c>
      <c r="D114" s="172" t="s">
        <v>258</v>
      </c>
      <c r="E114" s="173" t="s">
        <v>492</v>
      </c>
      <c r="F114" s="174" t="s">
        <v>493</v>
      </c>
      <c r="G114" s="175" t="s">
        <v>171</v>
      </c>
      <c r="H114" s="176">
        <v>10.5</v>
      </c>
      <c r="I114" s="177"/>
      <c r="J114" s="178">
        <f t="shared" si="0"/>
        <v>0</v>
      </c>
      <c r="K114" s="179"/>
      <c r="L114" s="180"/>
      <c r="M114" s="181" t="s">
        <v>19</v>
      </c>
      <c r="N114" s="182" t="s">
        <v>45</v>
      </c>
      <c r="P114" s="136">
        <f t="shared" si="1"/>
        <v>0</v>
      </c>
      <c r="Q114" s="136">
        <v>0.1</v>
      </c>
      <c r="R114" s="136">
        <f t="shared" si="2"/>
        <v>1.05</v>
      </c>
      <c r="S114" s="136">
        <v>0</v>
      </c>
      <c r="T114" s="137">
        <f t="shared" si="3"/>
        <v>0</v>
      </c>
      <c r="AR114" s="138" t="s">
        <v>155</v>
      </c>
      <c r="AT114" s="138" t="s">
        <v>258</v>
      </c>
      <c r="AU114" s="138" t="s">
        <v>82</v>
      </c>
      <c r="AY114" s="17" t="s">
        <v>141</v>
      </c>
      <c r="BE114" s="139">
        <f t="shared" si="4"/>
        <v>0</v>
      </c>
      <c r="BF114" s="139">
        <f t="shared" si="5"/>
        <v>0</v>
      </c>
      <c r="BG114" s="139">
        <f t="shared" si="6"/>
        <v>0</v>
      </c>
      <c r="BH114" s="139">
        <f t="shared" si="7"/>
        <v>0</v>
      </c>
      <c r="BI114" s="139">
        <f t="shared" si="8"/>
        <v>0</v>
      </c>
      <c r="BJ114" s="17" t="s">
        <v>82</v>
      </c>
      <c r="BK114" s="139">
        <f t="shared" si="9"/>
        <v>0</v>
      </c>
      <c r="BL114" s="17" t="s">
        <v>95</v>
      </c>
      <c r="BM114" s="138" t="s">
        <v>494</v>
      </c>
    </row>
    <row r="115" spans="2:65" s="1" customFormat="1" ht="24.2" customHeight="1">
      <c r="B115" s="32"/>
      <c r="C115" s="126" t="s">
        <v>314</v>
      </c>
      <c r="D115" s="126" t="s">
        <v>144</v>
      </c>
      <c r="E115" s="127" t="s">
        <v>495</v>
      </c>
      <c r="F115" s="128" t="s">
        <v>496</v>
      </c>
      <c r="G115" s="129" t="s">
        <v>171</v>
      </c>
      <c r="H115" s="130">
        <v>1300</v>
      </c>
      <c r="I115" s="131"/>
      <c r="J115" s="132">
        <f t="shared" si="0"/>
        <v>0</v>
      </c>
      <c r="K115" s="133"/>
      <c r="L115" s="32"/>
      <c r="M115" s="134" t="s">
        <v>19</v>
      </c>
      <c r="N115" s="135" t="s">
        <v>45</v>
      </c>
      <c r="P115" s="136">
        <f t="shared" si="1"/>
        <v>0</v>
      </c>
      <c r="Q115" s="136">
        <v>0</v>
      </c>
      <c r="R115" s="136">
        <f t="shared" si="2"/>
        <v>0</v>
      </c>
      <c r="S115" s="136">
        <v>0</v>
      </c>
      <c r="T115" s="137">
        <f t="shared" si="3"/>
        <v>0</v>
      </c>
      <c r="AR115" s="138" t="s">
        <v>95</v>
      </c>
      <c r="AT115" s="138" t="s">
        <v>144</v>
      </c>
      <c r="AU115" s="138" t="s">
        <v>82</v>
      </c>
      <c r="AY115" s="17" t="s">
        <v>141</v>
      </c>
      <c r="BE115" s="139">
        <f t="shared" si="4"/>
        <v>0</v>
      </c>
      <c r="BF115" s="139">
        <f t="shared" si="5"/>
        <v>0</v>
      </c>
      <c r="BG115" s="139">
        <f t="shared" si="6"/>
        <v>0</v>
      </c>
      <c r="BH115" s="139">
        <f t="shared" si="7"/>
        <v>0</v>
      </c>
      <c r="BI115" s="139">
        <f t="shared" si="8"/>
        <v>0</v>
      </c>
      <c r="BJ115" s="17" t="s">
        <v>82</v>
      </c>
      <c r="BK115" s="139">
        <f t="shared" si="9"/>
        <v>0</v>
      </c>
      <c r="BL115" s="17" t="s">
        <v>95</v>
      </c>
      <c r="BM115" s="138" t="s">
        <v>497</v>
      </c>
    </row>
    <row r="116" spans="2:65" s="1" customFormat="1" ht="16.5" customHeight="1">
      <c r="B116" s="32"/>
      <c r="C116" s="172" t="s">
        <v>187</v>
      </c>
      <c r="D116" s="172" t="s">
        <v>258</v>
      </c>
      <c r="E116" s="173" t="s">
        <v>498</v>
      </c>
      <c r="F116" s="174" t="s">
        <v>499</v>
      </c>
      <c r="G116" s="175" t="s">
        <v>171</v>
      </c>
      <c r="H116" s="176">
        <v>1365</v>
      </c>
      <c r="I116" s="177"/>
      <c r="J116" s="178">
        <f t="shared" si="0"/>
        <v>0</v>
      </c>
      <c r="K116" s="179"/>
      <c r="L116" s="180"/>
      <c r="M116" s="181" t="s">
        <v>19</v>
      </c>
      <c r="N116" s="182" t="s">
        <v>45</v>
      </c>
      <c r="P116" s="136">
        <f t="shared" si="1"/>
        <v>0</v>
      </c>
      <c r="Q116" s="136">
        <v>0.12</v>
      </c>
      <c r="R116" s="136">
        <f t="shared" si="2"/>
        <v>163.79999999999998</v>
      </c>
      <c r="S116" s="136">
        <v>0</v>
      </c>
      <c r="T116" s="137">
        <f t="shared" si="3"/>
        <v>0</v>
      </c>
      <c r="AR116" s="138" t="s">
        <v>155</v>
      </c>
      <c r="AT116" s="138" t="s">
        <v>258</v>
      </c>
      <c r="AU116" s="138" t="s">
        <v>82</v>
      </c>
      <c r="AY116" s="17" t="s">
        <v>141</v>
      </c>
      <c r="BE116" s="139">
        <f t="shared" si="4"/>
        <v>0</v>
      </c>
      <c r="BF116" s="139">
        <f t="shared" si="5"/>
        <v>0</v>
      </c>
      <c r="BG116" s="139">
        <f t="shared" si="6"/>
        <v>0</v>
      </c>
      <c r="BH116" s="139">
        <f t="shared" si="7"/>
        <v>0</v>
      </c>
      <c r="BI116" s="139">
        <f t="shared" si="8"/>
        <v>0</v>
      </c>
      <c r="BJ116" s="17" t="s">
        <v>82</v>
      </c>
      <c r="BK116" s="139">
        <f t="shared" si="9"/>
        <v>0</v>
      </c>
      <c r="BL116" s="17" t="s">
        <v>95</v>
      </c>
      <c r="BM116" s="138" t="s">
        <v>500</v>
      </c>
    </row>
    <row r="117" spans="2:65" s="1" customFormat="1" ht="24.2" customHeight="1">
      <c r="B117" s="32"/>
      <c r="C117" s="126" t="s">
        <v>347</v>
      </c>
      <c r="D117" s="126" t="s">
        <v>144</v>
      </c>
      <c r="E117" s="127" t="s">
        <v>501</v>
      </c>
      <c r="F117" s="128" t="s">
        <v>502</v>
      </c>
      <c r="G117" s="129" t="s">
        <v>171</v>
      </c>
      <c r="H117" s="130">
        <v>760</v>
      </c>
      <c r="I117" s="131"/>
      <c r="J117" s="132">
        <f t="shared" si="0"/>
        <v>0</v>
      </c>
      <c r="K117" s="133"/>
      <c r="L117" s="32"/>
      <c r="M117" s="134" t="s">
        <v>19</v>
      </c>
      <c r="N117" s="135" t="s">
        <v>45</v>
      </c>
      <c r="P117" s="136">
        <f t="shared" si="1"/>
        <v>0</v>
      </c>
      <c r="Q117" s="136">
        <v>0</v>
      </c>
      <c r="R117" s="136">
        <f t="shared" si="2"/>
        <v>0</v>
      </c>
      <c r="S117" s="136">
        <v>0</v>
      </c>
      <c r="T117" s="137">
        <f t="shared" si="3"/>
        <v>0</v>
      </c>
      <c r="AR117" s="138" t="s">
        <v>95</v>
      </c>
      <c r="AT117" s="138" t="s">
        <v>144</v>
      </c>
      <c r="AU117" s="138" t="s">
        <v>82</v>
      </c>
      <c r="AY117" s="17" t="s">
        <v>141</v>
      </c>
      <c r="BE117" s="139">
        <f t="shared" si="4"/>
        <v>0</v>
      </c>
      <c r="BF117" s="139">
        <f t="shared" si="5"/>
        <v>0</v>
      </c>
      <c r="BG117" s="139">
        <f t="shared" si="6"/>
        <v>0</v>
      </c>
      <c r="BH117" s="139">
        <f t="shared" si="7"/>
        <v>0</v>
      </c>
      <c r="BI117" s="139">
        <f t="shared" si="8"/>
        <v>0</v>
      </c>
      <c r="BJ117" s="17" t="s">
        <v>82</v>
      </c>
      <c r="BK117" s="139">
        <f t="shared" si="9"/>
        <v>0</v>
      </c>
      <c r="BL117" s="17" t="s">
        <v>95</v>
      </c>
      <c r="BM117" s="138" t="s">
        <v>503</v>
      </c>
    </row>
    <row r="118" spans="2:65" s="1" customFormat="1" ht="16.5" customHeight="1">
      <c r="B118" s="32"/>
      <c r="C118" s="172" t="s">
        <v>191</v>
      </c>
      <c r="D118" s="172" t="s">
        <v>258</v>
      </c>
      <c r="E118" s="173" t="s">
        <v>504</v>
      </c>
      <c r="F118" s="174" t="s">
        <v>505</v>
      </c>
      <c r="G118" s="175" t="s">
        <v>171</v>
      </c>
      <c r="H118" s="176">
        <v>798</v>
      </c>
      <c r="I118" s="177"/>
      <c r="J118" s="178">
        <f t="shared" si="0"/>
        <v>0</v>
      </c>
      <c r="K118" s="179"/>
      <c r="L118" s="180"/>
      <c r="M118" s="181" t="s">
        <v>19</v>
      </c>
      <c r="N118" s="182" t="s">
        <v>45</v>
      </c>
      <c r="P118" s="136">
        <f t="shared" si="1"/>
        <v>0</v>
      </c>
      <c r="Q118" s="136">
        <v>0.17</v>
      </c>
      <c r="R118" s="136">
        <f t="shared" si="2"/>
        <v>135.66</v>
      </c>
      <c r="S118" s="136">
        <v>0</v>
      </c>
      <c r="T118" s="137">
        <f t="shared" si="3"/>
        <v>0</v>
      </c>
      <c r="AR118" s="138" t="s">
        <v>155</v>
      </c>
      <c r="AT118" s="138" t="s">
        <v>258</v>
      </c>
      <c r="AU118" s="138" t="s">
        <v>82</v>
      </c>
      <c r="AY118" s="17" t="s">
        <v>141</v>
      </c>
      <c r="BE118" s="139">
        <f t="shared" si="4"/>
        <v>0</v>
      </c>
      <c r="BF118" s="139">
        <f t="shared" si="5"/>
        <v>0</v>
      </c>
      <c r="BG118" s="139">
        <f t="shared" si="6"/>
        <v>0</v>
      </c>
      <c r="BH118" s="139">
        <f t="shared" si="7"/>
        <v>0</v>
      </c>
      <c r="BI118" s="139">
        <f t="shared" si="8"/>
        <v>0</v>
      </c>
      <c r="BJ118" s="17" t="s">
        <v>82</v>
      </c>
      <c r="BK118" s="139">
        <f t="shared" si="9"/>
        <v>0</v>
      </c>
      <c r="BL118" s="17" t="s">
        <v>95</v>
      </c>
      <c r="BM118" s="138" t="s">
        <v>506</v>
      </c>
    </row>
    <row r="119" spans="2:65" s="1" customFormat="1" ht="24.2" customHeight="1">
      <c r="B119" s="32"/>
      <c r="C119" s="126" t="s">
        <v>355</v>
      </c>
      <c r="D119" s="126" t="s">
        <v>144</v>
      </c>
      <c r="E119" s="127" t="s">
        <v>507</v>
      </c>
      <c r="F119" s="128" t="s">
        <v>508</v>
      </c>
      <c r="G119" s="129" t="s">
        <v>171</v>
      </c>
      <c r="H119" s="130">
        <v>120</v>
      </c>
      <c r="I119" s="131"/>
      <c r="J119" s="132">
        <f t="shared" si="0"/>
        <v>0</v>
      </c>
      <c r="K119" s="133"/>
      <c r="L119" s="32"/>
      <c r="M119" s="134" t="s">
        <v>19</v>
      </c>
      <c r="N119" s="135" t="s">
        <v>45</v>
      </c>
      <c r="P119" s="136">
        <f t="shared" si="1"/>
        <v>0</v>
      </c>
      <c r="Q119" s="136">
        <v>0</v>
      </c>
      <c r="R119" s="136">
        <f t="shared" si="2"/>
        <v>0</v>
      </c>
      <c r="S119" s="136">
        <v>0</v>
      </c>
      <c r="T119" s="137">
        <f t="shared" si="3"/>
        <v>0</v>
      </c>
      <c r="AR119" s="138" t="s">
        <v>95</v>
      </c>
      <c r="AT119" s="138" t="s">
        <v>144</v>
      </c>
      <c r="AU119" s="138" t="s">
        <v>82</v>
      </c>
      <c r="AY119" s="17" t="s">
        <v>141</v>
      </c>
      <c r="BE119" s="139">
        <f t="shared" si="4"/>
        <v>0</v>
      </c>
      <c r="BF119" s="139">
        <f t="shared" si="5"/>
        <v>0</v>
      </c>
      <c r="BG119" s="139">
        <f t="shared" si="6"/>
        <v>0</v>
      </c>
      <c r="BH119" s="139">
        <f t="shared" si="7"/>
        <v>0</v>
      </c>
      <c r="BI119" s="139">
        <f t="shared" si="8"/>
        <v>0</v>
      </c>
      <c r="BJ119" s="17" t="s">
        <v>82</v>
      </c>
      <c r="BK119" s="139">
        <f t="shared" si="9"/>
        <v>0</v>
      </c>
      <c r="BL119" s="17" t="s">
        <v>95</v>
      </c>
      <c r="BM119" s="138" t="s">
        <v>509</v>
      </c>
    </row>
    <row r="120" spans="2:65" s="1" customFormat="1" ht="16.5" customHeight="1">
      <c r="B120" s="32"/>
      <c r="C120" s="172" t="s">
        <v>194</v>
      </c>
      <c r="D120" s="172" t="s">
        <v>258</v>
      </c>
      <c r="E120" s="173" t="s">
        <v>510</v>
      </c>
      <c r="F120" s="174" t="s">
        <v>511</v>
      </c>
      <c r="G120" s="175" t="s">
        <v>171</v>
      </c>
      <c r="H120" s="176">
        <v>126</v>
      </c>
      <c r="I120" s="177"/>
      <c r="J120" s="178">
        <f t="shared" si="0"/>
        <v>0</v>
      </c>
      <c r="K120" s="179"/>
      <c r="L120" s="180"/>
      <c r="M120" s="181" t="s">
        <v>19</v>
      </c>
      <c r="N120" s="182" t="s">
        <v>45</v>
      </c>
      <c r="P120" s="136">
        <f t="shared" si="1"/>
        <v>0</v>
      </c>
      <c r="Q120" s="136">
        <v>0.25</v>
      </c>
      <c r="R120" s="136">
        <f t="shared" si="2"/>
        <v>31.5</v>
      </c>
      <c r="S120" s="136">
        <v>0</v>
      </c>
      <c r="T120" s="137">
        <f t="shared" si="3"/>
        <v>0</v>
      </c>
      <c r="AR120" s="138" t="s">
        <v>155</v>
      </c>
      <c r="AT120" s="138" t="s">
        <v>258</v>
      </c>
      <c r="AU120" s="138" t="s">
        <v>82</v>
      </c>
      <c r="AY120" s="17" t="s">
        <v>141</v>
      </c>
      <c r="BE120" s="139">
        <f t="shared" si="4"/>
        <v>0</v>
      </c>
      <c r="BF120" s="139">
        <f t="shared" si="5"/>
        <v>0</v>
      </c>
      <c r="BG120" s="139">
        <f t="shared" si="6"/>
        <v>0</v>
      </c>
      <c r="BH120" s="139">
        <f t="shared" si="7"/>
        <v>0</v>
      </c>
      <c r="BI120" s="139">
        <f t="shared" si="8"/>
        <v>0</v>
      </c>
      <c r="BJ120" s="17" t="s">
        <v>82</v>
      </c>
      <c r="BK120" s="139">
        <f t="shared" si="9"/>
        <v>0</v>
      </c>
      <c r="BL120" s="17" t="s">
        <v>95</v>
      </c>
      <c r="BM120" s="138" t="s">
        <v>512</v>
      </c>
    </row>
    <row r="121" spans="2:65" s="1" customFormat="1" ht="24.2" customHeight="1">
      <c r="B121" s="32"/>
      <c r="C121" s="126" t="s">
        <v>364</v>
      </c>
      <c r="D121" s="126" t="s">
        <v>144</v>
      </c>
      <c r="E121" s="127" t="s">
        <v>513</v>
      </c>
      <c r="F121" s="128" t="s">
        <v>514</v>
      </c>
      <c r="G121" s="129" t="s">
        <v>171</v>
      </c>
      <c r="H121" s="130">
        <v>235</v>
      </c>
      <c r="I121" s="131"/>
      <c r="J121" s="132">
        <f t="shared" si="0"/>
        <v>0</v>
      </c>
      <c r="K121" s="133"/>
      <c r="L121" s="32"/>
      <c r="M121" s="134" t="s">
        <v>19</v>
      </c>
      <c r="N121" s="135" t="s">
        <v>45</v>
      </c>
      <c r="P121" s="136">
        <f t="shared" si="1"/>
        <v>0</v>
      </c>
      <c r="Q121" s="136">
        <v>0</v>
      </c>
      <c r="R121" s="136">
        <f t="shared" si="2"/>
        <v>0</v>
      </c>
      <c r="S121" s="136">
        <v>0</v>
      </c>
      <c r="T121" s="137">
        <f t="shared" si="3"/>
        <v>0</v>
      </c>
      <c r="AR121" s="138" t="s">
        <v>95</v>
      </c>
      <c r="AT121" s="138" t="s">
        <v>144</v>
      </c>
      <c r="AU121" s="138" t="s">
        <v>82</v>
      </c>
      <c r="AY121" s="17" t="s">
        <v>141</v>
      </c>
      <c r="BE121" s="139">
        <f t="shared" si="4"/>
        <v>0</v>
      </c>
      <c r="BF121" s="139">
        <f t="shared" si="5"/>
        <v>0</v>
      </c>
      <c r="BG121" s="139">
        <f t="shared" si="6"/>
        <v>0</v>
      </c>
      <c r="BH121" s="139">
        <f t="shared" si="7"/>
        <v>0</v>
      </c>
      <c r="BI121" s="139">
        <f t="shared" si="8"/>
        <v>0</v>
      </c>
      <c r="BJ121" s="17" t="s">
        <v>82</v>
      </c>
      <c r="BK121" s="139">
        <f t="shared" si="9"/>
        <v>0</v>
      </c>
      <c r="BL121" s="17" t="s">
        <v>95</v>
      </c>
      <c r="BM121" s="138" t="s">
        <v>515</v>
      </c>
    </row>
    <row r="122" spans="2:65" s="1" customFormat="1" ht="16.5" customHeight="1">
      <c r="B122" s="32"/>
      <c r="C122" s="172" t="s">
        <v>198</v>
      </c>
      <c r="D122" s="172" t="s">
        <v>258</v>
      </c>
      <c r="E122" s="173" t="s">
        <v>516</v>
      </c>
      <c r="F122" s="174" t="s">
        <v>517</v>
      </c>
      <c r="G122" s="175" t="s">
        <v>171</v>
      </c>
      <c r="H122" s="176">
        <v>47.25</v>
      </c>
      <c r="I122" s="177"/>
      <c r="J122" s="178">
        <f t="shared" si="0"/>
        <v>0</v>
      </c>
      <c r="K122" s="179"/>
      <c r="L122" s="180"/>
      <c r="M122" s="181" t="s">
        <v>19</v>
      </c>
      <c r="N122" s="182" t="s">
        <v>45</v>
      </c>
      <c r="P122" s="136">
        <f t="shared" si="1"/>
        <v>0</v>
      </c>
      <c r="Q122" s="136">
        <v>3.4000000000000002E-4</v>
      </c>
      <c r="R122" s="136">
        <f t="shared" si="2"/>
        <v>1.6065000000000003E-2</v>
      </c>
      <c r="S122" s="136">
        <v>0</v>
      </c>
      <c r="T122" s="137">
        <f t="shared" si="3"/>
        <v>0</v>
      </c>
      <c r="AR122" s="138" t="s">
        <v>155</v>
      </c>
      <c r="AT122" s="138" t="s">
        <v>258</v>
      </c>
      <c r="AU122" s="138" t="s">
        <v>82</v>
      </c>
      <c r="AY122" s="17" t="s">
        <v>141</v>
      </c>
      <c r="BE122" s="139">
        <f t="shared" si="4"/>
        <v>0</v>
      </c>
      <c r="BF122" s="139">
        <f t="shared" si="5"/>
        <v>0</v>
      </c>
      <c r="BG122" s="139">
        <f t="shared" si="6"/>
        <v>0</v>
      </c>
      <c r="BH122" s="139">
        <f t="shared" si="7"/>
        <v>0</v>
      </c>
      <c r="BI122" s="139">
        <f t="shared" si="8"/>
        <v>0</v>
      </c>
      <c r="BJ122" s="17" t="s">
        <v>82</v>
      </c>
      <c r="BK122" s="139">
        <f t="shared" si="9"/>
        <v>0</v>
      </c>
      <c r="BL122" s="17" t="s">
        <v>95</v>
      </c>
      <c r="BM122" s="138" t="s">
        <v>518</v>
      </c>
    </row>
    <row r="123" spans="2:65" s="1" customFormat="1" ht="16.5" customHeight="1">
      <c r="B123" s="32"/>
      <c r="C123" s="172" t="s">
        <v>374</v>
      </c>
      <c r="D123" s="172" t="s">
        <v>258</v>
      </c>
      <c r="E123" s="173" t="s">
        <v>519</v>
      </c>
      <c r="F123" s="174" t="s">
        <v>520</v>
      </c>
      <c r="G123" s="175" t="s">
        <v>171</v>
      </c>
      <c r="H123" s="176">
        <v>199.5</v>
      </c>
      <c r="I123" s="177"/>
      <c r="J123" s="178">
        <f t="shared" si="0"/>
        <v>0</v>
      </c>
      <c r="K123" s="179"/>
      <c r="L123" s="180"/>
      <c r="M123" s="181" t="s">
        <v>19</v>
      </c>
      <c r="N123" s="182" t="s">
        <v>45</v>
      </c>
      <c r="P123" s="136">
        <f t="shared" si="1"/>
        <v>0</v>
      </c>
      <c r="Q123" s="136">
        <v>5.2999999999999998E-4</v>
      </c>
      <c r="R123" s="136">
        <f t="shared" si="2"/>
        <v>0.105735</v>
      </c>
      <c r="S123" s="136">
        <v>0</v>
      </c>
      <c r="T123" s="137">
        <f t="shared" si="3"/>
        <v>0</v>
      </c>
      <c r="AR123" s="138" t="s">
        <v>155</v>
      </c>
      <c r="AT123" s="138" t="s">
        <v>258</v>
      </c>
      <c r="AU123" s="138" t="s">
        <v>82</v>
      </c>
      <c r="AY123" s="17" t="s">
        <v>141</v>
      </c>
      <c r="BE123" s="139">
        <f t="shared" si="4"/>
        <v>0</v>
      </c>
      <c r="BF123" s="139">
        <f t="shared" si="5"/>
        <v>0</v>
      </c>
      <c r="BG123" s="139">
        <f t="shared" si="6"/>
        <v>0</v>
      </c>
      <c r="BH123" s="139">
        <f t="shared" si="7"/>
        <v>0</v>
      </c>
      <c r="BI123" s="139">
        <f t="shared" si="8"/>
        <v>0</v>
      </c>
      <c r="BJ123" s="17" t="s">
        <v>82</v>
      </c>
      <c r="BK123" s="139">
        <f t="shared" si="9"/>
        <v>0</v>
      </c>
      <c r="BL123" s="17" t="s">
        <v>95</v>
      </c>
      <c r="BM123" s="138" t="s">
        <v>521</v>
      </c>
    </row>
    <row r="124" spans="2:65" s="1" customFormat="1" ht="24.2" customHeight="1">
      <c r="B124" s="32"/>
      <c r="C124" s="126" t="s">
        <v>201</v>
      </c>
      <c r="D124" s="126" t="s">
        <v>144</v>
      </c>
      <c r="E124" s="127" t="s">
        <v>522</v>
      </c>
      <c r="F124" s="128" t="s">
        <v>523</v>
      </c>
      <c r="G124" s="129" t="s">
        <v>171</v>
      </c>
      <c r="H124" s="130">
        <v>20</v>
      </c>
      <c r="I124" s="131"/>
      <c r="J124" s="132">
        <f t="shared" si="0"/>
        <v>0</v>
      </c>
      <c r="K124" s="133"/>
      <c r="L124" s="32"/>
      <c r="M124" s="134" t="s">
        <v>19</v>
      </c>
      <c r="N124" s="135" t="s">
        <v>45</v>
      </c>
      <c r="P124" s="136">
        <f t="shared" si="1"/>
        <v>0</v>
      </c>
      <c r="Q124" s="136">
        <v>0</v>
      </c>
      <c r="R124" s="136">
        <f t="shared" si="2"/>
        <v>0</v>
      </c>
      <c r="S124" s="136">
        <v>0</v>
      </c>
      <c r="T124" s="137">
        <f t="shared" si="3"/>
        <v>0</v>
      </c>
      <c r="AR124" s="138" t="s">
        <v>95</v>
      </c>
      <c r="AT124" s="138" t="s">
        <v>144</v>
      </c>
      <c r="AU124" s="138" t="s">
        <v>82</v>
      </c>
      <c r="AY124" s="17" t="s">
        <v>141</v>
      </c>
      <c r="BE124" s="139">
        <f t="shared" si="4"/>
        <v>0</v>
      </c>
      <c r="BF124" s="139">
        <f t="shared" si="5"/>
        <v>0</v>
      </c>
      <c r="BG124" s="139">
        <f t="shared" si="6"/>
        <v>0</v>
      </c>
      <c r="BH124" s="139">
        <f t="shared" si="7"/>
        <v>0</v>
      </c>
      <c r="BI124" s="139">
        <f t="shared" si="8"/>
        <v>0</v>
      </c>
      <c r="BJ124" s="17" t="s">
        <v>82</v>
      </c>
      <c r="BK124" s="139">
        <f t="shared" si="9"/>
        <v>0</v>
      </c>
      <c r="BL124" s="17" t="s">
        <v>95</v>
      </c>
      <c r="BM124" s="138" t="s">
        <v>524</v>
      </c>
    </row>
    <row r="125" spans="2:65" s="1" customFormat="1" ht="16.5" customHeight="1">
      <c r="B125" s="32"/>
      <c r="C125" s="172" t="s">
        <v>388</v>
      </c>
      <c r="D125" s="172" t="s">
        <v>258</v>
      </c>
      <c r="E125" s="173" t="s">
        <v>525</v>
      </c>
      <c r="F125" s="174" t="s">
        <v>526</v>
      </c>
      <c r="G125" s="175" t="s">
        <v>171</v>
      </c>
      <c r="H125" s="176">
        <v>21</v>
      </c>
      <c r="I125" s="177"/>
      <c r="J125" s="178">
        <f t="shared" ref="J125:J156" si="10">ROUND(I125*H125,2)</f>
        <v>0</v>
      </c>
      <c r="K125" s="179"/>
      <c r="L125" s="180"/>
      <c r="M125" s="181" t="s">
        <v>19</v>
      </c>
      <c r="N125" s="182" t="s">
        <v>45</v>
      </c>
      <c r="P125" s="136">
        <f t="shared" ref="P125:P156" si="11">O125*H125</f>
        <v>0</v>
      </c>
      <c r="Q125" s="136">
        <v>1.9400000000000001E-3</v>
      </c>
      <c r="R125" s="136">
        <f t="shared" ref="R125:R156" si="12">Q125*H125</f>
        <v>4.0740000000000005E-2</v>
      </c>
      <c r="S125" s="136">
        <v>0</v>
      </c>
      <c r="T125" s="137">
        <f t="shared" ref="T125:T156" si="13">S125*H125</f>
        <v>0</v>
      </c>
      <c r="AR125" s="138" t="s">
        <v>155</v>
      </c>
      <c r="AT125" s="138" t="s">
        <v>258</v>
      </c>
      <c r="AU125" s="138" t="s">
        <v>82</v>
      </c>
      <c r="AY125" s="17" t="s">
        <v>141</v>
      </c>
      <c r="BE125" s="139">
        <f t="shared" ref="BE125:BE156" si="14">IF(N125="základní",J125,0)</f>
        <v>0</v>
      </c>
      <c r="BF125" s="139">
        <f t="shared" ref="BF125:BF156" si="15">IF(N125="snížená",J125,0)</f>
        <v>0</v>
      </c>
      <c r="BG125" s="139">
        <f t="shared" ref="BG125:BG156" si="16">IF(N125="zákl. přenesená",J125,0)</f>
        <v>0</v>
      </c>
      <c r="BH125" s="139">
        <f t="shared" ref="BH125:BH156" si="17">IF(N125="sníž. přenesená",J125,0)</f>
        <v>0</v>
      </c>
      <c r="BI125" s="139">
        <f t="shared" ref="BI125:BI156" si="18">IF(N125="nulová",J125,0)</f>
        <v>0</v>
      </c>
      <c r="BJ125" s="17" t="s">
        <v>82</v>
      </c>
      <c r="BK125" s="139">
        <f t="shared" ref="BK125:BK156" si="19">ROUND(I125*H125,2)</f>
        <v>0</v>
      </c>
      <c r="BL125" s="17" t="s">
        <v>95</v>
      </c>
      <c r="BM125" s="138" t="s">
        <v>527</v>
      </c>
    </row>
    <row r="126" spans="2:65" s="1" customFormat="1" ht="24.2" customHeight="1">
      <c r="B126" s="32"/>
      <c r="C126" s="126" t="s">
        <v>206</v>
      </c>
      <c r="D126" s="126" t="s">
        <v>144</v>
      </c>
      <c r="E126" s="127" t="s">
        <v>528</v>
      </c>
      <c r="F126" s="128" t="s">
        <v>529</v>
      </c>
      <c r="G126" s="129" t="s">
        <v>344</v>
      </c>
      <c r="H126" s="130">
        <v>24</v>
      </c>
      <c r="I126" s="131"/>
      <c r="J126" s="132">
        <f t="shared" si="10"/>
        <v>0</v>
      </c>
      <c r="K126" s="133"/>
      <c r="L126" s="32"/>
      <c r="M126" s="134" t="s">
        <v>19</v>
      </c>
      <c r="N126" s="135" t="s">
        <v>45</v>
      </c>
      <c r="P126" s="136">
        <f t="shared" si="11"/>
        <v>0</v>
      </c>
      <c r="Q126" s="136">
        <v>0</v>
      </c>
      <c r="R126" s="136">
        <f t="shared" si="12"/>
        <v>0</v>
      </c>
      <c r="S126" s="136">
        <v>0</v>
      </c>
      <c r="T126" s="137">
        <f t="shared" si="13"/>
        <v>0</v>
      </c>
      <c r="AR126" s="138" t="s">
        <v>95</v>
      </c>
      <c r="AT126" s="138" t="s">
        <v>144</v>
      </c>
      <c r="AU126" s="138" t="s">
        <v>82</v>
      </c>
      <c r="AY126" s="17" t="s">
        <v>141</v>
      </c>
      <c r="BE126" s="139">
        <f t="shared" si="14"/>
        <v>0</v>
      </c>
      <c r="BF126" s="139">
        <f t="shared" si="15"/>
        <v>0</v>
      </c>
      <c r="BG126" s="139">
        <f t="shared" si="16"/>
        <v>0</v>
      </c>
      <c r="BH126" s="139">
        <f t="shared" si="17"/>
        <v>0</v>
      </c>
      <c r="BI126" s="139">
        <f t="shared" si="18"/>
        <v>0</v>
      </c>
      <c r="BJ126" s="17" t="s">
        <v>82</v>
      </c>
      <c r="BK126" s="139">
        <f t="shared" si="19"/>
        <v>0</v>
      </c>
      <c r="BL126" s="17" t="s">
        <v>95</v>
      </c>
      <c r="BM126" s="138" t="s">
        <v>530</v>
      </c>
    </row>
    <row r="127" spans="2:65" s="1" customFormat="1" ht="24.2" customHeight="1">
      <c r="B127" s="32"/>
      <c r="C127" s="126" t="s">
        <v>398</v>
      </c>
      <c r="D127" s="126" t="s">
        <v>144</v>
      </c>
      <c r="E127" s="127" t="s">
        <v>531</v>
      </c>
      <c r="F127" s="128" t="s">
        <v>532</v>
      </c>
      <c r="G127" s="129" t="s">
        <v>344</v>
      </c>
      <c r="H127" s="130">
        <v>11</v>
      </c>
      <c r="I127" s="131"/>
      <c r="J127" s="132">
        <f t="shared" si="10"/>
        <v>0</v>
      </c>
      <c r="K127" s="133"/>
      <c r="L127" s="32"/>
      <c r="M127" s="134" t="s">
        <v>19</v>
      </c>
      <c r="N127" s="135" t="s">
        <v>45</v>
      </c>
      <c r="P127" s="136">
        <f t="shared" si="11"/>
        <v>0</v>
      </c>
      <c r="Q127" s="136">
        <v>0</v>
      </c>
      <c r="R127" s="136">
        <f t="shared" si="12"/>
        <v>0</v>
      </c>
      <c r="S127" s="136">
        <v>0</v>
      </c>
      <c r="T127" s="137">
        <f t="shared" si="13"/>
        <v>0</v>
      </c>
      <c r="AR127" s="138" t="s">
        <v>95</v>
      </c>
      <c r="AT127" s="138" t="s">
        <v>144</v>
      </c>
      <c r="AU127" s="138" t="s">
        <v>82</v>
      </c>
      <c r="AY127" s="17" t="s">
        <v>141</v>
      </c>
      <c r="BE127" s="139">
        <f t="shared" si="14"/>
        <v>0</v>
      </c>
      <c r="BF127" s="139">
        <f t="shared" si="15"/>
        <v>0</v>
      </c>
      <c r="BG127" s="139">
        <f t="shared" si="16"/>
        <v>0</v>
      </c>
      <c r="BH127" s="139">
        <f t="shared" si="17"/>
        <v>0</v>
      </c>
      <c r="BI127" s="139">
        <f t="shared" si="18"/>
        <v>0</v>
      </c>
      <c r="BJ127" s="17" t="s">
        <v>82</v>
      </c>
      <c r="BK127" s="139">
        <f t="shared" si="19"/>
        <v>0</v>
      </c>
      <c r="BL127" s="17" t="s">
        <v>95</v>
      </c>
      <c r="BM127" s="138" t="s">
        <v>533</v>
      </c>
    </row>
    <row r="128" spans="2:65" s="1" customFormat="1" ht="24.2" customHeight="1">
      <c r="B128" s="32"/>
      <c r="C128" s="126" t="s">
        <v>405</v>
      </c>
      <c r="D128" s="126" t="s">
        <v>144</v>
      </c>
      <c r="E128" s="127" t="s">
        <v>534</v>
      </c>
      <c r="F128" s="128" t="s">
        <v>535</v>
      </c>
      <c r="G128" s="129" t="s">
        <v>344</v>
      </c>
      <c r="H128" s="130">
        <v>34</v>
      </c>
      <c r="I128" s="131"/>
      <c r="J128" s="132">
        <f t="shared" si="10"/>
        <v>0</v>
      </c>
      <c r="K128" s="133"/>
      <c r="L128" s="32"/>
      <c r="M128" s="134" t="s">
        <v>19</v>
      </c>
      <c r="N128" s="135" t="s">
        <v>45</v>
      </c>
      <c r="P128" s="136">
        <f t="shared" si="11"/>
        <v>0</v>
      </c>
      <c r="Q128" s="136">
        <v>0</v>
      </c>
      <c r="R128" s="136">
        <f t="shared" si="12"/>
        <v>0</v>
      </c>
      <c r="S128" s="136">
        <v>0</v>
      </c>
      <c r="T128" s="137">
        <f t="shared" si="13"/>
        <v>0</v>
      </c>
      <c r="AR128" s="138" t="s">
        <v>95</v>
      </c>
      <c r="AT128" s="138" t="s">
        <v>144</v>
      </c>
      <c r="AU128" s="138" t="s">
        <v>82</v>
      </c>
      <c r="AY128" s="17" t="s">
        <v>141</v>
      </c>
      <c r="BE128" s="139">
        <f t="shared" si="14"/>
        <v>0</v>
      </c>
      <c r="BF128" s="139">
        <f t="shared" si="15"/>
        <v>0</v>
      </c>
      <c r="BG128" s="139">
        <f t="shared" si="16"/>
        <v>0</v>
      </c>
      <c r="BH128" s="139">
        <f t="shared" si="17"/>
        <v>0</v>
      </c>
      <c r="BI128" s="139">
        <f t="shared" si="18"/>
        <v>0</v>
      </c>
      <c r="BJ128" s="17" t="s">
        <v>82</v>
      </c>
      <c r="BK128" s="139">
        <f t="shared" si="19"/>
        <v>0</v>
      </c>
      <c r="BL128" s="17" t="s">
        <v>95</v>
      </c>
      <c r="BM128" s="138" t="s">
        <v>536</v>
      </c>
    </row>
    <row r="129" spans="2:65" s="1" customFormat="1" ht="24.2" customHeight="1">
      <c r="B129" s="32"/>
      <c r="C129" s="126" t="s">
        <v>410</v>
      </c>
      <c r="D129" s="126" t="s">
        <v>144</v>
      </c>
      <c r="E129" s="127" t="s">
        <v>537</v>
      </c>
      <c r="F129" s="128" t="s">
        <v>538</v>
      </c>
      <c r="G129" s="129" t="s">
        <v>344</v>
      </c>
      <c r="H129" s="130">
        <v>31</v>
      </c>
      <c r="I129" s="131"/>
      <c r="J129" s="132">
        <f t="shared" si="10"/>
        <v>0</v>
      </c>
      <c r="K129" s="133"/>
      <c r="L129" s="32"/>
      <c r="M129" s="134" t="s">
        <v>19</v>
      </c>
      <c r="N129" s="135" t="s">
        <v>45</v>
      </c>
      <c r="P129" s="136">
        <f t="shared" si="11"/>
        <v>0</v>
      </c>
      <c r="Q129" s="136">
        <v>0</v>
      </c>
      <c r="R129" s="136">
        <f t="shared" si="12"/>
        <v>0</v>
      </c>
      <c r="S129" s="136">
        <v>0</v>
      </c>
      <c r="T129" s="137">
        <f t="shared" si="13"/>
        <v>0</v>
      </c>
      <c r="AR129" s="138" t="s">
        <v>95</v>
      </c>
      <c r="AT129" s="138" t="s">
        <v>144</v>
      </c>
      <c r="AU129" s="138" t="s">
        <v>82</v>
      </c>
      <c r="AY129" s="17" t="s">
        <v>141</v>
      </c>
      <c r="BE129" s="139">
        <f t="shared" si="14"/>
        <v>0</v>
      </c>
      <c r="BF129" s="139">
        <f t="shared" si="15"/>
        <v>0</v>
      </c>
      <c r="BG129" s="139">
        <f t="shared" si="16"/>
        <v>0</v>
      </c>
      <c r="BH129" s="139">
        <f t="shared" si="17"/>
        <v>0</v>
      </c>
      <c r="BI129" s="139">
        <f t="shared" si="18"/>
        <v>0</v>
      </c>
      <c r="BJ129" s="17" t="s">
        <v>82</v>
      </c>
      <c r="BK129" s="139">
        <f t="shared" si="19"/>
        <v>0</v>
      </c>
      <c r="BL129" s="17" t="s">
        <v>95</v>
      </c>
      <c r="BM129" s="138" t="s">
        <v>539</v>
      </c>
    </row>
    <row r="130" spans="2:65" s="1" customFormat="1" ht="24.2" customHeight="1">
      <c r="B130" s="32"/>
      <c r="C130" s="126" t="s">
        <v>414</v>
      </c>
      <c r="D130" s="126" t="s">
        <v>144</v>
      </c>
      <c r="E130" s="127" t="s">
        <v>540</v>
      </c>
      <c r="F130" s="128" t="s">
        <v>541</v>
      </c>
      <c r="G130" s="129" t="s">
        <v>344</v>
      </c>
      <c r="H130" s="130">
        <v>8</v>
      </c>
      <c r="I130" s="131"/>
      <c r="J130" s="132">
        <f t="shared" si="10"/>
        <v>0</v>
      </c>
      <c r="K130" s="133"/>
      <c r="L130" s="32"/>
      <c r="M130" s="134" t="s">
        <v>19</v>
      </c>
      <c r="N130" s="135" t="s">
        <v>45</v>
      </c>
      <c r="P130" s="136">
        <f t="shared" si="11"/>
        <v>0</v>
      </c>
      <c r="Q130" s="136">
        <v>0</v>
      </c>
      <c r="R130" s="136">
        <f t="shared" si="12"/>
        <v>0</v>
      </c>
      <c r="S130" s="136">
        <v>0</v>
      </c>
      <c r="T130" s="137">
        <f t="shared" si="13"/>
        <v>0</v>
      </c>
      <c r="AR130" s="138" t="s">
        <v>95</v>
      </c>
      <c r="AT130" s="138" t="s">
        <v>144</v>
      </c>
      <c r="AU130" s="138" t="s">
        <v>82</v>
      </c>
      <c r="AY130" s="17" t="s">
        <v>141</v>
      </c>
      <c r="BE130" s="139">
        <f t="shared" si="14"/>
        <v>0</v>
      </c>
      <c r="BF130" s="139">
        <f t="shared" si="15"/>
        <v>0</v>
      </c>
      <c r="BG130" s="139">
        <f t="shared" si="16"/>
        <v>0</v>
      </c>
      <c r="BH130" s="139">
        <f t="shared" si="17"/>
        <v>0</v>
      </c>
      <c r="BI130" s="139">
        <f t="shared" si="18"/>
        <v>0</v>
      </c>
      <c r="BJ130" s="17" t="s">
        <v>82</v>
      </c>
      <c r="BK130" s="139">
        <f t="shared" si="19"/>
        <v>0</v>
      </c>
      <c r="BL130" s="17" t="s">
        <v>95</v>
      </c>
      <c r="BM130" s="138" t="s">
        <v>542</v>
      </c>
    </row>
    <row r="131" spans="2:65" s="1" customFormat="1" ht="24.2" customHeight="1">
      <c r="B131" s="32"/>
      <c r="C131" s="126" t="s">
        <v>543</v>
      </c>
      <c r="D131" s="126" t="s">
        <v>144</v>
      </c>
      <c r="E131" s="127" t="s">
        <v>544</v>
      </c>
      <c r="F131" s="128" t="s">
        <v>545</v>
      </c>
      <c r="G131" s="129" t="s">
        <v>344</v>
      </c>
      <c r="H131" s="130">
        <v>2</v>
      </c>
      <c r="I131" s="131"/>
      <c r="J131" s="132">
        <f t="shared" si="10"/>
        <v>0</v>
      </c>
      <c r="K131" s="133"/>
      <c r="L131" s="32"/>
      <c r="M131" s="134" t="s">
        <v>19</v>
      </c>
      <c r="N131" s="135" t="s">
        <v>45</v>
      </c>
      <c r="P131" s="136">
        <f t="shared" si="11"/>
        <v>0</v>
      </c>
      <c r="Q131" s="136">
        <v>0</v>
      </c>
      <c r="R131" s="136">
        <f t="shared" si="12"/>
        <v>0</v>
      </c>
      <c r="S131" s="136">
        <v>0</v>
      </c>
      <c r="T131" s="137">
        <f t="shared" si="13"/>
        <v>0</v>
      </c>
      <c r="AR131" s="138" t="s">
        <v>95</v>
      </c>
      <c r="AT131" s="138" t="s">
        <v>144</v>
      </c>
      <c r="AU131" s="138" t="s">
        <v>82</v>
      </c>
      <c r="AY131" s="17" t="s">
        <v>141</v>
      </c>
      <c r="BE131" s="139">
        <f t="shared" si="14"/>
        <v>0</v>
      </c>
      <c r="BF131" s="139">
        <f t="shared" si="15"/>
        <v>0</v>
      </c>
      <c r="BG131" s="139">
        <f t="shared" si="16"/>
        <v>0</v>
      </c>
      <c r="BH131" s="139">
        <f t="shared" si="17"/>
        <v>0</v>
      </c>
      <c r="BI131" s="139">
        <f t="shared" si="18"/>
        <v>0</v>
      </c>
      <c r="BJ131" s="17" t="s">
        <v>82</v>
      </c>
      <c r="BK131" s="139">
        <f t="shared" si="19"/>
        <v>0</v>
      </c>
      <c r="BL131" s="17" t="s">
        <v>95</v>
      </c>
      <c r="BM131" s="138" t="s">
        <v>546</v>
      </c>
    </row>
    <row r="132" spans="2:65" s="1" customFormat="1" ht="24.2" customHeight="1">
      <c r="B132" s="32"/>
      <c r="C132" s="126" t="s">
        <v>547</v>
      </c>
      <c r="D132" s="126" t="s">
        <v>144</v>
      </c>
      <c r="E132" s="127" t="s">
        <v>548</v>
      </c>
      <c r="F132" s="128" t="s">
        <v>549</v>
      </c>
      <c r="G132" s="129" t="s">
        <v>344</v>
      </c>
      <c r="H132" s="130">
        <v>7</v>
      </c>
      <c r="I132" s="131"/>
      <c r="J132" s="132">
        <f t="shared" si="10"/>
        <v>0</v>
      </c>
      <c r="K132" s="133"/>
      <c r="L132" s="32"/>
      <c r="M132" s="134" t="s">
        <v>19</v>
      </c>
      <c r="N132" s="135" t="s">
        <v>45</v>
      </c>
      <c r="P132" s="136">
        <f t="shared" si="11"/>
        <v>0</v>
      </c>
      <c r="Q132" s="136">
        <v>0</v>
      </c>
      <c r="R132" s="136">
        <f t="shared" si="12"/>
        <v>0</v>
      </c>
      <c r="S132" s="136">
        <v>0</v>
      </c>
      <c r="T132" s="137">
        <f t="shared" si="13"/>
        <v>0</v>
      </c>
      <c r="AR132" s="138" t="s">
        <v>95</v>
      </c>
      <c r="AT132" s="138" t="s">
        <v>144</v>
      </c>
      <c r="AU132" s="138" t="s">
        <v>82</v>
      </c>
      <c r="AY132" s="17" t="s">
        <v>141</v>
      </c>
      <c r="BE132" s="139">
        <f t="shared" si="14"/>
        <v>0</v>
      </c>
      <c r="BF132" s="139">
        <f t="shared" si="15"/>
        <v>0</v>
      </c>
      <c r="BG132" s="139">
        <f t="shared" si="16"/>
        <v>0</v>
      </c>
      <c r="BH132" s="139">
        <f t="shared" si="17"/>
        <v>0</v>
      </c>
      <c r="BI132" s="139">
        <f t="shared" si="18"/>
        <v>0</v>
      </c>
      <c r="BJ132" s="17" t="s">
        <v>82</v>
      </c>
      <c r="BK132" s="139">
        <f t="shared" si="19"/>
        <v>0</v>
      </c>
      <c r="BL132" s="17" t="s">
        <v>95</v>
      </c>
      <c r="BM132" s="138" t="s">
        <v>550</v>
      </c>
    </row>
    <row r="133" spans="2:65" s="1" customFormat="1" ht="16.5" customHeight="1">
      <c r="B133" s="32"/>
      <c r="C133" s="172" t="s">
        <v>551</v>
      </c>
      <c r="D133" s="172" t="s">
        <v>258</v>
      </c>
      <c r="E133" s="173" t="s">
        <v>552</v>
      </c>
      <c r="F133" s="174" t="s">
        <v>553</v>
      </c>
      <c r="G133" s="175" t="s">
        <v>344</v>
      </c>
      <c r="H133" s="176">
        <v>1</v>
      </c>
      <c r="I133" s="177"/>
      <c r="J133" s="178">
        <f t="shared" si="10"/>
        <v>0</v>
      </c>
      <c r="K133" s="179"/>
      <c r="L133" s="180"/>
      <c r="M133" s="181" t="s">
        <v>19</v>
      </c>
      <c r="N133" s="182" t="s">
        <v>45</v>
      </c>
      <c r="P133" s="136">
        <f t="shared" si="11"/>
        <v>0</v>
      </c>
      <c r="Q133" s="136">
        <v>1.2E-2</v>
      </c>
      <c r="R133" s="136">
        <f t="shared" si="12"/>
        <v>1.2E-2</v>
      </c>
      <c r="S133" s="136">
        <v>0</v>
      </c>
      <c r="T133" s="137">
        <f t="shared" si="13"/>
        <v>0</v>
      </c>
      <c r="AR133" s="138" t="s">
        <v>155</v>
      </c>
      <c r="AT133" s="138" t="s">
        <v>258</v>
      </c>
      <c r="AU133" s="138" t="s">
        <v>82</v>
      </c>
      <c r="AY133" s="17" t="s">
        <v>141</v>
      </c>
      <c r="BE133" s="139">
        <f t="shared" si="14"/>
        <v>0</v>
      </c>
      <c r="BF133" s="139">
        <f t="shared" si="15"/>
        <v>0</v>
      </c>
      <c r="BG133" s="139">
        <f t="shared" si="16"/>
        <v>0</v>
      </c>
      <c r="BH133" s="139">
        <f t="shared" si="17"/>
        <v>0</v>
      </c>
      <c r="BI133" s="139">
        <f t="shared" si="18"/>
        <v>0</v>
      </c>
      <c r="BJ133" s="17" t="s">
        <v>82</v>
      </c>
      <c r="BK133" s="139">
        <f t="shared" si="19"/>
        <v>0</v>
      </c>
      <c r="BL133" s="17" t="s">
        <v>95</v>
      </c>
      <c r="BM133" s="138" t="s">
        <v>554</v>
      </c>
    </row>
    <row r="134" spans="2:65" s="1" customFormat="1" ht="16.5" customHeight="1">
      <c r="B134" s="32"/>
      <c r="C134" s="172" t="s">
        <v>555</v>
      </c>
      <c r="D134" s="172" t="s">
        <v>258</v>
      </c>
      <c r="E134" s="173" t="s">
        <v>556</v>
      </c>
      <c r="F134" s="174" t="s">
        <v>557</v>
      </c>
      <c r="G134" s="175" t="s">
        <v>344</v>
      </c>
      <c r="H134" s="176">
        <v>1</v>
      </c>
      <c r="I134" s="177"/>
      <c r="J134" s="178">
        <f t="shared" si="10"/>
        <v>0</v>
      </c>
      <c r="K134" s="179"/>
      <c r="L134" s="180"/>
      <c r="M134" s="181" t="s">
        <v>19</v>
      </c>
      <c r="N134" s="182" t="s">
        <v>45</v>
      </c>
      <c r="P134" s="136">
        <f t="shared" si="11"/>
        <v>0</v>
      </c>
      <c r="Q134" s="136">
        <v>1.2E-2</v>
      </c>
      <c r="R134" s="136">
        <f t="shared" si="12"/>
        <v>1.2E-2</v>
      </c>
      <c r="S134" s="136">
        <v>0</v>
      </c>
      <c r="T134" s="137">
        <f t="shared" si="13"/>
        <v>0</v>
      </c>
      <c r="AR134" s="138" t="s">
        <v>155</v>
      </c>
      <c r="AT134" s="138" t="s">
        <v>258</v>
      </c>
      <c r="AU134" s="138" t="s">
        <v>82</v>
      </c>
      <c r="AY134" s="17" t="s">
        <v>141</v>
      </c>
      <c r="BE134" s="139">
        <f t="shared" si="14"/>
        <v>0</v>
      </c>
      <c r="BF134" s="139">
        <f t="shared" si="15"/>
        <v>0</v>
      </c>
      <c r="BG134" s="139">
        <f t="shared" si="16"/>
        <v>0</v>
      </c>
      <c r="BH134" s="139">
        <f t="shared" si="17"/>
        <v>0</v>
      </c>
      <c r="BI134" s="139">
        <f t="shared" si="18"/>
        <v>0</v>
      </c>
      <c r="BJ134" s="17" t="s">
        <v>82</v>
      </c>
      <c r="BK134" s="139">
        <f t="shared" si="19"/>
        <v>0</v>
      </c>
      <c r="BL134" s="17" t="s">
        <v>95</v>
      </c>
      <c r="BM134" s="138" t="s">
        <v>558</v>
      </c>
    </row>
    <row r="135" spans="2:65" s="1" customFormat="1" ht="16.5" customHeight="1">
      <c r="B135" s="32"/>
      <c r="C135" s="172" t="s">
        <v>559</v>
      </c>
      <c r="D135" s="172" t="s">
        <v>258</v>
      </c>
      <c r="E135" s="173" t="s">
        <v>560</v>
      </c>
      <c r="F135" s="174" t="s">
        <v>561</v>
      </c>
      <c r="G135" s="175" t="s">
        <v>344</v>
      </c>
      <c r="H135" s="176">
        <v>1</v>
      </c>
      <c r="I135" s="177"/>
      <c r="J135" s="178">
        <f t="shared" si="10"/>
        <v>0</v>
      </c>
      <c r="K135" s="179"/>
      <c r="L135" s="180"/>
      <c r="M135" s="181" t="s">
        <v>19</v>
      </c>
      <c r="N135" s="182" t="s">
        <v>45</v>
      </c>
      <c r="P135" s="136">
        <f t="shared" si="11"/>
        <v>0</v>
      </c>
      <c r="Q135" s="136">
        <v>1.2E-2</v>
      </c>
      <c r="R135" s="136">
        <f t="shared" si="12"/>
        <v>1.2E-2</v>
      </c>
      <c r="S135" s="136">
        <v>0</v>
      </c>
      <c r="T135" s="137">
        <f t="shared" si="13"/>
        <v>0</v>
      </c>
      <c r="AR135" s="138" t="s">
        <v>155</v>
      </c>
      <c r="AT135" s="138" t="s">
        <v>258</v>
      </c>
      <c r="AU135" s="138" t="s">
        <v>82</v>
      </c>
      <c r="AY135" s="17" t="s">
        <v>141</v>
      </c>
      <c r="BE135" s="139">
        <f t="shared" si="14"/>
        <v>0</v>
      </c>
      <c r="BF135" s="139">
        <f t="shared" si="15"/>
        <v>0</v>
      </c>
      <c r="BG135" s="139">
        <f t="shared" si="16"/>
        <v>0</v>
      </c>
      <c r="BH135" s="139">
        <f t="shared" si="17"/>
        <v>0</v>
      </c>
      <c r="BI135" s="139">
        <f t="shared" si="18"/>
        <v>0</v>
      </c>
      <c r="BJ135" s="17" t="s">
        <v>82</v>
      </c>
      <c r="BK135" s="139">
        <f t="shared" si="19"/>
        <v>0</v>
      </c>
      <c r="BL135" s="17" t="s">
        <v>95</v>
      </c>
      <c r="BM135" s="138" t="s">
        <v>562</v>
      </c>
    </row>
    <row r="136" spans="2:65" s="1" customFormat="1" ht="16.5" customHeight="1">
      <c r="B136" s="32"/>
      <c r="C136" s="172" t="s">
        <v>563</v>
      </c>
      <c r="D136" s="172" t="s">
        <v>258</v>
      </c>
      <c r="E136" s="173" t="s">
        <v>564</v>
      </c>
      <c r="F136" s="174" t="s">
        <v>565</v>
      </c>
      <c r="G136" s="175" t="s">
        <v>344</v>
      </c>
      <c r="H136" s="176">
        <v>1</v>
      </c>
      <c r="I136" s="177"/>
      <c r="J136" s="178">
        <f t="shared" si="10"/>
        <v>0</v>
      </c>
      <c r="K136" s="179"/>
      <c r="L136" s="180"/>
      <c r="M136" s="181" t="s">
        <v>19</v>
      </c>
      <c r="N136" s="182" t="s">
        <v>45</v>
      </c>
      <c r="P136" s="136">
        <f t="shared" si="11"/>
        <v>0</v>
      </c>
      <c r="Q136" s="136">
        <v>1.2E-2</v>
      </c>
      <c r="R136" s="136">
        <f t="shared" si="12"/>
        <v>1.2E-2</v>
      </c>
      <c r="S136" s="136">
        <v>0</v>
      </c>
      <c r="T136" s="137">
        <f t="shared" si="13"/>
        <v>0</v>
      </c>
      <c r="AR136" s="138" t="s">
        <v>155</v>
      </c>
      <c r="AT136" s="138" t="s">
        <v>258</v>
      </c>
      <c r="AU136" s="138" t="s">
        <v>82</v>
      </c>
      <c r="AY136" s="17" t="s">
        <v>141</v>
      </c>
      <c r="BE136" s="139">
        <f t="shared" si="14"/>
        <v>0</v>
      </c>
      <c r="BF136" s="139">
        <f t="shared" si="15"/>
        <v>0</v>
      </c>
      <c r="BG136" s="139">
        <f t="shared" si="16"/>
        <v>0</v>
      </c>
      <c r="BH136" s="139">
        <f t="shared" si="17"/>
        <v>0</v>
      </c>
      <c r="BI136" s="139">
        <f t="shared" si="18"/>
        <v>0</v>
      </c>
      <c r="BJ136" s="17" t="s">
        <v>82</v>
      </c>
      <c r="BK136" s="139">
        <f t="shared" si="19"/>
        <v>0</v>
      </c>
      <c r="BL136" s="17" t="s">
        <v>95</v>
      </c>
      <c r="BM136" s="138" t="s">
        <v>566</v>
      </c>
    </row>
    <row r="137" spans="2:65" s="1" customFormat="1" ht="16.5" customHeight="1">
      <c r="B137" s="32"/>
      <c r="C137" s="172" t="s">
        <v>567</v>
      </c>
      <c r="D137" s="172" t="s">
        <v>258</v>
      </c>
      <c r="E137" s="173" t="s">
        <v>568</v>
      </c>
      <c r="F137" s="174" t="s">
        <v>569</v>
      </c>
      <c r="G137" s="175" t="s">
        <v>344</v>
      </c>
      <c r="H137" s="176">
        <v>1</v>
      </c>
      <c r="I137" s="177"/>
      <c r="J137" s="178">
        <f t="shared" si="10"/>
        <v>0</v>
      </c>
      <c r="K137" s="179"/>
      <c r="L137" s="180"/>
      <c r="M137" s="181" t="s">
        <v>19</v>
      </c>
      <c r="N137" s="182" t="s">
        <v>45</v>
      </c>
      <c r="P137" s="136">
        <f t="shared" si="11"/>
        <v>0</v>
      </c>
      <c r="Q137" s="136">
        <v>1.2E-2</v>
      </c>
      <c r="R137" s="136">
        <f t="shared" si="12"/>
        <v>1.2E-2</v>
      </c>
      <c r="S137" s="136">
        <v>0</v>
      </c>
      <c r="T137" s="137">
        <f t="shared" si="13"/>
        <v>0</v>
      </c>
      <c r="AR137" s="138" t="s">
        <v>155</v>
      </c>
      <c r="AT137" s="138" t="s">
        <v>258</v>
      </c>
      <c r="AU137" s="138" t="s">
        <v>82</v>
      </c>
      <c r="AY137" s="17" t="s">
        <v>141</v>
      </c>
      <c r="BE137" s="139">
        <f t="shared" si="14"/>
        <v>0</v>
      </c>
      <c r="BF137" s="139">
        <f t="shared" si="15"/>
        <v>0</v>
      </c>
      <c r="BG137" s="139">
        <f t="shared" si="16"/>
        <v>0</v>
      </c>
      <c r="BH137" s="139">
        <f t="shared" si="17"/>
        <v>0</v>
      </c>
      <c r="BI137" s="139">
        <f t="shared" si="18"/>
        <v>0</v>
      </c>
      <c r="BJ137" s="17" t="s">
        <v>82</v>
      </c>
      <c r="BK137" s="139">
        <f t="shared" si="19"/>
        <v>0</v>
      </c>
      <c r="BL137" s="17" t="s">
        <v>95</v>
      </c>
      <c r="BM137" s="138" t="s">
        <v>570</v>
      </c>
    </row>
    <row r="138" spans="2:65" s="1" customFormat="1" ht="16.5" customHeight="1">
      <c r="B138" s="32"/>
      <c r="C138" s="172" t="s">
        <v>571</v>
      </c>
      <c r="D138" s="172" t="s">
        <v>258</v>
      </c>
      <c r="E138" s="173" t="s">
        <v>572</v>
      </c>
      <c r="F138" s="174" t="s">
        <v>573</v>
      </c>
      <c r="G138" s="175" t="s">
        <v>344</v>
      </c>
      <c r="H138" s="176">
        <v>1</v>
      </c>
      <c r="I138" s="177"/>
      <c r="J138" s="178">
        <f t="shared" si="10"/>
        <v>0</v>
      </c>
      <c r="K138" s="179"/>
      <c r="L138" s="180"/>
      <c r="M138" s="181" t="s">
        <v>19</v>
      </c>
      <c r="N138" s="182" t="s">
        <v>45</v>
      </c>
      <c r="P138" s="136">
        <f t="shared" si="11"/>
        <v>0</v>
      </c>
      <c r="Q138" s="136">
        <v>1.2E-2</v>
      </c>
      <c r="R138" s="136">
        <f t="shared" si="12"/>
        <v>1.2E-2</v>
      </c>
      <c r="S138" s="136">
        <v>0</v>
      </c>
      <c r="T138" s="137">
        <f t="shared" si="13"/>
        <v>0</v>
      </c>
      <c r="AR138" s="138" t="s">
        <v>155</v>
      </c>
      <c r="AT138" s="138" t="s">
        <v>258</v>
      </c>
      <c r="AU138" s="138" t="s">
        <v>82</v>
      </c>
      <c r="AY138" s="17" t="s">
        <v>141</v>
      </c>
      <c r="BE138" s="139">
        <f t="shared" si="14"/>
        <v>0</v>
      </c>
      <c r="BF138" s="139">
        <f t="shared" si="15"/>
        <v>0</v>
      </c>
      <c r="BG138" s="139">
        <f t="shared" si="16"/>
        <v>0</v>
      </c>
      <c r="BH138" s="139">
        <f t="shared" si="17"/>
        <v>0</v>
      </c>
      <c r="BI138" s="139">
        <f t="shared" si="18"/>
        <v>0</v>
      </c>
      <c r="BJ138" s="17" t="s">
        <v>82</v>
      </c>
      <c r="BK138" s="139">
        <f t="shared" si="19"/>
        <v>0</v>
      </c>
      <c r="BL138" s="17" t="s">
        <v>95</v>
      </c>
      <c r="BM138" s="138" t="s">
        <v>574</v>
      </c>
    </row>
    <row r="139" spans="2:65" s="1" customFormat="1" ht="16.5" customHeight="1">
      <c r="B139" s="32"/>
      <c r="C139" s="172" t="s">
        <v>575</v>
      </c>
      <c r="D139" s="172" t="s">
        <v>258</v>
      </c>
      <c r="E139" s="173" t="s">
        <v>576</v>
      </c>
      <c r="F139" s="174" t="s">
        <v>577</v>
      </c>
      <c r="G139" s="175" t="s">
        <v>344</v>
      </c>
      <c r="H139" s="176">
        <v>1</v>
      </c>
      <c r="I139" s="177"/>
      <c r="J139" s="178">
        <f t="shared" si="10"/>
        <v>0</v>
      </c>
      <c r="K139" s="179"/>
      <c r="L139" s="180"/>
      <c r="M139" s="181" t="s">
        <v>19</v>
      </c>
      <c r="N139" s="182" t="s">
        <v>45</v>
      </c>
      <c r="P139" s="136">
        <f t="shared" si="11"/>
        <v>0</v>
      </c>
      <c r="Q139" s="136">
        <v>1.2E-2</v>
      </c>
      <c r="R139" s="136">
        <f t="shared" si="12"/>
        <v>1.2E-2</v>
      </c>
      <c r="S139" s="136">
        <v>0</v>
      </c>
      <c r="T139" s="137">
        <f t="shared" si="13"/>
        <v>0</v>
      </c>
      <c r="AR139" s="138" t="s">
        <v>155</v>
      </c>
      <c r="AT139" s="138" t="s">
        <v>258</v>
      </c>
      <c r="AU139" s="138" t="s">
        <v>82</v>
      </c>
      <c r="AY139" s="17" t="s">
        <v>141</v>
      </c>
      <c r="BE139" s="139">
        <f t="shared" si="14"/>
        <v>0</v>
      </c>
      <c r="BF139" s="139">
        <f t="shared" si="15"/>
        <v>0</v>
      </c>
      <c r="BG139" s="139">
        <f t="shared" si="16"/>
        <v>0</v>
      </c>
      <c r="BH139" s="139">
        <f t="shared" si="17"/>
        <v>0</v>
      </c>
      <c r="BI139" s="139">
        <f t="shared" si="18"/>
        <v>0</v>
      </c>
      <c r="BJ139" s="17" t="s">
        <v>82</v>
      </c>
      <c r="BK139" s="139">
        <f t="shared" si="19"/>
        <v>0</v>
      </c>
      <c r="BL139" s="17" t="s">
        <v>95</v>
      </c>
      <c r="BM139" s="138" t="s">
        <v>578</v>
      </c>
    </row>
    <row r="140" spans="2:65" s="1" customFormat="1" ht="24.2" customHeight="1">
      <c r="B140" s="32"/>
      <c r="C140" s="126" t="s">
        <v>579</v>
      </c>
      <c r="D140" s="126" t="s">
        <v>144</v>
      </c>
      <c r="E140" s="127" t="s">
        <v>580</v>
      </c>
      <c r="F140" s="128" t="s">
        <v>581</v>
      </c>
      <c r="G140" s="129" t="s">
        <v>344</v>
      </c>
      <c r="H140" s="130">
        <v>7</v>
      </c>
      <c r="I140" s="131"/>
      <c r="J140" s="132">
        <f t="shared" si="10"/>
        <v>0</v>
      </c>
      <c r="K140" s="133"/>
      <c r="L140" s="32"/>
      <c r="M140" s="134" t="s">
        <v>19</v>
      </c>
      <c r="N140" s="135" t="s">
        <v>45</v>
      </c>
      <c r="P140" s="136">
        <f t="shared" si="11"/>
        <v>0</v>
      </c>
      <c r="Q140" s="136">
        <v>0</v>
      </c>
      <c r="R140" s="136">
        <f t="shared" si="12"/>
        <v>0</v>
      </c>
      <c r="S140" s="136">
        <v>0</v>
      </c>
      <c r="T140" s="137">
        <f t="shared" si="13"/>
        <v>0</v>
      </c>
      <c r="AR140" s="138" t="s">
        <v>95</v>
      </c>
      <c r="AT140" s="138" t="s">
        <v>144</v>
      </c>
      <c r="AU140" s="138" t="s">
        <v>82</v>
      </c>
      <c r="AY140" s="17" t="s">
        <v>141</v>
      </c>
      <c r="BE140" s="139">
        <f t="shared" si="14"/>
        <v>0</v>
      </c>
      <c r="BF140" s="139">
        <f t="shared" si="15"/>
        <v>0</v>
      </c>
      <c r="BG140" s="139">
        <f t="shared" si="16"/>
        <v>0</v>
      </c>
      <c r="BH140" s="139">
        <f t="shared" si="17"/>
        <v>0</v>
      </c>
      <c r="BI140" s="139">
        <f t="shared" si="18"/>
        <v>0</v>
      </c>
      <c r="BJ140" s="17" t="s">
        <v>82</v>
      </c>
      <c r="BK140" s="139">
        <f t="shared" si="19"/>
        <v>0</v>
      </c>
      <c r="BL140" s="17" t="s">
        <v>95</v>
      </c>
      <c r="BM140" s="138" t="s">
        <v>582</v>
      </c>
    </row>
    <row r="141" spans="2:65" s="1" customFormat="1" ht="16.5" customHeight="1">
      <c r="B141" s="32"/>
      <c r="C141" s="172" t="s">
        <v>583</v>
      </c>
      <c r="D141" s="172" t="s">
        <v>258</v>
      </c>
      <c r="E141" s="173" t="s">
        <v>584</v>
      </c>
      <c r="F141" s="174" t="s">
        <v>585</v>
      </c>
      <c r="G141" s="175" t="s">
        <v>344</v>
      </c>
      <c r="H141" s="176">
        <v>1</v>
      </c>
      <c r="I141" s="177"/>
      <c r="J141" s="178">
        <f t="shared" si="10"/>
        <v>0</v>
      </c>
      <c r="K141" s="179"/>
      <c r="L141" s="180"/>
      <c r="M141" s="181" t="s">
        <v>19</v>
      </c>
      <c r="N141" s="182" t="s">
        <v>45</v>
      </c>
      <c r="P141" s="136">
        <f t="shared" si="11"/>
        <v>0</v>
      </c>
      <c r="Q141" s="136">
        <v>1.2E-2</v>
      </c>
      <c r="R141" s="136">
        <f t="shared" si="12"/>
        <v>1.2E-2</v>
      </c>
      <c r="S141" s="136">
        <v>0</v>
      </c>
      <c r="T141" s="137">
        <f t="shared" si="13"/>
        <v>0</v>
      </c>
      <c r="AR141" s="138" t="s">
        <v>155</v>
      </c>
      <c r="AT141" s="138" t="s">
        <v>258</v>
      </c>
      <c r="AU141" s="138" t="s">
        <v>82</v>
      </c>
      <c r="AY141" s="17" t="s">
        <v>141</v>
      </c>
      <c r="BE141" s="139">
        <f t="shared" si="14"/>
        <v>0</v>
      </c>
      <c r="BF141" s="139">
        <f t="shared" si="15"/>
        <v>0</v>
      </c>
      <c r="BG141" s="139">
        <f t="shared" si="16"/>
        <v>0</v>
      </c>
      <c r="BH141" s="139">
        <f t="shared" si="17"/>
        <v>0</v>
      </c>
      <c r="BI141" s="139">
        <f t="shared" si="18"/>
        <v>0</v>
      </c>
      <c r="BJ141" s="17" t="s">
        <v>82</v>
      </c>
      <c r="BK141" s="139">
        <f t="shared" si="19"/>
        <v>0</v>
      </c>
      <c r="BL141" s="17" t="s">
        <v>95</v>
      </c>
      <c r="BM141" s="138" t="s">
        <v>586</v>
      </c>
    </row>
    <row r="142" spans="2:65" s="1" customFormat="1" ht="24.2" customHeight="1">
      <c r="B142" s="32"/>
      <c r="C142" s="126" t="s">
        <v>587</v>
      </c>
      <c r="D142" s="126" t="s">
        <v>144</v>
      </c>
      <c r="E142" s="127" t="s">
        <v>588</v>
      </c>
      <c r="F142" s="128" t="s">
        <v>589</v>
      </c>
      <c r="G142" s="129" t="s">
        <v>344</v>
      </c>
      <c r="H142" s="130">
        <v>1</v>
      </c>
      <c r="I142" s="131"/>
      <c r="J142" s="132">
        <f t="shared" si="10"/>
        <v>0</v>
      </c>
      <c r="K142" s="133"/>
      <c r="L142" s="32"/>
      <c r="M142" s="134" t="s">
        <v>19</v>
      </c>
      <c r="N142" s="135" t="s">
        <v>45</v>
      </c>
      <c r="P142" s="136">
        <f t="shared" si="11"/>
        <v>0</v>
      </c>
      <c r="Q142" s="136">
        <v>0</v>
      </c>
      <c r="R142" s="136">
        <f t="shared" si="12"/>
        <v>0</v>
      </c>
      <c r="S142" s="136">
        <v>0</v>
      </c>
      <c r="T142" s="137">
        <f t="shared" si="13"/>
        <v>0</v>
      </c>
      <c r="AR142" s="138" t="s">
        <v>95</v>
      </c>
      <c r="AT142" s="138" t="s">
        <v>144</v>
      </c>
      <c r="AU142" s="138" t="s">
        <v>82</v>
      </c>
      <c r="AY142" s="17" t="s">
        <v>141</v>
      </c>
      <c r="BE142" s="139">
        <f t="shared" si="14"/>
        <v>0</v>
      </c>
      <c r="BF142" s="139">
        <f t="shared" si="15"/>
        <v>0</v>
      </c>
      <c r="BG142" s="139">
        <f t="shared" si="16"/>
        <v>0</v>
      </c>
      <c r="BH142" s="139">
        <f t="shared" si="17"/>
        <v>0</v>
      </c>
      <c r="BI142" s="139">
        <f t="shared" si="18"/>
        <v>0</v>
      </c>
      <c r="BJ142" s="17" t="s">
        <v>82</v>
      </c>
      <c r="BK142" s="139">
        <f t="shared" si="19"/>
        <v>0</v>
      </c>
      <c r="BL142" s="17" t="s">
        <v>95</v>
      </c>
      <c r="BM142" s="138" t="s">
        <v>590</v>
      </c>
    </row>
    <row r="143" spans="2:65" s="1" customFormat="1" ht="16.5" customHeight="1">
      <c r="B143" s="32"/>
      <c r="C143" s="172" t="s">
        <v>591</v>
      </c>
      <c r="D143" s="172" t="s">
        <v>258</v>
      </c>
      <c r="E143" s="173" t="s">
        <v>592</v>
      </c>
      <c r="F143" s="174" t="s">
        <v>593</v>
      </c>
      <c r="G143" s="175" t="s">
        <v>344</v>
      </c>
      <c r="H143" s="176">
        <v>1</v>
      </c>
      <c r="I143" s="177"/>
      <c r="J143" s="178">
        <f t="shared" si="10"/>
        <v>0</v>
      </c>
      <c r="K143" s="179"/>
      <c r="L143" s="180"/>
      <c r="M143" s="181" t="s">
        <v>19</v>
      </c>
      <c r="N143" s="182" t="s">
        <v>45</v>
      </c>
      <c r="P143" s="136">
        <f t="shared" si="11"/>
        <v>0</v>
      </c>
      <c r="Q143" s="136">
        <v>0.01</v>
      </c>
      <c r="R143" s="136">
        <f t="shared" si="12"/>
        <v>0.01</v>
      </c>
      <c r="S143" s="136">
        <v>0</v>
      </c>
      <c r="T143" s="137">
        <f t="shared" si="13"/>
        <v>0</v>
      </c>
      <c r="AR143" s="138" t="s">
        <v>155</v>
      </c>
      <c r="AT143" s="138" t="s">
        <v>258</v>
      </c>
      <c r="AU143" s="138" t="s">
        <v>82</v>
      </c>
      <c r="AY143" s="17" t="s">
        <v>141</v>
      </c>
      <c r="BE143" s="139">
        <f t="shared" si="14"/>
        <v>0</v>
      </c>
      <c r="BF143" s="139">
        <f t="shared" si="15"/>
        <v>0</v>
      </c>
      <c r="BG143" s="139">
        <f t="shared" si="16"/>
        <v>0</v>
      </c>
      <c r="BH143" s="139">
        <f t="shared" si="17"/>
        <v>0</v>
      </c>
      <c r="BI143" s="139">
        <f t="shared" si="18"/>
        <v>0</v>
      </c>
      <c r="BJ143" s="17" t="s">
        <v>82</v>
      </c>
      <c r="BK143" s="139">
        <f t="shared" si="19"/>
        <v>0</v>
      </c>
      <c r="BL143" s="17" t="s">
        <v>95</v>
      </c>
      <c r="BM143" s="138" t="s">
        <v>594</v>
      </c>
    </row>
    <row r="144" spans="2:65" s="1" customFormat="1" ht="24.2" customHeight="1">
      <c r="B144" s="32"/>
      <c r="C144" s="126" t="s">
        <v>595</v>
      </c>
      <c r="D144" s="126" t="s">
        <v>144</v>
      </c>
      <c r="E144" s="127" t="s">
        <v>596</v>
      </c>
      <c r="F144" s="128" t="s">
        <v>597</v>
      </c>
      <c r="G144" s="129" t="s">
        <v>344</v>
      </c>
      <c r="H144" s="130">
        <v>22</v>
      </c>
      <c r="I144" s="131"/>
      <c r="J144" s="132">
        <f t="shared" si="10"/>
        <v>0</v>
      </c>
      <c r="K144" s="133"/>
      <c r="L144" s="32"/>
      <c r="M144" s="134" t="s">
        <v>19</v>
      </c>
      <c r="N144" s="135" t="s">
        <v>45</v>
      </c>
      <c r="P144" s="136">
        <f t="shared" si="11"/>
        <v>0</v>
      </c>
      <c r="Q144" s="136">
        <v>0</v>
      </c>
      <c r="R144" s="136">
        <f t="shared" si="12"/>
        <v>0</v>
      </c>
      <c r="S144" s="136">
        <v>0</v>
      </c>
      <c r="T144" s="137">
        <f t="shared" si="13"/>
        <v>0</v>
      </c>
      <c r="AR144" s="138" t="s">
        <v>95</v>
      </c>
      <c r="AT144" s="138" t="s">
        <v>144</v>
      </c>
      <c r="AU144" s="138" t="s">
        <v>82</v>
      </c>
      <c r="AY144" s="17" t="s">
        <v>141</v>
      </c>
      <c r="BE144" s="139">
        <f t="shared" si="14"/>
        <v>0</v>
      </c>
      <c r="BF144" s="139">
        <f t="shared" si="15"/>
        <v>0</v>
      </c>
      <c r="BG144" s="139">
        <f t="shared" si="16"/>
        <v>0</v>
      </c>
      <c r="BH144" s="139">
        <f t="shared" si="17"/>
        <v>0</v>
      </c>
      <c r="BI144" s="139">
        <f t="shared" si="18"/>
        <v>0</v>
      </c>
      <c r="BJ144" s="17" t="s">
        <v>82</v>
      </c>
      <c r="BK144" s="139">
        <f t="shared" si="19"/>
        <v>0</v>
      </c>
      <c r="BL144" s="17" t="s">
        <v>95</v>
      </c>
      <c r="BM144" s="138" t="s">
        <v>598</v>
      </c>
    </row>
    <row r="145" spans="2:65" s="1" customFormat="1" ht="16.5" customHeight="1">
      <c r="B145" s="32"/>
      <c r="C145" s="172" t="s">
        <v>599</v>
      </c>
      <c r="D145" s="172" t="s">
        <v>258</v>
      </c>
      <c r="E145" s="173" t="s">
        <v>600</v>
      </c>
      <c r="F145" s="174" t="s">
        <v>601</v>
      </c>
      <c r="G145" s="175" t="s">
        <v>344</v>
      </c>
      <c r="H145" s="176">
        <v>22</v>
      </c>
      <c r="I145" s="177"/>
      <c r="J145" s="178">
        <f t="shared" si="10"/>
        <v>0</v>
      </c>
      <c r="K145" s="179"/>
      <c r="L145" s="180"/>
      <c r="M145" s="181" t="s">
        <v>19</v>
      </c>
      <c r="N145" s="182" t="s">
        <v>45</v>
      </c>
      <c r="P145" s="136">
        <f t="shared" si="11"/>
        <v>0</v>
      </c>
      <c r="Q145" s="136">
        <v>1E-4</v>
      </c>
      <c r="R145" s="136">
        <f t="shared" si="12"/>
        <v>2.2000000000000001E-3</v>
      </c>
      <c r="S145" s="136">
        <v>0</v>
      </c>
      <c r="T145" s="137">
        <f t="shared" si="13"/>
        <v>0</v>
      </c>
      <c r="AR145" s="138" t="s">
        <v>155</v>
      </c>
      <c r="AT145" s="138" t="s">
        <v>258</v>
      </c>
      <c r="AU145" s="138" t="s">
        <v>82</v>
      </c>
      <c r="AY145" s="17" t="s">
        <v>141</v>
      </c>
      <c r="BE145" s="139">
        <f t="shared" si="14"/>
        <v>0</v>
      </c>
      <c r="BF145" s="139">
        <f t="shared" si="15"/>
        <v>0</v>
      </c>
      <c r="BG145" s="139">
        <f t="shared" si="16"/>
        <v>0</v>
      </c>
      <c r="BH145" s="139">
        <f t="shared" si="17"/>
        <v>0</v>
      </c>
      <c r="BI145" s="139">
        <f t="shared" si="18"/>
        <v>0</v>
      </c>
      <c r="BJ145" s="17" t="s">
        <v>82</v>
      </c>
      <c r="BK145" s="139">
        <f t="shared" si="19"/>
        <v>0</v>
      </c>
      <c r="BL145" s="17" t="s">
        <v>95</v>
      </c>
      <c r="BM145" s="138" t="s">
        <v>602</v>
      </c>
    </row>
    <row r="146" spans="2:65" s="1" customFormat="1" ht="24.2" customHeight="1">
      <c r="B146" s="32"/>
      <c r="C146" s="126" t="s">
        <v>603</v>
      </c>
      <c r="D146" s="126" t="s">
        <v>144</v>
      </c>
      <c r="E146" s="127" t="s">
        <v>604</v>
      </c>
      <c r="F146" s="128" t="s">
        <v>605</v>
      </c>
      <c r="G146" s="129" t="s">
        <v>344</v>
      </c>
      <c r="H146" s="130">
        <v>5</v>
      </c>
      <c r="I146" s="131"/>
      <c r="J146" s="132">
        <f t="shared" si="10"/>
        <v>0</v>
      </c>
      <c r="K146" s="133"/>
      <c r="L146" s="32"/>
      <c r="M146" s="134" t="s">
        <v>19</v>
      </c>
      <c r="N146" s="135" t="s">
        <v>45</v>
      </c>
      <c r="P146" s="136">
        <f t="shared" si="11"/>
        <v>0</v>
      </c>
      <c r="Q146" s="136">
        <v>0</v>
      </c>
      <c r="R146" s="136">
        <f t="shared" si="12"/>
        <v>0</v>
      </c>
      <c r="S146" s="136">
        <v>0</v>
      </c>
      <c r="T146" s="137">
        <f t="shared" si="13"/>
        <v>0</v>
      </c>
      <c r="AR146" s="138" t="s">
        <v>95</v>
      </c>
      <c r="AT146" s="138" t="s">
        <v>144</v>
      </c>
      <c r="AU146" s="138" t="s">
        <v>82</v>
      </c>
      <c r="AY146" s="17" t="s">
        <v>141</v>
      </c>
      <c r="BE146" s="139">
        <f t="shared" si="14"/>
        <v>0</v>
      </c>
      <c r="BF146" s="139">
        <f t="shared" si="15"/>
        <v>0</v>
      </c>
      <c r="BG146" s="139">
        <f t="shared" si="16"/>
        <v>0</v>
      </c>
      <c r="BH146" s="139">
        <f t="shared" si="17"/>
        <v>0</v>
      </c>
      <c r="BI146" s="139">
        <f t="shared" si="18"/>
        <v>0</v>
      </c>
      <c r="BJ146" s="17" t="s">
        <v>82</v>
      </c>
      <c r="BK146" s="139">
        <f t="shared" si="19"/>
        <v>0</v>
      </c>
      <c r="BL146" s="17" t="s">
        <v>95</v>
      </c>
      <c r="BM146" s="138" t="s">
        <v>606</v>
      </c>
    </row>
    <row r="147" spans="2:65" s="1" customFormat="1" ht="21.75" customHeight="1">
      <c r="B147" s="32"/>
      <c r="C147" s="172" t="s">
        <v>607</v>
      </c>
      <c r="D147" s="172" t="s">
        <v>258</v>
      </c>
      <c r="E147" s="173" t="s">
        <v>608</v>
      </c>
      <c r="F147" s="174" t="s">
        <v>609</v>
      </c>
      <c r="G147" s="175" t="s">
        <v>344</v>
      </c>
      <c r="H147" s="176">
        <v>5</v>
      </c>
      <c r="I147" s="177"/>
      <c r="J147" s="178">
        <f t="shared" si="10"/>
        <v>0</v>
      </c>
      <c r="K147" s="179"/>
      <c r="L147" s="180"/>
      <c r="M147" s="181" t="s">
        <v>19</v>
      </c>
      <c r="N147" s="182" t="s">
        <v>45</v>
      </c>
      <c r="P147" s="136">
        <f t="shared" si="11"/>
        <v>0</v>
      </c>
      <c r="Q147" s="136">
        <v>1E-4</v>
      </c>
      <c r="R147" s="136">
        <f t="shared" si="12"/>
        <v>5.0000000000000001E-4</v>
      </c>
      <c r="S147" s="136">
        <v>0</v>
      </c>
      <c r="T147" s="137">
        <f t="shared" si="13"/>
        <v>0</v>
      </c>
      <c r="AR147" s="138" t="s">
        <v>155</v>
      </c>
      <c r="AT147" s="138" t="s">
        <v>258</v>
      </c>
      <c r="AU147" s="138" t="s">
        <v>82</v>
      </c>
      <c r="AY147" s="17" t="s">
        <v>141</v>
      </c>
      <c r="BE147" s="139">
        <f t="shared" si="14"/>
        <v>0</v>
      </c>
      <c r="BF147" s="139">
        <f t="shared" si="15"/>
        <v>0</v>
      </c>
      <c r="BG147" s="139">
        <f t="shared" si="16"/>
        <v>0</v>
      </c>
      <c r="BH147" s="139">
        <f t="shared" si="17"/>
        <v>0</v>
      </c>
      <c r="BI147" s="139">
        <f t="shared" si="18"/>
        <v>0</v>
      </c>
      <c r="BJ147" s="17" t="s">
        <v>82</v>
      </c>
      <c r="BK147" s="139">
        <f t="shared" si="19"/>
        <v>0</v>
      </c>
      <c r="BL147" s="17" t="s">
        <v>95</v>
      </c>
      <c r="BM147" s="138" t="s">
        <v>610</v>
      </c>
    </row>
    <row r="148" spans="2:65" s="1" customFormat="1" ht="24.2" customHeight="1">
      <c r="B148" s="32"/>
      <c r="C148" s="126" t="s">
        <v>611</v>
      </c>
      <c r="D148" s="126" t="s">
        <v>144</v>
      </c>
      <c r="E148" s="127" t="s">
        <v>612</v>
      </c>
      <c r="F148" s="128" t="s">
        <v>613</v>
      </c>
      <c r="G148" s="129" t="s">
        <v>344</v>
      </c>
      <c r="H148" s="130">
        <v>12</v>
      </c>
      <c r="I148" s="131"/>
      <c r="J148" s="132">
        <f t="shared" si="10"/>
        <v>0</v>
      </c>
      <c r="K148" s="133"/>
      <c r="L148" s="32"/>
      <c r="M148" s="134" t="s">
        <v>19</v>
      </c>
      <c r="N148" s="135" t="s">
        <v>45</v>
      </c>
      <c r="P148" s="136">
        <f t="shared" si="11"/>
        <v>0</v>
      </c>
      <c r="Q148" s="136">
        <v>0</v>
      </c>
      <c r="R148" s="136">
        <f t="shared" si="12"/>
        <v>0</v>
      </c>
      <c r="S148" s="136">
        <v>0</v>
      </c>
      <c r="T148" s="137">
        <f t="shared" si="13"/>
        <v>0</v>
      </c>
      <c r="AR148" s="138" t="s">
        <v>95</v>
      </c>
      <c r="AT148" s="138" t="s">
        <v>144</v>
      </c>
      <c r="AU148" s="138" t="s">
        <v>82</v>
      </c>
      <c r="AY148" s="17" t="s">
        <v>141</v>
      </c>
      <c r="BE148" s="139">
        <f t="shared" si="14"/>
        <v>0</v>
      </c>
      <c r="BF148" s="139">
        <f t="shared" si="15"/>
        <v>0</v>
      </c>
      <c r="BG148" s="139">
        <f t="shared" si="16"/>
        <v>0</v>
      </c>
      <c r="BH148" s="139">
        <f t="shared" si="17"/>
        <v>0</v>
      </c>
      <c r="BI148" s="139">
        <f t="shared" si="18"/>
        <v>0</v>
      </c>
      <c r="BJ148" s="17" t="s">
        <v>82</v>
      </c>
      <c r="BK148" s="139">
        <f t="shared" si="19"/>
        <v>0</v>
      </c>
      <c r="BL148" s="17" t="s">
        <v>95</v>
      </c>
      <c r="BM148" s="138" t="s">
        <v>614</v>
      </c>
    </row>
    <row r="149" spans="2:65" s="1" customFormat="1" ht="16.5" customHeight="1">
      <c r="B149" s="32"/>
      <c r="C149" s="172" t="s">
        <v>615</v>
      </c>
      <c r="D149" s="172" t="s">
        <v>258</v>
      </c>
      <c r="E149" s="173" t="s">
        <v>616</v>
      </c>
      <c r="F149" s="174" t="s">
        <v>617</v>
      </c>
      <c r="G149" s="175" t="s">
        <v>344</v>
      </c>
      <c r="H149" s="176">
        <v>12</v>
      </c>
      <c r="I149" s="177"/>
      <c r="J149" s="178">
        <f t="shared" si="10"/>
        <v>0</v>
      </c>
      <c r="K149" s="179"/>
      <c r="L149" s="180"/>
      <c r="M149" s="181" t="s">
        <v>19</v>
      </c>
      <c r="N149" s="182" t="s">
        <v>45</v>
      </c>
      <c r="P149" s="136">
        <f t="shared" si="11"/>
        <v>0</v>
      </c>
      <c r="Q149" s="136">
        <v>6.9999999999999994E-5</v>
      </c>
      <c r="R149" s="136">
        <f t="shared" si="12"/>
        <v>8.3999999999999993E-4</v>
      </c>
      <c r="S149" s="136">
        <v>0</v>
      </c>
      <c r="T149" s="137">
        <f t="shared" si="13"/>
        <v>0</v>
      </c>
      <c r="AR149" s="138" t="s">
        <v>155</v>
      </c>
      <c r="AT149" s="138" t="s">
        <v>258</v>
      </c>
      <c r="AU149" s="138" t="s">
        <v>82</v>
      </c>
      <c r="AY149" s="17" t="s">
        <v>141</v>
      </c>
      <c r="BE149" s="139">
        <f t="shared" si="14"/>
        <v>0</v>
      </c>
      <c r="BF149" s="139">
        <f t="shared" si="15"/>
        <v>0</v>
      </c>
      <c r="BG149" s="139">
        <f t="shared" si="16"/>
        <v>0</v>
      </c>
      <c r="BH149" s="139">
        <f t="shared" si="17"/>
        <v>0</v>
      </c>
      <c r="BI149" s="139">
        <f t="shared" si="18"/>
        <v>0</v>
      </c>
      <c r="BJ149" s="17" t="s">
        <v>82</v>
      </c>
      <c r="BK149" s="139">
        <f t="shared" si="19"/>
        <v>0</v>
      </c>
      <c r="BL149" s="17" t="s">
        <v>95</v>
      </c>
      <c r="BM149" s="138" t="s">
        <v>618</v>
      </c>
    </row>
    <row r="150" spans="2:65" s="1" customFormat="1" ht="24.2" customHeight="1">
      <c r="B150" s="32"/>
      <c r="C150" s="126" t="s">
        <v>619</v>
      </c>
      <c r="D150" s="126" t="s">
        <v>144</v>
      </c>
      <c r="E150" s="127" t="s">
        <v>620</v>
      </c>
      <c r="F150" s="128" t="s">
        <v>621</v>
      </c>
      <c r="G150" s="129" t="s">
        <v>344</v>
      </c>
      <c r="H150" s="130">
        <v>7</v>
      </c>
      <c r="I150" s="131"/>
      <c r="J150" s="132">
        <f t="shared" si="10"/>
        <v>0</v>
      </c>
      <c r="K150" s="133"/>
      <c r="L150" s="32"/>
      <c r="M150" s="134" t="s">
        <v>19</v>
      </c>
      <c r="N150" s="135" t="s">
        <v>45</v>
      </c>
      <c r="P150" s="136">
        <f t="shared" si="11"/>
        <v>0</v>
      </c>
      <c r="Q150" s="136">
        <v>0</v>
      </c>
      <c r="R150" s="136">
        <f t="shared" si="12"/>
        <v>0</v>
      </c>
      <c r="S150" s="136">
        <v>0</v>
      </c>
      <c r="T150" s="137">
        <f t="shared" si="13"/>
        <v>0</v>
      </c>
      <c r="AR150" s="138" t="s">
        <v>95</v>
      </c>
      <c r="AT150" s="138" t="s">
        <v>144</v>
      </c>
      <c r="AU150" s="138" t="s">
        <v>82</v>
      </c>
      <c r="AY150" s="17" t="s">
        <v>141</v>
      </c>
      <c r="BE150" s="139">
        <f t="shared" si="14"/>
        <v>0</v>
      </c>
      <c r="BF150" s="139">
        <f t="shared" si="15"/>
        <v>0</v>
      </c>
      <c r="BG150" s="139">
        <f t="shared" si="16"/>
        <v>0</v>
      </c>
      <c r="BH150" s="139">
        <f t="shared" si="17"/>
        <v>0</v>
      </c>
      <c r="BI150" s="139">
        <f t="shared" si="18"/>
        <v>0</v>
      </c>
      <c r="BJ150" s="17" t="s">
        <v>82</v>
      </c>
      <c r="BK150" s="139">
        <f t="shared" si="19"/>
        <v>0</v>
      </c>
      <c r="BL150" s="17" t="s">
        <v>95</v>
      </c>
      <c r="BM150" s="138" t="s">
        <v>622</v>
      </c>
    </row>
    <row r="151" spans="2:65" s="1" customFormat="1" ht="16.5" customHeight="1">
      <c r="B151" s="32"/>
      <c r="C151" s="172" t="s">
        <v>623</v>
      </c>
      <c r="D151" s="172" t="s">
        <v>258</v>
      </c>
      <c r="E151" s="173" t="s">
        <v>624</v>
      </c>
      <c r="F151" s="174" t="s">
        <v>625</v>
      </c>
      <c r="G151" s="175" t="s">
        <v>344</v>
      </c>
      <c r="H151" s="176">
        <v>7</v>
      </c>
      <c r="I151" s="177"/>
      <c r="J151" s="178">
        <f t="shared" si="10"/>
        <v>0</v>
      </c>
      <c r="K151" s="179"/>
      <c r="L151" s="180"/>
      <c r="M151" s="181" t="s">
        <v>19</v>
      </c>
      <c r="N151" s="182" t="s">
        <v>45</v>
      </c>
      <c r="P151" s="136">
        <f t="shared" si="11"/>
        <v>0</v>
      </c>
      <c r="Q151" s="136">
        <v>1E-4</v>
      </c>
      <c r="R151" s="136">
        <f t="shared" si="12"/>
        <v>6.9999999999999999E-4</v>
      </c>
      <c r="S151" s="136">
        <v>0</v>
      </c>
      <c r="T151" s="137">
        <f t="shared" si="13"/>
        <v>0</v>
      </c>
      <c r="AR151" s="138" t="s">
        <v>155</v>
      </c>
      <c r="AT151" s="138" t="s">
        <v>258</v>
      </c>
      <c r="AU151" s="138" t="s">
        <v>82</v>
      </c>
      <c r="AY151" s="17" t="s">
        <v>141</v>
      </c>
      <c r="BE151" s="139">
        <f t="shared" si="14"/>
        <v>0</v>
      </c>
      <c r="BF151" s="139">
        <f t="shared" si="15"/>
        <v>0</v>
      </c>
      <c r="BG151" s="139">
        <f t="shared" si="16"/>
        <v>0</v>
      </c>
      <c r="BH151" s="139">
        <f t="shared" si="17"/>
        <v>0</v>
      </c>
      <c r="BI151" s="139">
        <f t="shared" si="18"/>
        <v>0</v>
      </c>
      <c r="BJ151" s="17" t="s">
        <v>82</v>
      </c>
      <c r="BK151" s="139">
        <f t="shared" si="19"/>
        <v>0</v>
      </c>
      <c r="BL151" s="17" t="s">
        <v>95</v>
      </c>
      <c r="BM151" s="138" t="s">
        <v>626</v>
      </c>
    </row>
    <row r="152" spans="2:65" s="1" customFormat="1" ht="24.2" customHeight="1">
      <c r="B152" s="32"/>
      <c r="C152" s="126" t="s">
        <v>627</v>
      </c>
      <c r="D152" s="126" t="s">
        <v>144</v>
      </c>
      <c r="E152" s="127" t="s">
        <v>628</v>
      </c>
      <c r="F152" s="128" t="s">
        <v>629</v>
      </c>
      <c r="G152" s="129" t="s">
        <v>344</v>
      </c>
      <c r="H152" s="130">
        <v>22</v>
      </c>
      <c r="I152" s="131"/>
      <c r="J152" s="132">
        <f t="shared" si="10"/>
        <v>0</v>
      </c>
      <c r="K152" s="133"/>
      <c r="L152" s="32"/>
      <c r="M152" s="134" t="s">
        <v>19</v>
      </c>
      <c r="N152" s="135" t="s">
        <v>45</v>
      </c>
      <c r="P152" s="136">
        <f t="shared" si="11"/>
        <v>0</v>
      </c>
      <c r="Q152" s="136">
        <v>0</v>
      </c>
      <c r="R152" s="136">
        <f t="shared" si="12"/>
        <v>0</v>
      </c>
      <c r="S152" s="136">
        <v>0</v>
      </c>
      <c r="T152" s="137">
        <f t="shared" si="13"/>
        <v>0</v>
      </c>
      <c r="AR152" s="138" t="s">
        <v>95</v>
      </c>
      <c r="AT152" s="138" t="s">
        <v>144</v>
      </c>
      <c r="AU152" s="138" t="s">
        <v>82</v>
      </c>
      <c r="AY152" s="17" t="s">
        <v>141</v>
      </c>
      <c r="BE152" s="139">
        <f t="shared" si="14"/>
        <v>0</v>
      </c>
      <c r="BF152" s="139">
        <f t="shared" si="15"/>
        <v>0</v>
      </c>
      <c r="BG152" s="139">
        <f t="shared" si="16"/>
        <v>0</v>
      </c>
      <c r="BH152" s="139">
        <f t="shared" si="17"/>
        <v>0</v>
      </c>
      <c r="BI152" s="139">
        <f t="shared" si="18"/>
        <v>0</v>
      </c>
      <c r="BJ152" s="17" t="s">
        <v>82</v>
      </c>
      <c r="BK152" s="139">
        <f t="shared" si="19"/>
        <v>0</v>
      </c>
      <c r="BL152" s="17" t="s">
        <v>95</v>
      </c>
      <c r="BM152" s="138" t="s">
        <v>630</v>
      </c>
    </row>
    <row r="153" spans="2:65" s="1" customFormat="1" ht="16.5" customHeight="1">
      <c r="B153" s="32"/>
      <c r="C153" s="172" t="s">
        <v>631</v>
      </c>
      <c r="D153" s="172" t="s">
        <v>258</v>
      </c>
      <c r="E153" s="173" t="s">
        <v>632</v>
      </c>
      <c r="F153" s="174" t="s">
        <v>633</v>
      </c>
      <c r="G153" s="175" t="s">
        <v>344</v>
      </c>
      <c r="H153" s="176">
        <v>22</v>
      </c>
      <c r="I153" s="177"/>
      <c r="J153" s="178">
        <f t="shared" si="10"/>
        <v>0</v>
      </c>
      <c r="K153" s="179"/>
      <c r="L153" s="180"/>
      <c r="M153" s="181" t="s">
        <v>19</v>
      </c>
      <c r="N153" s="182" t="s">
        <v>45</v>
      </c>
      <c r="P153" s="136">
        <f t="shared" si="11"/>
        <v>0</v>
      </c>
      <c r="Q153" s="136">
        <v>1E-4</v>
      </c>
      <c r="R153" s="136">
        <f t="shared" si="12"/>
        <v>2.2000000000000001E-3</v>
      </c>
      <c r="S153" s="136">
        <v>0</v>
      </c>
      <c r="T153" s="137">
        <f t="shared" si="13"/>
        <v>0</v>
      </c>
      <c r="AR153" s="138" t="s">
        <v>155</v>
      </c>
      <c r="AT153" s="138" t="s">
        <v>258</v>
      </c>
      <c r="AU153" s="138" t="s">
        <v>82</v>
      </c>
      <c r="AY153" s="17" t="s">
        <v>141</v>
      </c>
      <c r="BE153" s="139">
        <f t="shared" si="14"/>
        <v>0</v>
      </c>
      <c r="BF153" s="139">
        <f t="shared" si="15"/>
        <v>0</v>
      </c>
      <c r="BG153" s="139">
        <f t="shared" si="16"/>
        <v>0</v>
      </c>
      <c r="BH153" s="139">
        <f t="shared" si="17"/>
        <v>0</v>
      </c>
      <c r="BI153" s="139">
        <f t="shared" si="18"/>
        <v>0</v>
      </c>
      <c r="BJ153" s="17" t="s">
        <v>82</v>
      </c>
      <c r="BK153" s="139">
        <f t="shared" si="19"/>
        <v>0</v>
      </c>
      <c r="BL153" s="17" t="s">
        <v>95</v>
      </c>
      <c r="BM153" s="138" t="s">
        <v>634</v>
      </c>
    </row>
    <row r="154" spans="2:65" s="1" customFormat="1" ht="24.2" customHeight="1">
      <c r="B154" s="32"/>
      <c r="C154" s="126" t="s">
        <v>635</v>
      </c>
      <c r="D154" s="126" t="s">
        <v>144</v>
      </c>
      <c r="E154" s="127" t="s">
        <v>636</v>
      </c>
      <c r="F154" s="128" t="s">
        <v>637</v>
      </c>
      <c r="G154" s="129" t="s">
        <v>344</v>
      </c>
      <c r="H154" s="130">
        <v>2</v>
      </c>
      <c r="I154" s="131"/>
      <c r="J154" s="132">
        <f t="shared" si="10"/>
        <v>0</v>
      </c>
      <c r="K154" s="133"/>
      <c r="L154" s="32"/>
      <c r="M154" s="134" t="s">
        <v>19</v>
      </c>
      <c r="N154" s="135" t="s">
        <v>45</v>
      </c>
      <c r="P154" s="136">
        <f t="shared" si="11"/>
        <v>0</v>
      </c>
      <c r="Q154" s="136">
        <v>0</v>
      </c>
      <c r="R154" s="136">
        <f t="shared" si="12"/>
        <v>0</v>
      </c>
      <c r="S154" s="136">
        <v>0</v>
      </c>
      <c r="T154" s="137">
        <f t="shared" si="13"/>
        <v>0</v>
      </c>
      <c r="AR154" s="138" t="s">
        <v>95</v>
      </c>
      <c r="AT154" s="138" t="s">
        <v>144</v>
      </c>
      <c r="AU154" s="138" t="s">
        <v>82</v>
      </c>
      <c r="AY154" s="17" t="s">
        <v>141</v>
      </c>
      <c r="BE154" s="139">
        <f t="shared" si="14"/>
        <v>0</v>
      </c>
      <c r="BF154" s="139">
        <f t="shared" si="15"/>
        <v>0</v>
      </c>
      <c r="BG154" s="139">
        <f t="shared" si="16"/>
        <v>0</v>
      </c>
      <c r="BH154" s="139">
        <f t="shared" si="17"/>
        <v>0</v>
      </c>
      <c r="BI154" s="139">
        <f t="shared" si="18"/>
        <v>0</v>
      </c>
      <c r="BJ154" s="17" t="s">
        <v>82</v>
      </c>
      <c r="BK154" s="139">
        <f t="shared" si="19"/>
        <v>0</v>
      </c>
      <c r="BL154" s="17" t="s">
        <v>95</v>
      </c>
      <c r="BM154" s="138" t="s">
        <v>638</v>
      </c>
    </row>
    <row r="155" spans="2:65" s="1" customFormat="1" ht="16.5" customHeight="1">
      <c r="B155" s="32"/>
      <c r="C155" s="172" t="s">
        <v>639</v>
      </c>
      <c r="D155" s="172" t="s">
        <v>258</v>
      </c>
      <c r="E155" s="173" t="s">
        <v>640</v>
      </c>
      <c r="F155" s="174" t="s">
        <v>641</v>
      </c>
      <c r="G155" s="175" t="s">
        <v>344</v>
      </c>
      <c r="H155" s="176">
        <v>2</v>
      </c>
      <c r="I155" s="177"/>
      <c r="J155" s="178">
        <f t="shared" si="10"/>
        <v>0</v>
      </c>
      <c r="K155" s="179"/>
      <c r="L155" s="180"/>
      <c r="M155" s="181" t="s">
        <v>19</v>
      </c>
      <c r="N155" s="182" t="s">
        <v>45</v>
      </c>
      <c r="P155" s="136">
        <f t="shared" si="11"/>
        <v>0</v>
      </c>
      <c r="Q155" s="136">
        <v>5.0000000000000002E-5</v>
      </c>
      <c r="R155" s="136">
        <f t="shared" si="12"/>
        <v>1E-4</v>
      </c>
      <c r="S155" s="136">
        <v>0</v>
      </c>
      <c r="T155" s="137">
        <f t="shared" si="13"/>
        <v>0</v>
      </c>
      <c r="AR155" s="138" t="s">
        <v>155</v>
      </c>
      <c r="AT155" s="138" t="s">
        <v>258</v>
      </c>
      <c r="AU155" s="138" t="s">
        <v>82</v>
      </c>
      <c r="AY155" s="17" t="s">
        <v>141</v>
      </c>
      <c r="BE155" s="139">
        <f t="shared" si="14"/>
        <v>0</v>
      </c>
      <c r="BF155" s="139">
        <f t="shared" si="15"/>
        <v>0</v>
      </c>
      <c r="BG155" s="139">
        <f t="shared" si="16"/>
        <v>0</v>
      </c>
      <c r="BH155" s="139">
        <f t="shared" si="17"/>
        <v>0</v>
      </c>
      <c r="BI155" s="139">
        <f t="shared" si="18"/>
        <v>0</v>
      </c>
      <c r="BJ155" s="17" t="s">
        <v>82</v>
      </c>
      <c r="BK155" s="139">
        <f t="shared" si="19"/>
        <v>0</v>
      </c>
      <c r="BL155" s="17" t="s">
        <v>95</v>
      </c>
      <c r="BM155" s="138" t="s">
        <v>642</v>
      </c>
    </row>
    <row r="156" spans="2:65" s="1" customFormat="1" ht="24.2" customHeight="1">
      <c r="B156" s="32"/>
      <c r="C156" s="126" t="s">
        <v>643</v>
      </c>
      <c r="D156" s="126" t="s">
        <v>144</v>
      </c>
      <c r="E156" s="127" t="s">
        <v>644</v>
      </c>
      <c r="F156" s="128" t="s">
        <v>645</v>
      </c>
      <c r="G156" s="129" t="s">
        <v>344</v>
      </c>
      <c r="H156" s="130">
        <v>4</v>
      </c>
      <c r="I156" s="131"/>
      <c r="J156" s="132">
        <f t="shared" si="10"/>
        <v>0</v>
      </c>
      <c r="K156" s="133"/>
      <c r="L156" s="32"/>
      <c r="M156" s="134" t="s">
        <v>19</v>
      </c>
      <c r="N156" s="135" t="s">
        <v>45</v>
      </c>
      <c r="P156" s="136">
        <f t="shared" si="11"/>
        <v>0</v>
      </c>
      <c r="Q156" s="136">
        <v>0</v>
      </c>
      <c r="R156" s="136">
        <f t="shared" si="12"/>
        <v>0</v>
      </c>
      <c r="S156" s="136">
        <v>0</v>
      </c>
      <c r="T156" s="137">
        <f t="shared" si="13"/>
        <v>0</v>
      </c>
      <c r="AR156" s="138" t="s">
        <v>95</v>
      </c>
      <c r="AT156" s="138" t="s">
        <v>144</v>
      </c>
      <c r="AU156" s="138" t="s">
        <v>82</v>
      </c>
      <c r="AY156" s="17" t="s">
        <v>141</v>
      </c>
      <c r="BE156" s="139">
        <f t="shared" si="14"/>
        <v>0</v>
      </c>
      <c r="BF156" s="139">
        <f t="shared" si="15"/>
        <v>0</v>
      </c>
      <c r="BG156" s="139">
        <f t="shared" si="16"/>
        <v>0</v>
      </c>
      <c r="BH156" s="139">
        <f t="shared" si="17"/>
        <v>0</v>
      </c>
      <c r="BI156" s="139">
        <f t="shared" si="18"/>
        <v>0</v>
      </c>
      <c r="BJ156" s="17" t="s">
        <v>82</v>
      </c>
      <c r="BK156" s="139">
        <f t="shared" si="19"/>
        <v>0</v>
      </c>
      <c r="BL156" s="17" t="s">
        <v>95</v>
      </c>
      <c r="BM156" s="138" t="s">
        <v>646</v>
      </c>
    </row>
    <row r="157" spans="2:65" s="1" customFormat="1" ht="16.5" customHeight="1">
      <c r="B157" s="32"/>
      <c r="C157" s="172" t="s">
        <v>647</v>
      </c>
      <c r="D157" s="172" t="s">
        <v>258</v>
      </c>
      <c r="E157" s="173" t="s">
        <v>648</v>
      </c>
      <c r="F157" s="174" t="s">
        <v>649</v>
      </c>
      <c r="G157" s="175" t="s">
        <v>344</v>
      </c>
      <c r="H157" s="176">
        <v>4</v>
      </c>
      <c r="I157" s="177"/>
      <c r="J157" s="178">
        <f t="shared" ref="J157:J188" si="20">ROUND(I157*H157,2)</f>
        <v>0</v>
      </c>
      <c r="K157" s="179"/>
      <c r="L157" s="180"/>
      <c r="M157" s="181" t="s">
        <v>19</v>
      </c>
      <c r="N157" s="182" t="s">
        <v>45</v>
      </c>
      <c r="P157" s="136">
        <f t="shared" ref="P157:P188" si="21">O157*H157</f>
        <v>0</v>
      </c>
      <c r="Q157" s="136">
        <v>1E-4</v>
      </c>
      <c r="R157" s="136">
        <f t="shared" ref="R157:R188" si="22">Q157*H157</f>
        <v>4.0000000000000002E-4</v>
      </c>
      <c r="S157" s="136">
        <v>0</v>
      </c>
      <c r="T157" s="137">
        <f t="shared" ref="T157:T188" si="23">S157*H157</f>
        <v>0</v>
      </c>
      <c r="AR157" s="138" t="s">
        <v>155</v>
      </c>
      <c r="AT157" s="138" t="s">
        <v>258</v>
      </c>
      <c r="AU157" s="138" t="s">
        <v>82</v>
      </c>
      <c r="AY157" s="17" t="s">
        <v>141</v>
      </c>
      <c r="BE157" s="139">
        <f t="shared" ref="BE157:BE178" si="24">IF(N157="základní",J157,0)</f>
        <v>0</v>
      </c>
      <c r="BF157" s="139">
        <f t="shared" ref="BF157:BF178" si="25">IF(N157="snížená",J157,0)</f>
        <v>0</v>
      </c>
      <c r="BG157" s="139">
        <f t="shared" ref="BG157:BG178" si="26">IF(N157="zákl. přenesená",J157,0)</f>
        <v>0</v>
      </c>
      <c r="BH157" s="139">
        <f t="shared" ref="BH157:BH178" si="27">IF(N157="sníž. přenesená",J157,0)</f>
        <v>0</v>
      </c>
      <c r="BI157" s="139">
        <f t="shared" ref="BI157:BI178" si="28">IF(N157="nulová",J157,0)</f>
        <v>0</v>
      </c>
      <c r="BJ157" s="17" t="s">
        <v>82</v>
      </c>
      <c r="BK157" s="139">
        <f t="shared" ref="BK157:BK178" si="29">ROUND(I157*H157,2)</f>
        <v>0</v>
      </c>
      <c r="BL157" s="17" t="s">
        <v>95</v>
      </c>
      <c r="BM157" s="138" t="s">
        <v>650</v>
      </c>
    </row>
    <row r="158" spans="2:65" s="1" customFormat="1" ht="24.2" customHeight="1">
      <c r="B158" s="32"/>
      <c r="C158" s="126" t="s">
        <v>651</v>
      </c>
      <c r="D158" s="126" t="s">
        <v>144</v>
      </c>
      <c r="E158" s="127" t="s">
        <v>652</v>
      </c>
      <c r="F158" s="128" t="s">
        <v>653</v>
      </c>
      <c r="G158" s="129" t="s">
        <v>344</v>
      </c>
      <c r="H158" s="130">
        <v>1</v>
      </c>
      <c r="I158" s="131"/>
      <c r="J158" s="132">
        <f t="shared" si="20"/>
        <v>0</v>
      </c>
      <c r="K158" s="133"/>
      <c r="L158" s="32"/>
      <c r="M158" s="134" t="s">
        <v>19</v>
      </c>
      <c r="N158" s="135" t="s">
        <v>45</v>
      </c>
      <c r="P158" s="136">
        <f t="shared" si="21"/>
        <v>0</v>
      </c>
      <c r="Q158" s="136">
        <v>0</v>
      </c>
      <c r="R158" s="136">
        <f t="shared" si="22"/>
        <v>0</v>
      </c>
      <c r="S158" s="136">
        <v>0</v>
      </c>
      <c r="T158" s="137">
        <f t="shared" si="23"/>
        <v>0</v>
      </c>
      <c r="AR158" s="138" t="s">
        <v>95</v>
      </c>
      <c r="AT158" s="138" t="s">
        <v>144</v>
      </c>
      <c r="AU158" s="138" t="s">
        <v>82</v>
      </c>
      <c r="AY158" s="17" t="s">
        <v>141</v>
      </c>
      <c r="BE158" s="139">
        <f t="shared" si="24"/>
        <v>0</v>
      </c>
      <c r="BF158" s="139">
        <f t="shared" si="25"/>
        <v>0</v>
      </c>
      <c r="BG158" s="139">
        <f t="shared" si="26"/>
        <v>0</v>
      </c>
      <c r="BH158" s="139">
        <f t="shared" si="27"/>
        <v>0</v>
      </c>
      <c r="BI158" s="139">
        <f t="shared" si="28"/>
        <v>0</v>
      </c>
      <c r="BJ158" s="17" t="s">
        <v>82</v>
      </c>
      <c r="BK158" s="139">
        <f t="shared" si="29"/>
        <v>0</v>
      </c>
      <c r="BL158" s="17" t="s">
        <v>95</v>
      </c>
      <c r="BM158" s="138" t="s">
        <v>654</v>
      </c>
    </row>
    <row r="159" spans="2:65" s="1" customFormat="1" ht="16.5" customHeight="1">
      <c r="B159" s="32"/>
      <c r="C159" s="172" t="s">
        <v>655</v>
      </c>
      <c r="D159" s="172" t="s">
        <v>258</v>
      </c>
      <c r="E159" s="173" t="s">
        <v>656</v>
      </c>
      <c r="F159" s="174" t="s">
        <v>657</v>
      </c>
      <c r="G159" s="175" t="s">
        <v>344</v>
      </c>
      <c r="H159" s="176">
        <v>1</v>
      </c>
      <c r="I159" s="177"/>
      <c r="J159" s="178">
        <f t="shared" si="20"/>
        <v>0</v>
      </c>
      <c r="K159" s="179"/>
      <c r="L159" s="180"/>
      <c r="M159" s="181" t="s">
        <v>19</v>
      </c>
      <c r="N159" s="182" t="s">
        <v>45</v>
      </c>
      <c r="P159" s="136">
        <f t="shared" si="21"/>
        <v>0</v>
      </c>
      <c r="Q159" s="136">
        <v>8.0000000000000007E-5</v>
      </c>
      <c r="R159" s="136">
        <f t="shared" si="22"/>
        <v>8.0000000000000007E-5</v>
      </c>
      <c r="S159" s="136">
        <v>0</v>
      </c>
      <c r="T159" s="137">
        <f t="shared" si="23"/>
        <v>0</v>
      </c>
      <c r="AR159" s="138" t="s">
        <v>155</v>
      </c>
      <c r="AT159" s="138" t="s">
        <v>258</v>
      </c>
      <c r="AU159" s="138" t="s">
        <v>82</v>
      </c>
      <c r="AY159" s="17" t="s">
        <v>141</v>
      </c>
      <c r="BE159" s="139">
        <f t="shared" si="24"/>
        <v>0</v>
      </c>
      <c r="BF159" s="139">
        <f t="shared" si="25"/>
        <v>0</v>
      </c>
      <c r="BG159" s="139">
        <f t="shared" si="26"/>
        <v>0</v>
      </c>
      <c r="BH159" s="139">
        <f t="shared" si="27"/>
        <v>0</v>
      </c>
      <c r="BI159" s="139">
        <f t="shared" si="28"/>
        <v>0</v>
      </c>
      <c r="BJ159" s="17" t="s">
        <v>82</v>
      </c>
      <c r="BK159" s="139">
        <f t="shared" si="29"/>
        <v>0</v>
      </c>
      <c r="BL159" s="17" t="s">
        <v>95</v>
      </c>
      <c r="BM159" s="138" t="s">
        <v>658</v>
      </c>
    </row>
    <row r="160" spans="2:65" s="1" customFormat="1" ht="24.2" customHeight="1">
      <c r="B160" s="32"/>
      <c r="C160" s="126" t="s">
        <v>659</v>
      </c>
      <c r="D160" s="126" t="s">
        <v>144</v>
      </c>
      <c r="E160" s="127" t="s">
        <v>660</v>
      </c>
      <c r="F160" s="128" t="s">
        <v>661</v>
      </c>
      <c r="G160" s="129" t="s">
        <v>344</v>
      </c>
      <c r="H160" s="130">
        <v>133</v>
      </c>
      <c r="I160" s="131"/>
      <c r="J160" s="132">
        <f t="shared" si="20"/>
        <v>0</v>
      </c>
      <c r="K160" s="133"/>
      <c r="L160" s="32"/>
      <c r="M160" s="134" t="s">
        <v>19</v>
      </c>
      <c r="N160" s="135" t="s">
        <v>45</v>
      </c>
      <c r="P160" s="136">
        <f t="shared" si="21"/>
        <v>0</v>
      </c>
      <c r="Q160" s="136">
        <v>0</v>
      </c>
      <c r="R160" s="136">
        <f t="shared" si="22"/>
        <v>0</v>
      </c>
      <c r="S160" s="136">
        <v>0</v>
      </c>
      <c r="T160" s="137">
        <f t="shared" si="23"/>
        <v>0</v>
      </c>
      <c r="AR160" s="138" t="s">
        <v>95</v>
      </c>
      <c r="AT160" s="138" t="s">
        <v>144</v>
      </c>
      <c r="AU160" s="138" t="s">
        <v>82</v>
      </c>
      <c r="AY160" s="17" t="s">
        <v>141</v>
      </c>
      <c r="BE160" s="139">
        <f t="shared" si="24"/>
        <v>0</v>
      </c>
      <c r="BF160" s="139">
        <f t="shared" si="25"/>
        <v>0</v>
      </c>
      <c r="BG160" s="139">
        <f t="shared" si="26"/>
        <v>0</v>
      </c>
      <c r="BH160" s="139">
        <f t="shared" si="27"/>
        <v>0</v>
      </c>
      <c r="BI160" s="139">
        <f t="shared" si="28"/>
        <v>0</v>
      </c>
      <c r="BJ160" s="17" t="s">
        <v>82</v>
      </c>
      <c r="BK160" s="139">
        <f t="shared" si="29"/>
        <v>0</v>
      </c>
      <c r="BL160" s="17" t="s">
        <v>95</v>
      </c>
      <c r="BM160" s="138" t="s">
        <v>662</v>
      </c>
    </row>
    <row r="161" spans="2:65" s="1" customFormat="1" ht="16.5" customHeight="1">
      <c r="B161" s="32"/>
      <c r="C161" s="172" t="s">
        <v>663</v>
      </c>
      <c r="D161" s="172" t="s">
        <v>258</v>
      </c>
      <c r="E161" s="173" t="s">
        <v>664</v>
      </c>
      <c r="F161" s="174" t="s">
        <v>665</v>
      </c>
      <c r="G161" s="175" t="s">
        <v>344</v>
      </c>
      <c r="H161" s="176">
        <v>133</v>
      </c>
      <c r="I161" s="177"/>
      <c r="J161" s="178">
        <f t="shared" si="20"/>
        <v>0</v>
      </c>
      <c r="K161" s="179"/>
      <c r="L161" s="180"/>
      <c r="M161" s="181" t="s">
        <v>19</v>
      </c>
      <c r="N161" s="182" t="s">
        <v>45</v>
      </c>
      <c r="P161" s="136">
        <f t="shared" si="21"/>
        <v>0</v>
      </c>
      <c r="Q161" s="136">
        <v>1E-4</v>
      </c>
      <c r="R161" s="136">
        <f t="shared" si="22"/>
        <v>1.3300000000000001E-2</v>
      </c>
      <c r="S161" s="136">
        <v>0</v>
      </c>
      <c r="T161" s="137">
        <f t="shared" si="23"/>
        <v>0</v>
      </c>
      <c r="AR161" s="138" t="s">
        <v>155</v>
      </c>
      <c r="AT161" s="138" t="s">
        <v>258</v>
      </c>
      <c r="AU161" s="138" t="s">
        <v>82</v>
      </c>
      <c r="AY161" s="17" t="s">
        <v>141</v>
      </c>
      <c r="BE161" s="139">
        <f t="shared" si="24"/>
        <v>0</v>
      </c>
      <c r="BF161" s="139">
        <f t="shared" si="25"/>
        <v>0</v>
      </c>
      <c r="BG161" s="139">
        <f t="shared" si="26"/>
        <v>0</v>
      </c>
      <c r="BH161" s="139">
        <f t="shared" si="27"/>
        <v>0</v>
      </c>
      <c r="BI161" s="139">
        <f t="shared" si="28"/>
        <v>0</v>
      </c>
      <c r="BJ161" s="17" t="s">
        <v>82</v>
      </c>
      <c r="BK161" s="139">
        <f t="shared" si="29"/>
        <v>0</v>
      </c>
      <c r="BL161" s="17" t="s">
        <v>95</v>
      </c>
      <c r="BM161" s="138" t="s">
        <v>666</v>
      </c>
    </row>
    <row r="162" spans="2:65" s="1" customFormat="1" ht="24.2" customHeight="1">
      <c r="B162" s="32"/>
      <c r="C162" s="172" t="s">
        <v>667</v>
      </c>
      <c r="D162" s="172" t="s">
        <v>258</v>
      </c>
      <c r="E162" s="173" t="s">
        <v>668</v>
      </c>
      <c r="F162" s="174" t="s">
        <v>669</v>
      </c>
      <c r="G162" s="175" t="s">
        <v>344</v>
      </c>
      <c r="H162" s="176">
        <v>15</v>
      </c>
      <c r="I162" s="177"/>
      <c r="J162" s="178">
        <f t="shared" si="20"/>
        <v>0</v>
      </c>
      <c r="K162" s="179"/>
      <c r="L162" s="180"/>
      <c r="M162" s="181" t="s">
        <v>19</v>
      </c>
      <c r="N162" s="182" t="s">
        <v>45</v>
      </c>
      <c r="P162" s="136">
        <f t="shared" si="21"/>
        <v>0</v>
      </c>
      <c r="Q162" s="136">
        <v>0</v>
      </c>
      <c r="R162" s="136">
        <f t="shared" si="22"/>
        <v>0</v>
      </c>
      <c r="S162" s="136">
        <v>0</v>
      </c>
      <c r="T162" s="137">
        <f t="shared" si="23"/>
        <v>0</v>
      </c>
      <c r="AR162" s="138" t="s">
        <v>155</v>
      </c>
      <c r="AT162" s="138" t="s">
        <v>258</v>
      </c>
      <c r="AU162" s="138" t="s">
        <v>82</v>
      </c>
      <c r="AY162" s="17" t="s">
        <v>141</v>
      </c>
      <c r="BE162" s="139">
        <f t="shared" si="24"/>
        <v>0</v>
      </c>
      <c r="BF162" s="139">
        <f t="shared" si="25"/>
        <v>0</v>
      </c>
      <c r="BG162" s="139">
        <f t="shared" si="26"/>
        <v>0</v>
      </c>
      <c r="BH162" s="139">
        <f t="shared" si="27"/>
        <v>0</v>
      </c>
      <c r="BI162" s="139">
        <f t="shared" si="28"/>
        <v>0</v>
      </c>
      <c r="BJ162" s="17" t="s">
        <v>82</v>
      </c>
      <c r="BK162" s="139">
        <f t="shared" si="29"/>
        <v>0</v>
      </c>
      <c r="BL162" s="17" t="s">
        <v>95</v>
      </c>
      <c r="BM162" s="138" t="s">
        <v>670</v>
      </c>
    </row>
    <row r="163" spans="2:65" s="1" customFormat="1" ht="24.2" customHeight="1">
      <c r="B163" s="32"/>
      <c r="C163" s="172" t="s">
        <v>671</v>
      </c>
      <c r="D163" s="172" t="s">
        <v>258</v>
      </c>
      <c r="E163" s="173" t="s">
        <v>672</v>
      </c>
      <c r="F163" s="174" t="s">
        <v>673</v>
      </c>
      <c r="G163" s="175" t="s">
        <v>344</v>
      </c>
      <c r="H163" s="176">
        <v>7</v>
      </c>
      <c r="I163" s="177"/>
      <c r="J163" s="178">
        <f t="shared" si="20"/>
        <v>0</v>
      </c>
      <c r="K163" s="179"/>
      <c r="L163" s="180"/>
      <c r="M163" s="181" t="s">
        <v>19</v>
      </c>
      <c r="N163" s="182" t="s">
        <v>45</v>
      </c>
      <c r="P163" s="136">
        <f t="shared" si="21"/>
        <v>0</v>
      </c>
      <c r="Q163" s="136">
        <v>0</v>
      </c>
      <c r="R163" s="136">
        <f t="shared" si="22"/>
        <v>0</v>
      </c>
      <c r="S163" s="136">
        <v>0</v>
      </c>
      <c r="T163" s="137">
        <f t="shared" si="23"/>
        <v>0</v>
      </c>
      <c r="AR163" s="138" t="s">
        <v>155</v>
      </c>
      <c r="AT163" s="138" t="s">
        <v>258</v>
      </c>
      <c r="AU163" s="138" t="s">
        <v>82</v>
      </c>
      <c r="AY163" s="17" t="s">
        <v>141</v>
      </c>
      <c r="BE163" s="139">
        <f t="shared" si="24"/>
        <v>0</v>
      </c>
      <c r="BF163" s="139">
        <f t="shared" si="25"/>
        <v>0</v>
      </c>
      <c r="BG163" s="139">
        <f t="shared" si="26"/>
        <v>0</v>
      </c>
      <c r="BH163" s="139">
        <f t="shared" si="27"/>
        <v>0</v>
      </c>
      <c r="BI163" s="139">
        <f t="shared" si="28"/>
        <v>0</v>
      </c>
      <c r="BJ163" s="17" t="s">
        <v>82</v>
      </c>
      <c r="BK163" s="139">
        <f t="shared" si="29"/>
        <v>0</v>
      </c>
      <c r="BL163" s="17" t="s">
        <v>95</v>
      </c>
      <c r="BM163" s="138" t="s">
        <v>674</v>
      </c>
    </row>
    <row r="164" spans="2:65" s="1" customFormat="1" ht="21.75" customHeight="1">
      <c r="B164" s="32"/>
      <c r="C164" s="126" t="s">
        <v>675</v>
      </c>
      <c r="D164" s="126" t="s">
        <v>144</v>
      </c>
      <c r="E164" s="127" t="s">
        <v>676</v>
      </c>
      <c r="F164" s="128" t="s">
        <v>677</v>
      </c>
      <c r="G164" s="129" t="s">
        <v>344</v>
      </c>
      <c r="H164" s="130">
        <v>3</v>
      </c>
      <c r="I164" s="131"/>
      <c r="J164" s="132">
        <f t="shared" si="20"/>
        <v>0</v>
      </c>
      <c r="K164" s="133"/>
      <c r="L164" s="32"/>
      <c r="M164" s="134" t="s">
        <v>19</v>
      </c>
      <c r="N164" s="135" t="s">
        <v>45</v>
      </c>
      <c r="P164" s="136">
        <f t="shared" si="21"/>
        <v>0</v>
      </c>
      <c r="Q164" s="136">
        <v>0</v>
      </c>
      <c r="R164" s="136">
        <f t="shared" si="22"/>
        <v>0</v>
      </c>
      <c r="S164" s="136">
        <v>0</v>
      </c>
      <c r="T164" s="137">
        <f t="shared" si="23"/>
        <v>0</v>
      </c>
      <c r="AR164" s="138" t="s">
        <v>95</v>
      </c>
      <c r="AT164" s="138" t="s">
        <v>144</v>
      </c>
      <c r="AU164" s="138" t="s">
        <v>82</v>
      </c>
      <c r="AY164" s="17" t="s">
        <v>141</v>
      </c>
      <c r="BE164" s="139">
        <f t="shared" si="24"/>
        <v>0</v>
      </c>
      <c r="BF164" s="139">
        <f t="shared" si="25"/>
        <v>0</v>
      </c>
      <c r="BG164" s="139">
        <f t="shared" si="26"/>
        <v>0</v>
      </c>
      <c r="BH164" s="139">
        <f t="shared" si="27"/>
        <v>0</v>
      </c>
      <c r="BI164" s="139">
        <f t="shared" si="28"/>
        <v>0</v>
      </c>
      <c r="BJ164" s="17" t="s">
        <v>82</v>
      </c>
      <c r="BK164" s="139">
        <f t="shared" si="29"/>
        <v>0</v>
      </c>
      <c r="BL164" s="17" t="s">
        <v>95</v>
      </c>
      <c r="BM164" s="138" t="s">
        <v>678</v>
      </c>
    </row>
    <row r="165" spans="2:65" s="1" customFormat="1" ht="24.2" customHeight="1">
      <c r="B165" s="32"/>
      <c r="C165" s="172" t="s">
        <v>679</v>
      </c>
      <c r="D165" s="172" t="s">
        <v>258</v>
      </c>
      <c r="E165" s="173" t="s">
        <v>680</v>
      </c>
      <c r="F165" s="174" t="s">
        <v>681</v>
      </c>
      <c r="G165" s="175" t="s">
        <v>344</v>
      </c>
      <c r="H165" s="176">
        <v>3</v>
      </c>
      <c r="I165" s="177"/>
      <c r="J165" s="178">
        <f t="shared" si="20"/>
        <v>0</v>
      </c>
      <c r="K165" s="179"/>
      <c r="L165" s="180"/>
      <c r="M165" s="181" t="s">
        <v>19</v>
      </c>
      <c r="N165" s="182" t="s">
        <v>45</v>
      </c>
      <c r="P165" s="136">
        <f t="shared" si="21"/>
        <v>0</v>
      </c>
      <c r="Q165" s="136">
        <v>2.1000000000000001E-4</v>
      </c>
      <c r="R165" s="136">
        <f t="shared" si="22"/>
        <v>6.3000000000000003E-4</v>
      </c>
      <c r="S165" s="136">
        <v>0</v>
      </c>
      <c r="T165" s="137">
        <f t="shared" si="23"/>
        <v>0</v>
      </c>
      <c r="AR165" s="138" t="s">
        <v>155</v>
      </c>
      <c r="AT165" s="138" t="s">
        <v>258</v>
      </c>
      <c r="AU165" s="138" t="s">
        <v>82</v>
      </c>
      <c r="AY165" s="17" t="s">
        <v>141</v>
      </c>
      <c r="BE165" s="139">
        <f t="shared" si="24"/>
        <v>0</v>
      </c>
      <c r="BF165" s="139">
        <f t="shared" si="25"/>
        <v>0</v>
      </c>
      <c r="BG165" s="139">
        <f t="shared" si="26"/>
        <v>0</v>
      </c>
      <c r="BH165" s="139">
        <f t="shared" si="27"/>
        <v>0</v>
      </c>
      <c r="BI165" s="139">
        <f t="shared" si="28"/>
        <v>0</v>
      </c>
      <c r="BJ165" s="17" t="s">
        <v>82</v>
      </c>
      <c r="BK165" s="139">
        <f t="shared" si="29"/>
        <v>0</v>
      </c>
      <c r="BL165" s="17" t="s">
        <v>95</v>
      </c>
      <c r="BM165" s="138" t="s">
        <v>682</v>
      </c>
    </row>
    <row r="166" spans="2:65" s="1" customFormat="1" ht="16.5" customHeight="1">
      <c r="B166" s="32"/>
      <c r="C166" s="126" t="s">
        <v>683</v>
      </c>
      <c r="D166" s="126" t="s">
        <v>144</v>
      </c>
      <c r="E166" s="127" t="s">
        <v>684</v>
      </c>
      <c r="F166" s="128" t="s">
        <v>685</v>
      </c>
      <c r="G166" s="129" t="s">
        <v>344</v>
      </c>
      <c r="H166" s="130">
        <v>1</v>
      </c>
      <c r="I166" s="131"/>
      <c r="J166" s="132">
        <f t="shared" si="20"/>
        <v>0</v>
      </c>
      <c r="K166" s="133"/>
      <c r="L166" s="32"/>
      <c r="M166" s="134" t="s">
        <v>19</v>
      </c>
      <c r="N166" s="135" t="s">
        <v>45</v>
      </c>
      <c r="P166" s="136">
        <f t="shared" si="21"/>
        <v>0</v>
      </c>
      <c r="Q166" s="136">
        <v>0</v>
      </c>
      <c r="R166" s="136">
        <f t="shared" si="22"/>
        <v>0</v>
      </c>
      <c r="S166" s="136">
        <v>0</v>
      </c>
      <c r="T166" s="137">
        <f t="shared" si="23"/>
        <v>0</v>
      </c>
      <c r="AR166" s="138" t="s">
        <v>95</v>
      </c>
      <c r="AT166" s="138" t="s">
        <v>144</v>
      </c>
      <c r="AU166" s="138" t="s">
        <v>82</v>
      </c>
      <c r="AY166" s="17" t="s">
        <v>141</v>
      </c>
      <c r="BE166" s="139">
        <f t="shared" si="24"/>
        <v>0</v>
      </c>
      <c r="BF166" s="139">
        <f t="shared" si="25"/>
        <v>0</v>
      </c>
      <c r="BG166" s="139">
        <f t="shared" si="26"/>
        <v>0</v>
      </c>
      <c r="BH166" s="139">
        <f t="shared" si="27"/>
        <v>0</v>
      </c>
      <c r="BI166" s="139">
        <f t="shared" si="28"/>
        <v>0</v>
      </c>
      <c r="BJ166" s="17" t="s">
        <v>82</v>
      </c>
      <c r="BK166" s="139">
        <f t="shared" si="29"/>
        <v>0</v>
      </c>
      <c r="BL166" s="17" t="s">
        <v>95</v>
      </c>
      <c r="BM166" s="138" t="s">
        <v>686</v>
      </c>
    </row>
    <row r="167" spans="2:65" s="1" customFormat="1" ht="21.75" customHeight="1">
      <c r="B167" s="32"/>
      <c r="C167" s="172" t="s">
        <v>687</v>
      </c>
      <c r="D167" s="172" t="s">
        <v>258</v>
      </c>
      <c r="E167" s="173" t="s">
        <v>688</v>
      </c>
      <c r="F167" s="174" t="s">
        <v>689</v>
      </c>
      <c r="G167" s="175" t="s">
        <v>344</v>
      </c>
      <c r="H167" s="176">
        <v>1</v>
      </c>
      <c r="I167" s="177"/>
      <c r="J167" s="178">
        <f t="shared" si="20"/>
        <v>0</v>
      </c>
      <c r="K167" s="179"/>
      <c r="L167" s="180"/>
      <c r="M167" s="181" t="s">
        <v>19</v>
      </c>
      <c r="N167" s="182" t="s">
        <v>45</v>
      </c>
      <c r="P167" s="136">
        <f t="shared" si="21"/>
        <v>0</v>
      </c>
      <c r="Q167" s="136">
        <v>1E-4</v>
      </c>
      <c r="R167" s="136">
        <f t="shared" si="22"/>
        <v>1E-4</v>
      </c>
      <c r="S167" s="136">
        <v>0</v>
      </c>
      <c r="T167" s="137">
        <f t="shared" si="23"/>
        <v>0</v>
      </c>
      <c r="AR167" s="138" t="s">
        <v>155</v>
      </c>
      <c r="AT167" s="138" t="s">
        <v>258</v>
      </c>
      <c r="AU167" s="138" t="s">
        <v>82</v>
      </c>
      <c r="AY167" s="17" t="s">
        <v>141</v>
      </c>
      <c r="BE167" s="139">
        <f t="shared" si="24"/>
        <v>0</v>
      </c>
      <c r="BF167" s="139">
        <f t="shared" si="25"/>
        <v>0</v>
      </c>
      <c r="BG167" s="139">
        <f t="shared" si="26"/>
        <v>0</v>
      </c>
      <c r="BH167" s="139">
        <f t="shared" si="27"/>
        <v>0</v>
      </c>
      <c r="BI167" s="139">
        <f t="shared" si="28"/>
        <v>0</v>
      </c>
      <c r="BJ167" s="17" t="s">
        <v>82</v>
      </c>
      <c r="BK167" s="139">
        <f t="shared" si="29"/>
        <v>0</v>
      </c>
      <c r="BL167" s="17" t="s">
        <v>95</v>
      </c>
      <c r="BM167" s="138" t="s">
        <v>690</v>
      </c>
    </row>
    <row r="168" spans="2:65" s="1" customFormat="1" ht="16.5" customHeight="1">
      <c r="B168" s="32"/>
      <c r="C168" s="126" t="s">
        <v>691</v>
      </c>
      <c r="D168" s="126" t="s">
        <v>144</v>
      </c>
      <c r="E168" s="127" t="s">
        <v>692</v>
      </c>
      <c r="F168" s="128" t="s">
        <v>693</v>
      </c>
      <c r="G168" s="129" t="s">
        <v>344</v>
      </c>
      <c r="H168" s="130">
        <v>8</v>
      </c>
      <c r="I168" s="131"/>
      <c r="J168" s="132">
        <f t="shared" si="20"/>
        <v>0</v>
      </c>
      <c r="K168" s="133"/>
      <c r="L168" s="32"/>
      <c r="M168" s="134" t="s">
        <v>19</v>
      </c>
      <c r="N168" s="135" t="s">
        <v>45</v>
      </c>
      <c r="P168" s="136">
        <f t="shared" si="21"/>
        <v>0</v>
      </c>
      <c r="Q168" s="136">
        <v>1.4999999999999999E-4</v>
      </c>
      <c r="R168" s="136">
        <f t="shared" si="22"/>
        <v>1.1999999999999999E-3</v>
      </c>
      <c r="S168" s="136">
        <v>0</v>
      </c>
      <c r="T168" s="137">
        <f t="shared" si="23"/>
        <v>0</v>
      </c>
      <c r="AR168" s="138" t="s">
        <v>95</v>
      </c>
      <c r="AT168" s="138" t="s">
        <v>144</v>
      </c>
      <c r="AU168" s="138" t="s">
        <v>82</v>
      </c>
      <c r="AY168" s="17" t="s">
        <v>141</v>
      </c>
      <c r="BE168" s="139">
        <f t="shared" si="24"/>
        <v>0</v>
      </c>
      <c r="BF168" s="139">
        <f t="shared" si="25"/>
        <v>0</v>
      </c>
      <c r="BG168" s="139">
        <f t="shared" si="26"/>
        <v>0</v>
      </c>
      <c r="BH168" s="139">
        <f t="shared" si="27"/>
        <v>0</v>
      </c>
      <c r="BI168" s="139">
        <f t="shared" si="28"/>
        <v>0</v>
      </c>
      <c r="BJ168" s="17" t="s">
        <v>82</v>
      </c>
      <c r="BK168" s="139">
        <f t="shared" si="29"/>
        <v>0</v>
      </c>
      <c r="BL168" s="17" t="s">
        <v>95</v>
      </c>
      <c r="BM168" s="138" t="s">
        <v>694</v>
      </c>
    </row>
    <row r="169" spans="2:65" s="1" customFormat="1" ht="16.5" customHeight="1">
      <c r="B169" s="32"/>
      <c r="C169" s="172" t="s">
        <v>695</v>
      </c>
      <c r="D169" s="172" t="s">
        <v>258</v>
      </c>
      <c r="E169" s="173" t="s">
        <v>696</v>
      </c>
      <c r="F169" s="174" t="s">
        <v>697</v>
      </c>
      <c r="G169" s="175" t="s">
        <v>344</v>
      </c>
      <c r="H169" s="176">
        <v>8</v>
      </c>
      <c r="I169" s="177"/>
      <c r="J169" s="178">
        <f t="shared" si="20"/>
        <v>0</v>
      </c>
      <c r="K169" s="179"/>
      <c r="L169" s="180"/>
      <c r="M169" s="181" t="s">
        <v>19</v>
      </c>
      <c r="N169" s="182" t="s">
        <v>45</v>
      </c>
      <c r="P169" s="136">
        <f t="shared" si="21"/>
        <v>0</v>
      </c>
      <c r="Q169" s="136">
        <v>1.4999999999999999E-4</v>
      </c>
      <c r="R169" s="136">
        <f t="shared" si="22"/>
        <v>1.1999999999999999E-3</v>
      </c>
      <c r="S169" s="136">
        <v>0</v>
      </c>
      <c r="T169" s="137">
        <f t="shared" si="23"/>
        <v>0</v>
      </c>
      <c r="AR169" s="138" t="s">
        <v>155</v>
      </c>
      <c r="AT169" s="138" t="s">
        <v>258</v>
      </c>
      <c r="AU169" s="138" t="s">
        <v>82</v>
      </c>
      <c r="AY169" s="17" t="s">
        <v>141</v>
      </c>
      <c r="BE169" s="139">
        <f t="shared" si="24"/>
        <v>0</v>
      </c>
      <c r="BF169" s="139">
        <f t="shared" si="25"/>
        <v>0</v>
      </c>
      <c r="BG169" s="139">
        <f t="shared" si="26"/>
        <v>0</v>
      </c>
      <c r="BH169" s="139">
        <f t="shared" si="27"/>
        <v>0</v>
      </c>
      <c r="BI169" s="139">
        <f t="shared" si="28"/>
        <v>0</v>
      </c>
      <c r="BJ169" s="17" t="s">
        <v>82</v>
      </c>
      <c r="BK169" s="139">
        <f t="shared" si="29"/>
        <v>0</v>
      </c>
      <c r="BL169" s="17" t="s">
        <v>95</v>
      </c>
      <c r="BM169" s="138" t="s">
        <v>698</v>
      </c>
    </row>
    <row r="170" spans="2:65" s="1" customFormat="1" ht="16.5" customHeight="1">
      <c r="B170" s="32"/>
      <c r="C170" s="126" t="s">
        <v>699</v>
      </c>
      <c r="D170" s="126" t="s">
        <v>144</v>
      </c>
      <c r="E170" s="127" t="s">
        <v>700</v>
      </c>
      <c r="F170" s="128" t="s">
        <v>701</v>
      </c>
      <c r="G170" s="129" t="s">
        <v>344</v>
      </c>
      <c r="H170" s="130">
        <v>33</v>
      </c>
      <c r="I170" s="131"/>
      <c r="J170" s="132">
        <f t="shared" si="20"/>
        <v>0</v>
      </c>
      <c r="K170" s="133"/>
      <c r="L170" s="32"/>
      <c r="M170" s="134" t="s">
        <v>19</v>
      </c>
      <c r="N170" s="135" t="s">
        <v>45</v>
      </c>
      <c r="P170" s="136">
        <f t="shared" si="21"/>
        <v>0</v>
      </c>
      <c r="Q170" s="136">
        <v>0</v>
      </c>
      <c r="R170" s="136">
        <f t="shared" si="22"/>
        <v>0</v>
      </c>
      <c r="S170" s="136">
        <v>0</v>
      </c>
      <c r="T170" s="137">
        <f t="shared" si="23"/>
        <v>0</v>
      </c>
      <c r="AR170" s="138" t="s">
        <v>95</v>
      </c>
      <c r="AT170" s="138" t="s">
        <v>144</v>
      </c>
      <c r="AU170" s="138" t="s">
        <v>82</v>
      </c>
      <c r="AY170" s="17" t="s">
        <v>141</v>
      </c>
      <c r="BE170" s="139">
        <f t="shared" si="24"/>
        <v>0</v>
      </c>
      <c r="BF170" s="139">
        <f t="shared" si="25"/>
        <v>0</v>
      </c>
      <c r="BG170" s="139">
        <f t="shared" si="26"/>
        <v>0</v>
      </c>
      <c r="BH170" s="139">
        <f t="shared" si="27"/>
        <v>0</v>
      </c>
      <c r="BI170" s="139">
        <f t="shared" si="28"/>
        <v>0</v>
      </c>
      <c r="BJ170" s="17" t="s">
        <v>82</v>
      </c>
      <c r="BK170" s="139">
        <f t="shared" si="29"/>
        <v>0</v>
      </c>
      <c r="BL170" s="17" t="s">
        <v>95</v>
      </c>
      <c r="BM170" s="138" t="s">
        <v>702</v>
      </c>
    </row>
    <row r="171" spans="2:65" s="1" customFormat="1" ht="16.5" customHeight="1">
      <c r="B171" s="32"/>
      <c r="C171" s="172" t="s">
        <v>703</v>
      </c>
      <c r="D171" s="172" t="s">
        <v>258</v>
      </c>
      <c r="E171" s="173" t="s">
        <v>704</v>
      </c>
      <c r="F171" s="174" t="s">
        <v>705</v>
      </c>
      <c r="G171" s="175" t="s">
        <v>344</v>
      </c>
      <c r="H171" s="176">
        <v>8</v>
      </c>
      <c r="I171" s="177"/>
      <c r="J171" s="178">
        <f t="shared" si="20"/>
        <v>0</v>
      </c>
      <c r="K171" s="179"/>
      <c r="L171" s="180"/>
      <c r="M171" s="181" t="s">
        <v>19</v>
      </c>
      <c r="N171" s="182" t="s">
        <v>45</v>
      </c>
      <c r="P171" s="136">
        <f t="shared" si="21"/>
        <v>0</v>
      </c>
      <c r="Q171" s="136">
        <v>6.3E-3</v>
      </c>
      <c r="R171" s="136">
        <f t="shared" si="22"/>
        <v>5.04E-2</v>
      </c>
      <c r="S171" s="136">
        <v>0</v>
      </c>
      <c r="T171" s="137">
        <f t="shared" si="23"/>
        <v>0</v>
      </c>
      <c r="AR171" s="138" t="s">
        <v>155</v>
      </c>
      <c r="AT171" s="138" t="s">
        <v>258</v>
      </c>
      <c r="AU171" s="138" t="s">
        <v>82</v>
      </c>
      <c r="AY171" s="17" t="s">
        <v>141</v>
      </c>
      <c r="BE171" s="139">
        <f t="shared" si="24"/>
        <v>0</v>
      </c>
      <c r="BF171" s="139">
        <f t="shared" si="25"/>
        <v>0</v>
      </c>
      <c r="BG171" s="139">
        <f t="shared" si="26"/>
        <v>0</v>
      </c>
      <c r="BH171" s="139">
        <f t="shared" si="27"/>
        <v>0</v>
      </c>
      <c r="BI171" s="139">
        <f t="shared" si="28"/>
        <v>0</v>
      </c>
      <c r="BJ171" s="17" t="s">
        <v>82</v>
      </c>
      <c r="BK171" s="139">
        <f t="shared" si="29"/>
        <v>0</v>
      </c>
      <c r="BL171" s="17" t="s">
        <v>95</v>
      </c>
      <c r="BM171" s="138" t="s">
        <v>706</v>
      </c>
    </row>
    <row r="172" spans="2:65" s="1" customFormat="1" ht="16.5" customHeight="1">
      <c r="B172" s="32"/>
      <c r="C172" s="172" t="s">
        <v>707</v>
      </c>
      <c r="D172" s="172" t="s">
        <v>258</v>
      </c>
      <c r="E172" s="173" t="s">
        <v>708</v>
      </c>
      <c r="F172" s="174" t="s">
        <v>709</v>
      </c>
      <c r="G172" s="175" t="s">
        <v>344</v>
      </c>
      <c r="H172" s="176">
        <v>17</v>
      </c>
      <c r="I172" s="177"/>
      <c r="J172" s="178">
        <f t="shared" si="20"/>
        <v>0</v>
      </c>
      <c r="K172" s="179"/>
      <c r="L172" s="180"/>
      <c r="M172" s="181" t="s">
        <v>19</v>
      </c>
      <c r="N172" s="182" t="s">
        <v>45</v>
      </c>
      <c r="P172" s="136">
        <f t="shared" si="21"/>
        <v>0</v>
      </c>
      <c r="Q172" s="136">
        <v>6.3E-3</v>
      </c>
      <c r="R172" s="136">
        <f t="shared" si="22"/>
        <v>0.1071</v>
      </c>
      <c r="S172" s="136">
        <v>0</v>
      </c>
      <c r="T172" s="137">
        <f t="shared" si="23"/>
        <v>0</v>
      </c>
      <c r="AR172" s="138" t="s">
        <v>155</v>
      </c>
      <c r="AT172" s="138" t="s">
        <v>258</v>
      </c>
      <c r="AU172" s="138" t="s">
        <v>82</v>
      </c>
      <c r="AY172" s="17" t="s">
        <v>141</v>
      </c>
      <c r="BE172" s="139">
        <f t="shared" si="24"/>
        <v>0</v>
      </c>
      <c r="BF172" s="139">
        <f t="shared" si="25"/>
        <v>0</v>
      </c>
      <c r="BG172" s="139">
        <f t="shared" si="26"/>
        <v>0</v>
      </c>
      <c r="BH172" s="139">
        <f t="shared" si="27"/>
        <v>0</v>
      </c>
      <c r="BI172" s="139">
        <f t="shared" si="28"/>
        <v>0</v>
      </c>
      <c r="BJ172" s="17" t="s">
        <v>82</v>
      </c>
      <c r="BK172" s="139">
        <f t="shared" si="29"/>
        <v>0</v>
      </c>
      <c r="BL172" s="17" t="s">
        <v>95</v>
      </c>
      <c r="BM172" s="138" t="s">
        <v>710</v>
      </c>
    </row>
    <row r="173" spans="2:65" s="1" customFormat="1" ht="16.5" customHeight="1">
      <c r="B173" s="32"/>
      <c r="C173" s="172" t="s">
        <v>711</v>
      </c>
      <c r="D173" s="172" t="s">
        <v>258</v>
      </c>
      <c r="E173" s="173" t="s">
        <v>712</v>
      </c>
      <c r="F173" s="174" t="s">
        <v>713</v>
      </c>
      <c r="G173" s="175" t="s">
        <v>344</v>
      </c>
      <c r="H173" s="176">
        <v>8</v>
      </c>
      <c r="I173" s="177"/>
      <c r="J173" s="178">
        <f t="shared" si="20"/>
        <v>0</v>
      </c>
      <c r="K173" s="179"/>
      <c r="L173" s="180"/>
      <c r="M173" s="181" t="s">
        <v>19</v>
      </c>
      <c r="N173" s="182" t="s">
        <v>45</v>
      </c>
      <c r="P173" s="136">
        <f t="shared" si="21"/>
        <v>0</v>
      </c>
      <c r="Q173" s="136">
        <v>6.3E-3</v>
      </c>
      <c r="R173" s="136">
        <f t="shared" si="22"/>
        <v>5.04E-2</v>
      </c>
      <c r="S173" s="136">
        <v>0</v>
      </c>
      <c r="T173" s="137">
        <f t="shared" si="23"/>
        <v>0</v>
      </c>
      <c r="AR173" s="138" t="s">
        <v>155</v>
      </c>
      <c r="AT173" s="138" t="s">
        <v>258</v>
      </c>
      <c r="AU173" s="138" t="s">
        <v>82</v>
      </c>
      <c r="AY173" s="17" t="s">
        <v>141</v>
      </c>
      <c r="BE173" s="139">
        <f t="shared" si="24"/>
        <v>0</v>
      </c>
      <c r="BF173" s="139">
        <f t="shared" si="25"/>
        <v>0</v>
      </c>
      <c r="BG173" s="139">
        <f t="shared" si="26"/>
        <v>0</v>
      </c>
      <c r="BH173" s="139">
        <f t="shared" si="27"/>
        <v>0</v>
      </c>
      <c r="BI173" s="139">
        <f t="shared" si="28"/>
        <v>0</v>
      </c>
      <c r="BJ173" s="17" t="s">
        <v>82</v>
      </c>
      <c r="BK173" s="139">
        <f t="shared" si="29"/>
        <v>0</v>
      </c>
      <c r="BL173" s="17" t="s">
        <v>95</v>
      </c>
      <c r="BM173" s="138" t="s">
        <v>714</v>
      </c>
    </row>
    <row r="174" spans="2:65" s="1" customFormat="1" ht="16.5" customHeight="1">
      <c r="B174" s="32"/>
      <c r="C174" s="126" t="s">
        <v>715</v>
      </c>
      <c r="D174" s="126" t="s">
        <v>144</v>
      </c>
      <c r="E174" s="127" t="s">
        <v>716</v>
      </c>
      <c r="F174" s="128" t="s">
        <v>717</v>
      </c>
      <c r="G174" s="129" t="s">
        <v>344</v>
      </c>
      <c r="H174" s="130">
        <v>16</v>
      </c>
      <c r="I174" s="131"/>
      <c r="J174" s="132">
        <f t="shared" si="20"/>
        <v>0</v>
      </c>
      <c r="K174" s="133"/>
      <c r="L174" s="32"/>
      <c r="M174" s="134" t="s">
        <v>19</v>
      </c>
      <c r="N174" s="135" t="s">
        <v>45</v>
      </c>
      <c r="P174" s="136">
        <f t="shared" si="21"/>
        <v>0</v>
      </c>
      <c r="Q174" s="136">
        <v>0</v>
      </c>
      <c r="R174" s="136">
        <f t="shared" si="22"/>
        <v>0</v>
      </c>
      <c r="S174" s="136">
        <v>0</v>
      </c>
      <c r="T174" s="137">
        <f t="shared" si="23"/>
        <v>0</v>
      </c>
      <c r="AR174" s="138" t="s">
        <v>95</v>
      </c>
      <c r="AT174" s="138" t="s">
        <v>144</v>
      </c>
      <c r="AU174" s="138" t="s">
        <v>82</v>
      </c>
      <c r="AY174" s="17" t="s">
        <v>141</v>
      </c>
      <c r="BE174" s="139">
        <f t="shared" si="24"/>
        <v>0</v>
      </c>
      <c r="BF174" s="139">
        <f t="shared" si="25"/>
        <v>0</v>
      </c>
      <c r="BG174" s="139">
        <f t="shared" si="26"/>
        <v>0</v>
      </c>
      <c r="BH174" s="139">
        <f t="shared" si="27"/>
        <v>0</v>
      </c>
      <c r="BI174" s="139">
        <f t="shared" si="28"/>
        <v>0</v>
      </c>
      <c r="BJ174" s="17" t="s">
        <v>82</v>
      </c>
      <c r="BK174" s="139">
        <f t="shared" si="29"/>
        <v>0</v>
      </c>
      <c r="BL174" s="17" t="s">
        <v>95</v>
      </c>
      <c r="BM174" s="138" t="s">
        <v>718</v>
      </c>
    </row>
    <row r="175" spans="2:65" s="1" customFormat="1" ht="16.5" customHeight="1">
      <c r="B175" s="32"/>
      <c r="C175" s="172" t="s">
        <v>719</v>
      </c>
      <c r="D175" s="172" t="s">
        <v>258</v>
      </c>
      <c r="E175" s="173" t="s">
        <v>720</v>
      </c>
      <c r="F175" s="174" t="s">
        <v>721</v>
      </c>
      <c r="G175" s="175" t="s">
        <v>344</v>
      </c>
      <c r="H175" s="176">
        <v>1</v>
      </c>
      <c r="I175" s="177"/>
      <c r="J175" s="178">
        <f t="shared" si="20"/>
        <v>0</v>
      </c>
      <c r="K175" s="179"/>
      <c r="L175" s="180"/>
      <c r="M175" s="181" t="s">
        <v>19</v>
      </c>
      <c r="N175" s="182" t="s">
        <v>45</v>
      </c>
      <c r="P175" s="136">
        <f t="shared" si="21"/>
        <v>0</v>
      </c>
      <c r="Q175" s="136">
        <v>6.3E-3</v>
      </c>
      <c r="R175" s="136">
        <f t="shared" si="22"/>
        <v>6.3E-3</v>
      </c>
      <c r="S175" s="136">
        <v>0</v>
      </c>
      <c r="T175" s="137">
        <f t="shared" si="23"/>
        <v>0</v>
      </c>
      <c r="AR175" s="138" t="s">
        <v>155</v>
      </c>
      <c r="AT175" s="138" t="s">
        <v>258</v>
      </c>
      <c r="AU175" s="138" t="s">
        <v>82</v>
      </c>
      <c r="AY175" s="17" t="s">
        <v>141</v>
      </c>
      <c r="BE175" s="139">
        <f t="shared" si="24"/>
        <v>0</v>
      </c>
      <c r="BF175" s="139">
        <f t="shared" si="25"/>
        <v>0</v>
      </c>
      <c r="BG175" s="139">
        <f t="shared" si="26"/>
        <v>0</v>
      </c>
      <c r="BH175" s="139">
        <f t="shared" si="27"/>
        <v>0</v>
      </c>
      <c r="BI175" s="139">
        <f t="shared" si="28"/>
        <v>0</v>
      </c>
      <c r="BJ175" s="17" t="s">
        <v>82</v>
      </c>
      <c r="BK175" s="139">
        <f t="shared" si="29"/>
        <v>0</v>
      </c>
      <c r="BL175" s="17" t="s">
        <v>95</v>
      </c>
      <c r="BM175" s="138" t="s">
        <v>722</v>
      </c>
    </row>
    <row r="176" spans="2:65" s="1" customFormat="1" ht="16.5" customHeight="1">
      <c r="B176" s="32"/>
      <c r="C176" s="172" t="s">
        <v>723</v>
      </c>
      <c r="D176" s="172" t="s">
        <v>258</v>
      </c>
      <c r="E176" s="173" t="s">
        <v>724</v>
      </c>
      <c r="F176" s="174" t="s">
        <v>725</v>
      </c>
      <c r="G176" s="175" t="s">
        <v>344</v>
      </c>
      <c r="H176" s="176">
        <v>9</v>
      </c>
      <c r="I176" s="177"/>
      <c r="J176" s="178">
        <f t="shared" si="20"/>
        <v>0</v>
      </c>
      <c r="K176" s="179"/>
      <c r="L176" s="180"/>
      <c r="M176" s="181" t="s">
        <v>19</v>
      </c>
      <c r="N176" s="182" t="s">
        <v>45</v>
      </c>
      <c r="P176" s="136">
        <f t="shared" si="21"/>
        <v>0</v>
      </c>
      <c r="Q176" s="136">
        <v>6.3E-3</v>
      </c>
      <c r="R176" s="136">
        <f t="shared" si="22"/>
        <v>5.67E-2</v>
      </c>
      <c r="S176" s="136">
        <v>0</v>
      </c>
      <c r="T176" s="137">
        <f t="shared" si="23"/>
        <v>0</v>
      </c>
      <c r="AR176" s="138" t="s">
        <v>155</v>
      </c>
      <c r="AT176" s="138" t="s">
        <v>258</v>
      </c>
      <c r="AU176" s="138" t="s">
        <v>82</v>
      </c>
      <c r="AY176" s="17" t="s">
        <v>141</v>
      </c>
      <c r="BE176" s="139">
        <f t="shared" si="24"/>
        <v>0</v>
      </c>
      <c r="BF176" s="139">
        <f t="shared" si="25"/>
        <v>0</v>
      </c>
      <c r="BG176" s="139">
        <f t="shared" si="26"/>
        <v>0</v>
      </c>
      <c r="BH176" s="139">
        <f t="shared" si="27"/>
        <v>0</v>
      </c>
      <c r="BI176" s="139">
        <f t="shared" si="28"/>
        <v>0</v>
      </c>
      <c r="BJ176" s="17" t="s">
        <v>82</v>
      </c>
      <c r="BK176" s="139">
        <f t="shared" si="29"/>
        <v>0</v>
      </c>
      <c r="BL176" s="17" t="s">
        <v>95</v>
      </c>
      <c r="BM176" s="138" t="s">
        <v>726</v>
      </c>
    </row>
    <row r="177" spans="2:65" s="1" customFormat="1" ht="16.5" customHeight="1">
      <c r="B177" s="32"/>
      <c r="C177" s="172" t="s">
        <v>727</v>
      </c>
      <c r="D177" s="172" t="s">
        <v>258</v>
      </c>
      <c r="E177" s="173" t="s">
        <v>728</v>
      </c>
      <c r="F177" s="174" t="s">
        <v>729</v>
      </c>
      <c r="G177" s="175" t="s">
        <v>344</v>
      </c>
      <c r="H177" s="176">
        <v>6</v>
      </c>
      <c r="I177" s="177"/>
      <c r="J177" s="178">
        <f t="shared" si="20"/>
        <v>0</v>
      </c>
      <c r="K177" s="179"/>
      <c r="L177" s="180"/>
      <c r="M177" s="181" t="s">
        <v>19</v>
      </c>
      <c r="N177" s="182" t="s">
        <v>45</v>
      </c>
      <c r="P177" s="136">
        <f t="shared" si="21"/>
        <v>0</v>
      </c>
      <c r="Q177" s="136">
        <v>6.3E-3</v>
      </c>
      <c r="R177" s="136">
        <f t="shared" si="22"/>
        <v>3.78E-2</v>
      </c>
      <c r="S177" s="136">
        <v>0</v>
      </c>
      <c r="T177" s="137">
        <f t="shared" si="23"/>
        <v>0</v>
      </c>
      <c r="AR177" s="138" t="s">
        <v>155</v>
      </c>
      <c r="AT177" s="138" t="s">
        <v>258</v>
      </c>
      <c r="AU177" s="138" t="s">
        <v>82</v>
      </c>
      <c r="AY177" s="17" t="s">
        <v>141</v>
      </c>
      <c r="BE177" s="139">
        <f t="shared" si="24"/>
        <v>0</v>
      </c>
      <c r="BF177" s="139">
        <f t="shared" si="25"/>
        <v>0</v>
      </c>
      <c r="BG177" s="139">
        <f t="shared" si="26"/>
        <v>0</v>
      </c>
      <c r="BH177" s="139">
        <f t="shared" si="27"/>
        <v>0</v>
      </c>
      <c r="BI177" s="139">
        <f t="shared" si="28"/>
        <v>0</v>
      </c>
      <c r="BJ177" s="17" t="s">
        <v>82</v>
      </c>
      <c r="BK177" s="139">
        <f t="shared" si="29"/>
        <v>0</v>
      </c>
      <c r="BL177" s="17" t="s">
        <v>95</v>
      </c>
      <c r="BM177" s="138" t="s">
        <v>730</v>
      </c>
    </row>
    <row r="178" spans="2:65" s="1" customFormat="1" ht="24.2" customHeight="1">
      <c r="B178" s="32"/>
      <c r="C178" s="126" t="s">
        <v>731</v>
      </c>
      <c r="D178" s="126" t="s">
        <v>144</v>
      </c>
      <c r="E178" s="127" t="s">
        <v>732</v>
      </c>
      <c r="F178" s="128" t="s">
        <v>733</v>
      </c>
      <c r="G178" s="129" t="s">
        <v>344</v>
      </c>
      <c r="H178" s="130">
        <v>1</v>
      </c>
      <c r="I178" s="131"/>
      <c r="J178" s="132">
        <f t="shared" si="20"/>
        <v>0</v>
      </c>
      <c r="K178" s="133"/>
      <c r="L178" s="32"/>
      <c r="M178" s="134" t="s">
        <v>19</v>
      </c>
      <c r="N178" s="135" t="s">
        <v>45</v>
      </c>
      <c r="P178" s="136">
        <f t="shared" si="21"/>
        <v>0</v>
      </c>
      <c r="Q178" s="136">
        <v>0</v>
      </c>
      <c r="R178" s="136">
        <f t="shared" si="22"/>
        <v>0</v>
      </c>
      <c r="S178" s="136">
        <v>0</v>
      </c>
      <c r="T178" s="137">
        <f t="shared" si="23"/>
        <v>0</v>
      </c>
      <c r="AR178" s="138" t="s">
        <v>95</v>
      </c>
      <c r="AT178" s="138" t="s">
        <v>144</v>
      </c>
      <c r="AU178" s="138" t="s">
        <v>82</v>
      </c>
      <c r="AY178" s="17" t="s">
        <v>141</v>
      </c>
      <c r="BE178" s="139">
        <f t="shared" si="24"/>
        <v>0</v>
      </c>
      <c r="BF178" s="139">
        <f t="shared" si="25"/>
        <v>0</v>
      </c>
      <c r="BG178" s="139">
        <f t="shared" si="26"/>
        <v>0</v>
      </c>
      <c r="BH178" s="139">
        <f t="shared" si="27"/>
        <v>0</v>
      </c>
      <c r="BI178" s="139">
        <f t="shared" si="28"/>
        <v>0</v>
      </c>
      <c r="BJ178" s="17" t="s">
        <v>82</v>
      </c>
      <c r="BK178" s="139">
        <f t="shared" si="29"/>
        <v>0</v>
      </c>
      <c r="BL178" s="17" t="s">
        <v>95</v>
      </c>
      <c r="BM178" s="138" t="s">
        <v>734</v>
      </c>
    </row>
    <row r="179" spans="2:65" s="10" customFormat="1" ht="25.9" customHeight="1">
      <c r="B179" s="116"/>
      <c r="D179" s="117" t="s">
        <v>72</v>
      </c>
      <c r="E179" s="118" t="s">
        <v>258</v>
      </c>
      <c r="F179" s="118" t="s">
        <v>258</v>
      </c>
      <c r="I179" s="119"/>
      <c r="J179" s="120">
        <f>BK179</f>
        <v>0</v>
      </c>
      <c r="L179" s="116"/>
      <c r="M179" s="121"/>
      <c r="P179" s="122">
        <f>P180+P188</f>
        <v>0</v>
      </c>
      <c r="R179" s="122">
        <f>R180+R188</f>
        <v>1.0999999999999999E-2</v>
      </c>
      <c r="T179" s="123">
        <f>T180+T188</f>
        <v>0</v>
      </c>
      <c r="AR179" s="117" t="s">
        <v>92</v>
      </c>
      <c r="AT179" s="124" t="s">
        <v>72</v>
      </c>
      <c r="AU179" s="124" t="s">
        <v>73</v>
      </c>
      <c r="AY179" s="117" t="s">
        <v>141</v>
      </c>
      <c r="BK179" s="125">
        <f>BK180+BK188</f>
        <v>0</v>
      </c>
    </row>
    <row r="180" spans="2:65" s="10" customFormat="1" ht="22.9" customHeight="1">
      <c r="B180" s="116"/>
      <c r="D180" s="117" t="s">
        <v>72</v>
      </c>
      <c r="E180" s="150" t="s">
        <v>735</v>
      </c>
      <c r="F180" s="150" t="s">
        <v>736</v>
      </c>
      <c r="I180" s="119"/>
      <c r="J180" s="151">
        <f>BK180</f>
        <v>0</v>
      </c>
      <c r="L180" s="116"/>
      <c r="M180" s="121"/>
      <c r="P180" s="122">
        <f>SUM(P181:P187)</f>
        <v>0</v>
      </c>
      <c r="R180" s="122">
        <f>SUM(R181:R187)</f>
        <v>0</v>
      </c>
      <c r="T180" s="123">
        <f>SUM(T181:T187)</f>
        <v>0</v>
      </c>
      <c r="AR180" s="117" t="s">
        <v>92</v>
      </c>
      <c r="AT180" s="124" t="s">
        <v>72</v>
      </c>
      <c r="AU180" s="124" t="s">
        <v>78</v>
      </c>
      <c r="AY180" s="117" t="s">
        <v>141</v>
      </c>
      <c r="BK180" s="125">
        <f>SUM(BK181:BK187)</f>
        <v>0</v>
      </c>
    </row>
    <row r="181" spans="2:65" s="1" customFormat="1" ht="24.2" customHeight="1">
      <c r="B181" s="32"/>
      <c r="C181" s="126" t="s">
        <v>737</v>
      </c>
      <c r="D181" s="126" t="s">
        <v>144</v>
      </c>
      <c r="E181" s="127" t="s">
        <v>738</v>
      </c>
      <c r="F181" s="128" t="s">
        <v>739</v>
      </c>
      <c r="G181" s="129" t="s">
        <v>344</v>
      </c>
      <c r="H181" s="130">
        <v>40</v>
      </c>
      <c r="I181" s="131"/>
      <c r="J181" s="132">
        <f t="shared" ref="J181:J187" si="30">ROUND(I181*H181,2)</f>
        <v>0</v>
      </c>
      <c r="K181" s="133"/>
      <c r="L181" s="32"/>
      <c r="M181" s="134" t="s">
        <v>19</v>
      </c>
      <c r="N181" s="135" t="s">
        <v>45</v>
      </c>
      <c r="P181" s="136">
        <f t="shared" ref="P181:P187" si="31">O181*H181</f>
        <v>0</v>
      </c>
      <c r="Q181" s="136">
        <v>0</v>
      </c>
      <c r="R181" s="136">
        <f t="shared" ref="R181:R187" si="32">Q181*H181</f>
        <v>0</v>
      </c>
      <c r="S181" s="136">
        <v>0</v>
      </c>
      <c r="T181" s="137">
        <f t="shared" ref="T181:T187" si="33">S181*H181</f>
        <v>0</v>
      </c>
      <c r="AR181" s="138" t="s">
        <v>95</v>
      </c>
      <c r="AT181" s="138" t="s">
        <v>144</v>
      </c>
      <c r="AU181" s="138" t="s">
        <v>82</v>
      </c>
      <c r="AY181" s="17" t="s">
        <v>141</v>
      </c>
      <c r="BE181" s="139">
        <f t="shared" ref="BE181:BE187" si="34">IF(N181="základní",J181,0)</f>
        <v>0</v>
      </c>
      <c r="BF181" s="139">
        <f t="shared" ref="BF181:BF187" si="35">IF(N181="snížená",J181,0)</f>
        <v>0</v>
      </c>
      <c r="BG181" s="139">
        <f t="shared" ref="BG181:BG187" si="36">IF(N181="zákl. přenesená",J181,0)</f>
        <v>0</v>
      </c>
      <c r="BH181" s="139">
        <f t="shared" ref="BH181:BH187" si="37">IF(N181="sníž. přenesená",J181,0)</f>
        <v>0</v>
      </c>
      <c r="BI181" s="139">
        <f t="shared" ref="BI181:BI187" si="38">IF(N181="nulová",J181,0)</f>
        <v>0</v>
      </c>
      <c r="BJ181" s="17" t="s">
        <v>82</v>
      </c>
      <c r="BK181" s="139">
        <f t="shared" ref="BK181:BK187" si="39">ROUND(I181*H181,2)</f>
        <v>0</v>
      </c>
      <c r="BL181" s="17" t="s">
        <v>95</v>
      </c>
      <c r="BM181" s="138" t="s">
        <v>740</v>
      </c>
    </row>
    <row r="182" spans="2:65" s="1" customFormat="1" ht="33" customHeight="1">
      <c r="B182" s="32"/>
      <c r="C182" s="126" t="s">
        <v>741</v>
      </c>
      <c r="D182" s="126" t="s">
        <v>144</v>
      </c>
      <c r="E182" s="127" t="s">
        <v>742</v>
      </c>
      <c r="F182" s="128" t="s">
        <v>743</v>
      </c>
      <c r="G182" s="129" t="s">
        <v>344</v>
      </c>
      <c r="H182" s="130">
        <v>10</v>
      </c>
      <c r="I182" s="131"/>
      <c r="J182" s="132">
        <f t="shared" si="30"/>
        <v>0</v>
      </c>
      <c r="K182" s="133"/>
      <c r="L182" s="32"/>
      <c r="M182" s="134" t="s">
        <v>19</v>
      </c>
      <c r="N182" s="135" t="s">
        <v>45</v>
      </c>
      <c r="P182" s="136">
        <f t="shared" si="31"/>
        <v>0</v>
      </c>
      <c r="Q182" s="136">
        <v>0</v>
      </c>
      <c r="R182" s="136">
        <f t="shared" si="32"/>
        <v>0</v>
      </c>
      <c r="S182" s="136">
        <v>0</v>
      </c>
      <c r="T182" s="137">
        <f t="shared" si="33"/>
        <v>0</v>
      </c>
      <c r="AR182" s="138" t="s">
        <v>95</v>
      </c>
      <c r="AT182" s="138" t="s">
        <v>144</v>
      </c>
      <c r="AU182" s="138" t="s">
        <v>82</v>
      </c>
      <c r="AY182" s="17" t="s">
        <v>141</v>
      </c>
      <c r="BE182" s="139">
        <f t="shared" si="34"/>
        <v>0</v>
      </c>
      <c r="BF182" s="139">
        <f t="shared" si="35"/>
        <v>0</v>
      </c>
      <c r="BG182" s="139">
        <f t="shared" si="36"/>
        <v>0</v>
      </c>
      <c r="BH182" s="139">
        <f t="shared" si="37"/>
        <v>0</v>
      </c>
      <c r="BI182" s="139">
        <f t="shared" si="38"/>
        <v>0</v>
      </c>
      <c r="BJ182" s="17" t="s">
        <v>82</v>
      </c>
      <c r="BK182" s="139">
        <f t="shared" si="39"/>
        <v>0</v>
      </c>
      <c r="BL182" s="17" t="s">
        <v>95</v>
      </c>
      <c r="BM182" s="138" t="s">
        <v>744</v>
      </c>
    </row>
    <row r="183" spans="2:65" s="1" customFormat="1" ht="33" customHeight="1">
      <c r="B183" s="32"/>
      <c r="C183" s="126" t="s">
        <v>745</v>
      </c>
      <c r="D183" s="126" t="s">
        <v>144</v>
      </c>
      <c r="E183" s="127" t="s">
        <v>746</v>
      </c>
      <c r="F183" s="128" t="s">
        <v>747</v>
      </c>
      <c r="G183" s="129" t="s">
        <v>344</v>
      </c>
      <c r="H183" s="130">
        <v>7</v>
      </c>
      <c r="I183" s="131"/>
      <c r="J183" s="132">
        <f t="shared" si="30"/>
        <v>0</v>
      </c>
      <c r="K183" s="133"/>
      <c r="L183" s="32"/>
      <c r="M183" s="134" t="s">
        <v>19</v>
      </c>
      <c r="N183" s="135" t="s">
        <v>45</v>
      </c>
      <c r="P183" s="136">
        <f t="shared" si="31"/>
        <v>0</v>
      </c>
      <c r="Q183" s="136">
        <v>0</v>
      </c>
      <c r="R183" s="136">
        <f t="shared" si="32"/>
        <v>0</v>
      </c>
      <c r="S183" s="136">
        <v>0</v>
      </c>
      <c r="T183" s="137">
        <f t="shared" si="33"/>
        <v>0</v>
      </c>
      <c r="AR183" s="138" t="s">
        <v>95</v>
      </c>
      <c r="AT183" s="138" t="s">
        <v>144</v>
      </c>
      <c r="AU183" s="138" t="s">
        <v>82</v>
      </c>
      <c r="AY183" s="17" t="s">
        <v>141</v>
      </c>
      <c r="BE183" s="139">
        <f t="shared" si="34"/>
        <v>0</v>
      </c>
      <c r="BF183" s="139">
        <f t="shared" si="35"/>
        <v>0</v>
      </c>
      <c r="BG183" s="139">
        <f t="shared" si="36"/>
        <v>0</v>
      </c>
      <c r="BH183" s="139">
        <f t="shared" si="37"/>
        <v>0</v>
      </c>
      <c r="BI183" s="139">
        <f t="shared" si="38"/>
        <v>0</v>
      </c>
      <c r="BJ183" s="17" t="s">
        <v>82</v>
      </c>
      <c r="BK183" s="139">
        <f t="shared" si="39"/>
        <v>0</v>
      </c>
      <c r="BL183" s="17" t="s">
        <v>95</v>
      </c>
      <c r="BM183" s="138" t="s">
        <v>748</v>
      </c>
    </row>
    <row r="184" spans="2:65" s="1" customFormat="1" ht="24.2" customHeight="1">
      <c r="B184" s="32"/>
      <c r="C184" s="126" t="s">
        <v>749</v>
      </c>
      <c r="D184" s="126" t="s">
        <v>144</v>
      </c>
      <c r="E184" s="127" t="s">
        <v>750</v>
      </c>
      <c r="F184" s="128" t="s">
        <v>751</v>
      </c>
      <c r="G184" s="129" t="s">
        <v>147</v>
      </c>
      <c r="H184" s="130">
        <v>1</v>
      </c>
      <c r="I184" s="131"/>
      <c r="J184" s="132">
        <f t="shared" si="30"/>
        <v>0</v>
      </c>
      <c r="K184" s="133"/>
      <c r="L184" s="32"/>
      <c r="M184" s="134" t="s">
        <v>19</v>
      </c>
      <c r="N184" s="135" t="s">
        <v>45</v>
      </c>
      <c r="P184" s="136">
        <f t="shared" si="31"/>
        <v>0</v>
      </c>
      <c r="Q184" s="136">
        <v>0</v>
      </c>
      <c r="R184" s="136">
        <f t="shared" si="32"/>
        <v>0</v>
      </c>
      <c r="S184" s="136">
        <v>0</v>
      </c>
      <c r="T184" s="137">
        <f t="shared" si="33"/>
        <v>0</v>
      </c>
      <c r="AR184" s="138" t="s">
        <v>95</v>
      </c>
      <c r="AT184" s="138" t="s">
        <v>144</v>
      </c>
      <c r="AU184" s="138" t="s">
        <v>82</v>
      </c>
      <c r="AY184" s="17" t="s">
        <v>141</v>
      </c>
      <c r="BE184" s="139">
        <f t="shared" si="34"/>
        <v>0</v>
      </c>
      <c r="BF184" s="139">
        <f t="shared" si="35"/>
        <v>0</v>
      </c>
      <c r="BG184" s="139">
        <f t="shared" si="36"/>
        <v>0</v>
      </c>
      <c r="BH184" s="139">
        <f t="shared" si="37"/>
        <v>0</v>
      </c>
      <c r="BI184" s="139">
        <f t="shared" si="38"/>
        <v>0</v>
      </c>
      <c r="BJ184" s="17" t="s">
        <v>82</v>
      </c>
      <c r="BK184" s="139">
        <f t="shared" si="39"/>
        <v>0</v>
      </c>
      <c r="BL184" s="17" t="s">
        <v>95</v>
      </c>
      <c r="BM184" s="138" t="s">
        <v>752</v>
      </c>
    </row>
    <row r="185" spans="2:65" s="1" customFormat="1" ht="33" customHeight="1">
      <c r="B185" s="32"/>
      <c r="C185" s="126" t="s">
        <v>753</v>
      </c>
      <c r="D185" s="126" t="s">
        <v>144</v>
      </c>
      <c r="E185" s="127" t="s">
        <v>754</v>
      </c>
      <c r="F185" s="128" t="s">
        <v>755</v>
      </c>
      <c r="G185" s="129" t="s">
        <v>171</v>
      </c>
      <c r="H185" s="130">
        <v>300</v>
      </c>
      <c r="I185" s="131"/>
      <c r="J185" s="132">
        <f t="shared" si="30"/>
        <v>0</v>
      </c>
      <c r="K185" s="133"/>
      <c r="L185" s="32"/>
      <c r="M185" s="134" t="s">
        <v>19</v>
      </c>
      <c r="N185" s="135" t="s">
        <v>45</v>
      </c>
      <c r="P185" s="136">
        <f t="shared" si="31"/>
        <v>0</v>
      </c>
      <c r="Q185" s="136">
        <v>0</v>
      </c>
      <c r="R185" s="136">
        <f t="shared" si="32"/>
        <v>0</v>
      </c>
      <c r="S185" s="136">
        <v>0</v>
      </c>
      <c r="T185" s="137">
        <f t="shared" si="33"/>
        <v>0</v>
      </c>
      <c r="AR185" s="138" t="s">
        <v>95</v>
      </c>
      <c r="AT185" s="138" t="s">
        <v>144</v>
      </c>
      <c r="AU185" s="138" t="s">
        <v>82</v>
      </c>
      <c r="AY185" s="17" t="s">
        <v>141</v>
      </c>
      <c r="BE185" s="139">
        <f t="shared" si="34"/>
        <v>0</v>
      </c>
      <c r="BF185" s="139">
        <f t="shared" si="35"/>
        <v>0</v>
      </c>
      <c r="BG185" s="139">
        <f t="shared" si="36"/>
        <v>0</v>
      </c>
      <c r="BH185" s="139">
        <f t="shared" si="37"/>
        <v>0</v>
      </c>
      <c r="BI185" s="139">
        <f t="shared" si="38"/>
        <v>0</v>
      </c>
      <c r="BJ185" s="17" t="s">
        <v>82</v>
      </c>
      <c r="BK185" s="139">
        <f t="shared" si="39"/>
        <v>0</v>
      </c>
      <c r="BL185" s="17" t="s">
        <v>95</v>
      </c>
      <c r="BM185" s="138" t="s">
        <v>756</v>
      </c>
    </row>
    <row r="186" spans="2:65" s="1" customFormat="1" ht="33" customHeight="1">
      <c r="B186" s="32"/>
      <c r="C186" s="126" t="s">
        <v>757</v>
      </c>
      <c r="D186" s="126" t="s">
        <v>144</v>
      </c>
      <c r="E186" s="127" t="s">
        <v>758</v>
      </c>
      <c r="F186" s="128" t="s">
        <v>759</v>
      </c>
      <c r="G186" s="129" t="s">
        <v>171</v>
      </c>
      <c r="H186" s="130">
        <v>50</v>
      </c>
      <c r="I186" s="131"/>
      <c r="J186" s="132">
        <f t="shared" si="30"/>
        <v>0</v>
      </c>
      <c r="K186" s="133"/>
      <c r="L186" s="32"/>
      <c r="M186" s="134" t="s">
        <v>19</v>
      </c>
      <c r="N186" s="135" t="s">
        <v>45</v>
      </c>
      <c r="P186" s="136">
        <f t="shared" si="31"/>
        <v>0</v>
      </c>
      <c r="Q186" s="136">
        <v>0</v>
      </c>
      <c r="R186" s="136">
        <f t="shared" si="32"/>
        <v>0</v>
      </c>
      <c r="S186" s="136">
        <v>0</v>
      </c>
      <c r="T186" s="137">
        <f t="shared" si="33"/>
        <v>0</v>
      </c>
      <c r="AR186" s="138" t="s">
        <v>95</v>
      </c>
      <c r="AT186" s="138" t="s">
        <v>144</v>
      </c>
      <c r="AU186" s="138" t="s">
        <v>82</v>
      </c>
      <c r="AY186" s="17" t="s">
        <v>141</v>
      </c>
      <c r="BE186" s="139">
        <f t="shared" si="34"/>
        <v>0</v>
      </c>
      <c r="BF186" s="139">
        <f t="shared" si="35"/>
        <v>0</v>
      </c>
      <c r="BG186" s="139">
        <f t="shared" si="36"/>
        <v>0</v>
      </c>
      <c r="BH186" s="139">
        <f t="shared" si="37"/>
        <v>0</v>
      </c>
      <c r="BI186" s="139">
        <f t="shared" si="38"/>
        <v>0</v>
      </c>
      <c r="BJ186" s="17" t="s">
        <v>82</v>
      </c>
      <c r="BK186" s="139">
        <f t="shared" si="39"/>
        <v>0</v>
      </c>
      <c r="BL186" s="17" t="s">
        <v>95</v>
      </c>
      <c r="BM186" s="138" t="s">
        <v>760</v>
      </c>
    </row>
    <row r="187" spans="2:65" s="1" customFormat="1" ht="33" customHeight="1">
      <c r="B187" s="32"/>
      <c r="C187" s="126" t="s">
        <v>761</v>
      </c>
      <c r="D187" s="126" t="s">
        <v>144</v>
      </c>
      <c r="E187" s="127" t="s">
        <v>762</v>
      </c>
      <c r="F187" s="128" t="s">
        <v>763</v>
      </c>
      <c r="G187" s="129" t="s">
        <v>171</v>
      </c>
      <c r="H187" s="130">
        <v>40</v>
      </c>
      <c r="I187" s="131"/>
      <c r="J187" s="132">
        <f t="shared" si="30"/>
        <v>0</v>
      </c>
      <c r="K187" s="133"/>
      <c r="L187" s="32"/>
      <c r="M187" s="134" t="s">
        <v>19</v>
      </c>
      <c r="N187" s="135" t="s">
        <v>45</v>
      </c>
      <c r="P187" s="136">
        <f t="shared" si="31"/>
        <v>0</v>
      </c>
      <c r="Q187" s="136">
        <v>0</v>
      </c>
      <c r="R187" s="136">
        <f t="shared" si="32"/>
        <v>0</v>
      </c>
      <c r="S187" s="136">
        <v>0</v>
      </c>
      <c r="T187" s="137">
        <f t="shared" si="33"/>
        <v>0</v>
      </c>
      <c r="AR187" s="138" t="s">
        <v>95</v>
      </c>
      <c r="AT187" s="138" t="s">
        <v>144</v>
      </c>
      <c r="AU187" s="138" t="s">
        <v>82</v>
      </c>
      <c r="AY187" s="17" t="s">
        <v>141</v>
      </c>
      <c r="BE187" s="139">
        <f t="shared" si="34"/>
        <v>0</v>
      </c>
      <c r="BF187" s="139">
        <f t="shared" si="35"/>
        <v>0</v>
      </c>
      <c r="BG187" s="139">
        <f t="shared" si="36"/>
        <v>0</v>
      </c>
      <c r="BH187" s="139">
        <f t="shared" si="37"/>
        <v>0</v>
      </c>
      <c r="BI187" s="139">
        <f t="shared" si="38"/>
        <v>0</v>
      </c>
      <c r="BJ187" s="17" t="s">
        <v>82</v>
      </c>
      <c r="BK187" s="139">
        <f t="shared" si="39"/>
        <v>0</v>
      </c>
      <c r="BL187" s="17" t="s">
        <v>95</v>
      </c>
      <c r="BM187" s="138" t="s">
        <v>764</v>
      </c>
    </row>
    <row r="188" spans="2:65" s="10" customFormat="1" ht="22.9" customHeight="1">
      <c r="B188" s="116"/>
      <c r="D188" s="117" t="s">
        <v>72</v>
      </c>
      <c r="E188" s="150" t="s">
        <v>765</v>
      </c>
      <c r="F188" s="150" t="s">
        <v>766</v>
      </c>
      <c r="I188" s="119"/>
      <c r="J188" s="151">
        <f>BK188</f>
        <v>0</v>
      </c>
      <c r="L188" s="116"/>
      <c r="M188" s="121"/>
      <c r="P188" s="122">
        <f>SUM(P189:P193)</f>
        <v>0</v>
      </c>
      <c r="R188" s="122">
        <f>SUM(R189:R193)</f>
        <v>1.0999999999999999E-2</v>
      </c>
      <c r="T188" s="123">
        <f>SUM(T189:T193)</f>
        <v>0</v>
      </c>
      <c r="AR188" s="117" t="s">
        <v>92</v>
      </c>
      <c r="AT188" s="124" t="s">
        <v>72</v>
      </c>
      <c r="AU188" s="124" t="s">
        <v>78</v>
      </c>
      <c r="AY188" s="117" t="s">
        <v>141</v>
      </c>
      <c r="BK188" s="125">
        <f>SUM(BK189:BK193)</f>
        <v>0</v>
      </c>
    </row>
    <row r="189" spans="2:65" s="1" customFormat="1" ht="21.75" customHeight="1">
      <c r="B189" s="32"/>
      <c r="C189" s="126" t="s">
        <v>767</v>
      </c>
      <c r="D189" s="126" t="s">
        <v>144</v>
      </c>
      <c r="E189" s="127" t="s">
        <v>768</v>
      </c>
      <c r="F189" s="128" t="s">
        <v>769</v>
      </c>
      <c r="G189" s="129" t="s">
        <v>344</v>
      </c>
      <c r="H189" s="130">
        <v>4</v>
      </c>
      <c r="I189" s="131"/>
      <c r="J189" s="132">
        <f>ROUND(I189*H189,2)</f>
        <v>0</v>
      </c>
      <c r="K189" s="133"/>
      <c r="L189" s="32"/>
      <c r="M189" s="134" t="s">
        <v>19</v>
      </c>
      <c r="N189" s="135" t="s">
        <v>45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95</v>
      </c>
      <c r="AT189" s="138" t="s">
        <v>144</v>
      </c>
      <c r="AU189" s="138" t="s">
        <v>82</v>
      </c>
      <c r="AY189" s="17" t="s">
        <v>141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82</v>
      </c>
      <c r="BK189" s="139">
        <f>ROUND(I189*H189,2)</f>
        <v>0</v>
      </c>
      <c r="BL189" s="17" t="s">
        <v>95</v>
      </c>
      <c r="BM189" s="138" t="s">
        <v>770</v>
      </c>
    </row>
    <row r="190" spans="2:65" s="1" customFormat="1" ht="16.5" customHeight="1">
      <c r="B190" s="32"/>
      <c r="C190" s="172" t="s">
        <v>771</v>
      </c>
      <c r="D190" s="172" t="s">
        <v>258</v>
      </c>
      <c r="E190" s="173" t="s">
        <v>772</v>
      </c>
      <c r="F190" s="174" t="s">
        <v>773</v>
      </c>
      <c r="G190" s="175" t="s">
        <v>344</v>
      </c>
      <c r="H190" s="176">
        <v>4</v>
      </c>
      <c r="I190" s="177"/>
      <c r="J190" s="178">
        <f>ROUND(I190*H190,2)</f>
        <v>0</v>
      </c>
      <c r="K190" s="179"/>
      <c r="L190" s="180"/>
      <c r="M190" s="181" t="s">
        <v>19</v>
      </c>
      <c r="N190" s="182" t="s">
        <v>45</v>
      </c>
      <c r="P190" s="136">
        <f>O190*H190</f>
        <v>0</v>
      </c>
      <c r="Q190" s="136">
        <v>5.0000000000000001E-4</v>
      </c>
      <c r="R190" s="136">
        <f>Q190*H190</f>
        <v>2E-3</v>
      </c>
      <c r="S190" s="136">
        <v>0</v>
      </c>
      <c r="T190" s="137">
        <f>S190*H190</f>
        <v>0</v>
      </c>
      <c r="AR190" s="138" t="s">
        <v>155</v>
      </c>
      <c r="AT190" s="138" t="s">
        <v>258</v>
      </c>
      <c r="AU190" s="138" t="s">
        <v>82</v>
      </c>
      <c r="AY190" s="17" t="s">
        <v>141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82</v>
      </c>
      <c r="BK190" s="139">
        <f>ROUND(I190*H190,2)</f>
        <v>0</v>
      </c>
      <c r="BL190" s="17" t="s">
        <v>95</v>
      </c>
      <c r="BM190" s="138" t="s">
        <v>774</v>
      </c>
    </row>
    <row r="191" spans="2:65" s="1" customFormat="1" ht="24.2" customHeight="1">
      <c r="B191" s="32"/>
      <c r="C191" s="126" t="s">
        <v>775</v>
      </c>
      <c r="D191" s="126" t="s">
        <v>144</v>
      </c>
      <c r="E191" s="127" t="s">
        <v>776</v>
      </c>
      <c r="F191" s="128" t="s">
        <v>777</v>
      </c>
      <c r="G191" s="129" t="s">
        <v>344</v>
      </c>
      <c r="H191" s="130">
        <v>12</v>
      </c>
      <c r="I191" s="131"/>
      <c r="J191" s="132">
        <f>ROUND(I191*H191,2)</f>
        <v>0</v>
      </c>
      <c r="K191" s="133"/>
      <c r="L191" s="32"/>
      <c r="M191" s="134" t="s">
        <v>19</v>
      </c>
      <c r="N191" s="135" t="s">
        <v>45</v>
      </c>
      <c r="P191" s="136">
        <f>O191*H191</f>
        <v>0</v>
      </c>
      <c r="Q191" s="136">
        <v>0</v>
      </c>
      <c r="R191" s="136">
        <f>Q191*H191</f>
        <v>0</v>
      </c>
      <c r="S191" s="136">
        <v>0</v>
      </c>
      <c r="T191" s="137">
        <f>S191*H191</f>
        <v>0</v>
      </c>
      <c r="AR191" s="138" t="s">
        <v>95</v>
      </c>
      <c r="AT191" s="138" t="s">
        <v>144</v>
      </c>
      <c r="AU191" s="138" t="s">
        <v>82</v>
      </c>
      <c r="AY191" s="17" t="s">
        <v>141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7" t="s">
        <v>82</v>
      </c>
      <c r="BK191" s="139">
        <f>ROUND(I191*H191,2)</f>
        <v>0</v>
      </c>
      <c r="BL191" s="17" t="s">
        <v>95</v>
      </c>
      <c r="BM191" s="138" t="s">
        <v>778</v>
      </c>
    </row>
    <row r="192" spans="2:65" s="1" customFormat="1" ht="16.5" customHeight="1">
      <c r="B192" s="32"/>
      <c r="C192" s="172" t="s">
        <v>779</v>
      </c>
      <c r="D192" s="172" t="s">
        <v>258</v>
      </c>
      <c r="E192" s="173" t="s">
        <v>780</v>
      </c>
      <c r="F192" s="174" t="s">
        <v>781</v>
      </c>
      <c r="G192" s="175" t="s">
        <v>344</v>
      </c>
      <c r="H192" s="176">
        <v>12</v>
      </c>
      <c r="I192" s="177"/>
      <c r="J192" s="178">
        <f>ROUND(I192*H192,2)</f>
        <v>0</v>
      </c>
      <c r="K192" s="179"/>
      <c r="L192" s="180"/>
      <c r="M192" s="181" t="s">
        <v>19</v>
      </c>
      <c r="N192" s="182" t="s">
        <v>45</v>
      </c>
      <c r="P192" s="136">
        <f>O192*H192</f>
        <v>0</v>
      </c>
      <c r="Q192" s="136">
        <v>5.0000000000000001E-4</v>
      </c>
      <c r="R192" s="136">
        <f>Q192*H192</f>
        <v>6.0000000000000001E-3</v>
      </c>
      <c r="S192" s="136">
        <v>0</v>
      </c>
      <c r="T192" s="137">
        <f>S192*H192</f>
        <v>0</v>
      </c>
      <c r="AR192" s="138" t="s">
        <v>155</v>
      </c>
      <c r="AT192" s="138" t="s">
        <v>258</v>
      </c>
      <c r="AU192" s="138" t="s">
        <v>82</v>
      </c>
      <c r="AY192" s="17" t="s">
        <v>141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82</v>
      </c>
      <c r="BK192" s="139">
        <f>ROUND(I192*H192,2)</f>
        <v>0</v>
      </c>
      <c r="BL192" s="17" t="s">
        <v>95</v>
      </c>
      <c r="BM192" s="138" t="s">
        <v>782</v>
      </c>
    </row>
    <row r="193" spans="2:65" s="1" customFormat="1" ht="16.5" customHeight="1">
      <c r="B193" s="32"/>
      <c r="C193" s="172" t="s">
        <v>783</v>
      </c>
      <c r="D193" s="172" t="s">
        <v>258</v>
      </c>
      <c r="E193" s="173" t="s">
        <v>784</v>
      </c>
      <c r="F193" s="174" t="s">
        <v>785</v>
      </c>
      <c r="G193" s="175" t="s">
        <v>344</v>
      </c>
      <c r="H193" s="176">
        <v>12</v>
      </c>
      <c r="I193" s="177"/>
      <c r="J193" s="178">
        <f>ROUND(I193*H193,2)</f>
        <v>0</v>
      </c>
      <c r="K193" s="179"/>
      <c r="L193" s="180"/>
      <c r="M193" s="191" t="s">
        <v>19</v>
      </c>
      <c r="N193" s="192" t="s">
        <v>45</v>
      </c>
      <c r="O193" s="143"/>
      <c r="P193" s="144">
        <f>O193*H193</f>
        <v>0</v>
      </c>
      <c r="Q193" s="144">
        <v>2.5000000000000001E-4</v>
      </c>
      <c r="R193" s="144">
        <f>Q193*H193</f>
        <v>3.0000000000000001E-3</v>
      </c>
      <c r="S193" s="144">
        <v>0</v>
      </c>
      <c r="T193" s="145">
        <f>S193*H193</f>
        <v>0</v>
      </c>
      <c r="AR193" s="138" t="s">
        <v>155</v>
      </c>
      <c r="AT193" s="138" t="s">
        <v>258</v>
      </c>
      <c r="AU193" s="138" t="s">
        <v>82</v>
      </c>
      <c r="AY193" s="17" t="s">
        <v>141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82</v>
      </c>
      <c r="BK193" s="139">
        <f>ROUND(I193*H193,2)</f>
        <v>0</v>
      </c>
      <c r="BL193" s="17" t="s">
        <v>95</v>
      </c>
      <c r="BM193" s="138" t="s">
        <v>786</v>
      </c>
    </row>
    <row r="194" spans="2:65" s="1" customFormat="1" ht="6.95" customHeight="1">
      <c r="B194" s="41"/>
      <c r="C194" s="42"/>
      <c r="D194" s="42"/>
      <c r="E194" s="42"/>
      <c r="F194" s="42"/>
      <c r="G194" s="42"/>
      <c r="H194" s="42"/>
      <c r="I194" s="42"/>
      <c r="J194" s="42"/>
      <c r="K194" s="42"/>
      <c r="L194" s="32"/>
    </row>
  </sheetData>
  <sheetProtection algorithmName="SHA-512" hashValue="9gkDNU6O2vGcfTDyjodq9Jhw0GZV8ELUDA2DMvzNQy90oAyDq0LUk69CQ4Hm0fItV5ab/OPnpUkR7ZVQFe4Tdw==" saltValue="qAtgL7YDPGOrVhXBgAQDGcK5sG+UUt5KlxhXVptwBb95oxy+SeKuB67yfFkNjfGyXeJ4F4jk/8K+GdOKSlWO6Q==" spinCount="100000" sheet="1" objects="1" scenarios="1" formatColumns="0" formatRows="0" autoFilter="0"/>
  <autoFilter ref="C89:K193" xr:uid="{00000000-0009-0000-0000-000003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ht="12" customHeight="1">
      <c r="B8" s="20"/>
      <c r="D8" s="27" t="s">
        <v>117</v>
      </c>
      <c r="L8" s="20"/>
    </row>
    <row r="9" spans="2:46" s="1" customFormat="1" ht="16.5" customHeight="1">
      <c r="B9" s="32"/>
      <c r="E9" s="319" t="s">
        <v>419</v>
      </c>
      <c r="F9" s="321"/>
      <c r="G9" s="321"/>
      <c r="H9" s="321"/>
      <c r="L9" s="32"/>
    </row>
    <row r="10" spans="2:46" s="1" customFormat="1" ht="12" customHeight="1">
      <c r="B10" s="32"/>
      <c r="D10" s="27" t="s">
        <v>420</v>
      </c>
      <c r="L10" s="32"/>
    </row>
    <row r="11" spans="2:46" s="1" customFormat="1" ht="16.5" customHeight="1">
      <c r="B11" s="32"/>
      <c r="E11" s="283" t="s">
        <v>787</v>
      </c>
      <c r="F11" s="321"/>
      <c r="G11" s="321"/>
      <c r="H11" s="321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30. 9. 2024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27" t="s">
        <v>29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30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22" t="str">
        <f>'Rekapitulace stavby'!E14</f>
        <v>Vyplň údaj</v>
      </c>
      <c r="F20" s="289"/>
      <c r="G20" s="289"/>
      <c r="H20" s="289"/>
      <c r="I20" s="27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32</v>
      </c>
      <c r="I22" s="27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27" t="s">
        <v>29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36</v>
      </c>
      <c r="I25" s="27" t="s">
        <v>26</v>
      </c>
      <c r="J25" s="25" t="s">
        <v>33</v>
      </c>
      <c r="L25" s="32"/>
    </row>
    <row r="26" spans="2:12" s="1" customFormat="1" ht="18" customHeight="1">
      <c r="B26" s="32"/>
      <c r="E26" s="25" t="s">
        <v>34</v>
      </c>
      <c r="I26" s="27" t="s">
        <v>29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37</v>
      </c>
      <c r="L28" s="32"/>
    </row>
    <row r="29" spans="2:12" s="7" customFormat="1" ht="16.5" customHeight="1">
      <c r="B29" s="91"/>
      <c r="E29" s="294" t="s">
        <v>19</v>
      </c>
      <c r="F29" s="294"/>
      <c r="G29" s="294"/>
      <c r="H29" s="294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39</v>
      </c>
      <c r="J32" s="63">
        <f>ROUND(J87,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>
      <c r="B35" s="32"/>
      <c r="D35" s="52" t="s">
        <v>43</v>
      </c>
      <c r="E35" s="27" t="s">
        <v>44</v>
      </c>
      <c r="F35" s="83">
        <f>ROUND((SUM(BE87:BE92)),  2)</f>
        <v>0</v>
      </c>
      <c r="I35" s="93">
        <v>0.21</v>
      </c>
      <c r="J35" s="83">
        <f>ROUND(((SUM(BE87:BE92))*I35),  2)</f>
        <v>0</v>
      </c>
      <c r="L35" s="32"/>
    </row>
    <row r="36" spans="2:12" s="1" customFormat="1" ht="14.45" customHeight="1">
      <c r="B36" s="32"/>
      <c r="E36" s="27" t="s">
        <v>45</v>
      </c>
      <c r="F36" s="83">
        <f>ROUND((SUM(BF87:BF92)),  2)</f>
        <v>0</v>
      </c>
      <c r="I36" s="93">
        <v>0.12</v>
      </c>
      <c r="J36" s="83">
        <f>ROUND(((SUM(BF87:BF92))*I36),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83">
        <f>ROUND((SUM(BG87:BG92)),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83">
        <f>ROUND((SUM(BH87:BH92)),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83">
        <f>ROUND((SUM(BI87:BI92)),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49</v>
      </c>
      <c r="E41" s="54"/>
      <c r="F41" s="54"/>
      <c r="G41" s="96" t="s">
        <v>50</v>
      </c>
      <c r="H41" s="97" t="s">
        <v>51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9" t="str">
        <f>E7</f>
        <v>Rekonstrukce budovy bývalé pošty na byty, Český Rudolec</v>
      </c>
      <c r="F50" s="320"/>
      <c r="G50" s="320"/>
      <c r="H50" s="320"/>
      <c r="L50" s="32"/>
    </row>
    <row r="51" spans="2:47" ht="12" customHeight="1">
      <c r="B51" s="20"/>
      <c r="C51" s="27" t="s">
        <v>117</v>
      </c>
      <c r="L51" s="20"/>
    </row>
    <row r="52" spans="2:47" s="1" customFormat="1" ht="16.5" customHeight="1">
      <c r="B52" s="32"/>
      <c r="E52" s="319" t="s">
        <v>419</v>
      </c>
      <c r="F52" s="321"/>
      <c r="G52" s="321"/>
      <c r="H52" s="321"/>
      <c r="L52" s="32"/>
    </row>
    <row r="53" spans="2:47" s="1" customFormat="1" ht="12" customHeight="1">
      <c r="B53" s="32"/>
      <c r="C53" s="27" t="s">
        <v>420</v>
      </c>
      <c r="L53" s="32"/>
    </row>
    <row r="54" spans="2:47" s="1" customFormat="1" ht="16.5" customHeight="1">
      <c r="B54" s="32"/>
      <c r="E54" s="283" t="str">
        <f>E11</f>
        <v>2 - Trubkování</v>
      </c>
      <c r="F54" s="321"/>
      <c r="G54" s="321"/>
      <c r="H54" s="321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Český Rudolec</v>
      </c>
      <c r="I56" s="27" t="s">
        <v>23</v>
      </c>
      <c r="J56" s="49" t="str">
        <f>IF(J14="","",J14)</f>
        <v>30. 9. 2024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Obec Český Rudolec</v>
      </c>
      <c r="I58" s="27" t="s">
        <v>32</v>
      </c>
      <c r="J58" s="30" t="str">
        <f>E23</f>
        <v>Agroprojekt Jihlava, spol.s.r.o.</v>
      </c>
      <c r="L58" s="32"/>
    </row>
    <row r="59" spans="2:47" s="1" customFormat="1" ht="25.7" customHeight="1">
      <c r="B59" s="32"/>
      <c r="C59" s="27" t="s">
        <v>30</v>
      </c>
      <c r="F59" s="25" t="str">
        <f>IF(E20="","",E20)</f>
        <v>Vyplň údaj</v>
      </c>
      <c r="I59" s="27" t="s">
        <v>36</v>
      </c>
      <c r="J59" s="30" t="str">
        <f>E26</f>
        <v>Agroprojekt Jihlava, spol.s.r.o.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71</v>
      </c>
      <c r="J63" s="63">
        <f>J87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422</v>
      </c>
      <c r="E64" s="105"/>
      <c r="F64" s="105"/>
      <c r="G64" s="105"/>
      <c r="H64" s="105"/>
      <c r="I64" s="105"/>
      <c r="J64" s="106">
        <f>J88</f>
        <v>0</v>
      </c>
      <c r="L64" s="103"/>
    </row>
    <row r="65" spans="2:12" s="11" customFormat="1" ht="19.899999999999999" customHeight="1">
      <c r="B65" s="146"/>
      <c r="D65" s="147" t="s">
        <v>423</v>
      </c>
      <c r="E65" s="148"/>
      <c r="F65" s="148"/>
      <c r="G65" s="148"/>
      <c r="H65" s="148"/>
      <c r="I65" s="148"/>
      <c r="J65" s="149">
        <f>J89</f>
        <v>0</v>
      </c>
      <c r="L65" s="146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126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19" t="str">
        <f>E7</f>
        <v>Rekonstrukce budovy bývalé pošty na byty, Český Rudolec</v>
      </c>
      <c r="F75" s="320"/>
      <c r="G75" s="320"/>
      <c r="H75" s="320"/>
      <c r="L75" s="32"/>
    </row>
    <row r="76" spans="2:12" ht="12" customHeight="1">
      <c r="B76" s="20"/>
      <c r="C76" s="27" t="s">
        <v>117</v>
      </c>
      <c r="L76" s="20"/>
    </row>
    <row r="77" spans="2:12" s="1" customFormat="1" ht="16.5" customHeight="1">
      <c r="B77" s="32"/>
      <c r="E77" s="319" t="s">
        <v>419</v>
      </c>
      <c r="F77" s="321"/>
      <c r="G77" s="321"/>
      <c r="H77" s="321"/>
      <c r="L77" s="32"/>
    </row>
    <row r="78" spans="2:12" s="1" customFormat="1" ht="12" customHeight="1">
      <c r="B78" s="32"/>
      <c r="C78" s="27" t="s">
        <v>420</v>
      </c>
      <c r="L78" s="32"/>
    </row>
    <row r="79" spans="2:12" s="1" customFormat="1" ht="16.5" customHeight="1">
      <c r="B79" s="32"/>
      <c r="E79" s="283" t="str">
        <f>E11</f>
        <v>2 - Trubkování</v>
      </c>
      <c r="F79" s="321"/>
      <c r="G79" s="321"/>
      <c r="H79" s="321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F14</f>
        <v>Český Rudolec</v>
      </c>
      <c r="I81" s="27" t="s">
        <v>23</v>
      </c>
      <c r="J81" s="49" t="str">
        <f>IF(J14="","",J14)</f>
        <v>30. 9. 2024</v>
      </c>
      <c r="L81" s="32"/>
    </row>
    <row r="82" spans="2:65" s="1" customFormat="1" ht="6.95" customHeight="1">
      <c r="B82" s="32"/>
      <c r="L82" s="32"/>
    </row>
    <row r="83" spans="2:65" s="1" customFormat="1" ht="25.7" customHeight="1">
      <c r="B83" s="32"/>
      <c r="C83" s="27" t="s">
        <v>25</v>
      </c>
      <c r="F83" s="25" t="str">
        <f>E17</f>
        <v>Obec Český Rudolec</v>
      </c>
      <c r="I83" s="27" t="s">
        <v>32</v>
      </c>
      <c r="J83" s="30" t="str">
        <f>E23</f>
        <v>Agroprojekt Jihlava, spol.s.r.o.</v>
      </c>
      <c r="L83" s="32"/>
    </row>
    <row r="84" spans="2:65" s="1" customFormat="1" ht="25.7" customHeight="1">
      <c r="B84" s="32"/>
      <c r="C84" s="27" t="s">
        <v>30</v>
      </c>
      <c r="F84" s="25" t="str">
        <f>IF(E20="","",E20)</f>
        <v>Vyplň údaj</v>
      </c>
      <c r="I84" s="27" t="s">
        <v>36</v>
      </c>
      <c r="J84" s="30" t="str">
        <f>E26</f>
        <v>Agroprojekt Jihlava, spol.s.r.o.</v>
      </c>
      <c r="L84" s="32"/>
    </row>
    <row r="85" spans="2:65" s="1" customFormat="1" ht="10.35" customHeight="1">
      <c r="B85" s="32"/>
      <c r="L85" s="32"/>
    </row>
    <row r="86" spans="2:65" s="9" customFormat="1" ht="29.25" customHeight="1">
      <c r="B86" s="107"/>
      <c r="C86" s="108" t="s">
        <v>127</v>
      </c>
      <c r="D86" s="109" t="s">
        <v>58</v>
      </c>
      <c r="E86" s="109" t="s">
        <v>54</v>
      </c>
      <c r="F86" s="109" t="s">
        <v>55</v>
      </c>
      <c r="G86" s="109" t="s">
        <v>128</v>
      </c>
      <c r="H86" s="109" t="s">
        <v>129</v>
      </c>
      <c r="I86" s="109" t="s">
        <v>130</v>
      </c>
      <c r="J86" s="110" t="s">
        <v>121</v>
      </c>
      <c r="K86" s="111" t="s">
        <v>131</v>
      </c>
      <c r="L86" s="107"/>
      <c r="M86" s="56" t="s">
        <v>19</v>
      </c>
      <c r="N86" s="57" t="s">
        <v>43</v>
      </c>
      <c r="O86" s="57" t="s">
        <v>132</v>
      </c>
      <c r="P86" s="57" t="s">
        <v>133</v>
      </c>
      <c r="Q86" s="57" t="s">
        <v>134</v>
      </c>
      <c r="R86" s="57" t="s">
        <v>135</v>
      </c>
      <c r="S86" s="57" t="s">
        <v>136</v>
      </c>
      <c r="T86" s="58" t="s">
        <v>137</v>
      </c>
    </row>
    <row r="87" spans="2:65" s="1" customFormat="1" ht="22.9" customHeight="1">
      <c r="B87" s="32"/>
      <c r="C87" s="61" t="s">
        <v>138</v>
      </c>
      <c r="J87" s="112">
        <f>BK87</f>
        <v>0</v>
      </c>
      <c r="L87" s="32"/>
      <c r="M87" s="59"/>
      <c r="N87" s="50"/>
      <c r="O87" s="50"/>
      <c r="P87" s="113">
        <f>P88</f>
        <v>0</v>
      </c>
      <c r="Q87" s="50"/>
      <c r="R87" s="113">
        <f>R88</f>
        <v>7.5599999999999999E-3</v>
      </c>
      <c r="S87" s="50"/>
      <c r="T87" s="114">
        <f>T88</f>
        <v>0</v>
      </c>
      <c r="AT87" s="17" t="s">
        <v>72</v>
      </c>
      <c r="AU87" s="17" t="s">
        <v>122</v>
      </c>
      <c r="BK87" s="115">
        <f>BK88</f>
        <v>0</v>
      </c>
    </row>
    <row r="88" spans="2:65" s="10" customFormat="1" ht="25.9" customHeight="1">
      <c r="B88" s="116"/>
      <c r="D88" s="117" t="s">
        <v>72</v>
      </c>
      <c r="E88" s="118" t="s">
        <v>384</v>
      </c>
      <c r="F88" s="118" t="s">
        <v>384</v>
      </c>
      <c r="I88" s="119"/>
      <c r="J88" s="120">
        <f>BK88</f>
        <v>0</v>
      </c>
      <c r="L88" s="116"/>
      <c r="M88" s="121"/>
      <c r="P88" s="122">
        <f>P89</f>
        <v>0</v>
      </c>
      <c r="R88" s="122">
        <f>R89</f>
        <v>7.5599999999999999E-3</v>
      </c>
      <c r="T88" s="123">
        <f>T89</f>
        <v>0</v>
      </c>
      <c r="AR88" s="117" t="s">
        <v>82</v>
      </c>
      <c r="AT88" s="124" t="s">
        <v>72</v>
      </c>
      <c r="AU88" s="124" t="s">
        <v>73</v>
      </c>
      <c r="AY88" s="117" t="s">
        <v>141</v>
      </c>
      <c r="BK88" s="125">
        <f>BK89</f>
        <v>0</v>
      </c>
    </row>
    <row r="89" spans="2:65" s="10" customFormat="1" ht="22.9" customHeight="1">
      <c r="B89" s="116"/>
      <c r="D89" s="117" t="s">
        <v>72</v>
      </c>
      <c r="E89" s="150" t="s">
        <v>427</v>
      </c>
      <c r="F89" s="150" t="s">
        <v>428</v>
      </c>
      <c r="I89" s="119"/>
      <c r="J89" s="151">
        <f>BK89</f>
        <v>0</v>
      </c>
      <c r="L89" s="116"/>
      <c r="M89" s="121"/>
      <c r="P89" s="122">
        <f>SUM(P90:P92)</f>
        <v>0</v>
      </c>
      <c r="R89" s="122">
        <f>SUM(R90:R92)</f>
        <v>7.5599999999999999E-3</v>
      </c>
      <c r="T89" s="123">
        <f>SUM(T90:T92)</f>
        <v>0</v>
      </c>
      <c r="AR89" s="117" t="s">
        <v>82</v>
      </c>
      <c r="AT89" s="124" t="s">
        <v>72</v>
      </c>
      <c r="AU89" s="124" t="s">
        <v>78</v>
      </c>
      <c r="AY89" s="117" t="s">
        <v>141</v>
      </c>
      <c r="BK89" s="125">
        <f>SUM(BK90:BK92)</f>
        <v>0</v>
      </c>
    </row>
    <row r="90" spans="2:65" s="1" customFormat="1" ht="24.2" customHeight="1">
      <c r="B90" s="32"/>
      <c r="C90" s="126" t="s">
        <v>78</v>
      </c>
      <c r="D90" s="126" t="s">
        <v>144</v>
      </c>
      <c r="E90" s="127" t="s">
        <v>429</v>
      </c>
      <c r="F90" s="128" t="s">
        <v>430</v>
      </c>
      <c r="G90" s="129" t="s">
        <v>171</v>
      </c>
      <c r="H90" s="130">
        <v>160</v>
      </c>
      <c r="I90" s="131"/>
      <c r="J90" s="132">
        <f>ROUND(I90*H90,2)</f>
        <v>0</v>
      </c>
      <c r="K90" s="133"/>
      <c r="L90" s="32"/>
      <c r="M90" s="134" t="s">
        <v>19</v>
      </c>
      <c r="N90" s="135" t="s">
        <v>45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95</v>
      </c>
      <c r="AT90" s="138" t="s">
        <v>144</v>
      </c>
      <c r="AU90" s="138" t="s">
        <v>82</v>
      </c>
      <c r="AY90" s="17" t="s">
        <v>141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82</v>
      </c>
      <c r="BK90" s="139">
        <f>ROUND(I90*H90,2)</f>
        <v>0</v>
      </c>
      <c r="BL90" s="17" t="s">
        <v>95</v>
      </c>
      <c r="BM90" s="138" t="s">
        <v>788</v>
      </c>
    </row>
    <row r="91" spans="2:65" s="1" customFormat="1" ht="21.75" customHeight="1">
      <c r="B91" s="32"/>
      <c r="C91" s="172" t="s">
        <v>82</v>
      </c>
      <c r="D91" s="172" t="s">
        <v>258</v>
      </c>
      <c r="E91" s="173" t="s">
        <v>789</v>
      </c>
      <c r="F91" s="174" t="s">
        <v>790</v>
      </c>
      <c r="G91" s="175" t="s">
        <v>171</v>
      </c>
      <c r="H91" s="176">
        <v>63</v>
      </c>
      <c r="I91" s="177"/>
      <c r="J91" s="178">
        <f>ROUND(I91*H91,2)</f>
        <v>0</v>
      </c>
      <c r="K91" s="179"/>
      <c r="L91" s="180"/>
      <c r="M91" s="181" t="s">
        <v>19</v>
      </c>
      <c r="N91" s="182" t="s">
        <v>45</v>
      </c>
      <c r="P91" s="136">
        <f>O91*H91</f>
        <v>0</v>
      </c>
      <c r="Q91" s="136">
        <v>6.9999999999999994E-5</v>
      </c>
      <c r="R91" s="136">
        <f>Q91*H91</f>
        <v>4.4099999999999999E-3</v>
      </c>
      <c r="S91" s="136">
        <v>0</v>
      </c>
      <c r="T91" s="137">
        <f>S91*H91</f>
        <v>0</v>
      </c>
      <c r="AR91" s="138" t="s">
        <v>155</v>
      </c>
      <c r="AT91" s="138" t="s">
        <v>258</v>
      </c>
      <c r="AU91" s="138" t="s">
        <v>82</v>
      </c>
      <c r="AY91" s="17" t="s">
        <v>141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82</v>
      </c>
      <c r="BK91" s="139">
        <f>ROUND(I91*H91,2)</f>
        <v>0</v>
      </c>
      <c r="BL91" s="17" t="s">
        <v>95</v>
      </c>
      <c r="BM91" s="138" t="s">
        <v>791</v>
      </c>
    </row>
    <row r="92" spans="2:65" s="1" customFormat="1" ht="21.75" customHeight="1">
      <c r="B92" s="32"/>
      <c r="C92" s="172" t="s">
        <v>92</v>
      </c>
      <c r="D92" s="172" t="s">
        <v>258</v>
      </c>
      <c r="E92" s="173" t="s">
        <v>432</v>
      </c>
      <c r="F92" s="174" t="s">
        <v>433</v>
      </c>
      <c r="G92" s="175" t="s">
        <v>171</v>
      </c>
      <c r="H92" s="176">
        <v>105</v>
      </c>
      <c r="I92" s="177"/>
      <c r="J92" s="178">
        <f>ROUND(I92*H92,2)</f>
        <v>0</v>
      </c>
      <c r="K92" s="179"/>
      <c r="L92" s="180"/>
      <c r="M92" s="191" t="s">
        <v>19</v>
      </c>
      <c r="N92" s="192" t="s">
        <v>45</v>
      </c>
      <c r="O92" s="143"/>
      <c r="P92" s="144">
        <f>O92*H92</f>
        <v>0</v>
      </c>
      <c r="Q92" s="144">
        <v>3.0000000000000001E-5</v>
      </c>
      <c r="R92" s="144">
        <f>Q92*H92</f>
        <v>3.15E-3</v>
      </c>
      <c r="S92" s="144">
        <v>0</v>
      </c>
      <c r="T92" s="145">
        <f>S92*H92</f>
        <v>0</v>
      </c>
      <c r="AR92" s="138" t="s">
        <v>155</v>
      </c>
      <c r="AT92" s="138" t="s">
        <v>258</v>
      </c>
      <c r="AU92" s="138" t="s">
        <v>82</v>
      </c>
      <c r="AY92" s="17" t="s">
        <v>141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82</v>
      </c>
      <c r="BK92" s="139">
        <f>ROUND(I92*H92,2)</f>
        <v>0</v>
      </c>
      <c r="BL92" s="17" t="s">
        <v>95</v>
      </c>
      <c r="BM92" s="138" t="s">
        <v>792</v>
      </c>
    </row>
    <row r="93" spans="2:65" s="1" customFormat="1" ht="6.95" customHeight="1"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32"/>
    </row>
  </sheetData>
  <sheetProtection algorithmName="SHA-512" hashValue="yYZrM0l+6gLIEC5SeKLlo8z4dyGY7FhPLl90RHShW5Un3gTxKhB5ffyM6EYBfwWON3sXsy+Wc2dXjv/hQmk5HA==" saltValue="C0JQ4zOuVrkf4Yxic7fg9iHylE9vg6f/QkrC6IoF+W3EuucDLDAROUf1oe8Z7zCMApcZhvGYNqC6oO5gwxnasw==" spinCount="100000" sheet="1" objects="1" scenarios="1" formatColumns="0" formatRows="0" autoFilter="0"/>
  <autoFilter ref="C86:K92" xr:uid="{00000000-0009-0000-0000-000004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ht="12" customHeight="1">
      <c r="B8" s="20"/>
      <c r="D8" s="27" t="s">
        <v>117</v>
      </c>
      <c r="L8" s="20"/>
    </row>
    <row r="9" spans="2:46" s="1" customFormat="1" ht="16.5" customHeight="1">
      <c r="B9" s="32"/>
      <c r="E9" s="319" t="s">
        <v>419</v>
      </c>
      <c r="F9" s="321"/>
      <c r="G9" s="321"/>
      <c r="H9" s="321"/>
      <c r="L9" s="32"/>
    </row>
    <row r="10" spans="2:46" s="1" customFormat="1" ht="12" customHeight="1">
      <c r="B10" s="32"/>
      <c r="D10" s="27" t="s">
        <v>420</v>
      </c>
      <c r="L10" s="32"/>
    </row>
    <row r="11" spans="2:46" s="1" customFormat="1" ht="16.5" customHeight="1">
      <c r="B11" s="32"/>
      <c r="E11" s="283" t="s">
        <v>793</v>
      </c>
      <c r="F11" s="321"/>
      <c r="G11" s="321"/>
      <c r="H11" s="321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30. 9. 2024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27" t="s">
        <v>29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30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22" t="str">
        <f>'Rekapitulace stavby'!E14</f>
        <v>Vyplň údaj</v>
      </c>
      <c r="F20" s="289"/>
      <c r="G20" s="289"/>
      <c r="H20" s="289"/>
      <c r="I20" s="27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32</v>
      </c>
      <c r="I22" s="27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27" t="s">
        <v>29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36</v>
      </c>
      <c r="I25" s="27" t="s">
        <v>26</v>
      </c>
      <c r="J25" s="25" t="s">
        <v>33</v>
      </c>
      <c r="L25" s="32"/>
    </row>
    <row r="26" spans="2:12" s="1" customFormat="1" ht="18" customHeight="1">
      <c r="B26" s="32"/>
      <c r="E26" s="25" t="s">
        <v>34</v>
      </c>
      <c r="I26" s="27" t="s">
        <v>29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37</v>
      </c>
      <c r="L28" s="32"/>
    </row>
    <row r="29" spans="2:12" s="7" customFormat="1" ht="16.5" customHeight="1">
      <c r="B29" s="91"/>
      <c r="E29" s="294" t="s">
        <v>19</v>
      </c>
      <c r="F29" s="294"/>
      <c r="G29" s="294"/>
      <c r="H29" s="294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39</v>
      </c>
      <c r="J32" s="63">
        <f>ROUND(J87,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>
      <c r="B35" s="32"/>
      <c r="D35" s="52" t="s">
        <v>43</v>
      </c>
      <c r="E35" s="27" t="s">
        <v>44</v>
      </c>
      <c r="F35" s="83">
        <f>ROUND((SUM(BE87:BE98)),  2)</f>
        <v>0</v>
      </c>
      <c r="I35" s="93">
        <v>0.21</v>
      </c>
      <c r="J35" s="83">
        <f>ROUND(((SUM(BE87:BE98))*I35),  2)</f>
        <v>0</v>
      </c>
      <c r="L35" s="32"/>
    </row>
    <row r="36" spans="2:12" s="1" customFormat="1" ht="14.45" customHeight="1">
      <c r="B36" s="32"/>
      <c r="E36" s="27" t="s">
        <v>45</v>
      </c>
      <c r="F36" s="83">
        <f>ROUND((SUM(BF87:BF98)),  2)</f>
        <v>0</v>
      </c>
      <c r="I36" s="93">
        <v>0.12</v>
      </c>
      <c r="J36" s="83">
        <f>ROUND(((SUM(BF87:BF98))*I36),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83">
        <f>ROUND((SUM(BG87:BG98)),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83">
        <f>ROUND((SUM(BH87:BH98)),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83">
        <f>ROUND((SUM(BI87:BI98)),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49</v>
      </c>
      <c r="E41" s="54"/>
      <c r="F41" s="54"/>
      <c r="G41" s="96" t="s">
        <v>50</v>
      </c>
      <c r="H41" s="97" t="s">
        <v>51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9" t="str">
        <f>E7</f>
        <v>Rekonstrukce budovy bývalé pošty na byty, Český Rudolec</v>
      </c>
      <c r="F50" s="320"/>
      <c r="G50" s="320"/>
      <c r="H50" s="320"/>
      <c r="L50" s="32"/>
    </row>
    <row r="51" spans="2:47" ht="12" customHeight="1">
      <c r="B51" s="20"/>
      <c r="C51" s="27" t="s">
        <v>117</v>
      </c>
      <c r="L51" s="20"/>
    </row>
    <row r="52" spans="2:47" s="1" customFormat="1" ht="16.5" customHeight="1">
      <c r="B52" s="32"/>
      <c r="E52" s="319" t="s">
        <v>419</v>
      </c>
      <c r="F52" s="321"/>
      <c r="G52" s="321"/>
      <c r="H52" s="321"/>
      <c r="L52" s="32"/>
    </row>
    <row r="53" spans="2:47" s="1" customFormat="1" ht="12" customHeight="1">
      <c r="B53" s="32"/>
      <c r="C53" s="27" t="s">
        <v>420</v>
      </c>
      <c r="L53" s="32"/>
    </row>
    <row r="54" spans="2:47" s="1" customFormat="1" ht="16.5" customHeight="1">
      <c r="B54" s="32"/>
      <c r="E54" s="283" t="str">
        <f>E11</f>
        <v>3 - Demontáž hromosvodu</v>
      </c>
      <c r="F54" s="321"/>
      <c r="G54" s="321"/>
      <c r="H54" s="321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Český Rudolec</v>
      </c>
      <c r="I56" s="27" t="s">
        <v>23</v>
      </c>
      <c r="J56" s="49" t="str">
        <f>IF(J14="","",J14)</f>
        <v>30. 9. 2024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Obec Český Rudolec</v>
      </c>
      <c r="I58" s="27" t="s">
        <v>32</v>
      </c>
      <c r="J58" s="30" t="str">
        <f>E23</f>
        <v>Agroprojekt Jihlava, spol.s.r.o.</v>
      </c>
      <c r="L58" s="32"/>
    </row>
    <row r="59" spans="2:47" s="1" customFormat="1" ht="25.7" customHeight="1">
      <c r="B59" s="32"/>
      <c r="C59" s="27" t="s">
        <v>30</v>
      </c>
      <c r="F59" s="25" t="str">
        <f>IF(E20="","",E20)</f>
        <v>Vyplň údaj</v>
      </c>
      <c r="I59" s="27" t="s">
        <v>36</v>
      </c>
      <c r="J59" s="30" t="str">
        <f>E26</f>
        <v>Agroprojekt Jihlava, spol.s.r.o.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71</v>
      </c>
      <c r="J63" s="63">
        <f>J87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422</v>
      </c>
      <c r="E64" s="105"/>
      <c r="F64" s="105"/>
      <c r="G64" s="105"/>
      <c r="H64" s="105"/>
      <c r="I64" s="105"/>
      <c r="J64" s="106">
        <f>J88</f>
        <v>0</v>
      </c>
      <c r="L64" s="103"/>
    </row>
    <row r="65" spans="2:12" s="11" customFormat="1" ht="19.899999999999999" customHeight="1">
      <c r="B65" s="146"/>
      <c r="D65" s="147" t="s">
        <v>794</v>
      </c>
      <c r="E65" s="148"/>
      <c r="F65" s="148"/>
      <c r="G65" s="148"/>
      <c r="H65" s="148"/>
      <c r="I65" s="148"/>
      <c r="J65" s="149">
        <f>J89</f>
        <v>0</v>
      </c>
      <c r="L65" s="146"/>
    </row>
    <row r="66" spans="2:12" s="1" customFormat="1" ht="21.75" customHeight="1">
      <c r="B66" s="32"/>
      <c r="L66" s="32"/>
    </row>
    <row r="67" spans="2:12" s="1" customFormat="1" ht="6.95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5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5" customHeight="1">
      <c r="B72" s="32"/>
      <c r="C72" s="21" t="s">
        <v>126</v>
      </c>
      <c r="L72" s="32"/>
    </row>
    <row r="73" spans="2:12" s="1" customFormat="1" ht="6.95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19" t="str">
        <f>E7</f>
        <v>Rekonstrukce budovy bývalé pošty na byty, Český Rudolec</v>
      </c>
      <c r="F75" s="320"/>
      <c r="G75" s="320"/>
      <c r="H75" s="320"/>
      <c r="L75" s="32"/>
    </row>
    <row r="76" spans="2:12" ht="12" customHeight="1">
      <c r="B76" s="20"/>
      <c r="C76" s="27" t="s">
        <v>117</v>
      </c>
      <c r="L76" s="20"/>
    </row>
    <row r="77" spans="2:12" s="1" customFormat="1" ht="16.5" customHeight="1">
      <c r="B77" s="32"/>
      <c r="E77" s="319" t="s">
        <v>419</v>
      </c>
      <c r="F77" s="321"/>
      <c r="G77" s="321"/>
      <c r="H77" s="321"/>
      <c r="L77" s="32"/>
    </row>
    <row r="78" spans="2:12" s="1" customFormat="1" ht="12" customHeight="1">
      <c r="B78" s="32"/>
      <c r="C78" s="27" t="s">
        <v>420</v>
      </c>
      <c r="L78" s="32"/>
    </row>
    <row r="79" spans="2:12" s="1" customFormat="1" ht="16.5" customHeight="1">
      <c r="B79" s="32"/>
      <c r="E79" s="283" t="str">
        <f>E11</f>
        <v>3 - Demontáž hromosvodu</v>
      </c>
      <c r="F79" s="321"/>
      <c r="G79" s="321"/>
      <c r="H79" s="321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F14</f>
        <v>Český Rudolec</v>
      </c>
      <c r="I81" s="27" t="s">
        <v>23</v>
      </c>
      <c r="J81" s="49" t="str">
        <f>IF(J14="","",J14)</f>
        <v>30. 9. 2024</v>
      </c>
      <c r="L81" s="32"/>
    </row>
    <row r="82" spans="2:65" s="1" customFormat="1" ht="6.95" customHeight="1">
      <c r="B82" s="32"/>
      <c r="L82" s="32"/>
    </row>
    <row r="83" spans="2:65" s="1" customFormat="1" ht="25.7" customHeight="1">
      <c r="B83" s="32"/>
      <c r="C83" s="27" t="s">
        <v>25</v>
      </c>
      <c r="F83" s="25" t="str">
        <f>E17</f>
        <v>Obec Český Rudolec</v>
      </c>
      <c r="I83" s="27" t="s">
        <v>32</v>
      </c>
      <c r="J83" s="30" t="str">
        <f>E23</f>
        <v>Agroprojekt Jihlava, spol.s.r.o.</v>
      </c>
      <c r="L83" s="32"/>
    </row>
    <row r="84" spans="2:65" s="1" customFormat="1" ht="25.7" customHeight="1">
      <c r="B84" s="32"/>
      <c r="C84" s="27" t="s">
        <v>30</v>
      </c>
      <c r="F84" s="25" t="str">
        <f>IF(E20="","",E20)</f>
        <v>Vyplň údaj</v>
      </c>
      <c r="I84" s="27" t="s">
        <v>36</v>
      </c>
      <c r="J84" s="30" t="str">
        <f>E26</f>
        <v>Agroprojekt Jihlava, spol.s.r.o.</v>
      </c>
      <c r="L84" s="32"/>
    </row>
    <row r="85" spans="2:65" s="1" customFormat="1" ht="10.35" customHeight="1">
      <c r="B85" s="32"/>
      <c r="L85" s="32"/>
    </row>
    <row r="86" spans="2:65" s="9" customFormat="1" ht="29.25" customHeight="1">
      <c r="B86" s="107"/>
      <c r="C86" s="108" t="s">
        <v>127</v>
      </c>
      <c r="D86" s="109" t="s">
        <v>58</v>
      </c>
      <c r="E86" s="109" t="s">
        <v>54</v>
      </c>
      <c r="F86" s="109" t="s">
        <v>55</v>
      </c>
      <c r="G86" s="109" t="s">
        <v>128</v>
      </c>
      <c r="H86" s="109" t="s">
        <v>129</v>
      </c>
      <c r="I86" s="109" t="s">
        <v>130</v>
      </c>
      <c r="J86" s="110" t="s">
        <v>121</v>
      </c>
      <c r="K86" s="111" t="s">
        <v>131</v>
      </c>
      <c r="L86" s="107"/>
      <c r="M86" s="56" t="s">
        <v>19</v>
      </c>
      <c r="N86" s="57" t="s">
        <v>43</v>
      </c>
      <c r="O86" s="57" t="s">
        <v>132</v>
      </c>
      <c r="P86" s="57" t="s">
        <v>133</v>
      </c>
      <c r="Q86" s="57" t="s">
        <v>134</v>
      </c>
      <c r="R86" s="57" t="s">
        <v>135</v>
      </c>
      <c r="S86" s="57" t="s">
        <v>136</v>
      </c>
      <c r="T86" s="58" t="s">
        <v>137</v>
      </c>
    </row>
    <row r="87" spans="2:65" s="1" customFormat="1" ht="22.9" customHeight="1">
      <c r="B87" s="32"/>
      <c r="C87" s="61" t="s">
        <v>138</v>
      </c>
      <c r="J87" s="112">
        <f>BK87</f>
        <v>0</v>
      </c>
      <c r="L87" s="32"/>
      <c r="M87" s="59"/>
      <c r="N87" s="50"/>
      <c r="O87" s="50"/>
      <c r="P87" s="113">
        <f>P88</f>
        <v>0</v>
      </c>
      <c r="Q87" s="50"/>
      <c r="R87" s="113">
        <f>R88</f>
        <v>0</v>
      </c>
      <c r="S87" s="50"/>
      <c r="T87" s="114">
        <f>T88</f>
        <v>5.808E-2</v>
      </c>
      <c r="AT87" s="17" t="s">
        <v>72</v>
      </c>
      <c r="AU87" s="17" t="s">
        <v>122</v>
      </c>
      <c r="BK87" s="115">
        <f>BK88</f>
        <v>0</v>
      </c>
    </row>
    <row r="88" spans="2:65" s="10" customFormat="1" ht="25.9" customHeight="1">
      <c r="B88" s="116"/>
      <c r="D88" s="117" t="s">
        <v>72</v>
      </c>
      <c r="E88" s="118" t="s">
        <v>384</v>
      </c>
      <c r="F88" s="118" t="s">
        <v>384</v>
      </c>
      <c r="I88" s="119"/>
      <c r="J88" s="120">
        <f>BK88</f>
        <v>0</v>
      </c>
      <c r="L88" s="116"/>
      <c r="M88" s="121"/>
      <c r="P88" s="122">
        <f>P89</f>
        <v>0</v>
      </c>
      <c r="R88" s="122">
        <f>R89</f>
        <v>0</v>
      </c>
      <c r="T88" s="123">
        <f>T89</f>
        <v>5.808E-2</v>
      </c>
      <c r="AR88" s="117" t="s">
        <v>82</v>
      </c>
      <c r="AT88" s="124" t="s">
        <v>72</v>
      </c>
      <c r="AU88" s="124" t="s">
        <v>73</v>
      </c>
      <c r="AY88" s="117" t="s">
        <v>141</v>
      </c>
      <c r="BK88" s="125">
        <f>BK89</f>
        <v>0</v>
      </c>
    </row>
    <row r="89" spans="2:65" s="10" customFormat="1" ht="22.9" customHeight="1">
      <c r="B89" s="116"/>
      <c r="D89" s="117" t="s">
        <v>72</v>
      </c>
      <c r="E89" s="150" t="s">
        <v>427</v>
      </c>
      <c r="F89" s="150" t="s">
        <v>795</v>
      </c>
      <c r="I89" s="119"/>
      <c r="J89" s="151">
        <f>BK89</f>
        <v>0</v>
      </c>
      <c r="L89" s="116"/>
      <c r="M89" s="121"/>
      <c r="P89" s="122">
        <f>SUM(P90:P98)</f>
        <v>0</v>
      </c>
      <c r="R89" s="122">
        <f>SUM(R90:R98)</f>
        <v>0</v>
      </c>
      <c r="T89" s="123">
        <f>SUM(T90:T98)</f>
        <v>5.808E-2</v>
      </c>
      <c r="AR89" s="117" t="s">
        <v>82</v>
      </c>
      <c r="AT89" s="124" t="s">
        <v>72</v>
      </c>
      <c r="AU89" s="124" t="s">
        <v>78</v>
      </c>
      <c r="AY89" s="117" t="s">
        <v>141</v>
      </c>
      <c r="BK89" s="125">
        <f>SUM(BK90:BK98)</f>
        <v>0</v>
      </c>
    </row>
    <row r="90" spans="2:65" s="1" customFormat="1" ht="24.2" customHeight="1">
      <c r="B90" s="32"/>
      <c r="C90" s="126" t="s">
        <v>78</v>
      </c>
      <c r="D90" s="126" t="s">
        <v>144</v>
      </c>
      <c r="E90" s="127" t="s">
        <v>796</v>
      </c>
      <c r="F90" s="128" t="s">
        <v>797</v>
      </c>
      <c r="G90" s="129" t="s">
        <v>171</v>
      </c>
      <c r="H90" s="130">
        <v>50</v>
      </c>
      <c r="I90" s="131"/>
      <c r="J90" s="132">
        <f t="shared" ref="J90:J98" si="0">ROUND(I90*H90,2)</f>
        <v>0</v>
      </c>
      <c r="K90" s="133"/>
      <c r="L90" s="32"/>
      <c r="M90" s="134" t="s">
        <v>19</v>
      </c>
      <c r="N90" s="135" t="s">
        <v>45</v>
      </c>
      <c r="P90" s="136">
        <f t="shared" ref="P90:P98" si="1">O90*H90</f>
        <v>0</v>
      </c>
      <c r="Q90" s="136">
        <v>0</v>
      </c>
      <c r="R90" s="136">
        <f t="shared" ref="R90:R98" si="2">Q90*H90</f>
        <v>0</v>
      </c>
      <c r="S90" s="136">
        <v>4.0000000000000002E-4</v>
      </c>
      <c r="T90" s="137">
        <f t="shared" ref="T90:T98" si="3">S90*H90</f>
        <v>0.02</v>
      </c>
      <c r="AR90" s="138" t="s">
        <v>95</v>
      </c>
      <c r="AT90" s="138" t="s">
        <v>144</v>
      </c>
      <c r="AU90" s="138" t="s">
        <v>82</v>
      </c>
      <c r="AY90" s="17" t="s">
        <v>141</v>
      </c>
      <c r="BE90" s="139">
        <f t="shared" ref="BE90:BE98" si="4">IF(N90="základní",J90,0)</f>
        <v>0</v>
      </c>
      <c r="BF90" s="139">
        <f t="shared" ref="BF90:BF98" si="5">IF(N90="snížená",J90,0)</f>
        <v>0</v>
      </c>
      <c r="BG90" s="139">
        <f t="shared" ref="BG90:BG98" si="6">IF(N90="zákl. přenesená",J90,0)</f>
        <v>0</v>
      </c>
      <c r="BH90" s="139">
        <f t="shared" ref="BH90:BH98" si="7">IF(N90="sníž. přenesená",J90,0)</f>
        <v>0</v>
      </c>
      <c r="BI90" s="139">
        <f t="shared" ref="BI90:BI98" si="8">IF(N90="nulová",J90,0)</f>
        <v>0</v>
      </c>
      <c r="BJ90" s="17" t="s">
        <v>82</v>
      </c>
      <c r="BK90" s="139">
        <f t="shared" ref="BK90:BK98" si="9">ROUND(I90*H90,2)</f>
        <v>0</v>
      </c>
      <c r="BL90" s="17" t="s">
        <v>95</v>
      </c>
      <c r="BM90" s="138" t="s">
        <v>798</v>
      </c>
    </row>
    <row r="91" spans="2:65" s="1" customFormat="1" ht="24.2" customHeight="1">
      <c r="B91" s="32"/>
      <c r="C91" s="126" t="s">
        <v>82</v>
      </c>
      <c r="D91" s="126" t="s">
        <v>144</v>
      </c>
      <c r="E91" s="127" t="s">
        <v>799</v>
      </c>
      <c r="F91" s="128" t="s">
        <v>800</v>
      </c>
      <c r="G91" s="129" t="s">
        <v>171</v>
      </c>
      <c r="H91" s="130">
        <v>24</v>
      </c>
      <c r="I91" s="131"/>
      <c r="J91" s="132">
        <f t="shared" si="0"/>
        <v>0</v>
      </c>
      <c r="K91" s="133"/>
      <c r="L91" s="32"/>
      <c r="M91" s="134" t="s">
        <v>19</v>
      </c>
      <c r="N91" s="135" t="s">
        <v>45</v>
      </c>
      <c r="P91" s="136">
        <f t="shared" si="1"/>
        <v>0</v>
      </c>
      <c r="Q91" s="136">
        <v>0</v>
      </c>
      <c r="R91" s="136">
        <f t="shared" si="2"/>
        <v>0</v>
      </c>
      <c r="S91" s="136">
        <v>4.0000000000000002E-4</v>
      </c>
      <c r="T91" s="137">
        <f t="shared" si="3"/>
        <v>9.6000000000000009E-3</v>
      </c>
      <c r="AR91" s="138" t="s">
        <v>95</v>
      </c>
      <c r="AT91" s="138" t="s">
        <v>144</v>
      </c>
      <c r="AU91" s="138" t="s">
        <v>82</v>
      </c>
      <c r="AY91" s="17" t="s">
        <v>141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7" t="s">
        <v>82</v>
      </c>
      <c r="BK91" s="139">
        <f t="shared" si="9"/>
        <v>0</v>
      </c>
      <c r="BL91" s="17" t="s">
        <v>95</v>
      </c>
      <c r="BM91" s="138" t="s">
        <v>801</v>
      </c>
    </row>
    <row r="92" spans="2:65" s="1" customFormat="1" ht="24.2" customHeight="1">
      <c r="B92" s="32"/>
      <c r="C92" s="126" t="s">
        <v>92</v>
      </c>
      <c r="D92" s="126" t="s">
        <v>144</v>
      </c>
      <c r="E92" s="127" t="s">
        <v>802</v>
      </c>
      <c r="F92" s="128" t="s">
        <v>803</v>
      </c>
      <c r="G92" s="129" t="s">
        <v>344</v>
      </c>
      <c r="H92" s="130">
        <v>3</v>
      </c>
      <c r="I92" s="131"/>
      <c r="J92" s="132">
        <f t="shared" si="0"/>
        <v>0</v>
      </c>
      <c r="K92" s="133"/>
      <c r="L92" s="32"/>
      <c r="M92" s="134" t="s">
        <v>19</v>
      </c>
      <c r="N92" s="135" t="s">
        <v>45</v>
      </c>
      <c r="P92" s="136">
        <f t="shared" si="1"/>
        <v>0</v>
      </c>
      <c r="Q92" s="136">
        <v>0</v>
      </c>
      <c r="R92" s="136">
        <f t="shared" si="2"/>
        <v>0</v>
      </c>
      <c r="S92" s="136">
        <v>2.5999999999999999E-3</v>
      </c>
      <c r="T92" s="137">
        <f t="shared" si="3"/>
        <v>7.7999999999999996E-3</v>
      </c>
      <c r="AR92" s="138" t="s">
        <v>95</v>
      </c>
      <c r="AT92" s="138" t="s">
        <v>144</v>
      </c>
      <c r="AU92" s="138" t="s">
        <v>82</v>
      </c>
      <c r="AY92" s="17" t="s">
        <v>141</v>
      </c>
      <c r="BE92" s="139">
        <f t="shared" si="4"/>
        <v>0</v>
      </c>
      <c r="BF92" s="139">
        <f t="shared" si="5"/>
        <v>0</v>
      </c>
      <c r="BG92" s="139">
        <f t="shared" si="6"/>
        <v>0</v>
      </c>
      <c r="BH92" s="139">
        <f t="shared" si="7"/>
        <v>0</v>
      </c>
      <c r="BI92" s="139">
        <f t="shared" si="8"/>
        <v>0</v>
      </c>
      <c r="BJ92" s="17" t="s">
        <v>82</v>
      </c>
      <c r="BK92" s="139">
        <f t="shared" si="9"/>
        <v>0</v>
      </c>
      <c r="BL92" s="17" t="s">
        <v>95</v>
      </c>
      <c r="BM92" s="138" t="s">
        <v>804</v>
      </c>
    </row>
    <row r="93" spans="2:65" s="1" customFormat="1" ht="24.2" customHeight="1">
      <c r="B93" s="32"/>
      <c r="C93" s="126" t="s">
        <v>95</v>
      </c>
      <c r="D93" s="126" t="s">
        <v>144</v>
      </c>
      <c r="E93" s="127" t="s">
        <v>805</v>
      </c>
      <c r="F93" s="128" t="s">
        <v>806</v>
      </c>
      <c r="G93" s="129" t="s">
        <v>344</v>
      </c>
      <c r="H93" s="130">
        <v>15</v>
      </c>
      <c r="I93" s="131"/>
      <c r="J93" s="132">
        <f t="shared" si="0"/>
        <v>0</v>
      </c>
      <c r="K93" s="133"/>
      <c r="L93" s="32"/>
      <c r="M93" s="134" t="s">
        <v>19</v>
      </c>
      <c r="N93" s="135" t="s">
        <v>45</v>
      </c>
      <c r="P93" s="136">
        <f t="shared" si="1"/>
        <v>0</v>
      </c>
      <c r="Q93" s="136">
        <v>0</v>
      </c>
      <c r="R93" s="136">
        <f t="shared" si="2"/>
        <v>0</v>
      </c>
      <c r="S93" s="136">
        <v>5.5000000000000003E-4</v>
      </c>
      <c r="T93" s="137">
        <f t="shared" si="3"/>
        <v>8.2500000000000004E-3</v>
      </c>
      <c r="AR93" s="138" t="s">
        <v>95</v>
      </c>
      <c r="AT93" s="138" t="s">
        <v>144</v>
      </c>
      <c r="AU93" s="138" t="s">
        <v>82</v>
      </c>
      <c r="AY93" s="17" t="s">
        <v>141</v>
      </c>
      <c r="BE93" s="139">
        <f t="shared" si="4"/>
        <v>0</v>
      </c>
      <c r="BF93" s="139">
        <f t="shared" si="5"/>
        <v>0</v>
      </c>
      <c r="BG93" s="139">
        <f t="shared" si="6"/>
        <v>0</v>
      </c>
      <c r="BH93" s="139">
        <f t="shared" si="7"/>
        <v>0</v>
      </c>
      <c r="BI93" s="139">
        <f t="shared" si="8"/>
        <v>0</v>
      </c>
      <c r="BJ93" s="17" t="s">
        <v>82</v>
      </c>
      <c r="BK93" s="139">
        <f t="shared" si="9"/>
        <v>0</v>
      </c>
      <c r="BL93" s="17" t="s">
        <v>95</v>
      </c>
      <c r="BM93" s="138" t="s">
        <v>807</v>
      </c>
    </row>
    <row r="94" spans="2:65" s="1" customFormat="1" ht="24.2" customHeight="1">
      <c r="B94" s="32"/>
      <c r="C94" s="126" t="s">
        <v>156</v>
      </c>
      <c r="D94" s="126" t="s">
        <v>144</v>
      </c>
      <c r="E94" s="127" t="s">
        <v>808</v>
      </c>
      <c r="F94" s="128" t="s">
        <v>809</v>
      </c>
      <c r="G94" s="129" t="s">
        <v>344</v>
      </c>
      <c r="H94" s="130">
        <v>8</v>
      </c>
      <c r="I94" s="131"/>
      <c r="J94" s="132">
        <f t="shared" si="0"/>
        <v>0</v>
      </c>
      <c r="K94" s="133"/>
      <c r="L94" s="32"/>
      <c r="M94" s="134" t="s">
        <v>19</v>
      </c>
      <c r="N94" s="135" t="s">
        <v>45</v>
      </c>
      <c r="P94" s="136">
        <f t="shared" si="1"/>
        <v>0</v>
      </c>
      <c r="Q94" s="136">
        <v>0</v>
      </c>
      <c r="R94" s="136">
        <f t="shared" si="2"/>
        <v>0</v>
      </c>
      <c r="S94" s="136">
        <v>5.5000000000000003E-4</v>
      </c>
      <c r="T94" s="137">
        <f t="shared" si="3"/>
        <v>4.4000000000000003E-3</v>
      </c>
      <c r="AR94" s="138" t="s">
        <v>95</v>
      </c>
      <c r="AT94" s="138" t="s">
        <v>144</v>
      </c>
      <c r="AU94" s="138" t="s">
        <v>82</v>
      </c>
      <c r="AY94" s="17" t="s">
        <v>141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82</v>
      </c>
      <c r="BK94" s="139">
        <f t="shared" si="9"/>
        <v>0</v>
      </c>
      <c r="BL94" s="17" t="s">
        <v>95</v>
      </c>
      <c r="BM94" s="138" t="s">
        <v>810</v>
      </c>
    </row>
    <row r="95" spans="2:65" s="1" customFormat="1" ht="24.2" customHeight="1">
      <c r="B95" s="32"/>
      <c r="C95" s="126" t="s">
        <v>152</v>
      </c>
      <c r="D95" s="126" t="s">
        <v>144</v>
      </c>
      <c r="E95" s="127" t="s">
        <v>811</v>
      </c>
      <c r="F95" s="128" t="s">
        <v>812</v>
      </c>
      <c r="G95" s="129" t="s">
        <v>344</v>
      </c>
      <c r="H95" s="130">
        <v>6</v>
      </c>
      <c r="I95" s="131"/>
      <c r="J95" s="132">
        <f t="shared" si="0"/>
        <v>0</v>
      </c>
      <c r="K95" s="133"/>
      <c r="L95" s="32"/>
      <c r="M95" s="134" t="s">
        <v>19</v>
      </c>
      <c r="N95" s="135" t="s">
        <v>45</v>
      </c>
      <c r="P95" s="136">
        <f t="shared" si="1"/>
        <v>0</v>
      </c>
      <c r="Q95" s="136">
        <v>0</v>
      </c>
      <c r="R95" s="136">
        <f t="shared" si="2"/>
        <v>0</v>
      </c>
      <c r="S95" s="136">
        <v>2.7999999999999998E-4</v>
      </c>
      <c r="T95" s="137">
        <f t="shared" si="3"/>
        <v>1.6799999999999999E-3</v>
      </c>
      <c r="AR95" s="138" t="s">
        <v>95</v>
      </c>
      <c r="AT95" s="138" t="s">
        <v>144</v>
      </c>
      <c r="AU95" s="138" t="s">
        <v>82</v>
      </c>
      <c r="AY95" s="17" t="s">
        <v>141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82</v>
      </c>
      <c r="BK95" s="139">
        <f t="shared" si="9"/>
        <v>0</v>
      </c>
      <c r="BL95" s="17" t="s">
        <v>95</v>
      </c>
      <c r="BM95" s="138" t="s">
        <v>813</v>
      </c>
    </row>
    <row r="96" spans="2:65" s="1" customFormat="1" ht="21.75" customHeight="1">
      <c r="B96" s="32"/>
      <c r="C96" s="126" t="s">
        <v>163</v>
      </c>
      <c r="D96" s="126" t="s">
        <v>144</v>
      </c>
      <c r="E96" s="127" t="s">
        <v>814</v>
      </c>
      <c r="F96" s="128" t="s">
        <v>815</v>
      </c>
      <c r="G96" s="129" t="s">
        <v>344</v>
      </c>
      <c r="H96" s="130">
        <v>20</v>
      </c>
      <c r="I96" s="131"/>
      <c r="J96" s="132">
        <f t="shared" si="0"/>
        <v>0</v>
      </c>
      <c r="K96" s="133"/>
      <c r="L96" s="32"/>
      <c r="M96" s="134" t="s">
        <v>19</v>
      </c>
      <c r="N96" s="135" t="s">
        <v>45</v>
      </c>
      <c r="P96" s="136">
        <f t="shared" si="1"/>
        <v>0</v>
      </c>
      <c r="Q96" s="136">
        <v>0</v>
      </c>
      <c r="R96" s="136">
        <f t="shared" si="2"/>
        <v>0</v>
      </c>
      <c r="S96" s="136">
        <v>2.5000000000000001E-4</v>
      </c>
      <c r="T96" s="137">
        <f t="shared" si="3"/>
        <v>5.0000000000000001E-3</v>
      </c>
      <c r="AR96" s="138" t="s">
        <v>95</v>
      </c>
      <c r="AT96" s="138" t="s">
        <v>144</v>
      </c>
      <c r="AU96" s="138" t="s">
        <v>82</v>
      </c>
      <c r="AY96" s="17" t="s">
        <v>141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82</v>
      </c>
      <c r="BK96" s="139">
        <f t="shared" si="9"/>
        <v>0</v>
      </c>
      <c r="BL96" s="17" t="s">
        <v>95</v>
      </c>
      <c r="BM96" s="138" t="s">
        <v>816</v>
      </c>
    </row>
    <row r="97" spans="2:65" s="1" customFormat="1" ht="24.2" customHeight="1">
      <c r="B97" s="32"/>
      <c r="C97" s="126" t="s">
        <v>155</v>
      </c>
      <c r="D97" s="126" t="s">
        <v>144</v>
      </c>
      <c r="E97" s="127" t="s">
        <v>817</v>
      </c>
      <c r="F97" s="128" t="s">
        <v>818</v>
      </c>
      <c r="G97" s="129" t="s">
        <v>344</v>
      </c>
      <c r="H97" s="130">
        <v>3</v>
      </c>
      <c r="I97" s="131"/>
      <c r="J97" s="132">
        <f t="shared" si="0"/>
        <v>0</v>
      </c>
      <c r="K97" s="133"/>
      <c r="L97" s="32"/>
      <c r="M97" s="134" t="s">
        <v>19</v>
      </c>
      <c r="N97" s="135" t="s">
        <v>45</v>
      </c>
      <c r="P97" s="136">
        <f t="shared" si="1"/>
        <v>0</v>
      </c>
      <c r="Q97" s="136">
        <v>0</v>
      </c>
      <c r="R97" s="136">
        <f t="shared" si="2"/>
        <v>0</v>
      </c>
      <c r="S97" s="136">
        <v>4.4999999999999999E-4</v>
      </c>
      <c r="T97" s="137">
        <f t="shared" si="3"/>
        <v>1.3500000000000001E-3</v>
      </c>
      <c r="AR97" s="138" t="s">
        <v>95</v>
      </c>
      <c r="AT97" s="138" t="s">
        <v>144</v>
      </c>
      <c r="AU97" s="138" t="s">
        <v>82</v>
      </c>
      <c r="AY97" s="17" t="s">
        <v>141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82</v>
      </c>
      <c r="BK97" s="139">
        <f t="shared" si="9"/>
        <v>0</v>
      </c>
      <c r="BL97" s="17" t="s">
        <v>95</v>
      </c>
      <c r="BM97" s="138" t="s">
        <v>819</v>
      </c>
    </row>
    <row r="98" spans="2:65" s="1" customFormat="1" ht="21.75" customHeight="1">
      <c r="B98" s="32"/>
      <c r="C98" s="126" t="s">
        <v>173</v>
      </c>
      <c r="D98" s="126" t="s">
        <v>144</v>
      </c>
      <c r="E98" s="127" t="s">
        <v>820</v>
      </c>
      <c r="F98" s="128" t="s">
        <v>821</v>
      </c>
      <c r="G98" s="129" t="s">
        <v>344</v>
      </c>
      <c r="H98" s="130">
        <v>2</v>
      </c>
      <c r="I98" s="131"/>
      <c r="J98" s="132">
        <f t="shared" si="0"/>
        <v>0</v>
      </c>
      <c r="K98" s="133"/>
      <c r="L98" s="32"/>
      <c r="M98" s="141" t="s">
        <v>19</v>
      </c>
      <c r="N98" s="142" t="s">
        <v>45</v>
      </c>
      <c r="O98" s="143"/>
      <c r="P98" s="144">
        <f t="shared" si="1"/>
        <v>0</v>
      </c>
      <c r="Q98" s="144">
        <v>0</v>
      </c>
      <c r="R98" s="144">
        <f t="shared" si="2"/>
        <v>0</v>
      </c>
      <c r="S98" s="144">
        <v>0</v>
      </c>
      <c r="T98" s="145">
        <f t="shared" si="3"/>
        <v>0</v>
      </c>
      <c r="AR98" s="138" t="s">
        <v>95</v>
      </c>
      <c r="AT98" s="138" t="s">
        <v>144</v>
      </c>
      <c r="AU98" s="138" t="s">
        <v>82</v>
      </c>
      <c r="AY98" s="17" t="s">
        <v>141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82</v>
      </c>
      <c r="BK98" s="139">
        <f t="shared" si="9"/>
        <v>0</v>
      </c>
      <c r="BL98" s="17" t="s">
        <v>95</v>
      </c>
      <c r="BM98" s="138" t="s">
        <v>822</v>
      </c>
    </row>
    <row r="99" spans="2:65" s="1" customFormat="1" ht="6.95" customHeight="1"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32"/>
    </row>
  </sheetData>
  <sheetProtection algorithmName="SHA-512" hashValue="V7YlX5H2zbC0f0WxnMneZAW8G/+abLYEWhAes58PFO/tXIuSNn7LzR1PiTsIfwvIn5NoVpiA3W3CfGp8tTMJew==" saltValue="bLxzyFjK+o35NKJkBzKoaqLHckN/nHchJwL8I9joo61Mic6/82Vi/OKMkgRPbH60pNUpIG5No0udM2gEZDEBAg==" spinCount="100000" sheet="1" objects="1" scenarios="1" formatColumns="0" formatRows="0" autoFilter="0"/>
  <autoFilter ref="C86:K98" xr:uid="{00000000-0009-0000-0000-000005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ht="12" customHeight="1">
      <c r="B8" s="20"/>
      <c r="D8" s="27" t="s">
        <v>117</v>
      </c>
      <c r="L8" s="20"/>
    </row>
    <row r="9" spans="2:46" s="1" customFormat="1" ht="16.5" customHeight="1">
      <c r="B9" s="32"/>
      <c r="E9" s="319" t="s">
        <v>419</v>
      </c>
      <c r="F9" s="321"/>
      <c r="G9" s="321"/>
      <c r="H9" s="321"/>
      <c r="L9" s="32"/>
    </row>
    <row r="10" spans="2:46" s="1" customFormat="1" ht="12" customHeight="1">
      <c r="B10" s="32"/>
      <c r="D10" s="27" t="s">
        <v>420</v>
      </c>
      <c r="L10" s="32"/>
    </row>
    <row r="11" spans="2:46" s="1" customFormat="1" ht="16.5" customHeight="1">
      <c r="B11" s="32"/>
      <c r="E11" s="283" t="s">
        <v>823</v>
      </c>
      <c r="F11" s="321"/>
      <c r="G11" s="321"/>
      <c r="H11" s="321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18</v>
      </c>
      <c r="F13" s="25" t="s">
        <v>19</v>
      </c>
      <c r="I13" s="27" t="s">
        <v>20</v>
      </c>
      <c r="J13" s="25" t="s">
        <v>19</v>
      </c>
      <c r="L13" s="32"/>
    </row>
    <row r="14" spans="2:46" s="1" customFormat="1" ht="12" customHeight="1">
      <c r="B14" s="32"/>
      <c r="D14" s="27" t="s">
        <v>21</v>
      </c>
      <c r="F14" s="25" t="s">
        <v>22</v>
      </c>
      <c r="I14" s="27" t="s">
        <v>23</v>
      </c>
      <c r="J14" s="49" t="str">
        <f>'Rekapitulace stavby'!AN8</f>
        <v>30. 9. 2024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25</v>
      </c>
      <c r="I16" s="27" t="s">
        <v>26</v>
      </c>
      <c r="J16" s="25" t="s">
        <v>27</v>
      </c>
      <c r="L16" s="32"/>
    </row>
    <row r="17" spans="2:12" s="1" customFormat="1" ht="18" customHeight="1">
      <c r="B17" s="32"/>
      <c r="E17" s="25" t="s">
        <v>28</v>
      </c>
      <c r="I17" s="27" t="s">
        <v>29</v>
      </c>
      <c r="J17" s="25" t="s">
        <v>19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30</v>
      </c>
      <c r="I19" s="27" t="s">
        <v>26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322" t="str">
        <f>'Rekapitulace stavby'!E14</f>
        <v>Vyplň údaj</v>
      </c>
      <c r="F20" s="289"/>
      <c r="G20" s="289"/>
      <c r="H20" s="289"/>
      <c r="I20" s="27" t="s">
        <v>29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32</v>
      </c>
      <c r="I22" s="27" t="s">
        <v>26</v>
      </c>
      <c r="J22" s="25" t="s">
        <v>33</v>
      </c>
      <c r="L22" s="32"/>
    </row>
    <row r="23" spans="2:12" s="1" customFormat="1" ht="18" customHeight="1">
      <c r="B23" s="32"/>
      <c r="E23" s="25" t="s">
        <v>34</v>
      </c>
      <c r="I23" s="27" t="s">
        <v>29</v>
      </c>
      <c r="J23" s="25" t="s">
        <v>19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36</v>
      </c>
      <c r="I25" s="27" t="s">
        <v>26</v>
      </c>
      <c r="J25" s="25" t="s">
        <v>33</v>
      </c>
      <c r="L25" s="32"/>
    </row>
    <row r="26" spans="2:12" s="1" customFormat="1" ht="18" customHeight="1">
      <c r="B26" s="32"/>
      <c r="E26" s="25" t="s">
        <v>34</v>
      </c>
      <c r="I26" s="27" t="s">
        <v>29</v>
      </c>
      <c r="J26" s="25" t="s">
        <v>19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37</v>
      </c>
      <c r="L28" s="32"/>
    </row>
    <row r="29" spans="2:12" s="7" customFormat="1" ht="16.5" customHeight="1">
      <c r="B29" s="91"/>
      <c r="E29" s="294" t="s">
        <v>19</v>
      </c>
      <c r="F29" s="294"/>
      <c r="G29" s="294"/>
      <c r="H29" s="294"/>
      <c r="L29" s="91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25.35" customHeight="1">
      <c r="B32" s="32"/>
      <c r="D32" s="92" t="s">
        <v>39</v>
      </c>
      <c r="J32" s="63">
        <f>ROUND(J88, 2)</f>
        <v>0</v>
      </c>
      <c r="L32" s="32"/>
    </row>
    <row r="33" spans="2:12" s="1" customFormat="1" ht="6.95" customHeight="1">
      <c r="B33" s="32"/>
      <c r="D33" s="50"/>
      <c r="E33" s="50"/>
      <c r="F33" s="50"/>
      <c r="G33" s="50"/>
      <c r="H33" s="50"/>
      <c r="I33" s="50"/>
      <c r="J33" s="50"/>
      <c r="K33" s="50"/>
      <c r="L33" s="32"/>
    </row>
    <row r="34" spans="2:12" s="1" customFormat="1" ht="14.45" customHeight="1">
      <c r="B34" s="32"/>
      <c r="F34" s="35" t="s">
        <v>41</v>
      </c>
      <c r="I34" s="35" t="s">
        <v>40</v>
      </c>
      <c r="J34" s="35" t="s">
        <v>42</v>
      </c>
      <c r="L34" s="32"/>
    </row>
    <row r="35" spans="2:12" s="1" customFormat="1" ht="14.45" customHeight="1">
      <c r="B35" s="32"/>
      <c r="D35" s="52" t="s">
        <v>43</v>
      </c>
      <c r="E35" s="27" t="s">
        <v>44</v>
      </c>
      <c r="F35" s="83">
        <f>ROUND((SUM(BE88:BE131)),  2)</f>
        <v>0</v>
      </c>
      <c r="I35" s="93">
        <v>0.21</v>
      </c>
      <c r="J35" s="83">
        <f>ROUND(((SUM(BE88:BE131))*I35),  2)</f>
        <v>0</v>
      </c>
      <c r="L35" s="32"/>
    </row>
    <row r="36" spans="2:12" s="1" customFormat="1" ht="14.45" customHeight="1">
      <c r="B36" s="32"/>
      <c r="E36" s="27" t="s">
        <v>45</v>
      </c>
      <c r="F36" s="83">
        <f>ROUND((SUM(BF88:BF131)),  2)</f>
        <v>0</v>
      </c>
      <c r="I36" s="93">
        <v>0.12</v>
      </c>
      <c r="J36" s="83">
        <f>ROUND(((SUM(BF88:BF131))*I36),  2)</f>
        <v>0</v>
      </c>
      <c r="L36" s="32"/>
    </row>
    <row r="37" spans="2:12" s="1" customFormat="1" ht="14.45" hidden="1" customHeight="1">
      <c r="B37" s="32"/>
      <c r="E37" s="27" t="s">
        <v>46</v>
      </c>
      <c r="F37" s="83">
        <f>ROUND((SUM(BG88:BG131)),  2)</f>
        <v>0</v>
      </c>
      <c r="I37" s="93">
        <v>0.21</v>
      </c>
      <c r="J37" s="83">
        <f>0</f>
        <v>0</v>
      </c>
      <c r="L37" s="32"/>
    </row>
    <row r="38" spans="2:12" s="1" customFormat="1" ht="14.45" hidden="1" customHeight="1">
      <c r="B38" s="32"/>
      <c r="E38" s="27" t="s">
        <v>47</v>
      </c>
      <c r="F38" s="83">
        <f>ROUND((SUM(BH88:BH131)),  2)</f>
        <v>0</v>
      </c>
      <c r="I38" s="93">
        <v>0.12</v>
      </c>
      <c r="J38" s="83">
        <f>0</f>
        <v>0</v>
      </c>
      <c r="L38" s="32"/>
    </row>
    <row r="39" spans="2:12" s="1" customFormat="1" ht="14.45" hidden="1" customHeight="1">
      <c r="B39" s="32"/>
      <c r="E39" s="27" t="s">
        <v>48</v>
      </c>
      <c r="F39" s="83">
        <f>ROUND((SUM(BI88:BI131)),  2)</f>
        <v>0</v>
      </c>
      <c r="I39" s="93">
        <v>0</v>
      </c>
      <c r="J39" s="83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4"/>
      <c r="D41" s="95" t="s">
        <v>49</v>
      </c>
      <c r="E41" s="54"/>
      <c r="F41" s="54"/>
      <c r="G41" s="96" t="s">
        <v>50</v>
      </c>
      <c r="H41" s="97" t="s">
        <v>51</v>
      </c>
      <c r="I41" s="54"/>
      <c r="J41" s="98">
        <f>SUM(J32:J39)</f>
        <v>0</v>
      </c>
      <c r="K41" s="99"/>
      <c r="L41" s="32"/>
    </row>
    <row r="42" spans="2:12" s="1" customFormat="1" ht="14.4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2"/>
    </row>
    <row r="46" spans="2:12" s="1" customFormat="1" ht="6.95" customHeight="1"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32"/>
    </row>
    <row r="47" spans="2:12" s="1" customFormat="1" ht="24.95" customHeight="1">
      <c r="B47" s="32"/>
      <c r="C47" s="21" t="s">
        <v>119</v>
      </c>
      <c r="L47" s="32"/>
    </row>
    <row r="48" spans="2:12" s="1" customFormat="1" ht="6.95" customHeight="1">
      <c r="B48" s="32"/>
      <c r="L48" s="32"/>
    </row>
    <row r="49" spans="2:47" s="1" customFormat="1" ht="12" customHeight="1">
      <c r="B49" s="32"/>
      <c r="C49" s="27" t="s">
        <v>16</v>
      </c>
      <c r="L49" s="32"/>
    </row>
    <row r="50" spans="2:47" s="1" customFormat="1" ht="16.5" customHeight="1">
      <c r="B50" s="32"/>
      <c r="E50" s="319" t="str">
        <f>E7</f>
        <v>Rekonstrukce budovy bývalé pošty na byty, Český Rudolec</v>
      </c>
      <c r="F50" s="320"/>
      <c r="G50" s="320"/>
      <c r="H50" s="320"/>
      <c r="L50" s="32"/>
    </row>
    <row r="51" spans="2:47" ht="12" customHeight="1">
      <c r="B51" s="20"/>
      <c r="C51" s="27" t="s">
        <v>117</v>
      </c>
      <c r="L51" s="20"/>
    </row>
    <row r="52" spans="2:47" s="1" customFormat="1" ht="16.5" customHeight="1">
      <c r="B52" s="32"/>
      <c r="E52" s="319" t="s">
        <v>419</v>
      </c>
      <c r="F52" s="321"/>
      <c r="G52" s="321"/>
      <c r="H52" s="321"/>
      <c r="L52" s="32"/>
    </row>
    <row r="53" spans="2:47" s="1" customFormat="1" ht="12" customHeight="1">
      <c r="B53" s="32"/>
      <c r="C53" s="27" t="s">
        <v>420</v>
      </c>
      <c r="L53" s="32"/>
    </row>
    <row r="54" spans="2:47" s="1" customFormat="1" ht="16.5" customHeight="1">
      <c r="B54" s="32"/>
      <c r="E54" s="283" t="str">
        <f>E11</f>
        <v>4 - Hromosvod</v>
      </c>
      <c r="F54" s="321"/>
      <c r="G54" s="321"/>
      <c r="H54" s="321"/>
      <c r="L54" s="32"/>
    </row>
    <row r="55" spans="2:47" s="1" customFormat="1" ht="6.95" customHeight="1">
      <c r="B55" s="32"/>
      <c r="L55" s="32"/>
    </row>
    <row r="56" spans="2:47" s="1" customFormat="1" ht="12" customHeight="1">
      <c r="B56" s="32"/>
      <c r="C56" s="27" t="s">
        <v>21</v>
      </c>
      <c r="F56" s="25" t="str">
        <f>F14</f>
        <v>Český Rudolec</v>
      </c>
      <c r="I56" s="27" t="s">
        <v>23</v>
      </c>
      <c r="J56" s="49" t="str">
        <f>IF(J14="","",J14)</f>
        <v>30. 9. 2024</v>
      </c>
      <c r="L56" s="32"/>
    </row>
    <row r="57" spans="2:47" s="1" customFormat="1" ht="6.95" customHeight="1">
      <c r="B57" s="32"/>
      <c r="L57" s="32"/>
    </row>
    <row r="58" spans="2:47" s="1" customFormat="1" ht="25.7" customHeight="1">
      <c r="B58" s="32"/>
      <c r="C58" s="27" t="s">
        <v>25</v>
      </c>
      <c r="F58" s="25" t="str">
        <f>E17</f>
        <v>Obec Český Rudolec</v>
      </c>
      <c r="I58" s="27" t="s">
        <v>32</v>
      </c>
      <c r="J58" s="30" t="str">
        <f>E23</f>
        <v>Agroprojekt Jihlava, spol.s.r.o.</v>
      </c>
      <c r="L58" s="32"/>
    </row>
    <row r="59" spans="2:47" s="1" customFormat="1" ht="25.7" customHeight="1">
      <c r="B59" s="32"/>
      <c r="C59" s="27" t="s">
        <v>30</v>
      </c>
      <c r="F59" s="25" t="str">
        <f>IF(E20="","",E20)</f>
        <v>Vyplň údaj</v>
      </c>
      <c r="I59" s="27" t="s">
        <v>36</v>
      </c>
      <c r="J59" s="30" t="str">
        <f>E26</f>
        <v>Agroprojekt Jihlava, spol.s.r.o.</v>
      </c>
      <c r="L59" s="32"/>
    </row>
    <row r="60" spans="2:47" s="1" customFormat="1" ht="10.35" customHeight="1">
      <c r="B60" s="32"/>
      <c r="L60" s="32"/>
    </row>
    <row r="61" spans="2:47" s="1" customFormat="1" ht="29.25" customHeight="1">
      <c r="B61" s="32"/>
      <c r="C61" s="100" t="s">
        <v>120</v>
      </c>
      <c r="D61" s="94"/>
      <c r="E61" s="94"/>
      <c r="F61" s="94"/>
      <c r="G61" s="94"/>
      <c r="H61" s="94"/>
      <c r="I61" s="94"/>
      <c r="J61" s="101" t="s">
        <v>121</v>
      </c>
      <c r="K61" s="94"/>
      <c r="L61" s="32"/>
    </row>
    <row r="62" spans="2:47" s="1" customFormat="1" ht="10.35" customHeight="1">
      <c r="B62" s="32"/>
      <c r="L62" s="32"/>
    </row>
    <row r="63" spans="2:47" s="1" customFormat="1" ht="22.9" customHeight="1">
      <c r="B63" s="32"/>
      <c r="C63" s="102" t="s">
        <v>71</v>
      </c>
      <c r="J63" s="63">
        <f>J88</f>
        <v>0</v>
      </c>
      <c r="L63" s="32"/>
      <c r="AU63" s="17" t="s">
        <v>122</v>
      </c>
    </row>
    <row r="64" spans="2:47" s="8" customFormat="1" ht="24.95" customHeight="1">
      <c r="B64" s="103"/>
      <c r="D64" s="104" t="s">
        <v>424</v>
      </c>
      <c r="E64" s="105"/>
      <c r="F64" s="105"/>
      <c r="G64" s="105"/>
      <c r="H64" s="105"/>
      <c r="I64" s="105"/>
      <c r="J64" s="106">
        <f>J89</f>
        <v>0</v>
      </c>
      <c r="L64" s="103"/>
    </row>
    <row r="65" spans="2:12" s="11" customFormat="1" ht="19.899999999999999" customHeight="1">
      <c r="B65" s="146"/>
      <c r="D65" s="147" t="s">
        <v>824</v>
      </c>
      <c r="E65" s="148"/>
      <c r="F65" s="148"/>
      <c r="G65" s="148"/>
      <c r="H65" s="148"/>
      <c r="I65" s="148"/>
      <c r="J65" s="149">
        <f>J90</f>
        <v>0</v>
      </c>
      <c r="L65" s="146"/>
    </row>
    <row r="66" spans="2:12" s="11" customFormat="1" ht="19.899999999999999" customHeight="1">
      <c r="B66" s="146"/>
      <c r="D66" s="147" t="s">
        <v>425</v>
      </c>
      <c r="E66" s="148"/>
      <c r="F66" s="148"/>
      <c r="G66" s="148"/>
      <c r="H66" s="148"/>
      <c r="I66" s="148"/>
      <c r="J66" s="149">
        <f>J129</f>
        <v>0</v>
      </c>
      <c r="L66" s="146"/>
    </row>
    <row r="67" spans="2:12" s="1" customFormat="1" ht="21.75" customHeight="1">
      <c r="B67" s="32"/>
      <c r="L67" s="32"/>
    </row>
    <row r="68" spans="2:12" s="1" customFormat="1" ht="6.95" customHeight="1"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32"/>
    </row>
    <row r="72" spans="2:12" s="1" customFormat="1" ht="6.95" customHeight="1"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32"/>
    </row>
    <row r="73" spans="2:12" s="1" customFormat="1" ht="24.95" customHeight="1">
      <c r="B73" s="32"/>
      <c r="C73" s="21" t="s">
        <v>126</v>
      </c>
      <c r="L73" s="32"/>
    </row>
    <row r="74" spans="2:12" s="1" customFormat="1" ht="6.95" customHeight="1">
      <c r="B74" s="32"/>
      <c r="L74" s="32"/>
    </row>
    <row r="75" spans="2:12" s="1" customFormat="1" ht="12" customHeight="1">
      <c r="B75" s="32"/>
      <c r="C75" s="27" t="s">
        <v>16</v>
      </c>
      <c r="L75" s="32"/>
    </row>
    <row r="76" spans="2:12" s="1" customFormat="1" ht="16.5" customHeight="1">
      <c r="B76" s="32"/>
      <c r="E76" s="319" t="str">
        <f>E7</f>
        <v>Rekonstrukce budovy bývalé pošty na byty, Český Rudolec</v>
      </c>
      <c r="F76" s="320"/>
      <c r="G76" s="320"/>
      <c r="H76" s="320"/>
      <c r="L76" s="32"/>
    </row>
    <row r="77" spans="2:12" ht="12" customHeight="1">
      <c r="B77" s="20"/>
      <c r="C77" s="27" t="s">
        <v>117</v>
      </c>
      <c r="L77" s="20"/>
    </row>
    <row r="78" spans="2:12" s="1" customFormat="1" ht="16.5" customHeight="1">
      <c r="B78" s="32"/>
      <c r="E78" s="319" t="s">
        <v>419</v>
      </c>
      <c r="F78" s="321"/>
      <c r="G78" s="321"/>
      <c r="H78" s="321"/>
      <c r="L78" s="32"/>
    </row>
    <row r="79" spans="2:12" s="1" customFormat="1" ht="12" customHeight="1">
      <c r="B79" s="32"/>
      <c r="C79" s="27" t="s">
        <v>420</v>
      </c>
      <c r="L79" s="32"/>
    </row>
    <row r="80" spans="2:12" s="1" customFormat="1" ht="16.5" customHeight="1">
      <c r="B80" s="32"/>
      <c r="E80" s="283" t="str">
        <f>E11</f>
        <v>4 - Hromosvod</v>
      </c>
      <c r="F80" s="321"/>
      <c r="G80" s="321"/>
      <c r="H80" s="321"/>
      <c r="L80" s="32"/>
    </row>
    <row r="81" spans="2:65" s="1" customFormat="1" ht="6.95" customHeight="1">
      <c r="B81" s="32"/>
      <c r="L81" s="32"/>
    </row>
    <row r="82" spans="2:65" s="1" customFormat="1" ht="12" customHeight="1">
      <c r="B82" s="32"/>
      <c r="C82" s="27" t="s">
        <v>21</v>
      </c>
      <c r="F82" s="25" t="str">
        <f>F14</f>
        <v>Český Rudolec</v>
      </c>
      <c r="I82" s="27" t="s">
        <v>23</v>
      </c>
      <c r="J82" s="49" t="str">
        <f>IF(J14="","",J14)</f>
        <v>30. 9. 2024</v>
      </c>
      <c r="L82" s="32"/>
    </row>
    <row r="83" spans="2:65" s="1" customFormat="1" ht="6.95" customHeight="1">
      <c r="B83" s="32"/>
      <c r="L83" s="32"/>
    </row>
    <row r="84" spans="2:65" s="1" customFormat="1" ht="25.7" customHeight="1">
      <c r="B84" s="32"/>
      <c r="C84" s="27" t="s">
        <v>25</v>
      </c>
      <c r="F84" s="25" t="str">
        <f>E17</f>
        <v>Obec Český Rudolec</v>
      </c>
      <c r="I84" s="27" t="s">
        <v>32</v>
      </c>
      <c r="J84" s="30" t="str">
        <f>E23</f>
        <v>Agroprojekt Jihlava, spol.s.r.o.</v>
      </c>
      <c r="L84" s="32"/>
    </row>
    <row r="85" spans="2:65" s="1" customFormat="1" ht="25.7" customHeight="1">
      <c r="B85" s="32"/>
      <c r="C85" s="27" t="s">
        <v>30</v>
      </c>
      <c r="F85" s="25" t="str">
        <f>IF(E20="","",E20)</f>
        <v>Vyplň údaj</v>
      </c>
      <c r="I85" s="27" t="s">
        <v>36</v>
      </c>
      <c r="J85" s="30" t="str">
        <f>E26</f>
        <v>Agroprojekt Jihlava, spol.s.r.o.</v>
      </c>
      <c r="L85" s="32"/>
    </row>
    <row r="86" spans="2:65" s="1" customFormat="1" ht="10.35" customHeight="1">
      <c r="B86" s="32"/>
      <c r="L86" s="32"/>
    </row>
    <row r="87" spans="2:65" s="9" customFormat="1" ht="29.25" customHeight="1">
      <c r="B87" s="107"/>
      <c r="C87" s="108" t="s">
        <v>127</v>
      </c>
      <c r="D87" s="109" t="s">
        <v>58</v>
      </c>
      <c r="E87" s="109" t="s">
        <v>54</v>
      </c>
      <c r="F87" s="109" t="s">
        <v>55</v>
      </c>
      <c r="G87" s="109" t="s">
        <v>128</v>
      </c>
      <c r="H87" s="109" t="s">
        <v>129</v>
      </c>
      <c r="I87" s="109" t="s">
        <v>130</v>
      </c>
      <c r="J87" s="110" t="s">
        <v>121</v>
      </c>
      <c r="K87" s="111" t="s">
        <v>131</v>
      </c>
      <c r="L87" s="107"/>
      <c r="M87" s="56" t="s">
        <v>19</v>
      </c>
      <c r="N87" s="57" t="s">
        <v>43</v>
      </c>
      <c r="O87" s="57" t="s">
        <v>132</v>
      </c>
      <c r="P87" s="57" t="s">
        <v>133</v>
      </c>
      <c r="Q87" s="57" t="s">
        <v>134</v>
      </c>
      <c r="R87" s="57" t="s">
        <v>135</v>
      </c>
      <c r="S87" s="57" t="s">
        <v>136</v>
      </c>
      <c r="T87" s="58" t="s">
        <v>137</v>
      </c>
    </row>
    <row r="88" spans="2:65" s="1" customFormat="1" ht="22.9" customHeight="1">
      <c r="B88" s="32"/>
      <c r="C88" s="61" t="s">
        <v>138</v>
      </c>
      <c r="J88" s="112">
        <f>BK88</f>
        <v>0</v>
      </c>
      <c r="L88" s="32"/>
      <c r="M88" s="59"/>
      <c r="N88" s="50"/>
      <c r="O88" s="50"/>
      <c r="P88" s="113">
        <f>P89</f>
        <v>0</v>
      </c>
      <c r="Q88" s="50"/>
      <c r="R88" s="113">
        <f>R89</f>
        <v>0.18394800000000003</v>
      </c>
      <c r="S88" s="50"/>
      <c r="T88" s="114">
        <f>T89</f>
        <v>0</v>
      </c>
      <c r="AT88" s="17" t="s">
        <v>72</v>
      </c>
      <c r="AU88" s="17" t="s">
        <v>122</v>
      </c>
      <c r="BK88" s="115">
        <f>BK89</f>
        <v>0</v>
      </c>
    </row>
    <row r="89" spans="2:65" s="10" customFormat="1" ht="25.9" customHeight="1">
      <c r="B89" s="116"/>
      <c r="D89" s="117" t="s">
        <v>72</v>
      </c>
      <c r="E89" s="118" t="s">
        <v>258</v>
      </c>
      <c r="F89" s="118" t="s">
        <v>258</v>
      </c>
      <c r="I89" s="119"/>
      <c r="J89" s="120">
        <f>BK89</f>
        <v>0</v>
      </c>
      <c r="L89" s="116"/>
      <c r="M89" s="121"/>
      <c r="P89" s="122">
        <f>P90+P129</f>
        <v>0</v>
      </c>
      <c r="R89" s="122">
        <f>R90+R129</f>
        <v>0.18394800000000003</v>
      </c>
      <c r="T89" s="123">
        <f>T90+T129</f>
        <v>0</v>
      </c>
      <c r="AR89" s="117" t="s">
        <v>92</v>
      </c>
      <c r="AT89" s="124" t="s">
        <v>72</v>
      </c>
      <c r="AU89" s="124" t="s">
        <v>73</v>
      </c>
      <c r="AY89" s="117" t="s">
        <v>141</v>
      </c>
      <c r="BK89" s="125">
        <f>BK90+BK129</f>
        <v>0</v>
      </c>
    </row>
    <row r="90" spans="2:65" s="10" customFormat="1" ht="22.9" customHeight="1">
      <c r="B90" s="116"/>
      <c r="D90" s="117" t="s">
        <v>72</v>
      </c>
      <c r="E90" s="150" t="s">
        <v>765</v>
      </c>
      <c r="F90" s="150" t="s">
        <v>825</v>
      </c>
      <c r="I90" s="119"/>
      <c r="J90" s="151">
        <f>BK90</f>
        <v>0</v>
      </c>
      <c r="L90" s="116"/>
      <c r="M90" s="121"/>
      <c r="P90" s="122">
        <f>SUM(P91:P128)</f>
        <v>0</v>
      </c>
      <c r="R90" s="122">
        <f>SUM(R91:R128)</f>
        <v>0.18394800000000003</v>
      </c>
      <c r="T90" s="123">
        <f>SUM(T91:T128)</f>
        <v>0</v>
      </c>
      <c r="AR90" s="117" t="s">
        <v>92</v>
      </c>
      <c r="AT90" s="124" t="s">
        <v>72</v>
      </c>
      <c r="AU90" s="124" t="s">
        <v>78</v>
      </c>
      <c r="AY90" s="117" t="s">
        <v>141</v>
      </c>
      <c r="BK90" s="125">
        <f>SUM(BK91:BK128)</f>
        <v>0</v>
      </c>
    </row>
    <row r="91" spans="2:65" s="1" customFormat="1" ht="37.9" customHeight="1">
      <c r="B91" s="32"/>
      <c r="C91" s="126" t="s">
        <v>78</v>
      </c>
      <c r="D91" s="126" t="s">
        <v>144</v>
      </c>
      <c r="E91" s="127" t="s">
        <v>826</v>
      </c>
      <c r="F91" s="128" t="s">
        <v>827</v>
      </c>
      <c r="G91" s="129" t="s">
        <v>171</v>
      </c>
      <c r="H91" s="130">
        <v>40</v>
      </c>
      <c r="I91" s="131"/>
      <c r="J91" s="132">
        <f t="shared" ref="J91:J128" si="0">ROUND(I91*H91,2)</f>
        <v>0</v>
      </c>
      <c r="K91" s="133"/>
      <c r="L91" s="32"/>
      <c r="M91" s="134" t="s">
        <v>19</v>
      </c>
      <c r="N91" s="135" t="s">
        <v>45</v>
      </c>
      <c r="P91" s="136">
        <f t="shared" ref="P91:P128" si="1">O91*H91</f>
        <v>0</v>
      </c>
      <c r="Q91" s="136">
        <v>0</v>
      </c>
      <c r="R91" s="136">
        <f t="shared" ref="R91:R128" si="2">Q91*H91</f>
        <v>0</v>
      </c>
      <c r="S91" s="136">
        <v>0</v>
      </c>
      <c r="T91" s="137">
        <f t="shared" ref="T91:T128" si="3">S91*H91</f>
        <v>0</v>
      </c>
      <c r="AR91" s="138" t="s">
        <v>95</v>
      </c>
      <c r="AT91" s="138" t="s">
        <v>144</v>
      </c>
      <c r="AU91" s="138" t="s">
        <v>82</v>
      </c>
      <c r="AY91" s="17" t="s">
        <v>141</v>
      </c>
      <c r="BE91" s="139">
        <f t="shared" ref="BE91:BE128" si="4">IF(N91="základní",J91,0)</f>
        <v>0</v>
      </c>
      <c r="BF91" s="139">
        <f t="shared" ref="BF91:BF128" si="5">IF(N91="snížená",J91,0)</f>
        <v>0</v>
      </c>
      <c r="BG91" s="139">
        <f t="shared" ref="BG91:BG128" si="6">IF(N91="zákl. přenesená",J91,0)</f>
        <v>0</v>
      </c>
      <c r="BH91" s="139">
        <f t="shared" ref="BH91:BH128" si="7">IF(N91="sníž. přenesená",J91,0)</f>
        <v>0</v>
      </c>
      <c r="BI91" s="139">
        <f t="shared" ref="BI91:BI128" si="8">IF(N91="nulová",J91,0)</f>
        <v>0</v>
      </c>
      <c r="BJ91" s="17" t="s">
        <v>82</v>
      </c>
      <c r="BK91" s="139">
        <f t="shared" ref="BK91:BK128" si="9">ROUND(I91*H91,2)</f>
        <v>0</v>
      </c>
      <c r="BL91" s="17" t="s">
        <v>95</v>
      </c>
      <c r="BM91" s="138" t="s">
        <v>828</v>
      </c>
    </row>
    <row r="92" spans="2:65" s="1" customFormat="1" ht="16.5" customHeight="1">
      <c r="B92" s="32"/>
      <c r="C92" s="172" t="s">
        <v>82</v>
      </c>
      <c r="D92" s="172" t="s">
        <v>258</v>
      </c>
      <c r="E92" s="173" t="s">
        <v>829</v>
      </c>
      <c r="F92" s="174" t="s">
        <v>830</v>
      </c>
      <c r="G92" s="175" t="s">
        <v>275</v>
      </c>
      <c r="H92" s="176">
        <v>40</v>
      </c>
      <c r="I92" s="177"/>
      <c r="J92" s="178">
        <f t="shared" si="0"/>
        <v>0</v>
      </c>
      <c r="K92" s="179"/>
      <c r="L92" s="180"/>
      <c r="M92" s="181" t="s">
        <v>19</v>
      </c>
      <c r="N92" s="182" t="s">
        <v>45</v>
      </c>
      <c r="P92" s="136">
        <f t="shared" si="1"/>
        <v>0</v>
      </c>
      <c r="Q92" s="136">
        <v>1E-3</v>
      </c>
      <c r="R92" s="136">
        <f t="shared" si="2"/>
        <v>0.04</v>
      </c>
      <c r="S92" s="136">
        <v>0</v>
      </c>
      <c r="T92" s="137">
        <f t="shared" si="3"/>
        <v>0</v>
      </c>
      <c r="AR92" s="138" t="s">
        <v>155</v>
      </c>
      <c r="AT92" s="138" t="s">
        <v>258</v>
      </c>
      <c r="AU92" s="138" t="s">
        <v>82</v>
      </c>
      <c r="AY92" s="17" t="s">
        <v>141</v>
      </c>
      <c r="BE92" s="139">
        <f t="shared" si="4"/>
        <v>0</v>
      </c>
      <c r="BF92" s="139">
        <f t="shared" si="5"/>
        <v>0</v>
      </c>
      <c r="BG92" s="139">
        <f t="shared" si="6"/>
        <v>0</v>
      </c>
      <c r="BH92" s="139">
        <f t="shared" si="7"/>
        <v>0</v>
      </c>
      <c r="BI92" s="139">
        <f t="shared" si="8"/>
        <v>0</v>
      </c>
      <c r="BJ92" s="17" t="s">
        <v>82</v>
      </c>
      <c r="BK92" s="139">
        <f t="shared" si="9"/>
        <v>0</v>
      </c>
      <c r="BL92" s="17" t="s">
        <v>95</v>
      </c>
      <c r="BM92" s="138" t="s">
        <v>831</v>
      </c>
    </row>
    <row r="93" spans="2:65" s="1" customFormat="1" ht="33" customHeight="1">
      <c r="B93" s="32"/>
      <c r="C93" s="126" t="s">
        <v>92</v>
      </c>
      <c r="D93" s="126" t="s">
        <v>144</v>
      </c>
      <c r="E93" s="127" t="s">
        <v>832</v>
      </c>
      <c r="F93" s="128" t="s">
        <v>833</v>
      </c>
      <c r="G93" s="129" t="s">
        <v>171</v>
      </c>
      <c r="H93" s="130">
        <v>45</v>
      </c>
      <c r="I93" s="131"/>
      <c r="J93" s="132">
        <f t="shared" si="0"/>
        <v>0</v>
      </c>
      <c r="K93" s="133"/>
      <c r="L93" s="32"/>
      <c r="M93" s="134" t="s">
        <v>19</v>
      </c>
      <c r="N93" s="135" t="s">
        <v>45</v>
      </c>
      <c r="P93" s="136">
        <f t="shared" si="1"/>
        <v>0</v>
      </c>
      <c r="Q93" s="136">
        <v>0</v>
      </c>
      <c r="R93" s="136">
        <f t="shared" si="2"/>
        <v>0</v>
      </c>
      <c r="S93" s="136">
        <v>0</v>
      </c>
      <c r="T93" s="137">
        <f t="shared" si="3"/>
        <v>0</v>
      </c>
      <c r="AR93" s="138" t="s">
        <v>95</v>
      </c>
      <c r="AT93" s="138" t="s">
        <v>144</v>
      </c>
      <c r="AU93" s="138" t="s">
        <v>82</v>
      </c>
      <c r="AY93" s="17" t="s">
        <v>141</v>
      </c>
      <c r="BE93" s="139">
        <f t="shared" si="4"/>
        <v>0</v>
      </c>
      <c r="BF93" s="139">
        <f t="shared" si="5"/>
        <v>0</v>
      </c>
      <c r="BG93" s="139">
        <f t="shared" si="6"/>
        <v>0</v>
      </c>
      <c r="BH93" s="139">
        <f t="shared" si="7"/>
        <v>0</v>
      </c>
      <c r="BI93" s="139">
        <f t="shared" si="8"/>
        <v>0</v>
      </c>
      <c r="BJ93" s="17" t="s">
        <v>82</v>
      </c>
      <c r="BK93" s="139">
        <f t="shared" si="9"/>
        <v>0</v>
      </c>
      <c r="BL93" s="17" t="s">
        <v>95</v>
      </c>
      <c r="BM93" s="138" t="s">
        <v>834</v>
      </c>
    </row>
    <row r="94" spans="2:65" s="1" customFormat="1" ht="16.5" customHeight="1">
      <c r="B94" s="32"/>
      <c r="C94" s="172" t="s">
        <v>95</v>
      </c>
      <c r="D94" s="172" t="s">
        <v>258</v>
      </c>
      <c r="E94" s="173" t="s">
        <v>835</v>
      </c>
      <c r="F94" s="174" t="s">
        <v>836</v>
      </c>
      <c r="G94" s="175" t="s">
        <v>275</v>
      </c>
      <c r="H94" s="176">
        <v>29.294</v>
      </c>
      <c r="I94" s="177"/>
      <c r="J94" s="178">
        <f t="shared" si="0"/>
        <v>0</v>
      </c>
      <c r="K94" s="179"/>
      <c r="L94" s="180"/>
      <c r="M94" s="181" t="s">
        <v>19</v>
      </c>
      <c r="N94" s="182" t="s">
        <v>45</v>
      </c>
      <c r="P94" s="136">
        <f t="shared" si="1"/>
        <v>0</v>
      </c>
      <c r="Q94" s="136">
        <v>1E-3</v>
      </c>
      <c r="R94" s="136">
        <f t="shared" si="2"/>
        <v>2.9294000000000001E-2</v>
      </c>
      <c r="S94" s="136">
        <v>0</v>
      </c>
      <c r="T94" s="137">
        <f t="shared" si="3"/>
        <v>0</v>
      </c>
      <c r="AR94" s="138" t="s">
        <v>155</v>
      </c>
      <c r="AT94" s="138" t="s">
        <v>258</v>
      </c>
      <c r="AU94" s="138" t="s">
        <v>82</v>
      </c>
      <c r="AY94" s="17" t="s">
        <v>141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82</v>
      </c>
      <c r="BK94" s="139">
        <f t="shared" si="9"/>
        <v>0</v>
      </c>
      <c r="BL94" s="17" t="s">
        <v>95</v>
      </c>
      <c r="BM94" s="138" t="s">
        <v>837</v>
      </c>
    </row>
    <row r="95" spans="2:65" s="1" customFormat="1" ht="24.2" customHeight="1">
      <c r="B95" s="32"/>
      <c r="C95" s="126" t="s">
        <v>156</v>
      </c>
      <c r="D95" s="126" t="s">
        <v>144</v>
      </c>
      <c r="E95" s="127" t="s">
        <v>838</v>
      </c>
      <c r="F95" s="128" t="s">
        <v>839</v>
      </c>
      <c r="G95" s="129" t="s">
        <v>171</v>
      </c>
      <c r="H95" s="130">
        <v>142</v>
      </c>
      <c r="I95" s="131"/>
      <c r="J95" s="132">
        <f t="shared" si="0"/>
        <v>0</v>
      </c>
      <c r="K95" s="133"/>
      <c r="L95" s="32"/>
      <c r="M95" s="134" t="s">
        <v>19</v>
      </c>
      <c r="N95" s="135" t="s">
        <v>45</v>
      </c>
      <c r="P95" s="136">
        <f t="shared" si="1"/>
        <v>0</v>
      </c>
      <c r="Q95" s="136">
        <v>0</v>
      </c>
      <c r="R95" s="136">
        <f t="shared" si="2"/>
        <v>0</v>
      </c>
      <c r="S95" s="136">
        <v>0</v>
      </c>
      <c r="T95" s="137">
        <f t="shared" si="3"/>
        <v>0</v>
      </c>
      <c r="AR95" s="138" t="s">
        <v>95</v>
      </c>
      <c r="AT95" s="138" t="s">
        <v>144</v>
      </c>
      <c r="AU95" s="138" t="s">
        <v>82</v>
      </c>
      <c r="AY95" s="17" t="s">
        <v>141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82</v>
      </c>
      <c r="BK95" s="139">
        <f t="shared" si="9"/>
        <v>0</v>
      </c>
      <c r="BL95" s="17" t="s">
        <v>95</v>
      </c>
      <c r="BM95" s="138" t="s">
        <v>840</v>
      </c>
    </row>
    <row r="96" spans="2:65" s="1" customFormat="1" ht="16.5" customHeight="1">
      <c r="B96" s="32"/>
      <c r="C96" s="172" t="s">
        <v>152</v>
      </c>
      <c r="D96" s="172" t="s">
        <v>258</v>
      </c>
      <c r="E96" s="173" t="s">
        <v>841</v>
      </c>
      <c r="F96" s="174" t="s">
        <v>842</v>
      </c>
      <c r="G96" s="175" t="s">
        <v>275</v>
      </c>
      <c r="H96" s="176">
        <v>18.564</v>
      </c>
      <c r="I96" s="177"/>
      <c r="J96" s="178">
        <f t="shared" si="0"/>
        <v>0</v>
      </c>
      <c r="K96" s="179"/>
      <c r="L96" s="180"/>
      <c r="M96" s="181" t="s">
        <v>19</v>
      </c>
      <c r="N96" s="182" t="s">
        <v>45</v>
      </c>
      <c r="P96" s="136">
        <f t="shared" si="1"/>
        <v>0</v>
      </c>
      <c r="Q96" s="136">
        <v>1E-3</v>
      </c>
      <c r="R96" s="136">
        <f t="shared" si="2"/>
        <v>1.8564000000000001E-2</v>
      </c>
      <c r="S96" s="136">
        <v>0</v>
      </c>
      <c r="T96" s="137">
        <f t="shared" si="3"/>
        <v>0</v>
      </c>
      <c r="AR96" s="138" t="s">
        <v>155</v>
      </c>
      <c r="AT96" s="138" t="s">
        <v>258</v>
      </c>
      <c r="AU96" s="138" t="s">
        <v>82</v>
      </c>
      <c r="AY96" s="17" t="s">
        <v>141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82</v>
      </c>
      <c r="BK96" s="139">
        <f t="shared" si="9"/>
        <v>0</v>
      </c>
      <c r="BL96" s="17" t="s">
        <v>95</v>
      </c>
      <c r="BM96" s="138" t="s">
        <v>843</v>
      </c>
    </row>
    <row r="97" spans="2:65" s="1" customFormat="1" ht="16.5" customHeight="1">
      <c r="B97" s="32"/>
      <c r="C97" s="172" t="s">
        <v>163</v>
      </c>
      <c r="D97" s="172" t="s">
        <v>258</v>
      </c>
      <c r="E97" s="173" t="s">
        <v>844</v>
      </c>
      <c r="F97" s="174" t="s">
        <v>845</v>
      </c>
      <c r="G97" s="175" t="s">
        <v>344</v>
      </c>
      <c r="H97" s="176">
        <v>2</v>
      </c>
      <c r="I97" s="177"/>
      <c r="J97" s="178">
        <f t="shared" si="0"/>
        <v>0</v>
      </c>
      <c r="K97" s="179"/>
      <c r="L97" s="180"/>
      <c r="M97" s="181" t="s">
        <v>19</v>
      </c>
      <c r="N97" s="182" t="s">
        <v>45</v>
      </c>
      <c r="P97" s="136">
        <f t="shared" si="1"/>
        <v>0</v>
      </c>
      <c r="Q97" s="136">
        <v>1.3999999999999999E-4</v>
      </c>
      <c r="R97" s="136">
        <f t="shared" si="2"/>
        <v>2.7999999999999998E-4</v>
      </c>
      <c r="S97" s="136">
        <v>0</v>
      </c>
      <c r="T97" s="137">
        <f t="shared" si="3"/>
        <v>0</v>
      </c>
      <c r="AR97" s="138" t="s">
        <v>155</v>
      </c>
      <c r="AT97" s="138" t="s">
        <v>258</v>
      </c>
      <c r="AU97" s="138" t="s">
        <v>82</v>
      </c>
      <c r="AY97" s="17" t="s">
        <v>141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82</v>
      </c>
      <c r="BK97" s="139">
        <f t="shared" si="9"/>
        <v>0</v>
      </c>
      <c r="BL97" s="17" t="s">
        <v>95</v>
      </c>
      <c r="BM97" s="138" t="s">
        <v>846</v>
      </c>
    </row>
    <row r="98" spans="2:65" s="1" customFormat="1" ht="24.2" customHeight="1">
      <c r="B98" s="32"/>
      <c r="C98" s="172" t="s">
        <v>155</v>
      </c>
      <c r="D98" s="172" t="s">
        <v>258</v>
      </c>
      <c r="E98" s="173" t="s">
        <v>847</v>
      </c>
      <c r="F98" s="174" t="s">
        <v>848</v>
      </c>
      <c r="G98" s="175" t="s">
        <v>344</v>
      </c>
      <c r="H98" s="176">
        <v>3</v>
      </c>
      <c r="I98" s="177"/>
      <c r="J98" s="178">
        <f t="shared" si="0"/>
        <v>0</v>
      </c>
      <c r="K98" s="179"/>
      <c r="L98" s="180"/>
      <c r="M98" s="181" t="s">
        <v>19</v>
      </c>
      <c r="N98" s="182" t="s">
        <v>45</v>
      </c>
      <c r="P98" s="136">
        <f t="shared" si="1"/>
        <v>0</v>
      </c>
      <c r="Q98" s="136">
        <v>5.5000000000000003E-4</v>
      </c>
      <c r="R98" s="136">
        <f t="shared" si="2"/>
        <v>1.65E-3</v>
      </c>
      <c r="S98" s="136">
        <v>0</v>
      </c>
      <c r="T98" s="137">
        <f t="shared" si="3"/>
        <v>0</v>
      </c>
      <c r="AR98" s="138" t="s">
        <v>155</v>
      </c>
      <c r="AT98" s="138" t="s">
        <v>258</v>
      </c>
      <c r="AU98" s="138" t="s">
        <v>82</v>
      </c>
      <c r="AY98" s="17" t="s">
        <v>141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82</v>
      </c>
      <c r="BK98" s="139">
        <f t="shared" si="9"/>
        <v>0</v>
      </c>
      <c r="BL98" s="17" t="s">
        <v>95</v>
      </c>
      <c r="BM98" s="138" t="s">
        <v>849</v>
      </c>
    </row>
    <row r="99" spans="2:65" s="1" customFormat="1" ht="24.2" customHeight="1">
      <c r="B99" s="32"/>
      <c r="C99" s="172" t="s">
        <v>173</v>
      </c>
      <c r="D99" s="172" t="s">
        <v>258</v>
      </c>
      <c r="E99" s="173" t="s">
        <v>850</v>
      </c>
      <c r="F99" s="174" t="s">
        <v>851</v>
      </c>
      <c r="G99" s="175" t="s">
        <v>344</v>
      </c>
      <c r="H99" s="176">
        <v>3</v>
      </c>
      <c r="I99" s="177"/>
      <c r="J99" s="178">
        <f t="shared" si="0"/>
        <v>0</v>
      </c>
      <c r="K99" s="179"/>
      <c r="L99" s="180"/>
      <c r="M99" s="181" t="s">
        <v>19</v>
      </c>
      <c r="N99" s="182" t="s">
        <v>45</v>
      </c>
      <c r="P99" s="136">
        <f t="shared" si="1"/>
        <v>0</v>
      </c>
      <c r="Q99" s="136">
        <v>5.5000000000000003E-4</v>
      </c>
      <c r="R99" s="136">
        <f t="shared" si="2"/>
        <v>1.65E-3</v>
      </c>
      <c r="S99" s="136">
        <v>0</v>
      </c>
      <c r="T99" s="137">
        <f t="shared" si="3"/>
        <v>0</v>
      </c>
      <c r="AR99" s="138" t="s">
        <v>155</v>
      </c>
      <c r="AT99" s="138" t="s">
        <v>258</v>
      </c>
      <c r="AU99" s="138" t="s">
        <v>82</v>
      </c>
      <c r="AY99" s="17" t="s">
        <v>141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7" t="s">
        <v>82</v>
      </c>
      <c r="BK99" s="139">
        <f t="shared" si="9"/>
        <v>0</v>
      </c>
      <c r="BL99" s="17" t="s">
        <v>95</v>
      </c>
      <c r="BM99" s="138" t="s">
        <v>852</v>
      </c>
    </row>
    <row r="100" spans="2:65" s="1" customFormat="1" ht="24.2" customHeight="1">
      <c r="B100" s="32"/>
      <c r="C100" s="172" t="s">
        <v>159</v>
      </c>
      <c r="D100" s="172" t="s">
        <v>258</v>
      </c>
      <c r="E100" s="173" t="s">
        <v>853</v>
      </c>
      <c r="F100" s="174" t="s">
        <v>854</v>
      </c>
      <c r="G100" s="175" t="s">
        <v>344</v>
      </c>
      <c r="H100" s="176">
        <v>30</v>
      </c>
      <c r="I100" s="177"/>
      <c r="J100" s="178">
        <f t="shared" si="0"/>
        <v>0</v>
      </c>
      <c r="K100" s="179"/>
      <c r="L100" s="180"/>
      <c r="M100" s="181" t="s">
        <v>19</v>
      </c>
      <c r="N100" s="182" t="s">
        <v>45</v>
      </c>
      <c r="P100" s="136">
        <f t="shared" si="1"/>
        <v>0</v>
      </c>
      <c r="Q100" s="136">
        <v>2.5000000000000001E-4</v>
      </c>
      <c r="R100" s="136">
        <f t="shared" si="2"/>
        <v>7.4999999999999997E-3</v>
      </c>
      <c r="S100" s="136">
        <v>0</v>
      </c>
      <c r="T100" s="137">
        <f t="shared" si="3"/>
        <v>0</v>
      </c>
      <c r="AR100" s="138" t="s">
        <v>155</v>
      </c>
      <c r="AT100" s="138" t="s">
        <v>258</v>
      </c>
      <c r="AU100" s="138" t="s">
        <v>82</v>
      </c>
      <c r="AY100" s="17" t="s">
        <v>141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7" t="s">
        <v>82</v>
      </c>
      <c r="BK100" s="139">
        <f t="shared" si="9"/>
        <v>0</v>
      </c>
      <c r="BL100" s="17" t="s">
        <v>95</v>
      </c>
      <c r="BM100" s="138" t="s">
        <v>855</v>
      </c>
    </row>
    <row r="101" spans="2:65" s="1" customFormat="1" ht="24.2" customHeight="1">
      <c r="B101" s="32"/>
      <c r="C101" s="172" t="s">
        <v>180</v>
      </c>
      <c r="D101" s="172" t="s">
        <v>258</v>
      </c>
      <c r="E101" s="173" t="s">
        <v>856</v>
      </c>
      <c r="F101" s="174" t="s">
        <v>857</v>
      </c>
      <c r="G101" s="175" t="s">
        <v>344</v>
      </c>
      <c r="H101" s="176">
        <v>3</v>
      </c>
      <c r="I101" s="177"/>
      <c r="J101" s="178">
        <f t="shared" si="0"/>
        <v>0</v>
      </c>
      <c r="K101" s="179"/>
      <c r="L101" s="180"/>
      <c r="M101" s="181" t="s">
        <v>19</v>
      </c>
      <c r="N101" s="182" t="s">
        <v>45</v>
      </c>
      <c r="P101" s="136">
        <f t="shared" si="1"/>
        <v>0</v>
      </c>
      <c r="Q101" s="136">
        <v>2.5000000000000001E-4</v>
      </c>
      <c r="R101" s="136">
        <f t="shared" si="2"/>
        <v>7.5000000000000002E-4</v>
      </c>
      <c r="S101" s="136">
        <v>0</v>
      </c>
      <c r="T101" s="137">
        <f t="shared" si="3"/>
        <v>0</v>
      </c>
      <c r="AR101" s="138" t="s">
        <v>155</v>
      </c>
      <c r="AT101" s="138" t="s">
        <v>258</v>
      </c>
      <c r="AU101" s="138" t="s">
        <v>82</v>
      </c>
      <c r="AY101" s="17" t="s">
        <v>141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7" t="s">
        <v>82</v>
      </c>
      <c r="BK101" s="139">
        <f t="shared" si="9"/>
        <v>0</v>
      </c>
      <c r="BL101" s="17" t="s">
        <v>95</v>
      </c>
      <c r="BM101" s="138" t="s">
        <v>858</v>
      </c>
    </row>
    <row r="102" spans="2:65" s="1" customFormat="1" ht="24.2" customHeight="1">
      <c r="B102" s="32"/>
      <c r="C102" s="172" t="s">
        <v>8</v>
      </c>
      <c r="D102" s="172" t="s">
        <v>258</v>
      </c>
      <c r="E102" s="173" t="s">
        <v>859</v>
      </c>
      <c r="F102" s="174" t="s">
        <v>860</v>
      </c>
      <c r="G102" s="175" t="s">
        <v>344</v>
      </c>
      <c r="H102" s="176">
        <v>16</v>
      </c>
      <c r="I102" s="177"/>
      <c r="J102" s="178">
        <f t="shared" si="0"/>
        <v>0</v>
      </c>
      <c r="K102" s="179"/>
      <c r="L102" s="180"/>
      <c r="M102" s="181" t="s">
        <v>19</v>
      </c>
      <c r="N102" s="182" t="s">
        <v>45</v>
      </c>
      <c r="P102" s="136">
        <f t="shared" si="1"/>
        <v>0</v>
      </c>
      <c r="Q102" s="136">
        <v>2.0000000000000001E-4</v>
      </c>
      <c r="R102" s="136">
        <f t="shared" si="2"/>
        <v>3.2000000000000002E-3</v>
      </c>
      <c r="S102" s="136">
        <v>0</v>
      </c>
      <c r="T102" s="137">
        <f t="shared" si="3"/>
        <v>0</v>
      </c>
      <c r="AR102" s="138" t="s">
        <v>155</v>
      </c>
      <c r="AT102" s="138" t="s">
        <v>258</v>
      </c>
      <c r="AU102" s="138" t="s">
        <v>82</v>
      </c>
      <c r="AY102" s="17" t="s">
        <v>141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7" t="s">
        <v>82</v>
      </c>
      <c r="BK102" s="139">
        <f t="shared" si="9"/>
        <v>0</v>
      </c>
      <c r="BL102" s="17" t="s">
        <v>95</v>
      </c>
      <c r="BM102" s="138" t="s">
        <v>861</v>
      </c>
    </row>
    <row r="103" spans="2:65" s="1" customFormat="1" ht="24.2" customHeight="1">
      <c r="B103" s="32"/>
      <c r="C103" s="172" t="s">
        <v>188</v>
      </c>
      <c r="D103" s="172" t="s">
        <v>258</v>
      </c>
      <c r="E103" s="173" t="s">
        <v>862</v>
      </c>
      <c r="F103" s="174" t="s">
        <v>863</v>
      </c>
      <c r="G103" s="175" t="s">
        <v>344</v>
      </c>
      <c r="H103" s="176">
        <v>16</v>
      </c>
      <c r="I103" s="177"/>
      <c r="J103" s="178">
        <f t="shared" si="0"/>
        <v>0</v>
      </c>
      <c r="K103" s="179"/>
      <c r="L103" s="180"/>
      <c r="M103" s="181" t="s">
        <v>19</v>
      </c>
      <c r="N103" s="182" t="s">
        <v>45</v>
      </c>
      <c r="P103" s="136">
        <f t="shared" si="1"/>
        <v>0</v>
      </c>
      <c r="Q103" s="136">
        <v>2.1000000000000001E-4</v>
      </c>
      <c r="R103" s="136">
        <f t="shared" si="2"/>
        <v>3.3600000000000001E-3</v>
      </c>
      <c r="S103" s="136">
        <v>0</v>
      </c>
      <c r="T103" s="137">
        <f t="shared" si="3"/>
        <v>0</v>
      </c>
      <c r="AR103" s="138" t="s">
        <v>155</v>
      </c>
      <c r="AT103" s="138" t="s">
        <v>258</v>
      </c>
      <c r="AU103" s="138" t="s">
        <v>82</v>
      </c>
      <c r="AY103" s="17" t="s">
        <v>141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7" t="s">
        <v>82</v>
      </c>
      <c r="BK103" s="139">
        <f t="shared" si="9"/>
        <v>0</v>
      </c>
      <c r="BL103" s="17" t="s">
        <v>95</v>
      </c>
      <c r="BM103" s="138" t="s">
        <v>864</v>
      </c>
    </row>
    <row r="104" spans="2:65" s="1" customFormat="1" ht="24.2" customHeight="1">
      <c r="B104" s="32"/>
      <c r="C104" s="172" t="s">
        <v>166</v>
      </c>
      <c r="D104" s="172" t="s">
        <v>258</v>
      </c>
      <c r="E104" s="173" t="s">
        <v>865</v>
      </c>
      <c r="F104" s="174" t="s">
        <v>866</v>
      </c>
      <c r="G104" s="175" t="s">
        <v>344</v>
      </c>
      <c r="H104" s="176">
        <v>8</v>
      </c>
      <c r="I104" s="177"/>
      <c r="J104" s="178">
        <f t="shared" si="0"/>
        <v>0</v>
      </c>
      <c r="K104" s="179"/>
      <c r="L104" s="180"/>
      <c r="M104" s="181" t="s">
        <v>19</v>
      </c>
      <c r="N104" s="182" t="s">
        <v>45</v>
      </c>
      <c r="P104" s="136">
        <f t="shared" si="1"/>
        <v>0</v>
      </c>
      <c r="Q104" s="136">
        <v>1.9000000000000001E-4</v>
      </c>
      <c r="R104" s="136">
        <f t="shared" si="2"/>
        <v>1.5200000000000001E-3</v>
      </c>
      <c r="S104" s="136">
        <v>0</v>
      </c>
      <c r="T104" s="137">
        <f t="shared" si="3"/>
        <v>0</v>
      </c>
      <c r="AR104" s="138" t="s">
        <v>155</v>
      </c>
      <c r="AT104" s="138" t="s">
        <v>258</v>
      </c>
      <c r="AU104" s="138" t="s">
        <v>82</v>
      </c>
      <c r="AY104" s="17" t="s">
        <v>141</v>
      </c>
      <c r="BE104" s="139">
        <f t="shared" si="4"/>
        <v>0</v>
      </c>
      <c r="BF104" s="139">
        <f t="shared" si="5"/>
        <v>0</v>
      </c>
      <c r="BG104" s="139">
        <f t="shared" si="6"/>
        <v>0</v>
      </c>
      <c r="BH104" s="139">
        <f t="shared" si="7"/>
        <v>0</v>
      </c>
      <c r="BI104" s="139">
        <f t="shared" si="8"/>
        <v>0</v>
      </c>
      <c r="BJ104" s="17" t="s">
        <v>82</v>
      </c>
      <c r="BK104" s="139">
        <f t="shared" si="9"/>
        <v>0</v>
      </c>
      <c r="BL104" s="17" t="s">
        <v>95</v>
      </c>
      <c r="BM104" s="138" t="s">
        <v>867</v>
      </c>
    </row>
    <row r="105" spans="2:65" s="1" customFormat="1" ht="16.5" customHeight="1">
      <c r="B105" s="32"/>
      <c r="C105" s="172" t="s">
        <v>195</v>
      </c>
      <c r="D105" s="172" t="s">
        <v>258</v>
      </c>
      <c r="E105" s="173" t="s">
        <v>868</v>
      </c>
      <c r="F105" s="174" t="s">
        <v>869</v>
      </c>
      <c r="G105" s="175" t="s">
        <v>344</v>
      </c>
      <c r="H105" s="176">
        <v>27</v>
      </c>
      <c r="I105" s="177"/>
      <c r="J105" s="178">
        <f t="shared" si="0"/>
        <v>0</v>
      </c>
      <c r="K105" s="179"/>
      <c r="L105" s="180"/>
      <c r="M105" s="181" t="s">
        <v>19</v>
      </c>
      <c r="N105" s="182" t="s">
        <v>45</v>
      </c>
      <c r="P105" s="136">
        <f t="shared" si="1"/>
        <v>0</v>
      </c>
      <c r="Q105" s="136">
        <v>1.9000000000000001E-4</v>
      </c>
      <c r="R105" s="136">
        <f t="shared" si="2"/>
        <v>5.13E-3</v>
      </c>
      <c r="S105" s="136">
        <v>0</v>
      </c>
      <c r="T105" s="137">
        <f t="shared" si="3"/>
        <v>0</v>
      </c>
      <c r="AR105" s="138" t="s">
        <v>155</v>
      </c>
      <c r="AT105" s="138" t="s">
        <v>258</v>
      </c>
      <c r="AU105" s="138" t="s">
        <v>82</v>
      </c>
      <c r="AY105" s="17" t="s">
        <v>141</v>
      </c>
      <c r="BE105" s="139">
        <f t="shared" si="4"/>
        <v>0</v>
      </c>
      <c r="BF105" s="139">
        <f t="shared" si="5"/>
        <v>0</v>
      </c>
      <c r="BG105" s="139">
        <f t="shared" si="6"/>
        <v>0</v>
      </c>
      <c r="BH105" s="139">
        <f t="shared" si="7"/>
        <v>0</v>
      </c>
      <c r="BI105" s="139">
        <f t="shared" si="8"/>
        <v>0</v>
      </c>
      <c r="BJ105" s="17" t="s">
        <v>82</v>
      </c>
      <c r="BK105" s="139">
        <f t="shared" si="9"/>
        <v>0</v>
      </c>
      <c r="BL105" s="17" t="s">
        <v>95</v>
      </c>
      <c r="BM105" s="138" t="s">
        <v>870</v>
      </c>
    </row>
    <row r="106" spans="2:65" s="1" customFormat="1" ht="16.5" customHeight="1">
      <c r="B106" s="32"/>
      <c r="C106" s="126" t="s">
        <v>172</v>
      </c>
      <c r="D106" s="126" t="s">
        <v>144</v>
      </c>
      <c r="E106" s="127" t="s">
        <v>871</v>
      </c>
      <c r="F106" s="128" t="s">
        <v>872</v>
      </c>
      <c r="G106" s="129" t="s">
        <v>344</v>
      </c>
      <c r="H106" s="130">
        <v>1</v>
      </c>
      <c r="I106" s="131"/>
      <c r="J106" s="132">
        <f t="shared" si="0"/>
        <v>0</v>
      </c>
      <c r="K106" s="133"/>
      <c r="L106" s="32"/>
      <c r="M106" s="134" t="s">
        <v>19</v>
      </c>
      <c r="N106" s="135" t="s">
        <v>45</v>
      </c>
      <c r="P106" s="136">
        <f t="shared" si="1"/>
        <v>0</v>
      </c>
      <c r="Q106" s="136">
        <v>0</v>
      </c>
      <c r="R106" s="136">
        <f t="shared" si="2"/>
        <v>0</v>
      </c>
      <c r="S106" s="136">
        <v>0</v>
      </c>
      <c r="T106" s="137">
        <f t="shared" si="3"/>
        <v>0</v>
      </c>
      <c r="AR106" s="138" t="s">
        <v>95</v>
      </c>
      <c r="AT106" s="138" t="s">
        <v>144</v>
      </c>
      <c r="AU106" s="138" t="s">
        <v>82</v>
      </c>
      <c r="AY106" s="17" t="s">
        <v>141</v>
      </c>
      <c r="BE106" s="139">
        <f t="shared" si="4"/>
        <v>0</v>
      </c>
      <c r="BF106" s="139">
        <f t="shared" si="5"/>
        <v>0</v>
      </c>
      <c r="BG106" s="139">
        <f t="shared" si="6"/>
        <v>0</v>
      </c>
      <c r="BH106" s="139">
        <f t="shared" si="7"/>
        <v>0</v>
      </c>
      <c r="BI106" s="139">
        <f t="shared" si="8"/>
        <v>0</v>
      </c>
      <c r="BJ106" s="17" t="s">
        <v>82</v>
      </c>
      <c r="BK106" s="139">
        <f t="shared" si="9"/>
        <v>0</v>
      </c>
      <c r="BL106" s="17" t="s">
        <v>95</v>
      </c>
      <c r="BM106" s="138" t="s">
        <v>873</v>
      </c>
    </row>
    <row r="107" spans="2:65" s="1" customFormat="1" ht="16.5" customHeight="1">
      <c r="B107" s="32"/>
      <c r="C107" s="172" t="s">
        <v>202</v>
      </c>
      <c r="D107" s="172" t="s">
        <v>258</v>
      </c>
      <c r="E107" s="173" t="s">
        <v>874</v>
      </c>
      <c r="F107" s="174" t="s">
        <v>875</v>
      </c>
      <c r="G107" s="175" t="s">
        <v>344</v>
      </c>
      <c r="H107" s="176">
        <v>1</v>
      </c>
      <c r="I107" s="177"/>
      <c r="J107" s="178">
        <f t="shared" si="0"/>
        <v>0</v>
      </c>
      <c r="K107" s="179"/>
      <c r="L107" s="180"/>
      <c r="M107" s="181" t="s">
        <v>19</v>
      </c>
      <c r="N107" s="182" t="s">
        <v>45</v>
      </c>
      <c r="P107" s="136">
        <f t="shared" si="1"/>
        <v>0</v>
      </c>
      <c r="Q107" s="136">
        <v>2.3500000000000001E-3</v>
      </c>
      <c r="R107" s="136">
        <f t="shared" si="2"/>
        <v>2.3500000000000001E-3</v>
      </c>
      <c r="S107" s="136">
        <v>0</v>
      </c>
      <c r="T107" s="137">
        <f t="shared" si="3"/>
        <v>0</v>
      </c>
      <c r="AR107" s="138" t="s">
        <v>155</v>
      </c>
      <c r="AT107" s="138" t="s">
        <v>258</v>
      </c>
      <c r="AU107" s="138" t="s">
        <v>82</v>
      </c>
      <c r="AY107" s="17" t="s">
        <v>141</v>
      </c>
      <c r="BE107" s="139">
        <f t="shared" si="4"/>
        <v>0</v>
      </c>
      <c r="BF107" s="139">
        <f t="shared" si="5"/>
        <v>0</v>
      </c>
      <c r="BG107" s="139">
        <f t="shared" si="6"/>
        <v>0</v>
      </c>
      <c r="BH107" s="139">
        <f t="shared" si="7"/>
        <v>0</v>
      </c>
      <c r="BI107" s="139">
        <f t="shared" si="8"/>
        <v>0</v>
      </c>
      <c r="BJ107" s="17" t="s">
        <v>82</v>
      </c>
      <c r="BK107" s="139">
        <f t="shared" si="9"/>
        <v>0</v>
      </c>
      <c r="BL107" s="17" t="s">
        <v>95</v>
      </c>
      <c r="BM107" s="138" t="s">
        <v>876</v>
      </c>
    </row>
    <row r="108" spans="2:65" s="1" customFormat="1" ht="16.5" customHeight="1">
      <c r="B108" s="32"/>
      <c r="C108" s="172" t="s">
        <v>176</v>
      </c>
      <c r="D108" s="172" t="s">
        <v>258</v>
      </c>
      <c r="E108" s="173" t="s">
        <v>877</v>
      </c>
      <c r="F108" s="174" t="s">
        <v>878</v>
      </c>
      <c r="G108" s="175" t="s">
        <v>344</v>
      </c>
      <c r="H108" s="176">
        <v>1</v>
      </c>
      <c r="I108" s="177"/>
      <c r="J108" s="178">
        <f t="shared" si="0"/>
        <v>0</v>
      </c>
      <c r="K108" s="179"/>
      <c r="L108" s="180"/>
      <c r="M108" s="181" t="s">
        <v>19</v>
      </c>
      <c r="N108" s="182" t="s">
        <v>45</v>
      </c>
      <c r="P108" s="136">
        <f t="shared" si="1"/>
        <v>0</v>
      </c>
      <c r="Q108" s="136">
        <v>4.4999999999999999E-4</v>
      </c>
      <c r="R108" s="136">
        <f t="shared" si="2"/>
        <v>4.4999999999999999E-4</v>
      </c>
      <c r="S108" s="136">
        <v>0</v>
      </c>
      <c r="T108" s="137">
        <f t="shared" si="3"/>
        <v>0</v>
      </c>
      <c r="AR108" s="138" t="s">
        <v>155</v>
      </c>
      <c r="AT108" s="138" t="s">
        <v>258</v>
      </c>
      <c r="AU108" s="138" t="s">
        <v>82</v>
      </c>
      <c r="AY108" s="17" t="s">
        <v>141</v>
      </c>
      <c r="BE108" s="139">
        <f t="shared" si="4"/>
        <v>0</v>
      </c>
      <c r="BF108" s="139">
        <f t="shared" si="5"/>
        <v>0</v>
      </c>
      <c r="BG108" s="139">
        <f t="shared" si="6"/>
        <v>0</v>
      </c>
      <c r="BH108" s="139">
        <f t="shared" si="7"/>
        <v>0</v>
      </c>
      <c r="BI108" s="139">
        <f t="shared" si="8"/>
        <v>0</v>
      </c>
      <c r="BJ108" s="17" t="s">
        <v>82</v>
      </c>
      <c r="BK108" s="139">
        <f t="shared" si="9"/>
        <v>0</v>
      </c>
      <c r="BL108" s="17" t="s">
        <v>95</v>
      </c>
      <c r="BM108" s="138" t="s">
        <v>879</v>
      </c>
    </row>
    <row r="109" spans="2:65" s="1" customFormat="1" ht="24.2" customHeight="1">
      <c r="B109" s="32"/>
      <c r="C109" s="126" t="s">
        <v>315</v>
      </c>
      <c r="D109" s="126" t="s">
        <v>144</v>
      </c>
      <c r="E109" s="127" t="s">
        <v>880</v>
      </c>
      <c r="F109" s="128" t="s">
        <v>881</v>
      </c>
      <c r="G109" s="129" t="s">
        <v>344</v>
      </c>
      <c r="H109" s="130">
        <v>27</v>
      </c>
      <c r="I109" s="131"/>
      <c r="J109" s="132">
        <f t="shared" si="0"/>
        <v>0</v>
      </c>
      <c r="K109" s="133"/>
      <c r="L109" s="32"/>
      <c r="M109" s="134" t="s">
        <v>19</v>
      </c>
      <c r="N109" s="135" t="s">
        <v>45</v>
      </c>
      <c r="P109" s="136">
        <f t="shared" si="1"/>
        <v>0</v>
      </c>
      <c r="Q109" s="136">
        <v>0</v>
      </c>
      <c r="R109" s="136">
        <f t="shared" si="2"/>
        <v>0</v>
      </c>
      <c r="S109" s="136">
        <v>0</v>
      </c>
      <c r="T109" s="137">
        <f t="shared" si="3"/>
        <v>0</v>
      </c>
      <c r="AR109" s="138" t="s">
        <v>95</v>
      </c>
      <c r="AT109" s="138" t="s">
        <v>144</v>
      </c>
      <c r="AU109" s="138" t="s">
        <v>82</v>
      </c>
      <c r="AY109" s="17" t="s">
        <v>141</v>
      </c>
      <c r="BE109" s="139">
        <f t="shared" si="4"/>
        <v>0</v>
      </c>
      <c r="BF109" s="139">
        <f t="shared" si="5"/>
        <v>0</v>
      </c>
      <c r="BG109" s="139">
        <f t="shared" si="6"/>
        <v>0</v>
      </c>
      <c r="BH109" s="139">
        <f t="shared" si="7"/>
        <v>0</v>
      </c>
      <c r="BI109" s="139">
        <f t="shared" si="8"/>
        <v>0</v>
      </c>
      <c r="BJ109" s="17" t="s">
        <v>82</v>
      </c>
      <c r="BK109" s="139">
        <f t="shared" si="9"/>
        <v>0</v>
      </c>
      <c r="BL109" s="17" t="s">
        <v>95</v>
      </c>
      <c r="BM109" s="138" t="s">
        <v>882</v>
      </c>
    </row>
    <row r="110" spans="2:65" s="1" customFormat="1" ht="16.5" customHeight="1">
      <c r="B110" s="32"/>
      <c r="C110" s="172" t="s">
        <v>179</v>
      </c>
      <c r="D110" s="172" t="s">
        <v>258</v>
      </c>
      <c r="E110" s="173" t="s">
        <v>883</v>
      </c>
      <c r="F110" s="174" t="s">
        <v>884</v>
      </c>
      <c r="G110" s="175" t="s">
        <v>344</v>
      </c>
      <c r="H110" s="176">
        <v>15</v>
      </c>
      <c r="I110" s="177"/>
      <c r="J110" s="178">
        <f t="shared" si="0"/>
        <v>0</v>
      </c>
      <c r="K110" s="179"/>
      <c r="L110" s="180"/>
      <c r="M110" s="181" t="s">
        <v>19</v>
      </c>
      <c r="N110" s="182" t="s">
        <v>45</v>
      </c>
      <c r="P110" s="136">
        <f t="shared" si="1"/>
        <v>0</v>
      </c>
      <c r="Q110" s="136">
        <v>2.3000000000000001E-4</v>
      </c>
      <c r="R110" s="136">
        <f t="shared" si="2"/>
        <v>3.4499999999999999E-3</v>
      </c>
      <c r="S110" s="136">
        <v>0</v>
      </c>
      <c r="T110" s="137">
        <f t="shared" si="3"/>
        <v>0</v>
      </c>
      <c r="AR110" s="138" t="s">
        <v>155</v>
      </c>
      <c r="AT110" s="138" t="s">
        <v>258</v>
      </c>
      <c r="AU110" s="138" t="s">
        <v>82</v>
      </c>
      <c r="AY110" s="17" t="s">
        <v>141</v>
      </c>
      <c r="BE110" s="139">
        <f t="shared" si="4"/>
        <v>0</v>
      </c>
      <c r="BF110" s="139">
        <f t="shared" si="5"/>
        <v>0</v>
      </c>
      <c r="BG110" s="139">
        <f t="shared" si="6"/>
        <v>0</v>
      </c>
      <c r="BH110" s="139">
        <f t="shared" si="7"/>
        <v>0</v>
      </c>
      <c r="BI110" s="139">
        <f t="shared" si="8"/>
        <v>0</v>
      </c>
      <c r="BJ110" s="17" t="s">
        <v>82</v>
      </c>
      <c r="BK110" s="139">
        <f t="shared" si="9"/>
        <v>0</v>
      </c>
      <c r="BL110" s="17" t="s">
        <v>95</v>
      </c>
      <c r="BM110" s="138" t="s">
        <v>885</v>
      </c>
    </row>
    <row r="111" spans="2:65" s="1" customFormat="1" ht="24.2" customHeight="1">
      <c r="B111" s="32"/>
      <c r="C111" s="172" t="s">
        <v>7</v>
      </c>
      <c r="D111" s="172" t="s">
        <v>258</v>
      </c>
      <c r="E111" s="173" t="s">
        <v>886</v>
      </c>
      <c r="F111" s="174" t="s">
        <v>887</v>
      </c>
      <c r="G111" s="175" t="s">
        <v>344</v>
      </c>
      <c r="H111" s="176">
        <v>9</v>
      </c>
      <c r="I111" s="177"/>
      <c r="J111" s="178">
        <f t="shared" si="0"/>
        <v>0</v>
      </c>
      <c r="K111" s="179"/>
      <c r="L111" s="180"/>
      <c r="M111" s="181" t="s">
        <v>19</v>
      </c>
      <c r="N111" s="182" t="s">
        <v>45</v>
      </c>
      <c r="P111" s="136">
        <f t="shared" si="1"/>
        <v>0</v>
      </c>
      <c r="Q111" s="136">
        <v>6.9999999999999999E-4</v>
      </c>
      <c r="R111" s="136">
        <f t="shared" si="2"/>
        <v>6.3E-3</v>
      </c>
      <c r="S111" s="136">
        <v>0</v>
      </c>
      <c r="T111" s="137">
        <f t="shared" si="3"/>
        <v>0</v>
      </c>
      <c r="AR111" s="138" t="s">
        <v>155</v>
      </c>
      <c r="AT111" s="138" t="s">
        <v>258</v>
      </c>
      <c r="AU111" s="138" t="s">
        <v>82</v>
      </c>
      <c r="AY111" s="17" t="s">
        <v>141</v>
      </c>
      <c r="BE111" s="139">
        <f t="shared" si="4"/>
        <v>0</v>
      </c>
      <c r="BF111" s="139">
        <f t="shared" si="5"/>
        <v>0</v>
      </c>
      <c r="BG111" s="139">
        <f t="shared" si="6"/>
        <v>0</v>
      </c>
      <c r="BH111" s="139">
        <f t="shared" si="7"/>
        <v>0</v>
      </c>
      <c r="BI111" s="139">
        <f t="shared" si="8"/>
        <v>0</v>
      </c>
      <c r="BJ111" s="17" t="s">
        <v>82</v>
      </c>
      <c r="BK111" s="139">
        <f t="shared" si="9"/>
        <v>0</v>
      </c>
      <c r="BL111" s="17" t="s">
        <v>95</v>
      </c>
      <c r="BM111" s="138" t="s">
        <v>888</v>
      </c>
    </row>
    <row r="112" spans="2:65" s="1" customFormat="1" ht="16.5" customHeight="1">
      <c r="B112" s="32"/>
      <c r="C112" s="172" t="s">
        <v>184</v>
      </c>
      <c r="D112" s="172" t="s">
        <v>258</v>
      </c>
      <c r="E112" s="173" t="s">
        <v>889</v>
      </c>
      <c r="F112" s="174" t="s">
        <v>890</v>
      </c>
      <c r="G112" s="175" t="s">
        <v>344</v>
      </c>
      <c r="H112" s="176">
        <v>3</v>
      </c>
      <c r="I112" s="177"/>
      <c r="J112" s="178">
        <f t="shared" si="0"/>
        <v>0</v>
      </c>
      <c r="K112" s="179"/>
      <c r="L112" s="180"/>
      <c r="M112" s="181" t="s">
        <v>19</v>
      </c>
      <c r="N112" s="182" t="s">
        <v>45</v>
      </c>
      <c r="P112" s="136">
        <f t="shared" si="1"/>
        <v>0</v>
      </c>
      <c r="Q112" s="136">
        <v>4.4999999999999999E-4</v>
      </c>
      <c r="R112" s="136">
        <f t="shared" si="2"/>
        <v>1.3500000000000001E-3</v>
      </c>
      <c r="S112" s="136">
        <v>0</v>
      </c>
      <c r="T112" s="137">
        <f t="shared" si="3"/>
        <v>0</v>
      </c>
      <c r="AR112" s="138" t="s">
        <v>155</v>
      </c>
      <c r="AT112" s="138" t="s">
        <v>258</v>
      </c>
      <c r="AU112" s="138" t="s">
        <v>82</v>
      </c>
      <c r="AY112" s="17" t="s">
        <v>141</v>
      </c>
      <c r="BE112" s="139">
        <f t="shared" si="4"/>
        <v>0</v>
      </c>
      <c r="BF112" s="139">
        <f t="shared" si="5"/>
        <v>0</v>
      </c>
      <c r="BG112" s="139">
        <f t="shared" si="6"/>
        <v>0</v>
      </c>
      <c r="BH112" s="139">
        <f t="shared" si="7"/>
        <v>0</v>
      </c>
      <c r="BI112" s="139">
        <f t="shared" si="8"/>
        <v>0</v>
      </c>
      <c r="BJ112" s="17" t="s">
        <v>82</v>
      </c>
      <c r="BK112" s="139">
        <f t="shared" si="9"/>
        <v>0</v>
      </c>
      <c r="BL112" s="17" t="s">
        <v>95</v>
      </c>
      <c r="BM112" s="138" t="s">
        <v>891</v>
      </c>
    </row>
    <row r="113" spans="2:65" s="1" customFormat="1" ht="24.2" customHeight="1">
      <c r="B113" s="32"/>
      <c r="C113" s="126" t="s">
        <v>314</v>
      </c>
      <c r="D113" s="126" t="s">
        <v>144</v>
      </c>
      <c r="E113" s="127" t="s">
        <v>892</v>
      </c>
      <c r="F113" s="128" t="s">
        <v>893</v>
      </c>
      <c r="G113" s="129" t="s">
        <v>344</v>
      </c>
      <c r="H113" s="130">
        <v>31</v>
      </c>
      <c r="I113" s="131"/>
      <c r="J113" s="132">
        <f t="shared" si="0"/>
        <v>0</v>
      </c>
      <c r="K113" s="133"/>
      <c r="L113" s="32"/>
      <c r="M113" s="134" t="s">
        <v>19</v>
      </c>
      <c r="N113" s="135" t="s">
        <v>45</v>
      </c>
      <c r="P113" s="136">
        <f t="shared" si="1"/>
        <v>0</v>
      </c>
      <c r="Q113" s="136">
        <v>0</v>
      </c>
      <c r="R113" s="136">
        <f t="shared" si="2"/>
        <v>0</v>
      </c>
      <c r="S113" s="136">
        <v>0</v>
      </c>
      <c r="T113" s="137">
        <f t="shared" si="3"/>
        <v>0</v>
      </c>
      <c r="AR113" s="138" t="s">
        <v>95</v>
      </c>
      <c r="AT113" s="138" t="s">
        <v>144</v>
      </c>
      <c r="AU113" s="138" t="s">
        <v>82</v>
      </c>
      <c r="AY113" s="17" t="s">
        <v>141</v>
      </c>
      <c r="BE113" s="139">
        <f t="shared" si="4"/>
        <v>0</v>
      </c>
      <c r="BF113" s="139">
        <f t="shared" si="5"/>
        <v>0</v>
      </c>
      <c r="BG113" s="139">
        <f t="shared" si="6"/>
        <v>0</v>
      </c>
      <c r="BH113" s="139">
        <f t="shared" si="7"/>
        <v>0</v>
      </c>
      <c r="BI113" s="139">
        <f t="shared" si="8"/>
        <v>0</v>
      </c>
      <c r="BJ113" s="17" t="s">
        <v>82</v>
      </c>
      <c r="BK113" s="139">
        <f t="shared" si="9"/>
        <v>0</v>
      </c>
      <c r="BL113" s="17" t="s">
        <v>95</v>
      </c>
      <c r="BM113" s="138" t="s">
        <v>894</v>
      </c>
    </row>
    <row r="114" spans="2:65" s="1" customFormat="1" ht="16.5" customHeight="1">
      <c r="B114" s="32"/>
      <c r="C114" s="172" t="s">
        <v>187</v>
      </c>
      <c r="D114" s="172" t="s">
        <v>258</v>
      </c>
      <c r="E114" s="173" t="s">
        <v>895</v>
      </c>
      <c r="F114" s="174" t="s">
        <v>896</v>
      </c>
      <c r="G114" s="175" t="s">
        <v>344</v>
      </c>
      <c r="H114" s="176">
        <v>5</v>
      </c>
      <c r="I114" s="177"/>
      <c r="J114" s="178">
        <f t="shared" si="0"/>
        <v>0</v>
      </c>
      <c r="K114" s="179"/>
      <c r="L114" s="180"/>
      <c r="M114" s="181" t="s">
        <v>19</v>
      </c>
      <c r="N114" s="182" t="s">
        <v>45</v>
      </c>
      <c r="P114" s="136">
        <f t="shared" si="1"/>
        <v>0</v>
      </c>
      <c r="Q114" s="136">
        <v>2.0000000000000001E-4</v>
      </c>
      <c r="R114" s="136">
        <f t="shared" si="2"/>
        <v>1E-3</v>
      </c>
      <c r="S114" s="136">
        <v>0</v>
      </c>
      <c r="T114" s="137">
        <f t="shared" si="3"/>
        <v>0</v>
      </c>
      <c r="AR114" s="138" t="s">
        <v>155</v>
      </c>
      <c r="AT114" s="138" t="s">
        <v>258</v>
      </c>
      <c r="AU114" s="138" t="s">
        <v>82</v>
      </c>
      <c r="AY114" s="17" t="s">
        <v>141</v>
      </c>
      <c r="BE114" s="139">
        <f t="shared" si="4"/>
        <v>0</v>
      </c>
      <c r="BF114" s="139">
        <f t="shared" si="5"/>
        <v>0</v>
      </c>
      <c r="BG114" s="139">
        <f t="shared" si="6"/>
        <v>0</v>
      </c>
      <c r="BH114" s="139">
        <f t="shared" si="7"/>
        <v>0</v>
      </c>
      <c r="BI114" s="139">
        <f t="shared" si="8"/>
        <v>0</v>
      </c>
      <c r="BJ114" s="17" t="s">
        <v>82</v>
      </c>
      <c r="BK114" s="139">
        <f t="shared" si="9"/>
        <v>0</v>
      </c>
      <c r="BL114" s="17" t="s">
        <v>95</v>
      </c>
      <c r="BM114" s="138" t="s">
        <v>897</v>
      </c>
    </row>
    <row r="115" spans="2:65" s="1" customFormat="1" ht="24.2" customHeight="1">
      <c r="B115" s="32"/>
      <c r="C115" s="126" t="s">
        <v>347</v>
      </c>
      <c r="D115" s="126" t="s">
        <v>144</v>
      </c>
      <c r="E115" s="127" t="s">
        <v>898</v>
      </c>
      <c r="F115" s="128" t="s">
        <v>899</v>
      </c>
      <c r="G115" s="129" t="s">
        <v>344</v>
      </c>
      <c r="H115" s="130">
        <v>6</v>
      </c>
      <c r="I115" s="131"/>
      <c r="J115" s="132">
        <f t="shared" si="0"/>
        <v>0</v>
      </c>
      <c r="K115" s="133"/>
      <c r="L115" s="32"/>
      <c r="M115" s="134" t="s">
        <v>19</v>
      </c>
      <c r="N115" s="135" t="s">
        <v>45</v>
      </c>
      <c r="P115" s="136">
        <f t="shared" si="1"/>
        <v>0</v>
      </c>
      <c r="Q115" s="136">
        <v>0</v>
      </c>
      <c r="R115" s="136">
        <f t="shared" si="2"/>
        <v>0</v>
      </c>
      <c r="S115" s="136">
        <v>0</v>
      </c>
      <c r="T115" s="137">
        <f t="shared" si="3"/>
        <v>0</v>
      </c>
      <c r="AR115" s="138" t="s">
        <v>95</v>
      </c>
      <c r="AT115" s="138" t="s">
        <v>144</v>
      </c>
      <c r="AU115" s="138" t="s">
        <v>82</v>
      </c>
      <c r="AY115" s="17" t="s">
        <v>141</v>
      </c>
      <c r="BE115" s="139">
        <f t="shared" si="4"/>
        <v>0</v>
      </c>
      <c r="BF115" s="139">
        <f t="shared" si="5"/>
        <v>0</v>
      </c>
      <c r="BG115" s="139">
        <f t="shared" si="6"/>
        <v>0</v>
      </c>
      <c r="BH115" s="139">
        <f t="shared" si="7"/>
        <v>0</v>
      </c>
      <c r="BI115" s="139">
        <f t="shared" si="8"/>
        <v>0</v>
      </c>
      <c r="BJ115" s="17" t="s">
        <v>82</v>
      </c>
      <c r="BK115" s="139">
        <f t="shared" si="9"/>
        <v>0</v>
      </c>
      <c r="BL115" s="17" t="s">
        <v>95</v>
      </c>
      <c r="BM115" s="138" t="s">
        <v>900</v>
      </c>
    </row>
    <row r="116" spans="2:65" s="1" customFormat="1" ht="16.5" customHeight="1">
      <c r="B116" s="32"/>
      <c r="C116" s="172" t="s">
        <v>191</v>
      </c>
      <c r="D116" s="172" t="s">
        <v>258</v>
      </c>
      <c r="E116" s="173" t="s">
        <v>901</v>
      </c>
      <c r="F116" s="174" t="s">
        <v>902</v>
      </c>
      <c r="G116" s="175" t="s">
        <v>344</v>
      </c>
      <c r="H116" s="176">
        <v>6</v>
      </c>
      <c r="I116" s="177"/>
      <c r="J116" s="178">
        <f t="shared" si="0"/>
        <v>0</v>
      </c>
      <c r="K116" s="179"/>
      <c r="L116" s="180"/>
      <c r="M116" s="181" t="s">
        <v>19</v>
      </c>
      <c r="N116" s="182" t="s">
        <v>45</v>
      </c>
      <c r="P116" s="136">
        <f t="shared" si="1"/>
        <v>0</v>
      </c>
      <c r="Q116" s="136">
        <v>1.2999999999999999E-4</v>
      </c>
      <c r="R116" s="136">
        <f t="shared" si="2"/>
        <v>7.7999999999999988E-4</v>
      </c>
      <c r="S116" s="136">
        <v>0</v>
      </c>
      <c r="T116" s="137">
        <f t="shared" si="3"/>
        <v>0</v>
      </c>
      <c r="AR116" s="138" t="s">
        <v>155</v>
      </c>
      <c r="AT116" s="138" t="s">
        <v>258</v>
      </c>
      <c r="AU116" s="138" t="s">
        <v>82</v>
      </c>
      <c r="AY116" s="17" t="s">
        <v>141</v>
      </c>
      <c r="BE116" s="139">
        <f t="shared" si="4"/>
        <v>0</v>
      </c>
      <c r="BF116" s="139">
        <f t="shared" si="5"/>
        <v>0</v>
      </c>
      <c r="BG116" s="139">
        <f t="shared" si="6"/>
        <v>0</v>
      </c>
      <c r="BH116" s="139">
        <f t="shared" si="7"/>
        <v>0</v>
      </c>
      <c r="BI116" s="139">
        <f t="shared" si="8"/>
        <v>0</v>
      </c>
      <c r="BJ116" s="17" t="s">
        <v>82</v>
      </c>
      <c r="BK116" s="139">
        <f t="shared" si="9"/>
        <v>0</v>
      </c>
      <c r="BL116" s="17" t="s">
        <v>95</v>
      </c>
      <c r="BM116" s="138" t="s">
        <v>903</v>
      </c>
    </row>
    <row r="117" spans="2:65" s="1" customFormat="1" ht="16.5" customHeight="1">
      <c r="B117" s="32"/>
      <c r="C117" s="126" t="s">
        <v>355</v>
      </c>
      <c r="D117" s="126" t="s">
        <v>144</v>
      </c>
      <c r="E117" s="127" t="s">
        <v>904</v>
      </c>
      <c r="F117" s="128" t="s">
        <v>905</v>
      </c>
      <c r="G117" s="129" t="s">
        <v>344</v>
      </c>
      <c r="H117" s="130">
        <v>3</v>
      </c>
      <c r="I117" s="131"/>
      <c r="J117" s="132">
        <f t="shared" si="0"/>
        <v>0</v>
      </c>
      <c r="K117" s="133"/>
      <c r="L117" s="32"/>
      <c r="M117" s="134" t="s">
        <v>19</v>
      </c>
      <c r="N117" s="135" t="s">
        <v>45</v>
      </c>
      <c r="P117" s="136">
        <f t="shared" si="1"/>
        <v>0</v>
      </c>
      <c r="Q117" s="136">
        <v>0</v>
      </c>
      <c r="R117" s="136">
        <f t="shared" si="2"/>
        <v>0</v>
      </c>
      <c r="S117" s="136">
        <v>0</v>
      </c>
      <c r="T117" s="137">
        <f t="shared" si="3"/>
        <v>0</v>
      </c>
      <c r="AR117" s="138" t="s">
        <v>95</v>
      </c>
      <c r="AT117" s="138" t="s">
        <v>144</v>
      </c>
      <c r="AU117" s="138" t="s">
        <v>82</v>
      </c>
      <c r="AY117" s="17" t="s">
        <v>141</v>
      </c>
      <c r="BE117" s="139">
        <f t="shared" si="4"/>
        <v>0</v>
      </c>
      <c r="BF117" s="139">
        <f t="shared" si="5"/>
        <v>0</v>
      </c>
      <c r="BG117" s="139">
        <f t="shared" si="6"/>
        <v>0</v>
      </c>
      <c r="BH117" s="139">
        <f t="shared" si="7"/>
        <v>0</v>
      </c>
      <c r="BI117" s="139">
        <f t="shared" si="8"/>
        <v>0</v>
      </c>
      <c r="BJ117" s="17" t="s">
        <v>82</v>
      </c>
      <c r="BK117" s="139">
        <f t="shared" si="9"/>
        <v>0</v>
      </c>
      <c r="BL117" s="17" t="s">
        <v>95</v>
      </c>
      <c r="BM117" s="138" t="s">
        <v>906</v>
      </c>
    </row>
    <row r="118" spans="2:65" s="1" customFormat="1" ht="16.5" customHeight="1">
      <c r="B118" s="32"/>
      <c r="C118" s="172" t="s">
        <v>194</v>
      </c>
      <c r="D118" s="172" t="s">
        <v>258</v>
      </c>
      <c r="E118" s="173" t="s">
        <v>907</v>
      </c>
      <c r="F118" s="174" t="s">
        <v>908</v>
      </c>
      <c r="G118" s="175" t="s">
        <v>344</v>
      </c>
      <c r="H118" s="176">
        <v>3</v>
      </c>
      <c r="I118" s="177"/>
      <c r="J118" s="178">
        <f t="shared" si="0"/>
        <v>0</v>
      </c>
      <c r="K118" s="179"/>
      <c r="L118" s="180"/>
      <c r="M118" s="181" t="s">
        <v>19</v>
      </c>
      <c r="N118" s="182" t="s">
        <v>45</v>
      </c>
      <c r="P118" s="136">
        <f t="shared" si="1"/>
        <v>0</v>
      </c>
      <c r="Q118" s="136">
        <v>9.58E-3</v>
      </c>
      <c r="R118" s="136">
        <f t="shared" si="2"/>
        <v>2.8740000000000002E-2</v>
      </c>
      <c r="S118" s="136">
        <v>0</v>
      </c>
      <c r="T118" s="137">
        <f t="shared" si="3"/>
        <v>0</v>
      </c>
      <c r="AR118" s="138" t="s">
        <v>155</v>
      </c>
      <c r="AT118" s="138" t="s">
        <v>258</v>
      </c>
      <c r="AU118" s="138" t="s">
        <v>82</v>
      </c>
      <c r="AY118" s="17" t="s">
        <v>141</v>
      </c>
      <c r="BE118" s="139">
        <f t="shared" si="4"/>
        <v>0</v>
      </c>
      <c r="BF118" s="139">
        <f t="shared" si="5"/>
        <v>0</v>
      </c>
      <c r="BG118" s="139">
        <f t="shared" si="6"/>
        <v>0</v>
      </c>
      <c r="BH118" s="139">
        <f t="shared" si="7"/>
        <v>0</v>
      </c>
      <c r="BI118" s="139">
        <f t="shared" si="8"/>
        <v>0</v>
      </c>
      <c r="BJ118" s="17" t="s">
        <v>82</v>
      </c>
      <c r="BK118" s="139">
        <f t="shared" si="9"/>
        <v>0</v>
      </c>
      <c r="BL118" s="17" t="s">
        <v>95</v>
      </c>
      <c r="BM118" s="138" t="s">
        <v>909</v>
      </c>
    </row>
    <row r="119" spans="2:65" s="1" customFormat="1" ht="24.2" customHeight="1">
      <c r="B119" s="32"/>
      <c r="C119" s="126" t="s">
        <v>364</v>
      </c>
      <c r="D119" s="126" t="s">
        <v>144</v>
      </c>
      <c r="E119" s="127" t="s">
        <v>910</v>
      </c>
      <c r="F119" s="128" t="s">
        <v>911</v>
      </c>
      <c r="G119" s="129" t="s">
        <v>344</v>
      </c>
      <c r="H119" s="130">
        <v>5</v>
      </c>
      <c r="I119" s="131"/>
      <c r="J119" s="132">
        <f t="shared" si="0"/>
        <v>0</v>
      </c>
      <c r="K119" s="133"/>
      <c r="L119" s="32"/>
      <c r="M119" s="134" t="s">
        <v>19</v>
      </c>
      <c r="N119" s="135" t="s">
        <v>45</v>
      </c>
      <c r="P119" s="136">
        <f t="shared" si="1"/>
        <v>0</v>
      </c>
      <c r="Q119" s="136">
        <v>0</v>
      </c>
      <c r="R119" s="136">
        <f t="shared" si="2"/>
        <v>0</v>
      </c>
      <c r="S119" s="136">
        <v>0</v>
      </c>
      <c r="T119" s="137">
        <f t="shared" si="3"/>
        <v>0</v>
      </c>
      <c r="AR119" s="138" t="s">
        <v>95</v>
      </c>
      <c r="AT119" s="138" t="s">
        <v>144</v>
      </c>
      <c r="AU119" s="138" t="s">
        <v>82</v>
      </c>
      <c r="AY119" s="17" t="s">
        <v>141</v>
      </c>
      <c r="BE119" s="139">
        <f t="shared" si="4"/>
        <v>0</v>
      </c>
      <c r="BF119" s="139">
        <f t="shared" si="5"/>
        <v>0</v>
      </c>
      <c r="BG119" s="139">
        <f t="shared" si="6"/>
        <v>0</v>
      </c>
      <c r="BH119" s="139">
        <f t="shared" si="7"/>
        <v>0</v>
      </c>
      <c r="BI119" s="139">
        <f t="shared" si="8"/>
        <v>0</v>
      </c>
      <c r="BJ119" s="17" t="s">
        <v>82</v>
      </c>
      <c r="BK119" s="139">
        <f t="shared" si="9"/>
        <v>0</v>
      </c>
      <c r="BL119" s="17" t="s">
        <v>95</v>
      </c>
      <c r="BM119" s="138" t="s">
        <v>912</v>
      </c>
    </row>
    <row r="120" spans="2:65" s="1" customFormat="1" ht="21.75" customHeight="1">
      <c r="B120" s="32"/>
      <c r="C120" s="172" t="s">
        <v>198</v>
      </c>
      <c r="D120" s="172" t="s">
        <v>258</v>
      </c>
      <c r="E120" s="173" t="s">
        <v>913</v>
      </c>
      <c r="F120" s="174" t="s">
        <v>914</v>
      </c>
      <c r="G120" s="175" t="s">
        <v>344</v>
      </c>
      <c r="H120" s="176">
        <v>5</v>
      </c>
      <c r="I120" s="177"/>
      <c r="J120" s="178">
        <f t="shared" si="0"/>
        <v>0</v>
      </c>
      <c r="K120" s="179"/>
      <c r="L120" s="180"/>
      <c r="M120" s="181" t="s">
        <v>19</v>
      </c>
      <c r="N120" s="182" t="s">
        <v>45</v>
      </c>
      <c r="P120" s="136">
        <f t="shared" si="1"/>
        <v>0</v>
      </c>
      <c r="Q120" s="136">
        <v>4.1999999999999997E-3</v>
      </c>
      <c r="R120" s="136">
        <f t="shared" si="2"/>
        <v>2.0999999999999998E-2</v>
      </c>
      <c r="S120" s="136">
        <v>0</v>
      </c>
      <c r="T120" s="137">
        <f t="shared" si="3"/>
        <v>0</v>
      </c>
      <c r="AR120" s="138" t="s">
        <v>155</v>
      </c>
      <c r="AT120" s="138" t="s">
        <v>258</v>
      </c>
      <c r="AU120" s="138" t="s">
        <v>82</v>
      </c>
      <c r="AY120" s="17" t="s">
        <v>141</v>
      </c>
      <c r="BE120" s="139">
        <f t="shared" si="4"/>
        <v>0</v>
      </c>
      <c r="BF120" s="139">
        <f t="shared" si="5"/>
        <v>0</v>
      </c>
      <c r="BG120" s="139">
        <f t="shared" si="6"/>
        <v>0</v>
      </c>
      <c r="BH120" s="139">
        <f t="shared" si="7"/>
        <v>0</v>
      </c>
      <c r="BI120" s="139">
        <f t="shared" si="8"/>
        <v>0</v>
      </c>
      <c r="BJ120" s="17" t="s">
        <v>82</v>
      </c>
      <c r="BK120" s="139">
        <f t="shared" si="9"/>
        <v>0</v>
      </c>
      <c r="BL120" s="17" t="s">
        <v>95</v>
      </c>
      <c r="BM120" s="138" t="s">
        <v>915</v>
      </c>
    </row>
    <row r="121" spans="2:65" s="1" customFormat="1" ht="21.75" customHeight="1">
      <c r="B121" s="32"/>
      <c r="C121" s="172" t="s">
        <v>374</v>
      </c>
      <c r="D121" s="172" t="s">
        <v>258</v>
      </c>
      <c r="E121" s="173" t="s">
        <v>916</v>
      </c>
      <c r="F121" s="174" t="s">
        <v>917</v>
      </c>
      <c r="G121" s="175" t="s">
        <v>344</v>
      </c>
      <c r="H121" s="176">
        <v>10</v>
      </c>
      <c r="I121" s="177"/>
      <c r="J121" s="178">
        <f t="shared" si="0"/>
        <v>0</v>
      </c>
      <c r="K121" s="179"/>
      <c r="L121" s="180"/>
      <c r="M121" s="181" t="s">
        <v>19</v>
      </c>
      <c r="N121" s="182" t="s">
        <v>45</v>
      </c>
      <c r="P121" s="136">
        <f t="shared" si="1"/>
        <v>0</v>
      </c>
      <c r="Q121" s="136">
        <v>3.2000000000000003E-4</v>
      </c>
      <c r="R121" s="136">
        <f t="shared" si="2"/>
        <v>3.2000000000000002E-3</v>
      </c>
      <c r="S121" s="136">
        <v>0</v>
      </c>
      <c r="T121" s="137">
        <f t="shared" si="3"/>
        <v>0</v>
      </c>
      <c r="AR121" s="138" t="s">
        <v>155</v>
      </c>
      <c r="AT121" s="138" t="s">
        <v>258</v>
      </c>
      <c r="AU121" s="138" t="s">
        <v>82</v>
      </c>
      <c r="AY121" s="17" t="s">
        <v>141</v>
      </c>
      <c r="BE121" s="139">
        <f t="shared" si="4"/>
        <v>0</v>
      </c>
      <c r="BF121" s="139">
        <f t="shared" si="5"/>
        <v>0</v>
      </c>
      <c r="BG121" s="139">
        <f t="shared" si="6"/>
        <v>0</v>
      </c>
      <c r="BH121" s="139">
        <f t="shared" si="7"/>
        <v>0</v>
      </c>
      <c r="BI121" s="139">
        <f t="shared" si="8"/>
        <v>0</v>
      </c>
      <c r="BJ121" s="17" t="s">
        <v>82</v>
      </c>
      <c r="BK121" s="139">
        <f t="shared" si="9"/>
        <v>0</v>
      </c>
      <c r="BL121" s="17" t="s">
        <v>95</v>
      </c>
      <c r="BM121" s="138" t="s">
        <v>918</v>
      </c>
    </row>
    <row r="122" spans="2:65" s="1" customFormat="1" ht="21.75" customHeight="1">
      <c r="B122" s="32"/>
      <c r="C122" s="126" t="s">
        <v>201</v>
      </c>
      <c r="D122" s="126" t="s">
        <v>144</v>
      </c>
      <c r="E122" s="127" t="s">
        <v>919</v>
      </c>
      <c r="F122" s="128" t="s">
        <v>920</v>
      </c>
      <c r="G122" s="129" t="s">
        <v>344</v>
      </c>
      <c r="H122" s="130">
        <v>15</v>
      </c>
      <c r="I122" s="131"/>
      <c r="J122" s="132">
        <f t="shared" si="0"/>
        <v>0</v>
      </c>
      <c r="K122" s="133"/>
      <c r="L122" s="32"/>
      <c r="M122" s="134" t="s">
        <v>19</v>
      </c>
      <c r="N122" s="135" t="s">
        <v>45</v>
      </c>
      <c r="P122" s="136">
        <f t="shared" si="1"/>
        <v>0</v>
      </c>
      <c r="Q122" s="136">
        <v>0</v>
      </c>
      <c r="R122" s="136">
        <f t="shared" si="2"/>
        <v>0</v>
      </c>
      <c r="S122" s="136">
        <v>0</v>
      </c>
      <c r="T122" s="137">
        <f t="shared" si="3"/>
        <v>0</v>
      </c>
      <c r="AR122" s="138" t="s">
        <v>95</v>
      </c>
      <c r="AT122" s="138" t="s">
        <v>144</v>
      </c>
      <c r="AU122" s="138" t="s">
        <v>82</v>
      </c>
      <c r="AY122" s="17" t="s">
        <v>141</v>
      </c>
      <c r="BE122" s="139">
        <f t="shared" si="4"/>
        <v>0</v>
      </c>
      <c r="BF122" s="139">
        <f t="shared" si="5"/>
        <v>0</v>
      </c>
      <c r="BG122" s="139">
        <f t="shared" si="6"/>
        <v>0</v>
      </c>
      <c r="BH122" s="139">
        <f t="shared" si="7"/>
        <v>0</v>
      </c>
      <c r="BI122" s="139">
        <f t="shared" si="8"/>
        <v>0</v>
      </c>
      <c r="BJ122" s="17" t="s">
        <v>82</v>
      </c>
      <c r="BK122" s="139">
        <f t="shared" si="9"/>
        <v>0</v>
      </c>
      <c r="BL122" s="17" t="s">
        <v>95</v>
      </c>
      <c r="BM122" s="138" t="s">
        <v>921</v>
      </c>
    </row>
    <row r="123" spans="2:65" s="1" customFormat="1" ht="16.5" customHeight="1">
      <c r="B123" s="32"/>
      <c r="C123" s="172" t="s">
        <v>388</v>
      </c>
      <c r="D123" s="172" t="s">
        <v>258</v>
      </c>
      <c r="E123" s="173" t="s">
        <v>922</v>
      </c>
      <c r="F123" s="174" t="s">
        <v>923</v>
      </c>
      <c r="G123" s="175" t="s">
        <v>344</v>
      </c>
      <c r="H123" s="176">
        <v>15</v>
      </c>
      <c r="I123" s="177"/>
      <c r="J123" s="178">
        <f t="shared" si="0"/>
        <v>0</v>
      </c>
      <c r="K123" s="179"/>
      <c r="L123" s="180"/>
      <c r="M123" s="181" t="s">
        <v>19</v>
      </c>
      <c r="N123" s="182" t="s">
        <v>45</v>
      </c>
      <c r="P123" s="136">
        <f t="shared" si="1"/>
        <v>0</v>
      </c>
      <c r="Q123" s="136">
        <v>1.0000000000000001E-5</v>
      </c>
      <c r="R123" s="136">
        <f t="shared" si="2"/>
        <v>1.5000000000000001E-4</v>
      </c>
      <c r="S123" s="136">
        <v>0</v>
      </c>
      <c r="T123" s="137">
        <f t="shared" si="3"/>
        <v>0</v>
      </c>
      <c r="AR123" s="138" t="s">
        <v>155</v>
      </c>
      <c r="AT123" s="138" t="s">
        <v>258</v>
      </c>
      <c r="AU123" s="138" t="s">
        <v>82</v>
      </c>
      <c r="AY123" s="17" t="s">
        <v>141</v>
      </c>
      <c r="BE123" s="139">
        <f t="shared" si="4"/>
        <v>0</v>
      </c>
      <c r="BF123" s="139">
        <f t="shared" si="5"/>
        <v>0</v>
      </c>
      <c r="BG123" s="139">
        <f t="shared" si="6"/>
        <v>0</v>
      </c>
      <c r="BH123" s="139">
        <f t="shared" si="7"/>
        <v>0</v>
      </c>
      <c r="BI123" s="139">
        <f t="shared" si="8"/>
        <v>0</v>
      </c>
      <c r="BJ123" s="17" t="s">
        <v>82</v>
      </c>
      <c r="BK123" s="139">
        <f t="shared" si="9"/>
        <v>0</v>
      </c>
      <c r="BL123" s="17" t="s">
        <v>95</v>
      </c>
      <c r="BM123" s="138" t="s">
        <v>924</v>
      </c>
    </row>
    <row r="124" spans="2:65" s="1" customFormat="1" ht="24.2" customHeight="1">
      <c r="B124" s="32"/>
      <c r="C124" s="126" t="s">
        <v>206</v>
      </c>
      <c r="D124" s="126" t="s">
        <v>144</v>
      </c>
      <c r="E124" s="127" t="s">
        <v>925</v>
      </c>
      <c r="F124" s="128" t="s">
        <v>926</v>
      </c>
      <c r="G124" s="129" t="s">
        <v>344</v>
      </c>
      <c r="H124" s="130">
        <v>3</v>
      </c>
      <c r="I124" s="131"/>
      <c r="J124" s="132">
        <f t="shared" si="0"/>
        <v>0</v>
      </c>
      <c r="K124" s="133"/>
      <c r="L124" s="32"/>
      <c r="M124" s="134" t="s">
        <v>19</v>
      </c>
      <c r="N124" s="135" t="s">
        <v>45</v>
      </c>
      <c r="P124" s="136">
        <f t="shared" si="1"/>
        <v>0</v>
      </c>
      <c r="Q124" s="136">
        <v>0</v>
      </c>
      <c r="R124" s="136">
        <f t="shared" si="2"/>
        <v>0</v>
      </c>
      <c r="S124" s="136">
        <v>0</v>
      </c>
      <c r="T124" s="137">
        <f t="shared" si="3"/>
        <v>0</v>
      </c>
      <c r="AR124" s="138" t="s">
        <v>95</v>
      </c>
      <c r="AT124" s="138" t="s">
        <v>144</v>
      </c>
      <c r="AU124" s="138" t="s">
        <v>82</v>
      </c>
      <c r="AY124" s="17" t="s">
        <v>141</v>
      </c>
      <c r="BE124" s="139">
        <f t="shared" si="4"/>
        <v>0</v>
      </c>
      <c r="BF124" s="139">
        <f t="shared" si="5"/>
        <v>0</v>
      </c>
      <c r="BG124" s="139">
        <f t="shared" si="6"/>
        <v>0</v>
      </c>
      <c r="BH124" s="139">
        <f t="shared" si="7"/>
        <v>0</v>
      </c>
      <c r="BI124" s="139">
        <f t="shared" si="8"/>
        <v>0</v>
      </c>
      <c r="BJ124" s="17" t="s">
        <v>82</v>
      </c>
      <c r="BK124" s="139">
        <f t="shared" si="9"/>
        <v>0</v>
      </c>
      <c r="BL124" s="17" t="s">
        <v>95</v>
      </c>
      <c r="BM124" s="138" t="s">
        <v>927</v>
      </c>
    </row>
    <row r="125" spans="2:65" s="1" customFormat="1" ht="16.5" customHeight="1">
      <c r="B125" s="32"/>
      <c r="C125" s="172" t="s">
        <v>398</v>
      </c>
      <c r="D125" s="172" t="s">
        <v>258</v>
      </c>
      <c r="E125" s="173" t="s">
        <v>928</v>
      </c>
      <c r="F125" s="174" t="s">
        <v>929</v>
      </c>
      <c r="G125" s="175" t="s">
        <v>344</v>
      </c>
      <c r="H125" s="176">
        <v>6</v>
      </c>
      <c r="I125" s="177"/>
      <c r="J125" s="178">
        <f t="shared" si="0"/>
        <v>0</v>
      </c>
      <c r="K125" s="179"/>
      <c r="L125" s="180"/>
      <c r="M125" s="181" t="s">
        <v>19</v>
      </c>
      <c r="N125" s="182" t="s">
        <v>45</v>
      </c>
      <c r="P125" s="136">
        <f t="shared" si="1"/>
        <v>0</v>
      </c>
      <c r="Q125" s="136">
        <v>1.9000000000000001E-4</v>
      </c>
      <c r="R125" s="136">
        <f t="shared" si="2"/>
        <v>1.14E-3</v>
      </c>
      <c r="S125" s="136">
        <v>0</v>
      </c>
      <c r="T125" s="137">
        <f t="shared" si="3"/>
        <v>0</v>
      </c>
      <c r="AR125" s="138" t="s">
        <v>155</v>
      </c>
      <c r="AT125" s="138" t="s">
        <v>258</v>
      </c>
      <c r="AU125" s="138" t="s">
        <v>82</v>
      </c>
      <c r="AY125" s="17" t="s">
        <v>141</v>
      </c>
      <c r="BE125" s="139">
        <f t="shared" si="4"/>
        <v>0</v>
      </c>
      <c r="BF125" s="139">
        <f t="shared" si="5"/>
        <v>0</v>
      </c>
      <c r="BG125" s="139">
        <f t="shared" si="6"/>
        <v>0</v>
      </c>
      <c r="BH125" s="139">
        <f t="shared" si="7"/>
        <v>0</v>
      </c>
      <c r="BI125" s="139">
        <f t="shared" si="8"/>
        <v>0</v>
      </c>
      <c r="BJ125" s="17" t="s">
        <v>82</v>
      </c>
      <c r="BK125" s="139">
        <f t="shared" si="9"/>
        <v>0</v>
      </c>
      <c r="BL125" s="17" t="s">
        <v>95</v>
      </c>
      <c r="BM125" s="138" t="s">
        <v>930</v>
      </c>
    </row>
    <row r="126" spans="2:65" s="1" customFormat="1" ht="16.5" customHeight="1">
      <c r="B126" s="32"/>
      <c r="C126" s="172" t="s">
        <v>405</v>
      </c>
      <c r="D126" s="172" t="s">
        <v>258</v>
      </c>
      <c r="E126" s="173" t="s">
        <v>931</v>
      </c>
      <c r="F126" s="174" t="s">
        <v>932</v>
      </c>
      <c r="G126" s="175" t="s">
        <v>344</v>
      </c>
      <c r="H126" s="176">
        <v>2</v>
      </c>
      <c r="I126" s="177"/>
      <c r="J126" s="178">
        <f t="shared" si="0"/>
        <v>0</v>
      </c>
      <c r="K126" s="179"/>
      <c r="L126" s="180"/>
      <c r="M126" s="181" t="s">
        <v>19</v>
      </c>
      <c r="N126" s="182" t="s">
        <v>45</v>
      </c>
      <c r="P126" s="136">
        <f t="shared" si="1"/>
        <v>0</v>
      </c>
      <c r="Q126" s="136">
        <v>1.9000000000000001E-4</v>
      </c>
      <c r="R126" s="136">
        <f t="shared" si="2"/>
        <v>3.8000000000000002E-4</v>
      </c>
      <c r="S126" s="136">
        <v>0</v>
      </c>
      <c r="T126" s="137">
        <f t="shared" si="3"/>
        <v>0</v>
      </c>
      <c r="AR126" s="138" t="s">
        <v>155</v>
      </c>
      <c r="AT126" s="138" t="s">
        <v>258</v>
      </c>
      <c r="AU126" s="138" t="s">
        <v>82</v>
      </c>
      <c r="AY126" s="17" t="s">
        <v>141</v>
      </c>
      <c r="BE126" s="139">
        <f t="shared" si="4"/>
        <v>0</v>
      </c>
      <c r="BF126" s="139">
        <f t="shared" si="5"/>
        <v>0</v>
      </c>
      <c r="BG126" s="139">
        <f t="shared" si="6"/>
        <v>0</v>
      </c>
      <c r="BH126" s="139">
        <f t="shared" si="7"/>
        <v>0</v>
      </c>
      <c r="BI126" s="139">
        <f t="shared" si="8"/>
        <v>0</v>
      </c>
      <c r="BJ126" s="17" t="s">
        <v>82</v>
      </c>
      <c r="BK126" s="139">
        <f t="shared" si="9"/>
        <v>0</v>
      </c>
      <c r="BL126" s="17" t="s">
        <v>95</v>
      </c>
      <c r="BM126" s="138" t="s">
        <v>933</v>
      </c>
    </row>
    <row r="127" spans="2:65" s="1" customFormat="1" ht="16.5" customHeight="1">
      <c r="B127" s="32"/>
      <c r="C127" s="172" t="s">
        <v>410</v>
      </c>
      <c r="D127" s="172" t="s">
        <v>258</v>
      </c>
      <c r="E127" s="173" t="s">
        <v>934</v>
      </c>
      <c r="F127" s="174" t="s">
        <v>935</v>
      </c>
      <c r="G127" s="175" t="s">
        <v>344</v>
      </c>
      <c r="H127" s="176">
        <v>4</v>
      </c>
      <c r="I127" s="177"/>
      <c r="J127" s="178">
        <f t="shared" si="0"/>
        <v>0</v>
      </c>
      <c r="K127" s="179"/>
      <c r="L127" s="180"/>
      <c r="M127" s="181" t="s">
        <v>19</v>
      </c>
      <c r="N127" s="182" t="s">
        <v>45</v>
      </c>
      <c r="P127" s="136">
        <f t="shared" si="1"/>
        <v>0</v>
      </c>
      <c r="Q127" s="136">
        <v>1.9000000000000001E-4</v>
      </c>
      <c r="R127" s="136">
        <f t="shared" si="2"/>
        <v>7.6000000000000004E-4</v>
      </c>
      <c r="S127" s="136">
        <v>0</v>
      </c>
      <c r="T127" s="137">
        <f t="shared" si="3"/>
        <v>0</v>
      </c>
      <c r="AR127" s="138" t="s">
        <v>155</v>
      </c>
      <c r="AT127" s="138" t="s">
        <v>258</v>
      </c>
      <c r="AU127" s="138" t="s">
        <v>82</v>
      </c>
      <c r="AY127" s="17" t="s">
        <v>141</v>
      </c>
      <c r="BE127" s="139">
        <f t="shared" si="4"/>
        <v>0</v>
      </c>
      <c r="BF127" s="139">
        <f t="shared" si="5"/>
        <v>0</v>
      </c>
      <c r="BG127" s="139">
        <f t="shared" si="6"/>
        <v>0</v>
      </c>
      <c r="BH127" s="139">
        <f t="shared" si="7"/>
        <v>0</v>
      </c>
      <c r="BI127" s="139">
        <f t="shared" si="8"/>
        <v>0</v>
      </c>
      <c r="BJ127" s="17" t="s">
        <v>82</v>
      </c>
      <c r="BK127" s="139">
        <f t="shared" si="9"/>
        <v>0</v>
      </c>
      <c r="BL127" s="17" t="s">
        <v>95</v>
      </c>
      <c r="BM127" s="138" t="s">
        <v>936</v>
      </c>
    </row>
    <row r="128" spans="2:65" s="1" customFormat="1" ht="33" customHeight="1">
      <c r="B128" s="32"/>
      <c r="C128" s="126" t="s">
        <v>414</v>
      </c>
      <c r="D128" s="126" t="s">
        <v>144</v>
      </c>
      <c r="E128" s="127" t="s">
        <v>937</v>
      </c>
      <c r="F128" s="128" t="s">
        <v>938</v>
      </c>
      <c r="G128" s="129" t="s">
        <v>344</v>
      </c>
      <c r="H128" s="130">
        <v>1</v>
      </c>
      <c r="I128" s="131"/>
      <c r="J128" s="132">
        <f t="shared" si="0"/>
        <v>0</v>
      </c>
      <c r="K128" s="133"/>
      <c r="L128" s="32"/>
      <c r="M128" s="134" t="s">
        <v>19</v>
      </c>
      <c r="N128" s="135" t="s">
        <v>45</v>
      </c>
      <c r="P128" s="136">
        <f t="shared" si="1"/>
        <v>0</v>
      </c>
      <c r="Q128" s="136">
        <v>0</v>
      </c>
      <c r="R128" s="136">
        <f t="shared" si="2"/>
        <v>0</v>
      </c>
      <c r="S128" s="136">
        <v>0</v>
      </c>
      <c r="T128" s="137">
        <f t="shared" si="3"/>
        <v>0</v>
      </c>
      <c r="AR128" s="138" t="s">
        <v>95</v>
      </c>
      <c r="AT128" s="138" t="s">
        <v>144</v>
      </c>
      <c r="AU128" s="138" t="s">
        <v>82</v>
      </c>
      <c r="AY128" s="17" t="s">
        <v>141</v>
      </c>
      <c r="BE128" s="139">
        <f t="shared" si="4"/>
        <v>0</v>
      </c>
      <c r="BF128" s="139">
        <f t="shared" si="5"/>
        <v>0</v>
      </c>
      <c r="BG128" s="139">
        <f t="shared" si="6"/>
        <v>0</v>
      </c>
      <c r="BH128" s="139">
        <f t="shared" si="7"/>
        <v>0</v>
      </c>
      <c r="BI128" s="139">
        <f t="shared" si="8"/>
        <v>0</v>
      </c>
      <c r="BJ128" s="17" t="s">
        <v>82</v>
      </c>
      <c r="BK128" s="139">
        <f t="shared" si="9"/>
        <v>0</v>
      </c>
      <c r="BL128" s="17" t="s">
        <v>95</v>
      </c>
      <c r="BM128" s="138" t="s">
        <v>939</v>
      </c>
    </row>
    <row r="129" spans="2:65" s="10" customFormat="1" ht="22.9" customHeight="1">
      <c r="B129" s="116"/>
      <c r="D129" s="117" t="s">
        <v>72</v>
      </c>
      <c r="E129" s="150" t="s">
        <v>735</v>
      </c>
      <c r="F129" s="150" t="s">
        <v>736</v>
      </c>
      <c r="I129" s="119"/>
      <c r="J129" s="151">
        <f>BK129</f>
        <v>0</v>
      </c>
      <c r="L129" s="116"/>
      <c r="M129" s="121"/>
      <c r="P129" s="122">
        <f>SUM(P130:P131)</f>
        <v>0</v>
      </c>
      <c r="R129" s="122">
        <f>SUM(R130:R131)</f>
        <v>0</v>
      </c>
      <c r="T129" s="123">
        <f>SUM(T130:T131)</f>
        <v>0</v>
      </c>
      <c r="AR129" s="117" t="s">
        <v>92</v>
      </c>
      <c r="AT129" s="124" t="s">
        <v>72</v>
      </c>
      <c r="AU129" s="124" t="s">
        <v>78</v>
      </c>
      <c r="AY129" s="117" t="s">
        <v>141</v>
      </c>
      <c r="BK129" s="125">
        <f>SUM(BK130:BK131)</f>
        <v>0</v>
      </c>
    </row>
    <row r="130" spans="2:65" s="1" customFormat="1" ht="24.2" customHeight="1">
      <c r="B130" s="32"/>
      <c r="C130" s="126" t="s">
        <v>543</v>
      </c>
      <c r="D130" s="126" t="s">
        <v>144</v>
      </c>
      <c r="E130" s="127" t="s">
        <v>940</v>
      </c>
      <c r="F130" s="128" t="s">
        <v>941</v>
      </c>
      <c r="G130" s="129" t="s">
        <v>171</v>
      </c>
      <c r="H130" s="130">
        <v>60</v>
      </c>
      <c r="I130" s="131"/>
      <c r="J130" s="132">
        <f>ROUND(I130*H130,2)</f>
        <v>0</v>
      </c>
      <c r="K130" s="133"/>
      <c r="L130" s="32"/>
      <c r="M130" s="134" t="s">
        <v>19</v>
      </c>
      <c r="N130" s="135" t="s">
        <v>45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95</v>
      </c>
      <c r="AT130" s="138" t="s">
        <v>144</v>
      </c>
      <c r="AU130" s="138" t="s">
        <v>82</v>
      </c>
      <c r="AY130" s="17" t="s">
        <v>141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82</v>
      </c>
      <c r="BK130" s="139">
        <f>ROUND(I130*H130,2)</f>
        <v>0</v>
      </c>
      <c r="BL130" s="17" t="s">
        <v>95</v>
      </c>
      <c r="BM130" s="138" t="s">
        <v>942</v>
      </c>
    </row>
    <row r="131" spans="2:65" s="1" customFormat="1" ht="24.2" customHeight="1">
      <c r="B131" s="32"/>
      <c r="C131" s="126" t="s">
        <v>547</v>
      </c>
      <c r="D131" s="126" t="s">
        <v>144</v>
      </c>
      <c r="E131" s="127" t="s">
        <v>943</v>
      </c>
      <c r="F131" s="128" t="s">
        <v>944</v>
      </c>
      <c r="G131" s="129" t="s">
        <v>171</v>
      </c>
      <c r="H131" s="130">
        <v>60</v>
      </c>
      <c r="I131" s="131"/>
      <c r="J131" s="132">
        <f>ROUND(I131*H131,2)</f>
        <v>0</v>
      </c>
      <c r="K131" s="133"/>
      <c r="L131" s="32"/>
      <c r="M131" s="141" t="s">
        <v>19</v>
      </c>
      <c r="N131" s="142" t="s">
        <v>45</v>
      </c>
      <c r="O131" s="143"/>
      <c r="P131" s="144">
        <f>O131*H131</f>
        <v>0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AR131" s="138" t="s">
        <v>95</v>
      </c>
      <c r="AT131" s="138" t="s">
        <v>144</v>
      </c>
      <c r="AU131" s="138" t="s">
        <v>82</v>
      </c>
      <c r="AY131" s="17" t="s">
        <v>141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82</v>
      </c>
      <c r="BK131" s="139">
        <f>ROUND(I131*H131,2)</f>
        <v>0</v>
      </c>
      <c r="BL131" s="17" t="s">
        <v>95</v>
      </c>
      <c r="BM131" s="138" t="s">
        <v>945</v>
      </c>
    </row>
    <row r="132" spans="2:65" s="1" customFormat="1" ht="6.95" customHeight="1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32"/>
    </row>
  </sheetData>
  <sheetProtection algorithmName="SHA-512" hashValue="lPT0JvSkg7aqE6sQsyY6H/1XzyE8viHs9yXORhbCHLNOMBKZJpdEFDjyzWBJeujmoZIKLVVUc5pGqNrCWZEjSg==" saltValue="5dixQ1lpu6kEBRzZhQaXRGP4ZY6elXOoomG3Jfm0FNBhFPBo5BTwazOnna5Q0YKSjqaK2D68p0GCKZ+E21WE3Q==" spinCount="100000" sheet="1" objects="1" scenarios="1" formatColumns="0" formatRows="0" autoFilter="0"/>
  <autoFilter ref="C87:K131" xr:uid="{00000000-0009-0000-0000-000006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946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ROUND(J89,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ROUND((SUM(BE89:BE192)),  2)</f>
        <v>0</v>
      </c>
      <c r="I33" s="93">
        <v>0.21</v>
      </c>
      <c r="J33" s="83">
        <f>ROUND(((SUM(BE89:BE192))*I33),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ROUND((SUM(BF89:BF192)),  2)</f>
        <v>0</v>
      </c>
      <c r="I34" s="93">
        <v>0.12</v>
      </c>
      <c r="J34" s="83">
        <f>ROUND(((SUM(BF89:BF192))*I34),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ROUND((SUM(BG89:BG192)),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ROUND((SUM(BH89:BH192)),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ROUND((SUM(BI89:BI192)),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D.1.4.2 - Zařízení pro vytápění stavby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J89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947</v>
      </c>
      <c r="E60" s="105"/>
      <c r="F60" s="105"/>
      <c r="G60" s="105"/>
      <c r="H60" s="105"/>
      <c r="I60" s="105"/>
      <c r="J60" s="106">
        <f>J90</f>
        <v>0</v>
      </c>
      <c r="L60" s="103"/>
    </row>
    <row r="61" spans="2:47" s="11" customFormat="1" ht="19.899999999999999" customHeight="1">
      <c r="B61" s="146"/>
      <c r="D61" s="147" t="s">
        <v>948</v>
      </c>
      <c r="E61" s="148"/>
      <c r="F61" s="148"/>
      <c r="G61" s="148"/>
      <c r="H61" s="148"/>
      <c r="I61" s="148"/>
      <c r="J61" s="149">
        <f>J91</f>
        <v>0</v>
      </c>
      <c r="L61" s="146"/>
    </row>
    <row r="62" spans="2:47" s="11" customFormat="1" ht="19.899999999999999" customHeight="1">
      <c r="B62" s="146"/>
      <c r="D62" s="147" t="s">
        <v>949</v>
      </c>
      <c r="E62" s="148"/>
      <c r="F62" s="148"/>
      <c r="G62" s="148"/>
      <c r="H62" s="148"/>
      <c r="I62" s="148"/>
      <c r="J62" s="149">
        <f>J104</f>
        <v>0</v>
      </c>
      <c r="L62" s="146"/>
    </row>
    <row r="63" spans="2:47" s="11" customFormat="1" ht="19.899999999999999" customHeight="1">
      <c r="B63" s="146"/>
      <c r="D63" s="147" t="s">
        <v>950</v>
      </c>
      <c r="E63" s="148"/>
      <c r="F63" s="148"/>
      <c r="G63" s="148"/>
      <c r="H63" s="148"/>
      <c r="I63" s="148"/>
      <c r="J63" s="149">
        <f>J108</f>
        <v>0</v>
      </c>
      <c r="L63" s="146"/>
    </row>
    <row r="64" spans="2:47" s="11" customFormat="1" ht="19.899999999999999" customHeight="1">
      <c r="B64" s="146"/>
      <c r="D64" s="147" t="s">
        <v>951</v>
      </c>
      <c r="E64" s="148"/>
      <c r="F64" s="148"/>
      <c r="G64" s="148"/>
      <c r="H64" s="148"/>
      <c r="I64" s="148"/>
      <c r="J64" s="149">
        <f>J123</f>
        <v>0</v>
      </c>
      <c r="L64" s="146"/>
    </row>
    <row r="65" spans="2:12" s="11" customFormat="1" ht="19.899999999999999" customHeight="1">
      <c r="B65" s="146"/>
      <c r="D65" s="147" t="s">
        <v>952</v>
      </c>
      <c r="E65" s="148"/>
      <c r="F65" s="148"/>
      <c r="G65" s="148"/>
      <c r="H65" s="148"/>
      <c r="I65" s="148"/>
      <c r="J65" s="149">
        <f>J146</f>
        <v>0</v>
      </c>
      <c r="L65" s="146"/>
    </row>
    <row r="66" spans="2:12" s="11" customFormat="1" ht="19.899999999999999" customHeight="1">
      <c r="B66" s="146"/>
      <c r="D66" s="147" t="s">
        <v>953</v>
      </c>
      <c r="E66" s="148"/>
      <c r="F66" s="148"/>
      <c r="G66" s="148"/>
      <c r="H66" s="148"/>
      <c r="I66" s="148"/>
      <c r="J66" s="149">
        <f>J165</f>
        <v>0</v>
      </c>
      <c r="L66" s="146"/>
    </row>
    <row r="67" spans="2:12" s="11" customFormat="1" ht="19.899999999999999" customHeight="1">
      <c r="B67" s="146"/>
      <c r="D67" s="147" t="s">
        <v>954</v>
      </c>
      <c r="E67" s="148"/>
      <c r="F67" s="148"/>
      <c r="G67" s="148"/>
      <c r="H67" s="148"/>
      <c r="I67" s="148"/>
      <c r="J67" s="149">
        <f>J175</f>
        <v>0</v>
      </c>
      <c r="L67" s="146"/>
    </row>
    <row r="68" spans="2:12" s="11" customFormat="1" ht="19.899999999999999" customHeight="1">
      <c r="B68" s="146"/>
      <c r="D68" s="147" t="s">
        <v>955</v>
      </c>
      <c r="E68" s="148"/>
      <c r="F68" s="148"/>
      <c r="G68" s="148"/>
      <c r="H68" s="148"/>
      <c r="I68" s="148"/>
      <c r="J68" s="149">
        <f>J181</f>
        <v>0</v>
      </c>
      <c r="L68" s="146"/>
    </row>
    <row r="69" spans="2:12" s="11" customFormat="1" ht="19.899999999999999" customHeight="1">
      <c r="B69" s="146"/>
      <c r="D69" s="147" t="s">
        <v>956</v>
      </c>
      <c r="E69" s="148"/>
      <c r="F69" s="148"/>
      <c r="G69" s="148"/>
      <c r="H69" s="148"/>
      <c r="I69" s="148"/>
      <c r="J69" s="149">
        <f>J184</f>
        <v>0</v>
      </c>
      <c r="L69" s="146"/>
    </row>
    <row r="70" spans="2:12" s="1" customFormat="1" ht="21.75" customHeight="1">
      <c r="B70" s="32"/>
      <c r="L70" s="32"/>
    </row>
    <row r="71" spans="2:12" s="1" customFormat="1" ht="6.95" customHeight="1"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32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32"/>
    </row>
    <row r="76" spans="2:12" s="1" customFormat="1" ht="24.95" customHeight="1">
      <c r="B76" s="32"/>
      <c r="C76" s="21" t="s">
        <v>126</v>
      </c>
      <c r="L76" s="32"/>
    </row>
    <row r="77" spans="2:12" s="1" customFormat="1" ht="6.95" customHeight="1">
      <c r="B77" s="32"/>
      <c r="L77" s="32"/>
    </row>
    <row r="78" spans="2:12" s="1" customFormat="1" ht="12" customHeight="1">
      <c r="B78" s="32"/>
      <c r="C78" s="27" t="s">
        <v>16</v>
      </c>
      <c r="L78" s="32"/>
    </row>
    <row r="79" spans="2:12" s="1" customFormat="1" ht="16.5" customHeight="1">
      <c r="B79" s="32"/>
      <c r="E79" s="319" t="str">
        <f>E7</f>
        <v>Rekonstrukce budovy bývalé pošty na byty, Český Rudolec</v>
      </c>
      <c r="F79" s="320"/>
      <c r="G79" s="320"/>
      <c r="H79" s="320"/>
      <c r="L79" s="32"/>
    </row>
    <row r="80" spans="2:12" s="1" customFormat="1" ht="12" customHeight="1">
      <c r="B80" s="32"/>
      <c r="C80" s="27" t="s">
        <v>117</v>
      </c>
      <c r="L80" s="32"/>
    </row>
    <row r="81" spans="2:65" s="1" customFormat="1" ht="16.5" customHeight="1">
      <c r="B81" s="32"/>
      <c r="E81" s="283" t="str">
        <f>E9</f>
        <v>D.1.4.2 - Zařízení pro vytápění stavby</v>
      </c>
      <c r="F81" s="321"/>
      <c r="G81" s="321"/>
      <c r="H81" s="321"/>
      <c r="L81" s="32"/>
    </row>
    <row r="82" spans="2:65" s="1" customFormat="1" ht="6.95" customHeight="1">
      <c r="B82" s="32"/>
      <c r="L82" s="32"/>
    </row>
    <row r="83" spans="2:65" s="1" customFormat="1" ht="12" customHeight="1">
      <c r="B83" s="32"/>
      <c r="C83" s="27" t="s">
        <v>21</v>
      </c>
      <c r="F83" s="25" t="str">
        <f>F12</f>
        <v>Český Rudolec</v>
      </c>
      <c r="I83" s="27" t="s">
        <v>23</v>
      </c>
      <c r="J83" s="49" t="str">
        <f>IF(J12="","",J12)</f>
        <v>30. 9. 2024</v>
      </c>
      <c r="L83" s="32"/>
    </row>
    <row r="84" spans="2:65" s="1" customFormat="1" ht="6.95" customHeight="1">
      <c r="B84" s="32"/>
      <c r="L84" s="32"/>
    </row>
    <row r="85" spans="2:65" s="1" customFormat="1" ht="25.7" customHeight="1">
      <c r="B85" s="32"/>
      <c r="C85" s="27" t="s">
        <v>25</v>
      </c>
      <c r="F85" s="25" t="str">
        <f>E15</f>
        <v>Obec Český Rudolec</v>
      </c>
      <c r="I85" s="27" t="s">
        <v>32</v>
      </c>
      <c r="J85" s="30" t="str">
        <f>E21</f>
        <v>Agroprojekt Jihlava, spol.s.r.o.</v>
      </c>
      <c r="L85" s="32"/>
    </row>
    <row r="86" spans="2:65" s="1" customFormat="1" ht="25.7" customHeight="1">
      <c r="B86" s="32"/>
      <c r="C86" s="27" t="s">
        <v>30</v>
      </c>
      <c r="F86" s="25" t="str">
        <f>IF(E18="","",E18)</f>
        <v>Vyplň údaj</v>
      </c>
      <c r="I86" s="27" t="s">
        <v>36</v>
      </c>
      <c r="J86" s="30" t="str">
        <f>E24</f>
        <v>Agroprojekt Jihlava, spol.s.r.o.</v>
      </c>
      <c r="L86" s="32"/>
    </row>
    <row r="87" spans="2:65" s="1" customFormat="1" ht="10.35" customHeight="1">
      <c r="B87" s="32"/>
      <c r="L87" s="32"/>
    </row>
    <row r="88" spans="2:65" s="9" customFormat="1" ht="29.25" customHeight="1">
      <c r="B88" s="107"/>
      <c r="C88" s="108" t="s">
        <v>127</v>
      </c>
      <c r="D88" s="109" t="s">
        <v>58</v>
      </c>
      <c r="E88" s="109" t="s">
        <v>54</v>
      </c>
      <c r="F88" s="109" t="s">
        <v>55</v>
      </c>
      <c r="G88" s="109" t="s">
        <v>128</v>
      </c>
      <c r="H88" s="109" t="s">
        <v>129</v>
      </c>
      <c r="I88" s="109" t="s">
        <v>130</v>
      </c>
      <c r="J88" s="110" t="s">
        <v>121</v>
      </c>
      <c r="K88" s="111" t="s">
        <v>131</v>
      </c>
      <c r="L88" s="107"/>
      <c r="M88" s="56" t="s">
        <v>19</v>
      </c>
      <c r="N88" s="57" t="s">
        <v>43</v>
      </c>
      <c r="O88" s="57" t="s">
        <v>132</v>
      </c>
      <c r="P88" s="57" t="s">
        <v>133</v>
      </c>
      <c r="Q88" s="57" t="s">
        <v>134</v>
      </c>
      <c r="R88" s="57" t="s">
        <v>135</v>
      </c>
      <c r="S88" s="57" t="s">
        <v>136</v>
      </c>
      <c r="T88" s="58" t="s">
        <v>137</v>
      </c>
    </row>
    <row r="89" spans="2:65" s="1" customFormat="1" ht="22.9" customHeight="1">
      <c r="B89" s="32"/>
      <c r="C89" s="61" t="s">
        <v>138</v>
      </c>
      <c r="J89" s="112">
        <f>BK89</f>
        <v>0</v>
      </c>
      <c r="L89" s="32"/>
      <c r="M89" s="59"/>
      <c r="N89" s="50"/>
      <c r="O89" s="50"/>
      <c r="P89" s="113">
        <f>P90</f>
        <v>0</v>
      </c>
      <c r="Q89" s="50"/>
      <c r="R89" s="113">
        <f>R90</f>
        <v>1.5211500000000002</v>
      </c>
      <c r="S89" s="50"/>
      <c r="T89" s="114">
        <f>T90</f>
        <v>0</v>
      </c>
      <c r="AT89" s="17" t="s">
        <v>72</v>
      </c>
      <c r="AU89" s="17" t="s">
        <v>122</v>
      </c>
      <c r="BK89" s="115">
        <f>BK90</f>
        <v>0</v>
      </c>
    </row>
    <row r="90" spans="2:65" s="10" customFormat="1" ht="25.9" customHeight="1">
      <c r="B90" s="116"/>
      <c r="D90" s="117" t="s">
        <v>72</v>
      </c>
      <c r="E90" s="118" t="s">
        <v>384</v>
      </c>
      <c r="F90" s="118" t="s">
        <v>957</v>
      </c>
      <c r="I90" s="119"/>
      <c r="J90" s="120">
        <f>BK90</f>
        <v>0</v>
      </c>
      <c r="L90" s="116"/>
      <c r="M90" s="121"/>
      <c r="P90" s="122">
        <f>P91+P104+P108+P123+P146+P165+P175+P181+P184</f>
        <v>0</v>
      </c>
      <c r="R90" s="122">
        <f>R91+R104+R108+R123+R146+R165+R175+R181+R184</f>
        <v>1.5211500000000002</v>
      </c>
      <c r="T90" s="123">
        <f>T91+T104+T108+T123+T146+T165+T175+T181+T184</f>
        <v>0</v>
      </c>
      <c r="AR90" s="117" t="s">
        <v>82</v>
      </c>
      <c r="AT90" s="124" t="s">
        <v>72</v>
      </c>
      <c r="AU90" s="124" t="s">
        <v>73</v>
      </c>
      <c r="AY90" s="117" t="s">
        <v>141</v>
      </c>
      <c r="BK90" s="125">
        <f>BK91+BK104+BK108+BK123+BK146+BK165+BK175+BK181+BK184</f>
        <v>0</v>
      </c>
    </row>
    <row r="91" spans="2:65" s="10" customFormat="1" ht="22.9" customHeight="1">
      <c r="B91" s="116"/>
      <c r="D91" s="117" t="s">
        <v>72</v>
      </c>
      <c r="E91" s="150" t="s">
        <v>958</v>
      </c>
      <c r="F91" s="150" t="s">
        <v>959</v>
      </c>
      <c r="I91" s="119"/>
      <c r="J91" s="151">
        <f>BK91</f>
        <v>0</v>
      </c>
      <c r="L91" s="116"/>
      <c r="M91" s="121"/>
      <c r="P91" s="122">
        <f>SUM(P92:P103)</f>
        <v>0</v>
      </c>
      <c r="R91" s="122">
        <f>SUM(R92:R103)</f>
        <v>8.6960000000000023E-2</v>
      </c>
      <c r="T91" s="123">
        <f>SUM(T92:T103)</f>
        <v>0</v>
      </c>
      <c r="AR91" s="117" t="s">
        <v>82</v>
      </c>
      <c r="AT91" s="124" t="s">
        <v>72</v>
      </c>
      <c r="AU91" s="124" t="s">
        <v>78</v>
      </c>
      <c r="AY91" s="117" t="s">
        <v>141</v>
      </c>
      <c r="BK91" s="125">
        <f>SUM(BK92:BK103)</f>
        <v>0</v>
      </c>
    </row>
    <row r="92" spans="2:65" s="1" customFormat="1" ht="24.2" customHeight="1">
      <c r="B92" s="32"/>
      <c r="C92" s="126" t="s">
        <v>78</v>
      </c>
      <c r="D92" s="126" t="s">
        <v>144</v>
      </c>
      <c r="E92" s="127" t="s">
        <v>960</v>
      </c>
      <c r="F92" s="128" t="s">
        <v>961</v>
      </c>
      <c r="G92" s="129" t="s">
        <v>162</v>
      </c>
      <c r="H92" s="130">
        <v>144</v>
      </c>
      <c r="I92" s="131"/>
      <c r="J92" s="132">
        <f t="shared" ref="J92:J103" si="0">ROUND(I92*H92,2)</f>
        <v>0</v>
      </c>
      <c r="K92" s="133"/>
      <c r="L92" s="32"/>
      <c r="M92" s="134" t="s">
        <v>19</v>
      </c>
      <c r="N92" s="135" t="s">
        <v>45</v>
      </c>
      <c r="P92" s="136">
        <f t="shared" ref="P92:P103" si="1">O92*H92</f>
        <v>0</v>
      </c>
      <c r="Q92" s="136">
        <v>1E-4</v>
      </c>
      <c r="R92" s="136">
        <f t="shared" ref="R92:R103" si="2">Q92*H92</f>
        <v>1.4400000000000001E-2</v>
      </c>
      <c r="S92" s="136">
        <v>0</v>
      </c>
      <c r="T92" s="137">
        <f t="shared" ref="T92:T103" si="3">S92*H92</f>
        <v>0</v>
      </c>
      <c r="AR92" s="138" t="s">
        <v>172</v>
      </c>
      <c r="AT92" s="138" t="s">
        <v>144</v>
      </c>
      <c r="AU92" s="138" t="s">
        <v>82</v>
      </c>
      <c r="AY92" s="17" t="s">
        <v>141</v>
      </c>
      <c r="BE92" s="139">
        <f t="shared" ref="BE92:BE103" si="4">IF(N92="základní",J92,0)</f>
        <v>0</v>
      </c>
      <c r="BF92" s="139">
        <f t="shared" ref="BF92:BF103" si="5">IF(N92="snížená",J92,0)</f>
        <v>0</v>
      </c>
      <c r="BG92" s="139">
        <f t="shared" ref="BG92:BG103" si="6">IF(N92="zákl. přenesená",J92,0)</f>
        <v>0</v>
      </c>
      <c r="BH92" s="139">
        <f t="shared" ref="BH92:BH103" si="7">IF(N92="sníž. přenesená",J92,0)</f>
        <v>0</v>
      </c>
      <c r="BI92" s="139">
        <f t="shared" ref="BI92:BI103" si="8">IF(N92="nulová",J92,0)</f>
        <v>0</v>
      </c>
      <c r="BJ92" s="17" t="s">
        <v>82</v>
      </c>
      <c r="BK92" s="139">
        <f t="shared" ref="BK92:BK103" si="9">ROUND(I92*H92,2)</f>
        <v>0</v>
      </c>
      <c r="BL92" s="17" t="s">
        <v>172</v>
      </c>
      <c r="BM92" s="138" t="s">
        <v>82</v>
      </c>
    </row>
    <row r="93" spans="2:65" s="1" customFormat="1" ht="16.5" customHeight="1">
      <c r="B93" s="32"/>
      <c r="C93" s="126" t="s">
        <v>82</v>
      </c>
      <c r="D93" s="126" t="s">
        <v>144</v>
      </c>
      <c r="E93" s="127" t="s">
        <v>962</v>
      </c>
      <c r="F93" s="128" t="s">
        <v>963</v>
      </c>
      <c r="G93" s="129" t="s">
        <v>171</v>
      </c>
      <c r="H93" s="130">
        <v>231</v>
      </c>
      <c r="I93" s="131"/>
      <c r="J93" s="132">
        <f t="shared" si="0"/>
        <v>0</v>
      </c>
      <c r="K93" s="133"/>
      <c r="L93" s="32"/>
      <c r="M93" s="134" t="s">
        <v>19</v>
      </c>
      <c r="N93" s="135" t="s">
        <v>45</v>
      </c>
      <c r="P93" s="136">
        <f t="shared" si="1"/>
        <v>0</v>
      </c>
      <c r="Q93" s="136">
        <v>1E-4</v>
      </c>
      <c r="R93" s="136">
        <f t="shared" si="2"/>
        <v>2.3100000000000002E-2</v>
      </c>
      <c r="S93" s="136">
        <v>0</v>
      </c>
      <c r="T93" s="137">
        <f t="shared" si="3"/>
        <v>0</v>
      </c>
      <c r="AR93" s="138" t="s">
        <v>172</v>
      </c>
      <c r="AT93" s="138" t="s">
        <v>144</v>
      </c>
      <c r="AU93" s="138" t="s">
        <v>82</v>
      </c>
      <c r="AY93" s="17" t="s">
        <v>141</v>
      </c>
      <c r="BE93" s="139">
        <f t="shared" si="4"/>
        <v>0</v>
      </c>
      <c r="BF93" s="139">
        <f t="shared" si="5"/>
        <v>0</v>
      </c>
      <c r="BG93" s="139">
        <f t="shared" si="6"/>
        <v>0</v>
      </c>
      <c r="BH93" s="139">
        <f t="shared" si="7"/>
        <v>0</v>
      </c>
      <c r="BI93" s="139">
        <f t="shared" si="8"/>
        <v>0</v>
      </c>
      <c r="BJ93" s="17" t="s">
        <v>82</v>
      </c>
      <c r="BK93" s="139">
        <f t="shared" si="9"/>
        <v>0</v>
      </c>
      <c r="BL93" s="17" t="s">
        <v>172</v>
      </c>
      <c r="BM93" s="138" t="s">
        <v>95</v>
      </c>
    </row>
    <row r="94" spans="2:65" s="1" customFormat="1" ht="16.5" customHeight="1">
      <c r="B94" s="32"/>
      <c r="C94" s="126" t="s">
        <v>92</v>
      </c>
      <c r="D94" s="126" t="s">
        <v>144</v>
      </c>
      <c r="E94" s="127" t="s">
        <v>964</v>
      </c>
      <c r="F94" s="128" t="s">
        <v>965</v>
      </c>
      <c r="G94" s="129" t="s">
        <v>171</v>
      </c>
      <c r="H94" s="130">
        <v>113</v>
      </c>
      <c r="I94" s="131"/>
      <c r="J94" s="132">
        <f t="shared" si="0"/>
        <v>0</v>
      </c>
      <c r="K94" s="133"/>
      <c r="L94" s="32"/>
      <c r="M94" s="134" t="s">
        <v>19</v>
      </c>
      <c r="N94" s="135" t="s">
        <v>45</v>
      </c>
      <c r="P94" s="136">
        <f t="shared" si="1"/>
        <v>0</v>
      </c>
      <c r="Q94" s="136">
        <v>1.4999999999999999E-4</v>
      </c>
      <c r="R94" s="136">
        <f t="shared" si="2"/>
        <v>1.695E-2</v>
      </c>
      <c r="S94" s="136">
        <v>0</v>
      </c>
      <c r="T94" s="137">
        <f t="shared" si="3"/>
        <v>0</v>
      </c>
      <c r="AR94" s="138" t="s">
        <v>172</v>
      </c>
      <c r="AT94" s="138" t="s">
        <v>144</v>
      </c>
      <c r="AU94" s="138" t="s">
        <v>82</v>
      </c>
      <c r="AY94" s="17" t="s">
        <v>141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82</v>
      </c>
      <c r="BK94" s="139">
        <f t="shared" si="9"/>
        <v>0</v>
      </c>
      <c r="BL94" s="17" t="s">
        <v>172</v>
      </c>
      <c r="BM94" s="138" t="s">
        <v>152</v>
      </c>
    </row>
    <row r="95" spans="2:65" s="1" customFormat="1" ht="16.5" customHeight="1">
      <c r="B95" s="32"/>
      <c r="C95" s="126" t="s">
        <v>95</v>
      </c>
      <c r="D95" s="126" t="s">
        <v>144</v>
      </c>
      <c r="E95" s="127" t="s">
        <v>966</v>
      </c>
      <c r="F95" s="128" t="s">
        <v>967</v>
      </c>
      <c r="G95" s="129" t="s">
        <v>171</v>
      </c>
      <c r="H95" s="130">
        <v>48</v>
      </c>
      <c r="I95" s="131"/>
      <c r="J95" s="132">
        <f t="shared" si="0"/>
        <v>0</v>
      </c>
      <c r="K95" s="133"/>
      <c r="L95" s="32"/>
      <c r="M95" s="134" t="s">
        <v>19</v>
      </c>
      <c r="N95" s="135" t="s">
        <v>45</v>
      </c>
      <c r="P95" s="136">
        <f t="shared" si="1"/>
        <v>0</v>
      </c>
      <c r="Q95" s="136">
        <v>2.5000000000000001E-4</v>
      </c>
      <c r="R95" s="136">
        <f t="shared" si="2"/>
        <v>1.2E-2</v>
      </c>
      <c r="S95" s="136">
        <v>0</v>
      </c>
      <c r="T95" s="137">
        <f t="shared" si="3"/>
        <v>0</v>
      </c>
      <c r="AR95" s="138" t="s">
        <v>172</v>
      </c>
      <c r="AT95" s="138" t="s">
        <v>144</v>
      </c>
      <c r="AU95" s="138" t="s">
        <v>82</v>
      </c>
      <c r="AY95" s="17" t="s">
        <v>141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82</v>
      </c>
      <c r="BK95" s="139">
        <f t="shared" si="9"/>
        <v>0</v>
      </c>
      <c r="BL95" s="17" t="s">
        <v>172</v>
      </c>
      <c r="BM95" s="138" t="s">
        <v>155</v>
      </c>
    </row>
    <row r="96" spans="2:65" s="1" customFormat="1" ht="16.5" customHeight="1">
      <c r="B96" s="32"/>
      <c r="C96" s="126" t="s">
        <v>156</v>
      </c>
      <c r="D96" s="126" t="s">
        <v>144</v>
      </c>
      <c r="E96" s="127" t="s">
        <v>968</v>
      </c>
      <c r="F96" s="128" t="s">
        <v>969</v>
      </c>
      <c r="G96" s="129" t="s">
        <v>171</v>
      </c>
      <c r="H96" s="130">
        <v>12</v>
      </c>
      <c r="I96" s="131"/>
      <c r="J96" s="132">
        <f t="shared" si="0"/>
        <v>0</v>
      </c>
      <c r="K96" s="133"/>
      <c r="L96" s="32"/>
      <c r="M96" s="134" t="s">
        <v>19</v>
      </c>
      <c r="N96" s="135" t="s">
        <v>45</v>
      </c>
      <c r="P96" s="136">
        <f t="shared" si="1"/>
        <v>0</v>
      </c>
      <c r="Q96" s="136">
        <v>4.4999999999999999E-4</v>
      </c>
      <c r="R96" s="136">
        <f t="shared" si="2"/>
        <v>5.4000000000000003E-3</v>
      </c>
      <c r="S96" s="136">
        <v>0</v>
      </c>
      <c r="T96" s="137">
        <f t="shared" si="3"/>
        <v>0</v>
      </c>
      <c r="AR96" s="138" t="s">
        <v>172</v>
      </c>
      <c r="AT96" s="138" t="s">
        <v>144</v>
      </c>
      <c r="AU96" s="138" t="s">
        <v>82</v>
      </c>
      <c r="AY96" s="17" t="s">
        <v>141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82</v>
      </c>
      <c r="BK96" s="139">
        <f t="shared" si="9"/>
        <v>0</v>
      </c>
      <c r="BL96" s="17" t="s">
        <v>172</v>
      </c>
      <c r="BM96" s="138" t="s">
        <v>159</v>
      </c>
    </row>
    <row r="97" spans="2:65" s="1" customFormat="1" ht="16.5" customHeight="1">
      <c r="B97" s="32"/>
      <c r="C97" s="126" t="s">
        <v>152</v>
      </c>
      <c r="D97" s="126" t="s">
        <v>144</v>
      </c>
      <c r="E97" s="127" t="s">
        <v>970</v>
      </c>
      <c r="F97" s="128" t="s">
        <v>971</v>
      </c>
      <c r="G97" s="129" t="s">
        <v>171</v>
      </c>
      <c r="H97" s="130">
        <v>9</v>
      </c>
      <c r="I97" s="131"/>
      <c r="J97" s="132">
        <f t="shared" si="0"/>
        <v>0</v>
      </c>
      <c r="K97" s="133"/>
      <c r="L97" s="32"/>
      <c r="M97" s="134" t="s">
        <v>19</v>
      </c>
      <c r="N97" s="135" t="s">
        <v>45</v>
      </c>
      <c r="P97" s="136">
        <f t="shared" si="1"/>
        <v>0</v>
      </c>
      <c r="Q97" s="136">
        <v>5.0000000000000001E-4</v>
      </c>
      <c r="R97" s="136">
        <f t="shared" si="2"/>
        <v>4.5000000000000005E-3</v>
      </c>
      <c r="S97" s="136">
        <v>0</v>
      </c>
      <c r="T97" s="137">
        <f t="shared" si="3"/>
        <v>0</v>
      </c>
      <c r="AR97" s="138" t="s">
        <v>172</v>
      </c>
      <c r="AT97" s="138" t="s">
        <v>144</v>
      </c>
      <c r="AU97" s="138" t="s">
        <v>82</v>
      </c>
      <c r="AY97" s="17" t="s">
        <v>141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82</v>
      </c>
      <c r="BK97" s="139">
        <f t="shared" si="9"/>
        <v>0</v>
      </c>
      <c r="BL97" s="17" t="s">
        <v>172</v>
      </c>
      <c r="BM97" s="138" t="s">
        <v>8</v>
      </c>
    </row>
    <row r="98" spans="2:65" s="1" customFormat="1" ht="16.5" customHeight="1">
      <c r="B98" s="32"/>
      <c r="C98" s="126" t="s">
        <v>163</v>
      </c>
      <c r="D98" s="126" t="s">
        <v>144</v>
      </c>
      <c r="E98" s="127" t="s">
        <v>972</v>
      </c>
      <c r="F98" s="128" t="s">
        <v>973</v>
      </c>
      <c r="G98" s="129" t="s">
        <v>974</v>
      </c>
      <c r="H98" s="130">
        <v>4</v>
      </c>
      <c r="I98" s="131"/>
      <c r="J98" s="132">
        <f t="shared" si="0"/>
        <v>0</v>
      </c>
      <c r="K98" s="133"/>
      <c r="L98" s="32"/>
      <c r="M98" s="134" t="s">
        <v>19</v>
      </c>
      <c r="N98" s="135" t="s">
        <v>45</v>
      </c>
      <c r="P98" s="136">
        <f t="shared" si="1"/>
        <v>0</v>
      </c>
      <c r="Q98" s="136">
        <v>4.0000000000000002E-4</v>
      </c>
      <c r="R98" s="136">
        <f t="shared" si="2"/>
        <v>1.6000000000000001E-3</v>
      </c>
      <c r="S98" s="136">
        <v>0</v>
      </c>
      <c r="T98" s="137">
        <f t="shared" si="3"/>
        <v>0</v>
      </c>
      <c r="AR98" s="138" t="s">
        <v>172</v>
      </c>
      <c r="AT98" s="138" t="s">
        <v>144</v>
      </c>
      <c r="AU98" s="138" t="s">
        <v>82</v>
      </c>
      <c r="AY98" s="17" t="s">
        <v>141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82</v>
      </c>
      <c r="BK98" s="139">
        <f t="shared" si="9"/>
        <v>0</v>
      </c>
      <c r="BL98" s="17" t="s">
        <v>172</v>
      </c>
      <c r="BM98" s="138" t="s">
        <v>166</v>
      </c>
    </row>
    <row r="99" spans="2:65" s="1" customFormat="1" ht="24.2" customHeight="1">
      <c r="B99" s="32"/>
      <c r="C99" s="126" t="s">
        <v>155</v>
      </c>
      <c r="D99" s="126" t="s">
        <v>144</v>
      </c>
      <c r="E99" s="127" t="s">
        <v>975</v>
      </c>
      <c r="F99" s="128" t="s">
        <v>976</v>
      </c>
      <c r="G99" s="129" t="s">
        <v>171</v>
      </c>
      <c r="H99" s="130">
        <v>17</v>
      </c>
      <c r="I99" s="131"/>
      <c r="J99" s="132">
        <f t="shared" si="0"/>
        <v>0</v>
      </c>
      <c r="K99" s="133"/>
      <c r="L99" s="32"/>
      <c r="M99" s="134" t="s">
        <v>19</v>
      </c>
      <c r="N99" s="135" t="s">
        <v>45</v>
      </c>
      <c r="P99" s="136">
        <f t="shared" si="1"/>
        <v>0</v>
      </c>
      <c r="Q99" s="136">
        <v>2.5000000000000001E-4</v>
      </c>
      <c r="R99" s="136">
        <f t="shared" si="2"/>
        <v>4.2500000000000003E-3</v>
      </c>
      <c r="S99" s="136">
        <v>0</v>
      </c>
      <c r="T99" s="137">
        <f t="shared" si="3"/>
        <v>0</v>
      </c>
      <c r="AR99" s="138" t="s">
        <v>172</v>
      </c>
      <c r="AT99" s="138" t="s">
        <v>144</v>
      </c>
      <c r="AU99" s="138" t="s">
        <v>82</v>
      </c>
      <c r="AY99" s="17" t="s">
        <v>141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7" t="s">
        <v>82</v>
      </c>
      <c r="BK99" s="139">
        <f t="shared" si="9"/>
        <v>0</v>
      </c>
      <c r="BL99" s="17" t="s">
        <v>172</v>
      </c>
      <c r="BM99" s="138" t="s">
        <v>172</v>
      </c>
    </row>
    <row r="100" spans="2:65" s="1" customFormat="1" ht="24.2" customHeight="1">
      <c r="B100" s="32"/>
      <c r="C100" s="126" t="s">
        <v>173</v>
      </c>
      <c r="D100" s="126" t="s">
        <v>144</v>
      </c>
      <c r="E100" s="127" t="s">
        <v>977</v>
      </c>
      <c r="F100" s="128" t="s">
        <v>978</v>
      </c>
      <c r="G100" s="129" t="s">
        <v>171</v>
      </c>
      <c r="H100" s="130">
        <v>4</v>
      </c>
      <c r="I100" s="131"/>
      <c r="J100" s="132">
        <f t="shared" si="0"/>
        <v>0</v>
      </c>
      <c r="K100" s="133"/>
      <c r="L100" s="32"/>
      <c r="M100" s="134" t="s">
        <v>19</v>
      </c>
      <c r="N100" s="135" t="s">
        <v>45</v>
      </c>
      <c r="P100" s="136">
        <f t="shared" si="1"/>
        <v>0</v>
      </c>
      <c r="Q100" s="136">
        <v>2.7E-4</v>
      </c>
      <c r="R100" s="136">
        <f t="shared" si="2"/>
        <v>1.08E-3</v>
      </c>
      <c r="S100" s="136">
        <v>0</v>
      </c>
      <c r="T100" s="137">
        <f t="shared" si="3"/>
        <v>0</v>
      </c>
      <c r="AR100" s="138" t="s">
        <v>172</v>
      </c>
      <c r="AT100" s="138" t="s">
        <v>144</v>
      </c>
      <c r="AU100" s="138" t="s">
        <v>82</v>
      </c>
      <c r="AY100" s="17" t="s">
        <v>141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7" t="s">
        <v>82</v>
      </c>
      <c r="BK100" s="139">
        <f t="shared" si="9"/>
        <v>0</v>
      </c>
      <c r="BL100" s="17" t="s">
        <v>172</v>
      </c>
      <c r="BM100" s="138" t="s">
        <v>176</v>
      </c>
    </row>
    <row r="101" spans="2:65" s="1" customFormat="1" ht="24.2" customHeight="1">
      <c r="B101" s="32"/>
      <c r="C101" s="126" t="s">
        <v>159</v>
      </c>
      <c r="D101" s="126" t="s">
        <v>144</v>
      </c>
      <c r="E101" s="127" t="s">
        <v>979</v>
      </c>
      <c r="F101" s="128" t="s">
        <v>980</v>
      </c>
      <c r="G101" s="129" t="s">
        <v>171</v>
      </c>
      <c r="H101" s="130">
        <v>4</v>
      </c>
      <c r="I101" s="131"/>
      <c r="J101" s="132">
        <f t="shared" si="0"/>
        <v>0</v>
      </c>
      <c r="K101" s="133"/>
      <c r="L101" s="32"/>
      <c r="M101" s="134" t="s">
        <v>19</v>
      </c>
      <c r="N101" s="135" t="s">
        <v>45</v>
      </c>
      <c r="P101" s="136">
        <f t="shared" si="1"/>
        <v>0</v>
      </c>
      <c r="Q101" s="136">
        <v>9.2000000000000003E-4</v>
      </c>
      <c r="R101" s="136">
        <f t="shared" si="2"/>
        <v>3.6800000000000001E-3</v>
      </c>
      <c r="S101" s="136">
        <v>0</v>
      </c>
      <c r="T101" s="137">
        <f t="shared" si="3"/>
        <v>0</v>
      </c>
      <c r="AR101" s="138" t="s">
        <v>172</v>
      </c>
      <c r="AT101" s="138" t="s">
        <v>144</v>
      </c>
      <c r="AU101" s="138" t="s">
        <v>82</v>
      </c>
      <c r="AY101" s="17" t="s">
        <v>141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7" t="s">
        <v>82</v>
      </c>
      <c r="BK101" s="139">
        <f t="shared" si="9"/>
        <v>0</v>
      </c>
      <c r="BL101" s="17" t="s">
        <v>172</v>
      </c>
      <c r="BM101" s="138" t="s">
        <v>179</v>
      </c>
    </row>
    <row r="102" spans="2:65" s="1" customFormat="1" ht="24.2" customHeight="1">
      <c r="B102" s="32"/>
      <c r="C102" s="126" t="s">
        <v>180</v>
      </c>
      <c r="D102" s="126" t="s">
        <v>144</v>
      </c>
      <c r="E102" s="127" t="s">
        <v>981</v>
      </c>
      <c r="F102" s="128" t="s">
        <v>982</v>
      </c>
      <c r="G102" s="129" t="s">
        <v>261</v>
      </c>
      <c r="H102" s="130">
        <v>8.6999999999999994E-2</v>
      </c>
      <c r="I102" s="131"/>
      <c r="J102" s="132">
        <f t="shared" si="0"/>
        <v>0</v>
      </c>
      <c r="K102" s="133"/>
      <c r="L102" s="32"/>
      <c r="M102" s="134" t="s">
        <v>19</v>
      </c>
      <c r="N102" s="135" t="s">
        <v>45</v>
      </c>
      <c r="P102" s="136">
        <f t="shared" si="1"/>
        <v>0</v>
      </c>
      <c r="Q102" s="136">
        <v>0</v>
      </c>
      <c r="R102" s="136">
        <f t="shared" si="2"/>
        <v>0</v>
      </c>
      <c r="S102" s="136">
        <v>0</v>
      </c>
      <c r="T102" s="137">
        <f t="shared" si="3"/>
        <v>0</v>
      </c>
      <c r="AR102" s="138" t="s">
        <v>172</v>
      </c>
      <c r="AT102" s="138" t="s">
        <v>144</v>
      </c>
      <c r="AU102" s="138" t="s">
        <v>82</v>
      </c>
      <c r="AY102" s="17" t="s">
        <v>141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7" t="s">
        <v>82</v>
      </c>
      <c r="BK102" s="139">
        <f t="shared" si="9"/>
        <v>0</v>
      </c>
      <c r="BL102" s="17" t="s">
        <v>172</v>
      </c>
      <c r="BM102" s="138" t="s">
        <v>184</v>
      </c>
    </row>
    <row r="103" spans="2:65" s="1" customFormat="1" ht="24.2" customHeight="1">
      <c r="B103" s="32"/>
      <c r="C103" s="126" t="s">
        <v>8</v>
      </c>
      <c r="D103" s="126" t="s">
        <v>144</v>
      </c>
      <c r="E103" s="127" t="s">
        <v>983</v>
      </c>
      <c r="F103" s="128" t="s">
        <v>984</v>
      </c>
      <c r="G103" s="129" t="s">
        <v>261</v>
      </c>
      <c r="H103" s="130">
        <v>8.6999999999999994E-2</v>
      </c>
      <c r="I103" s="131"/>
      <c r="J103" s="132">
        <f t="shared" si="0"/>
        <v>0</v>
      </c>
      <c r="K103" s="133"/>
      <c r="L103" s="32"/>
      <c r="M103" s="134" t="s">
        <v>19</v>
      </c>
      <c r="N103" s="135" t="s">
        <v>45</v>
      </c>
      <c r="P103" s="136">
        <f t="shared" si="1"/>
        <v>0</v>
      </c>
      <c r="Q103" s="136">
        <v>0</v>
      </c>
      <c r="R103" s="136">
        <f t="shared" si="2"/>
        <v>0</v>
      </c>
      <c r="S103" s="136">
        <v>0</v>
      </c>
      <c r="T103" s="137">
        <f t="shared" si="3"/>
        <v>0</v>
      </c>
      <c r="AR103" s="138" t="s">
        <v>172</v>
      </c>
      <c r="AT103" s="138" t="s">
        <v>144</v>
      </c>
      <c r="AU103" s="138" t="s">
        <v>82</v>
      </c>
      <c r="AY103" s="17" t="s">
        <v>141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7" t="s">
        <v>82</v>
      </c>
      <c r="BK103" s="139">
        <f t="shared" si="9"/>
        <v>0</v>
      </c>
      <c r="BL103" s="17" t="s">
        <v>172</v>
      </c>
      <c r="BM103" s="138" t="s">
        <v>187</v>
      </c>
    </row>
    <row r="104" spans="2:65" s="10" customFormat="1" ht="22.9" customHeight="1">
      <c r="B104" s="116"/>
      <c r="D104" s="117" t="s">
        <v>72</v>
      </c>
      <c r="E104" s="150" t="s">
        <v>985</v>
      </c>
      <c r="F104" s="150" t="s">
        <v>986</v>
      </c>
      <c r="I104" s="119"/>
      <c r="J104" s="151">
        <f>BK104</f>
        <v>0</v>
      </c>
      <c r="L104" s="116"/>
      <c r="M104" s="121"/>
      <c r="P104" s="122">
        <f>SUM(P105:P107)</f>
        <v>0</v>
      </c>
      <c r="R104" s="122">
        <f>SUM(R105:R107)</f>
        <v>4.9899999999999996E-3</v>
      </c>
      <c r="T104" s="123">
        <f>SUM(T105:T107)</f>
        <v>0</v>
      </c>
      <c r="AR104" s="117" t="s">
        <v>82</v>
      </c>
      <c r="AT104" s="124" t="s">
        <v>72</v>
      </c>
      <c r="AU104" s="124" t="s">
        <v>78</v>
      </c>
      <c r="AY104" s="117" t="s">
        <v>141</v>
      </c>
      <c r="BK104" s="125">
        <f>SUM(BK105:BK107)</f>
        <v>0</v>
      </c>
    </row>
    <row r="105" spans="2:65" s="1" customFormat="1" ht="24.2" customHeight="1">
      <c r="B105" s="32"/>
      <c r="C105" s="126" t="s">
        <v>188</v>
      </c>
      <c r="D105" s="126" t="s">
        <v>144</v>
      </c>
      <c r="E105" s="127" t="s">
        <v>987</v>
      </c>
      <c r="F105" s="128" t="s">
        <v>988</v>
      </c>
      <c r="G105" s="129" t="s">
        <v>989</v>
      </c>
      <c r="H105" s="130">
        <v>1</v>
      </c>
      <c r="I105" s="131"/>
      <c r="J105" s="132">
        <f>ROUND(I105*H105,2)</f>
        <v>0</v>
      </c>
      <c r="K105" s="133"/>
      <c r="L105" s="32"/>
      <c r="M105" s="134" t="s">
        <v>19</v>
      </c>
      <c r="N105" s="135" t="s">
        <v>45</v>
      </c>
      <c r="P105" s="136">
        <f>O105*H105</f>
        <v>0</v>
      </c>
      <c r="Q105" s="136">
        <v>4.9899999999999996E-3</v>
      </c>
      <c r="R105" s="136">
        <f>Q105*H105</f>
        <v>4.9899999999999996E-3</v>
      </c>
      <c r="S105" s="136">
        <v>0</v>
      </c>
      <c r="T105" s="137">
        <f>S105*H105</f>
        <v>0</v>
      </c>
      <c r="AR105" s="138" t="s">
        <v>172</v>
      </c>
      <c r="AT105" s="138" t="s">
        <v>144</v>
      </c>
      <c r="AU105" s="138" t="s">
        <v>82</v>
      </c>
      <c r="AY105" s="17" t="s">
        <v>141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82</v>
      </c>
      <c r="BK105" s="139">
        <f>ROUND(I105*H105,2)</f>
        <v>0</v>
      </c>
      <c r="BL105" s="17" t="s">
        <v>172</v>
      </c>
      <c r="BM105" s="138" t="s">
        <v>191</v>
      </c>
    </row>
    <row r="106" spans="2:65" s="1" customFormat="1" ht="21.75" customHeight="1">
      <c r="B106" s="32"/>
      <c r="C106" s="126" t="s">
        <v>166</v>
      </c>
      <c r="D106" s="126" t="s">
        <v>144</v>
      </c>
      <c r="E106" s="127" t="s">
        <v>990</v>
      </c>
      <c r="F106" s="128" t="s">
        <v>991</v>
      </c>
      <c r="G106" s="129" t="s">
        <v>261</v>
      </c>
      <c r="H106" s="130">
        <v>0.30499999999999999</v>
      </c>
      <c r="I106" s="131"/>
      <c r="J106" s="132">
        <f>ROUND(I106*H106,2)</f>
        <v>0</v>
      </c>
      <c r="K106" s="133"/>
      <c r="L106" s="32"/>
      <c r="M106" s="134" t="s">
        <v>19</v>
      </c>
      <c r="N106" s="135" t="s">
        <v>45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172</v>
      </c>
      <c r="AT106" s="138" t="s">
        <v>144</v>
      </c>
      <c r="AU106" s="138" t="s">
        <v>82</v>
      </c>
      <c r="AY106" s="17" t="s">
        <v>141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82</v>
      </c>
      <c r="BK106" s="139">
        <f>ROUND(I106*H106,2)</f>
        <v>0</v>
      </c>
      <c r="BL106" s="17" t="s">
        <v>172</v>
      </c>
      <c r="BM106" s="138" t="s">
        <v>194</v>
      </c>
    </row>
    <row r="107" spans="2:65" s="1" customFormat="1" ht="24.2" customHeight="1">
      <c r="B107" s="32"/>
      <c r="C107" s="126" t="s">
        <v>195</v>
      </c>
      <c r="D107" s="126" t="s">
        <v>144</v>
      </c>
      <c r="E107" s="127" t="s">
        <v>992</v>
      </c>
      <c r="F107" s="128" t="s">
        <v>993</v>
      </c>
      <c r="G107" s="129" t="s">
        <v>261</v>
      </c>
      <c r="H107" s="130">
        <v>0.30499999999999999</v>
      </c>
      <c r="I107" s="131"/>
      <c r="J107" s="132">
        <f>ROUND(I107*H107,2)</f>
        <v>0</v>
      </c>
      <c r="K107" s="133"/>
      <c r="L107" s="32"/>
      <c r="M107" s="134" t="s">
        <v>19</v>
      </c>
      <c r="N107" s="135" t="s">
        <v>45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172</v>
      </c>
      <c r="AT107" s="138" t="s">
        <v>144</v>
      </c>
      <c r="AU107" s="138" t="s">
        <v>82</v>
      </c>
      <c r="AY107" s="17" t="s">
        <v>141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82</v>
      </c>
      <c r="BK107" s="139">
        <f>ROUND(I107*H107,2)</f>
        <v>0</v>
      </c>
      <c r="BL107" s="17" t="s">
        <v>172</v>
      </c>
      <c r="BM107" s="138" t="s">
        <v>198</v>
      </c>
    </row>
    <row r="108" spans="2:65" s="10" customFormat="1" ht="22.9" customHeight="1">
      <c r="B108" s="116"/>
      <c r="D108" s="117" t="s">
        <v>72</v>
      </c>
      <c r="E108" s="150" t="s">
        <v>994</v>
      </c>
      <c r="F108" s="150" t="s">
        <v>995</v>
      </c>
      <c r="I108" s="119"/>
      <c r="J108" s="151">
        <f>BK108</f>
        <v>0</v>
      </c>
      <c r="L108" s="116"/>
      <c r="M108" s="121"/>
      <c r="P108" s="122">
        <f>SUM(P109:P122)</f>
        <v>0</v>
      </c>
      <c r="R108" s="122">
        <f>SUM(R109:R122)</f>
        <v>0.24602000000000007</v>
      </c>
      <c r="T108" s="123">
        <f>SUM(T109:T122)</f>
        <v>0</v>
      </c>
      <c r="AR108" s="117" t="s">
        <v>82</v>
      </c>
      <c r="AT108" s="124" t="s">
        <v>72</v>
      </c>
      <c r="AU108" s="124" t="s">
        <v>78</v>
      </c>
      <c r="AY108" s="117" t="s">
        <v>141</v>
      </c>
      <c r="BK108" s="125">
        <f>SUM(BK109:BK122)</f>
        <v>0</v>
      </c>
    </row>
    <row r="109" spans="2:65" s="1" customFormat="1" ht="24.2" customHeight="1">
      <c r="B109" s="32"/>
      <c r="C109" s="126" t="s">
        <v>172</v>
      </c>
      <c r="D109" s="126" t="s">
        <v>144</v>
      </c>
      <c r="E109" s="127" t="s">
        <v>996</v>
      </c>
      <c r="F109" s="128" t="s">
        <v>997</v>
      </c>
      <c r="G109" s="129" t="s">
        <v>171</v>
      </c>
      <c r="H109" s="130">
        <v>231</v>
      </c>
      <c r="I109" s="131"/>
      <c r="J109" s="132">
        <f t="shared" ref="J109:J122" si="10">ROUND(I109*H109,2)</f>
        <v>0</v>
      </c>
      <c r="K109" s="133"/>
      <c r="L109" s="32"/>
      <c r="M109" s="134" t="s">
        <v>19</v>
      </c>
      <c r="N109" s="135" t="s">
        <v>45</v>
      </c>
      <c r="P109" s="136">
        <f t="shared" ref="P109:P122" si="11">O109*H109</f>
        <v>0</v>
      </c>
      <c r="Q109" s="136">
        <v>4.6000000000000001E-4</v>
      </c>
      <c r="R109" s="136">
        <f t="shared" ref="R109:R122" si="12">Q109*H109</f>
        <v>0.10626000000000001</v>
      </c>
      <c r="S109" s="136">
        <v>0</v>
      </c>
      <c r="T109" s="137">
        <f t="shared" ref="T109:T122" si="13">S109*H109</f>
        <v>0</v>
      </c>
      <c r="AR109" s="138" t="s">
        <v>172</v>
      </c>
      <c r="AT109" s="138" t="s">
        <v>144</v>
      </c>
      <c r="AU109" s="138" t="s">
        <v>82</v>
      </c>
      <c r="AY109" s="17" t="s">
        <v>141</v>
      </c>
      <c r="BE109" s="139">
        <f t="shared" ref="BE109:BE122" si="14">IF(N109="základní",J109,0)</f>
        <v>0</v>
      </c>
      <c r="BF109" s="139">
        <f t="shared" ref="BF109:BF122" si="15">IF(N109="snížená",J109,0)</f>
        <v>0</v>
      </c>
      <c r="BG109" s="139">
        <f t="shared" ref="BG109:BG122" si="16">IF(N109="zákl. přenesená",J109,0)</f>
        <v>0</v>
      </c>
      <c r="BH109" s="139">
        <f t="shared" ref="BH109:BH122" si="17">IF(N109="sníž. přenesená",J109,0)</f>
        <v>0</v>
      </c>
      <c r="BI109" s="139">
        <f t="shared" ref="BI109:BI122" si="18">IF(N109="nulová",J109,0)</f>
        <v>0</v>
      </c>
      <c r="BJ109" s="17" t="s">
        <v>82</v>
      </c>
      <c r="BK109" s="139">
        <f t="shared" ref="BK109:BK122" si="19">ROUND(I109*H109,2)</f>
        <v>0</v>
      </c>
      <c r="BL109" s="17" t="s">
        <v>172</v>
      </c>
      <c r="BM109" s="138" t="s">
        <v>201</v>
      </c>
    </row>
    <row r="110" spans="2:65" s="1" customFormat="1" ht="24.2" customHeight="1">
      <c r="B110" s="32"/>
      <c r="C110" s="126" t="s">
        <v>202</v>
      </c>
      <c r="D110" s="126" t="s">
        <v>144</v>
      </c>
      <c r="E110" s="127" t="s">
        <v>998</v>
      </c>
      <c r="F110" s="128" t="s">
        <v>999</v>
      </c>
      <c r="G110" s="129" t="s">
        <v>171</v>
      </c>
      <c r="H110" s="130">
        <v>133</v>
      </c>
      <c r="I110" s="131"/>
      <c r="J110" s="132">
        <f t="shared" si="10"/>
        <v>0</v>
      </c>
      <c r="K110" s="133"/>
      <c r="L110" s="32"/>
      <c r="M110" s="134" t="s">
        <v>19</v>
      </c>
      <c r="N110" s="135" t="s">
        <v>45</v>
      </c>
      <c r="P110" s="136">
        <f t="shared" si="11"/>
        <v>0</v>
      </c>
      <c r="Q110" s="136">
        <v>5.5000000000000003E-4</v>
      </c>
      <c r="R110" s="136">
        <f t="shared" si="12"/>
        <v>7.3150000000000007E-2</v>
      </c>
      <c r="S110" s="136">
        <v>0</v>
      </c>
      <c r="T110" s="137">
        <f t="shared" si="13"/>
        <v>0</v>
      </c>
      <c r="AR110" s="138" t="s">
        <v>172</v>
      </c>
      <c r="AT110" s="138" t="s">
        <v>144</v>
      </c>
      <c r="AU110" s="138" t="s">
        <v>82</v>
      </c>
      <c r="AY110" s="17" t="s">
        <v>141</v>
      </c>
      <c r="BE110" s="139">
        <f t="shared" si="14"/>
        <v>0</v>
      </c>
      <c r="BF110" s="139">
        <f t="shared" si="15"/>
        <v>0</v>
      </c>
      <c r="BG110" s="139">
        <f t="shared" si="16"/>
        <v>0</v>
      </c>
      <c r="BH110" s="139">
        <f t="shared" si="17"/>
        <v>0</v>
      </c>
      <c r="BI110" s="139">
        <f t="shared" si="18"/>
        <v>0</v>
      </c>
      <c r="BJ110" s="17" t="s">
        <v>82</v>
      </c>
      <c r="BK110" s="139">
        <f t="shared" si="19"/>
        <v>0</v>
      </c>
      <c r="BL110" s="17" t="s">
        <v>172</v>
      </c>
      <c r="BM110" s="138" t="s">
        <v>206</v>
      </c>
    </row>
    <row r="111" spans="2:65" s="1" customFormat="1" ht="24.2" customHeight="1">
      <c r="B111" s="32"/>
      <c r="C111" s="126" t="s">
        <v>176</v>
      </c>
      <c r="D111" s="126" t="s">
        <v>144</v>
      </c>
      <c r="E111" s="127" t="s">
        <v>1000</v>
      </c>
      <c r="F111" s="128" t="s">
        <v>1001</v>
      </c>
      <c r="G111" s="129" t="s">
        <v>171</v>
      </c>
      <c r="H111" s="130">
        <v>42</v>
      </c>
      <c r="I111" s="131"/>
      <c r="J111" s="132">
        <f t="shared" si="10"/>
        <v>0</v>
      </c>
      <c r="K111" s="133"/>
      <c r="L111" s="32"/>
      <c r="M111" s="134" t="s">
        <v>19</v>
      </c>
      <c r="N111" s="135" t="s">
        <v>45</v>
      </c>
      <c r="P111" s="136">
        <f t="shared" si="11"/>
        <v>0</v>
      </c>
      <c r="Q111" s="136">
        <v>6.9999999999999999E-4</v>
      </c>
      <c r="R111" s="136">
        <f t="shared" si="12"/>
        <v>2.9399999999999999E-2</v>
      </c>
      <c r="S111" s="136">
        <v>0</v>
      </c>
      <c r="T111" s="137">
        <f t="shared" si="13"/>
        <v>0</v>
      </c>
      <c r="AR111" s="138" t="s">
        <v>172</v>
      </c>
      <c r="AT111" s="138" t="s">
        <v>144</v>
      </c>
      <c r="AU111" s="138" t="s">
        <v>82</v>
      </c>
      <c r="AY111" s="17" t="s">
        <v>141</v>
      </c>
      <c r="BE111" s="139">
        <f t="shared" si="14"/>
        <v>0</v>
      </c>
      <c r="BF111" s="139">
        <f t="shared" si="15"/>
        <v>0</v>
      </c>
      <c r="BG111" s="139">
        <f t="shared" si="16"/>
        <v>0</v>
      </c>
      <c r="BH111" s="139">
        <f t="shared" si="17"/>
        <v>0</v>
      </c>
      <c r="BI111" s="139">
        <f t="shared" si="18"/>
        <v>0</v>
      </c>
      <c r="BJ111" s="17" t="s">
        <v>82</v>
      </c>
      <c r="BK111" s="139">
        <f t="shared" si="19"/>
        <v>0</v>
      </c>
      <c r="BL111" s="17" t="s">
        <v>172</v>
      </c>
      <c r="BM111" s="138" t="s">
        <v>405</v>
      </c>
    </row>
    <row r="112" spans="2:65" s="1" customFormat="1" ht="24.2" customHeight="1">
      <c r="B112" s="32"/>
      <c r="C112" s="126" t="s">
        <v>315</v>
      </c>
      <c r="D112" s="126" t="s">
        <v>144</v>
      </c>
      <c r="E112" s="127" t="s">
        <v>1002</v>
      </c>
      <c r="F112" s="128" t="s">
        <v>1003</v>
      </c>
      <c r="G112" s="129" t="s">
        <v>171</v>
      </c>
      <c r="H112" s="130">
        <v>12</v>
      </c>
      <c r="I112" s="131"/>
      <c r="J112" s="132">
        <f t="shared" si="10"/>
        <v>0</v>
      </c>
      <c r="K112" s="133"/>
      <c r="L112" s="32"/>
      <c r="M112" s="134" t="s">
        <v>19</v>
      </c>
      <c r="N112" s="135" t="s">
        <v>45</v>
      </c>
      <c r="P112" s="136">
        <f t="shared" si="11"/>
        <v>0</v>
      </c>
      <c r="Q112" s="136">
        <v>1.24E-3</v>
      </c>
      <c r="R112" s="136">
        <f t="shared" si="12"/>
        <v>1.4880000000000001E-2</v>
      </c>
      <c r="S112" s="136">
        <v>0</v>
      </c>
      <c r="T112" s="137">
        <f t="shared" si="13"/>
        <v>0</v>
      </c>
      <c r="AR112" s="138" t="s">
        <v>172</v>
      </c>
      <c r="AT112" s="138" t="s">
        <v>144</v>
      </c>
      <c r="AU112" s="138" t="s">
        <v>82</v>
      </c>
      <c r="AY112" s="17" t="s">
        <v>141</v>
      </c>
      <c r="BE112" s="139">
        <f t="shared" si="14"/>
        <v>0</v>
      </c>
      <c r="BF112" s="139">
        <f t="shared" si="15"/>
        <v>0</v>
      </c>
      <c r="BG112" s="139">
        <f t="shared" si="16"/>
        <v>0</v>
      </c>
      <c r="BH112" s="139">
        <f t="shared" si="17"/>
        <v>0</v>
      </c>
      <c r="BI112" s="139">
        <f t="shared" si="18"/>
        <v>0</v>
      </c>
      <c r="BJ112" s="17" t="s">
        <v>82</v>
      </c>
      <c r="BK112" s="139">
        <f t="shared" si="19"/>
        <v>0</v>
      </c>
      <c r="BL112" s="17" t="s">
        <v>172</v>
      </c>
      <c r="BM112" s="138" t="s">
        <v>414</v>
      </c>
    </row>
    <row r="113" spans="2:65" s="1" customFormat="1" ht="24.2" customHeight="1">
      <c r="B113" s="32"/>
      <c r="C113" s="126" t="s">
        <v>179</v>
      </c>
      <c r="D113" s="126" t="s">
        <v>144</v>
      </c>
      <c r="E113" s="127" t="s">
        <v>1004</v>
      </c>
      <c r="F113" s="128" t="s">
        <v>1005</v>
      </c>
      <c r="G113" s="129" t="s">
        <v>171</v>
      </c>
      <c r="H113" s="130">
        <v>13</v>
      </c>
      <c r="I113" s="131"/>
      <c r="J113" s="132">
        <f t="shared" si="10"/>
        <v>0</v>
      </c>
      <c r="K113" s="133"/>
      <c r="L113" s="32"/>
      <c r="M113" s="134" t="s">
        <v>19</v>
      </c>
      <c r="N113" s="135" t="s">
        <v>45</v>
      </c>
      <c r="P113" s="136">
        <f t="shared" si="11"/>
        <v>0</v>
      </c>
      <c r="Q113" s="136">
        <v>1.6100000000000001E-3</v>
      </c>
      <c r="R113" s="136">
        <f t="shared" si="12"/>
        <v>2.0930000000000001E-2</v>
      </c>
      <c r="S113" s="136">
        <v>0</v>
      </c>
      <c r="T113" s="137">
        <f t="shared" si="13"/>
        <v>0</v>
      </c>
      <c r="AR113" s="138" t="s">
        <v>172</v>
      </c>
      <c r="AT113" s="138" t="s">
        <v>144</v>
      </c>
      <c r="AU113" s="138" t="s">
        <v>82</v>
      </c>
      <c r="AY113" s="17" t="s">
        <v>141</v>
      </c>
      <c r="BE113" s="139">
        <f t="shared" si="14"/>
        <v>0</v>
      </c>
      <c r="BF113" s="139">
        <f t="shared" si="15"/>
        <v>0</v>
      </c>
      <c r="BG113" s="139">
        <f t="shared" si="16"/>
        <v>0</v>
      </c>
      <c r="BH113" s="139">
        <f t="shared" si="17"/>
        <v>0</v>
      </c>
      <c r="BI113" s="139">
        <f t="shared" si="18"/>
        <v>0</v>
      </c>
      <c r="BJ113" s="17" t="s">
        <v>82</v>
      </c>
      <c r="BK113" s="139">
        <f t="shared" si="19"/>
        <v>0</v>
      </c>
      <c r="BL113" s="17" t="s">
        <v>172</v>
      </c>
      <c r="BM113" s="138" t="s">
        <v>547</v>
      </c>
    </row>
    <row r="114" spans="2:65" s="1" customFormat="1" ht="33" customHeight="1">
      <c r="B114" s="32"/>
      <c r="C114" s="126" t="s">
        <v>7</v>
      </c>
      <c r="D114" s="126" t="s">
        <v>144</v>
      </c>
      <c r="E114" s="127" t="s">
        <v>1006</v>
      </c>
      <c r="F114" s="128" t="s">
        <v>1007</v>
      </c>
      <c r="G114" s="129" t="s">
        <v>171</v>
      </c>
      <c r="H114" s="130">
        <v>3</v>
      </c>
      <c r="I114" s="131"/>
      <c r="J114" s="132">
        <f t="shared" si="10"/>
        <v>0</v>
      </c>
      <c r="K114" s="133"/>
      <c r="L114" s="32"/>
      <c r="M114" s="134" t="s">
        <v>19</v>
      </c>
      <c r="N114" s="135" t="s">
        <v>45</v>
      </c>
      <c r="P114" s="136">
        <f t="shared" si="11"/>
        <v>0</v>
      </c>
      <c r="Q114" s="136">
        <v>5.0000000000000002E-5</v>
      </c>
      <c r="R114" s="136">
        <f t="shared" si="12"/>
        <v>1.5000000000000001E-4</v>
      </c>
      <c r="S114" s="136">
        <v>0</v>
      </c>
      <c r="T114" s="137">
        <f t="shared" si="13"/>
        <v>0</v>
      </c>
      <c r="AR114" s="138" t="s">
        <v>172</v>
      </c>
      <c r="AT114" s="138" t="s">
        <v>144</v>
      </c>
      <c r="AU114" s="138" t="s">
        <v>82</v>
      </c>
      <c r="AY114" s="17" t="s">
        <v>141</v>
      </c>
      <c r="BE114" s="139">
        <f t="shared" si="14"/>
        <v>0</v>
      </c>
      <c r="BF114" s="139">
        <f t="shared" si="15"/>
        <v>0</v>
      </c>
      <c r="BG114" s="139">
        <f t="shared" si="16"/>
        <v>0</v>
      </c>
      <c r="BH114" s="139">
        <f t="shared" si="17"/>
        <v>0</v>
      </c>
      <c r="BI114" s="139">
        <f t="shared" si="18"/>
        <v>0</v>
      </c>
      <c r="BJ114" s="17" t="s">
        <v>82</v>
      </c>
      <c r="BK114" s="139">
        <f t="shared" si="19"/>
        <v>0</v>
      </c>
      <c r="BL114" s="17" t="s">
        <v>172</v>
      </c>
      <c r="BM114" s="138" t="s">
        <v>555</v>
      </c>
    </row>
    <row r="115" spans="2:65" s="1" customFormat="1" ht="33" customHeight="1">
      <c r="B115" s="32"/>
      <c r="C115" s="126" t="s">
        <v>184</v>
      </c>
      <c r="D115" s="126" t="s">
        <v>144</v>
      </c>
      <c r="E115" s="127" t="s">
        <v>1008</v>
      </c>
      <c r="F115" s="128" t="s">
        <v>1009</v>
      </c>
      <c r="G115" s="129" t="s">
        <v>171</v>
      </c>
      <c r="H115" s="130">
        <v>3</v>
      </c>
      <c r="I115" s="131"/>
      <c r="J115" s="132">
        <f t="shared" si="10"/>
        <v>0</v>
      </c>
      <c r="K115" s="133"/>
      <c r="L115" s="32"/>
      <c r="M115" s="134" t="s">
        <v>19</v>
      </c>
      <c r="N115" s="135" t="s">
        <v>45</v>
      </c>
      <c r="P115" s="136">
        <f t="shared" si="11"/>
        <v>0</v>
      </c>
      <c r="Q115" s="136">
        <v>6.0000000000000002E-5</v>
      </c>
      <c r="R115" s="136">
        <f t="shared" si="12"/>
        <v>1.8000000000000001E-4</v>
      </c>
      <c r="S115" s="136">
        <v>0</v>
      </c>
      <c r="T115" s="137">
        <f t="shared" si="13"/>
        <v>0</v>
      </c>
      <c r="AR115" s="138" t="s">
        <v>172</v>
      </c>
      <c r="AT115" s="138" t="s">
        <v>144</v>
      </c>
      <c r="AU115" s="138" t="s">
        <v>82</v>
      </c>
      <c r="AY115" s="17" t="s">
        <v>141</v>
      </c>
      <c r="BE115" s="139">
        <f t="shared" si="14"/>
        <v>0</v>
      </c>
      <c r="BF115" s="139">
        <f t="shared" si="15"/>
        <v>0</v>
      </c>
      <c r="BG115" s="139">
        <f t="shared" si="16"/>
        <v>0</v>
      </c>
      <c r="BH115" s="139">
        <f t="shared" si="17"/>
        <v>0</v>
      </c>
      <c r="BI115" s="139">
        <f t="shared" si="18"/>
        <v>0</v>
      </c>
      <c r="BJ115" s="17" t="s">
        <v>82</v>
      </c>
      <c r="BK115" s="139">
        <f t="shared" si="19"/>
        <v>0</v>
      </c>
      <c r="BL115" s="17" t="s">
        <v>172</v>
      </c>
      <c r="BM115" s="138" t="s">
        <v>563</v>
      </c>
    </row>
    <row r="116" spans="2:65" s="1" customFormat="1" ht="24.2" customHeight="1">
      <c r="B116" s="32"/>
      <c r="C116" s="126" t="s">
        <v>314</v>
      </c>
      <c r="D116" s="126" t="s">
        <v>144</v>
      </c>
      <c r="E116" s="127" t="s">
        <v>1010</v>
      </c>
      <c r="F116" s="128" t="s">
        <v>1011</v>
      </c>
      <c r="G116" s="129" t="s">
        <v>344</v>
      </c>
      <c r="H116" s="130">
        <v>64</v>
      </c>
      <c r="I116" s="131"/>
      <c r="J116" s="132">
        <f t="shared" si="10"/>
        <v>0</v>
      </c>
      <c r="K116" s="133"/>
      <c r="L116" s="32"/>
      <c r="M116" s="134" t="s">
        <v>19</v>
      </c>
      <c r="N116" s="135" t="s">
        <v>45</v>
      </c>
      <c r="P116" s="136">
        <f t="shared" si="11"/>
        <v>0</v>
      </c>
      <c r="Q116" s="136">
        <v>1.0000000000000001E-5</v>
      </c>
      <c r="R116" s="136">
        <f t="shared" si="12"/>
        <v>6.4000000000000005E-4</v>
      </c>
      <c r="S116" s="136">
        <v>0</v>
      </c>
      <c r="T116" s="137">
        <f t="shared" si="13"/>
        <v>0</v>
      </c>
      <c r="AR116" s="138" t="s">
        <v>172</v>
      </c>
      <c r="AT116" s="138" t="s">
        <v>144</v>
      </c>
      <c r="AU116" s="138" t="s">
        <v>82</v>
      </c>
      <c r="AY116" s="17" t="s">
        <v>141</v>
      </c>
      <c r="BE116" s="139">
        <f t="shared" si="14"/>
        <v>0</v>
      </c>
      <c r="BF116" s="139">
        <f t="shared" si="15"/>
        <v>0</v>
      </c>
      <c r="BG116" s="139">
        <f t="shared" si="16"/>
        <v>0</v>
      </c>
      <c r="BH116" s="139">
        <f t="shared" si="17"/>
        <v>0</v>
      </c>
      <c r="BI116" s="139">
        <f t="shared" si="18"/>
        <v>0</v>
      </c>
      <c r="BJ116" s="17" t="s">
        <v>82</v>
      </c>
      <c r="BK116" s="139">
        <f t="shared" si="19"/>
        <v>0</v>
      </c>
      <c r="BL116" s="17" t="s">
        <v>172</v>
      </c>
      <c r="BM116" s="138" t="s">
        <v>571</v>
      </c>
    </row>
    <row r="117" spans="2:65" s="1" customFormat="1" ht="24.2" customHeight="1">
      <c r="B117" s="32"/>
      <c r="C117" s="126" t="s">
        <v>187</v>
      </c>
      <c r="D117" s="126" t="s">
        <v>144</v>
      </c>
      <c r="E117" s="127" t="s">
        <v>1012</v>
      </c>
      <c r="F117" s="128" t="s">
        <v>1013</v>
      </c>
      <c r="G117" s="129" t="s">
        <v>344</v>
      </c>
      <c r="H117" s="130">
        <v>10</v>
      </c>
      <c r="I117" s="131"/>
      <c r="J117" s="132">
        <f t="shared" si="10"/>
        <v>0</v>
      </c>
      <c r="K117" s="133"/>
      <c r="L117" s="32"/>
      <c r="M117" s="134" t="s">
        <v>19</v>
      </c>
      <c r="N117" s="135" t="s">
        <v>45</v>
      </c>
      <c r="P117" s="136">
        <f t="shared" si="11"/>
        <v>0</v>
      </c>
      <c r="Q117" s="136">
        <v>2.0000000000000002E-5</v>
      </c>
      <c r="R117" s="136">
        <f t="shared" si="12"/>
        <v>2.0000000000000001E-4</v>
      </c>
      <c r="S117" s="136">
        <v>0</v>
      </c>
      <c r="T117" s="137">
        <f t="shared" si="13"/>
        <v>0</v>
      </c>
      <c r="AR117" s="138" t="s">
        <v>172</v>
      </c>
      <c r="AT117" s="138" t="s">
        <v>144</v>
      </c>
      <c r="AU117" s="138" t="s">
        <v>82</v>
      </c>
      <c r="AY117" s="17" t="s">
        <v>141</v>
      </c>
      <c r="BE117" s="139">
        <f t="shared" si="14"/>
        <v>0</v>
      </c>
      <c r="BF117" s="139">
        <f t="shared" si="15"/>
        <v>0</v>
      </c>
      <c r="BG117" s="139">
        <f t="shared" si="16"/>
        <v>0</v>
      </c>
      <c r="BH117" s="139">
        <f t="shared" si="17"/>
        <v>0</v>
      </c>
      <c r="BI117" s="139">
        <f t="shared" si="18"/>
        <v>0</v>
      </c>
      <c r="BJ117" s="17" t="s">
        <v>82</v>
      </c>
      <c r="BK117" s="139">
        <f t="shared" si="19"/>
        <v>0</v>
      </c>
      <c r="BL117" s="17" t="s">
        <v>172</v>
      </c>
      <c r="BM117" s="138" t="s">
        <v>579</v>
      </c>
    </row>
    <row r="118" spans="2:65" s="1" customFormat="1" ht="24.2" customHeight="1">
      <c r="B118" s="32"/>
      <c r="C118" s="126" t="s">
        <v>347</v>
      </c>
      <c r="D118" s="126" t="s">
        <v>144</v>
      </c>
      <c r="E118" s="127" t="s">
        <v>1014</v>
      </c>
      <c r="F118" s="128" t="s">
        <v>1015</v>
      </c>
      <c r="G118" s="129" t="s">
        <v>344</v>
      </c>
      <c r="H118" s="130">
        <v>2</v>
      </c>
      <c r="I118" s="131"/>
      <c r="J118" s="132">
        <f t="shared" si="10"/>
        <v>0</v>
      </c>
      <c r="K118" s="133"/>
      <c r="L118" s="32"/>
      <c r="M118" s="134" t="s">
        <v>19</v>
      </c>
      <c r="N118" s="135" t="s">
        <v>45</v>
      </c>
      <c r="P118" s="136">
        <f t="shared" si="11"/>
        <v>0</v>
      </c>
      <c r="Q118" s="136">
        <v>3.0000000000000001E-5</v>
      </c>
      <c r="R118" s="136">
        <f t="shared" si="12"/>
        <v>6.0000000000000002E-5</v>
      </c>
      <c r="S118" s="136">
        <v>0</v>
      </c>
      <c r="T118" s="137">
        <f t="shared" si="13"/>
        <v>0</v>
      </c>
      <c r="AR118" s="138" t="s">
        <v>172</v>
      </c>
      <c r="AT118" s="138" t="s">
        <v>144</v>
      </c>
      <c r="AU118" s="138" t="s">
        <v>82</v>
      </c>
      <c r="AY118" s="17" t="s">
        <v>141</v>
      </c>
      <c r="BE118" s="139">
        <f t="shared" si="14"/>
        <v>0</v>
      </c>
      <c r="BF118" s="139">
        <f t="shared" si="15"/>
        <v>0</v>
      </c>
      <c r="BG118" s="139">
        <f t="shared" si="16"/>
        <v>0</v>
      </c>
      <c r="BH118" s="139">
        <f t="shared" si="17"/>
        <v>0</v>
      </c>
      <c r="BI118" s="139">
        <f t="shared" si="18"/>
        <v>0</v>
      </c>
      <c r="BJ118" s="17" t="s">
        <v>82</v>
      </c>
      <c r="BK118" s="139">
        <f t="shared" si="19"/>
        <v>0</v>
      </c>
      <c r="BL118" s="17" t="s">
        <v>172</v>
      </c>
      <c r="BM118" s="138" t="s">
        <v>587</v>
      </c>
    </row>
    <row r="119" spans="2:65" s="1" customFormat="1" ht="24.2" customHeight="1">
      <c r="B119" s="32"/>
      <c r="C119" s="126" t="s">
        <v>191</v>
      </c>
      <c r="D119" s="126" t="s">
        <v>144</v>
      </c>
      <c r="E119" s="127" t="s">
        <v>1016</v>
      </c>
      <c r="F119" s="128" t="s">
        <v>1017</v>
      </c>
      <c r="G119" s="129" t="s">
        <v>344</v>
      </c>
      <c r="H119" s="130">
        <v>1</v>
      </c>
      <c r="I119" s="131"/>
      <c r="J119" s="132">
        <f t="shared" si="10"/>
        <v>0</v>
      </c>
      <c r="K119" s="133"/>
      <c r="L119" s="32"/>
      <c r="M119" s="134" t="s">
        <v>19</v>
      </c>
      <c r="N119" s="135" t="s">
        <v>45</v>
      </c>
      <c r="P119" s="136">
        <f t="shared" si="11"/>
        <v>0</v>
      </c>
      <c r="Q119" s="136">
        <v>5.0000000000000002E-5</v>
      </c>
      <c r="R119" s="136">
        <f t="shared" si="12"/>
        <v>5.0000000000000002E-5</v>
      </c>
      <c r="S119" s="136">
        <v>0</v>
      </c>
      <c r="T119" s="137">
        <f t="shared" si="13"/>
        <v>0</v>
      </c>
      <c r="AR119" s="138" t="s">
        <v>172</v>
      </c>
      <c r="AT119" s="138" t="s">
        <v>144</v>
      </c>
      <c r="AU119" s="138" t="s">
        <v>82</v>
      </c>
      <c r="AY119" s="17" t="s">
        <v>141</v>
      </c>
      <c r="BE119" s="139">
        <f t="shared" si="14"/>
        <v>0</v>
      </c>
      <c r="BF119" s="139">
        <f t="shared" si="15"/>
        <v>0</v>
      </c>
      <c r="BG119" s="139">
        <f t="shared" si="16"/>
        <v>0</v>
      </c>
      <c r="BH119" s="139">
        <f t="shared" si="17"/>
        <v>0</v>
      </c>
      <c r="BI119" s="139">
        <f t="shared" si="18"/>
        <v>0</v>
      </c>
      <c r="BJ119" s="17" t="s">
        <v>82</v>
      </c>
      <c r="BK119" s="139">
        <f t="shared" si="19"/>
        <v>0</v>
      </c>
      <c r="BL119" s="17" t="s">
        <v>172</v>
      </c>
      <c r="BM119" s="138" t="s">
        <v>595</v>
      </c>
    </row>
    <row r="120" spans="2:65" s="1" customFormat="1" ht="24.2" customHeight="1">
      <c r="B120" s="32"/>
      <c r="C120" s="126" t="s">
        <v>355</v>
      </c>
      <c r="D120" s="126" t="s">
        <v>144</v>
      </c>
      <c r="E120" s="127" t="s">
        <v>1018</v>
      </c>
      <c r="F120" s="128" t="s">
        <v>1019</v>
      </c>
      <c r="G120" s="129" t="s">
        <v>344</v>
      </c>
      <c r="H120" s="130">
        <v>2</v>
      </c>
      <c r="I120" s="131"/>
      <c r="J120" s="132">
        <f t="shared" si="10"/>
        <v>0</v>
      </c>
      <c r="K120" s="133"/>
      <c r="L120" s="32"/>
      <c r="M120" s="134" t="s">
        <v>19</v>
      </c>
      <c r="N120" s="135" t="s">
        <v>45</v>
      </c>
      <c r="P120" s="136">
        <f t="shared" si="11"/>
        <v>0</v>
      </c>
      <c r="Q120" s="136">
        <v>6.0000000000000002E-5</v>
      </c>
      <c r="R120" s="136">
        <f t="shared" si="12"/>
        <v>1.2E-4</v>
      </c>
      <c r="S120" s="136">
        <v>0</v>
      </c>
      <c r="T120" s="137">
        <f t="shared" si="13"/>
        <v>0</v>
      </c>
      <c r="AR120" s="138" t="s">
        <v>172</v>
      </c>
      <c r="AT120" s="138" t="s">
        <v>144</v>
      </c>
      <c r="AU120" s="138" t="s">
        <v>82</v>
      </c>
      <c r="AY120" s="17" t="s">
        <v>141</v>
      </c>
      <c r="BE120" s="139">
        <f t="shared" si="14"/>
        <v>0</v>
      </c>
      <c r="BF120" s="139">
        <f t="shared" si="15"/>
        <v>0</v>
      </c>
      <c r="BG120" s="139">
        <f t="shared" si="16"/>
        <v>0</v>
      </c>
      <c r="BH120" s="139">
        <f t="shared" si="17"/>
        <v>0</v>
      </c>
      <c r="BI120" s="139">
        <f t="shared" si="18"/>
        <v>0</v>
      </c>
      <c r="BJ120" s="17" t="s">
        <v>82</v>
      </c>
      <c r="BK120" s="139">
        <f t="shared" si="19"/>
        <v>0</v>
      </c>
      <c r="BL120" s="17" t="s">
        <v>172</v>
      </c>
      <c r="BM120" s="138" t="s">
        <v>603</v>
      </c>
    </row>
    <row r="121" spans="2:65" s="1" customFormat="1" ht="24.2" customHeight="1">
      <c r="B121" s="32"/>
      <c r="C121" s="126" t="s">
        <v>194</v>
      </c>
      <c r="D121" s="126" t="s">
        <v>144</v>
      </c>
      <c r="E121" s="127" t="s">
        <v>1020</v>
      </c>
      <c r="F121" s="128" t="s">
        <v>1021</v>
      </c>
      <c r="G121" s="129" t="s">
        <v>261</v>
      </c>
      <c r="H121" s="130">
        <v>0.246</v>
      </c>
      <c r="I121" s="131"/>
      <c r="J121" s="132">
        <f t="shared" si="10"/>
        <v>0</v>
      </c>
      <c r="K121" s="133"/>
      <c r="L121" s="32"/>
      <c r="M121" s="134" t="s">
        <v>19</v>
      </c>
      <c r="N121" s="135" t="s">
        <v>45</v>
      </c>
      <c r="P121" s="136">
        <f t="shared" si="11"/>
        <v>0</v>
      </c>
      <c r="Q121" s="136">
        <v>0</v>
      </c>
      <c r="R121" s="136">
        <f t="shared" si="12"/>
        <v>0</v>
      </c>
      <c r="S121" s="136">
        <v>0</v>
      </c>
      <c r="T121" s="137">
        <f t="shared" si="13"/>
        <v>0</v>
      </c>
      <c r="AR121" s="138" t="s">
        <v>172</v>
      </c>
      <c r="AT121" s="138" t="s">
        <v>144</v>
      </c>
      <c r="AU121" s="138" t="s">
        <v>82</v>
      </c>
      <c r="AY121" s="17" t="s">
        <v>141</v>
      </c>
      <c r="BE121" s="139">
        <f t="shared" si="14"/>
        <v>0</v>
      </c>
      <c r="BF121" s="139">
        <f t="shared" si="15"/>
        <v>0</v>
      </c>
      <c r="BG121" s="139">
        <f t="shared" si="16"/>
        <v>0</v>
      </c>
      <c r="BH121" s="139">
        <f t="shared" si="17"/>
        <v>0</v>
      </c>
      <c r="BI121" s="139">
        <f t="shared" si="18"/>
        <v>0</v>
      </c>
      <c r="BJ121" s="17" t="s">
        <v>82</v>
      </c>
      <c r="BK121" s="139">
        <f t="shared" si="19"/>
        <v>0</v>
      </c>
      <c r="BL121" s="17" t="s">
        <v>172</v>
      </c>
      <c r="BM121" s="138" t="s">
        <v>611</v>
      </c>
    </row>
    <row r="122" spans="2:65" s="1" customFormat="1" ht="24.2" customHeight="1">
      <c r="B122" s="32"/>
      <c r="C122" s="126" t="s">
        <v>364</v>
      </c>
      <c r="D122" s="126" t="s">
        <v>144</v>
      </c>
      <c r="E122" s="127" t="s">
        <v>1022</v>
      </c>
      <c r="F122" s="128" t="s">
        <v>1023</v>
      </c>
      <c r="G122" s="129" t="s">
        <v>261</v>
      </c>
      <c r="H122" s="130">
        <v>0.246</v>
      </c>
      <c r="I122" s="131"/>
      <c r="J122" s="132">
        <f t="shared" si="10"/>
        <v>0</v>
      </c>
      <c r="K122" s="133"/>
      <c r="L122" s="32"/>
      <c r="M122" s="134" t="s">
        <v>19</v>
      </c>
      <c r="N122" s="135" t="s">
        <v>45</v>
      </c>
      <c r="P122" s="136">
        <f t="shared" si="11"/>
        <v>0</v>
      </c>
      <c r="Q122" s="136">
        <v>0</v>
      </c>
      <c r="R122" s="136">
        <f t="shared" si="12"/>
        <v>0</v>
      </c>
      <c r="S122" s="136">
        <v>0</v>
      </c>
      <c r="T122" s="137">
        <f t="shared" si="13"/>
        <v>0</v>
      </c>
      <c r="AR122" s="138" t="s">
        <v>172</v>
      </c>
      <c r="AT122" s="138" t="s">
        <v>144</v>
      </c>
      <c r="AU122" s="138" t="s">
        <v>82</v>
      </c>
      <c r="AY122" s="17" t="s">
        <v>141</v>
      </c>
      <c r="BE122" s="139">
        <f t="shared" si="14"/>
        <v>0</v>
      </c>
      <c r="BF122" s="139">
        <f t="shared" si="15"/>
        <v>0</v>
      </c>
      <c r="BG122" s="139">
        <f t="shared" si="16"/>
        <v>0</v>
      </c>
      <c r="BH122" s="139">
        <f t="shared" si="17"/>
        <v>0</v>
      </c>
      <c r="BI122" s="139">
        <f t="shared" si="18"/>
        <v>0</v>
      </c>
      <c r="BJ122" s="17" t="s">
        <v>82</v>
      </c>
      <c r="BK122" s="139">
        <f t="shared" si="19"/>
        <v>0</v>
      </c>
      <c r="BL122" s="17" t="s">
        <v>172</v>
      </c>
      <c r="BM122" s="138" t="s">
        <v>619</v>
      </c>
    </row>
    <row r="123" spans="2:65" s="10" customFormat="1" ht="22.9" customHeight="1">
      <c r="B123" s="116"/>
      <c r="D123" s="117" t="s">
        <v>72</v>
      </c>
      <c r="E123" s="150" t="s">
        <v>1024</v>
      </c>
      <c r="F123" s="150" t="s">
        <v>1025</v>
      </c>
      <c r="I123" s="119"/>
      <c r="J123" s="151">
        <f>BK123</f>
        <v>0</v>
      </c>
      <c r="L123" s="116"/>
      <c r="M123" s="121"/>
      <c r="P123" s="122">
        <f>SUM(P124:P145)</f>
        <v>0</v>
      </c>
      <c r="R123" s="122">
        <f>SUM(R124:R145)</f>
        <v>2.7579999999999997E-2</v>
      </c>
      <c r="T123" s="123">
        <f>SUM(T124:T145)</f>
        <v>0</v>
      </c>
      <c r="AR123" s="117" t="s">
        <v>82</v>
      </c>
      <c r="AT123" s="124" t="s">
        <v>72</v>
      </c>
      <c r="AU123" s="124" t="s">
        <v>78</v>
      </c>
      <c r="AY123" s="117" t="s">
        <v>141</v>
      </c>
      <c r="BK123" s="125">
        <f>SUM(BK124:BK145)</f>
        <v>0</v>
      </c>
    </row>
    <row r="124" spans="2:65" s="1" customFormat="1" ht="21.75" customHeight="1">
      <c r="B124" s="32"/>
      <c r="C124" s="126" t="s">
        <v>198</v>
      </c>
      <c r="D124" s="126" t="s">
        <v>144</v>
      </c>
      <c r="E124" s="127" t="s">
        <v>1026</v>
      </c>
      <c r="F124" s="128" t="s">
        <v>1027</v>
      </c>
      <c r="G124" s="129" t="s">
        <v>344</v>
      </c>
      <c r="H124" s="130">
        <v>6</v>
      </c>
      <c r="I124" s="131"/>
      <c r="J124" s="132">
        <f t="shared" ref="J124:J145" si="20">ROUND(I124*H124,2)</f>
        <v>0</v>
      </c>
      <c r="K124" s="133"/>
      <c r="L124" s="32"/>
      <c r="M124" s="134" t="s">
        <v>19</v>
      </c>
      <c r="N124" s="135" t="s">
        <v>45</v>
      </c>
      <c r="P124" s="136">
        <f t="shared" ref="P124:P145" si="21">O124*H124</f>
        <v>0</v>
      </c>
      <c r="Q124" s="136">
        <v>9.0000000000000006E-5</v>
      </c>
      <c r="R124" s="136">
        <f t="shared" ref="R124:R145" si="22">Q124*H124</f>
        <v>5.4000000000000001E-4</v>
      </c>
      <c r="S124" s="136">
        <v>0</v>
      </c>
      <c r="T124" s="137">
        <f t="shared" ref="T124:T145" si="23">S124*H124</f>
        <v>0</v>
      </c>
      <c r="AR124" s="138" t="s">
        <v>172</v>
      </c>
      <c r="AT124" s="138" t="s">
        <v>144</v>
      </c>
      <c r="AU124" s="138" t="s">
        <v>82</v>
      </c>
      <c r="AY124" s="17" t="s">
        <v>141</v>
      </c>
      <c r="BE124" s="139">
        <f t="shared" ref="BE124:BE145" si="24">IF(N124="základní",J124,0)</f>
        <v>0</v>
      </c>
      <c r="BF124" s="139">
        <f t="shared" ref="BF124:BF145" si="25">IF(N124="snížená",J124,0)</f>
        <v>0</v>
      </c>
      <c r="BG124" s="139">
        <f t="shared" ref="BG124:BG145" si="26">IF(N124="zákl. přenesená",J124,0)</f>
        <v>0</v>
      </c>
      <c r="BH124" s="139">
        <f t="shared" ref="BH124:BH145" si="27">IF(N124="sníž. přenesená",J124,0)</f>
        <v>0</v>
      </c>
      <c r="BI124" s="139">
        <f t="shared" ref="BI124:BI145" si="28">IF(N124="nulová",J124,0)</f>
        <v>0</v>
      </c>
      <c r="BJ124" s="17" t="s">
        <v>82</v>
      </c>
      <c r="BK124" s="139">
        <f t="shared" ref="BK124:BK145" si="29">ROUND(I124*H124,2)</f>
        <v>0</v>
      </c>
      <c r="BL124" s="17" t="s">
        <v>172</v>
      </c>
      <c r="BM124" s="138" t="s">
        <v>627</v>
      </c>
    </row>
    <row r="125" spans="2:65" s="1" customFormat="1" ht="16.5" customHeight="1">
      <c r="B125" s="32"/>
      <c r="C125" s="126" t="s">
        <v>374</v>
      </c>
      <c r="D125" s="126" t="s">
        <v>144</v>
      </c>
      <c r="E125" s="127" t="s">
        <v>1028</v>
      </c>
      <c r="F125" s="128" t="s">
        <v>1029</v>
      </c>
      <c r="G125" s="129" t="s">
        <v>344</v>
      </c>
      <c r="H125" s="130">
        <v>68</v>
      </c>
      <c r="I125" s="131"/>
      <c r="J125" s="132">
        <f t="shared" si="20"/>
        <v>0</v>
      </c>
      <c r="K125" s="133"/>
      <c r="L125" s="32"/>
      <c r="M125" s="134" t="s">
        <v>19</v>
      </c>
      <c r="N125" s="135" t="s">
        <v>45</v>
      </c>
      <c r="P125" s="136">
        <f t="shared" si="21"/>
        <v>0</v>
      </c>
      <c r="Q125" s="136">
        <v>8.0000000000000007E-5</v>
      </c>
      <c r="R125" s="136">
        <f t="shared" si="22"/>
        <v>5.4400000000000004E-3</v>
      </c>
      <c r="S125" s="136">
        <v>0</v>
      </c>
      <c r="T125" s="137">
        <f t="shared" si="23"/>
        <v>0</v>
      </c>
      <c r="AR125" s="138" t="s">
        <v>172</v>
      </c>
      <c r="AT125" s="138" t="s">
        <v>144</v>
      </c>
      <c r="AU125" s="138" t="s">
        <v>82</v>
      </c>
      <c r="AY125" s="17" t="s">
        <v>141</v>
      </c>
      <c r="BE125" s="139">
        <f t="shared" si="24"/>
        <v>0</v>
      </c>
      <c r="BF125" s="139">
        <f t="shared" si="25"/>
        <v>0</v>
      </c>
      <c r="BG125" s="139">
        <f t="shared" si="26"/>
        <v>0</v>
      </c>
      <c r="BH125" s="139">
        <f t="shared" si="27"/>
        <v>0</v>
      </c>
      <c r="BI125" s="139">
        <f t="shared" si="28"/>
        <v>0</v>
      </c>
      <c r="BJ125" s="17" t="s">
        <v>82</v>
      </c>
      <c r="BK125" s="139">
        <f t="shared" si="29"/>
        <v>0</v>
      </c>
      <c r="BL125" s="17" t="s">
        <v>172</v>
      </c>
      <c r="BM125" s="138" t="s">
        <v>635</v>
      </c>
    </row>
    <row r="126" spans="2:65" s="1" customFormat="1" ht="16.5" customHeight="1">
      <c r="B126" s="32"/>
      <c r="C126" s="126" t="s">
        <v>201</v>
      </c>
      <c r="D126" s="126" t="s">
        <v>144</v>
      </c>
      <c r="E126" s="127" t="s">
        <v>1030</v>
      </c>
      <c r="F126" s="128" t="s">
        <v>1031</v>
      </c>
      <c r="G126" s="129" t="s">
        <v>344</v>
      </c>
      <c r="H126" s="130">
        <v>2</v>
      </c>
      <c r="I126" s="131"/>
      <c r="J126" s="132">
        <f t="shared" si="20"/>
        <v>0</v>
      </c>
      <c r="K126" s="133"/>
      <c r="L126" s="32"/>
      <c r="M126" s="134" t="s">
        <v>19</v>
      </c>
      <c r="N126" s="135" t="s">
        <v>45</v>
      </c>
      <c r="P126" s="136">
        <f t="shared" si="21"/>
        <v>0</v>
      </c>
      <c r="Q126" s="136">
        <v>1.3999999999999999E-4</v>
      </c>
      <c r="R126" s="136">
        <f t="shared" si="22"/>
        <v>2.7999999999999998E-4</v>
      </c>
      <c r="S126" s="136">
        <v>0</v>
      </c>
      <c r="T126" s="137">
        <f t="shared" si="23"/>
        <v>0</v>
      </c>
      <c r="AR126" s="138" t="s">
        <v>172</v>
      </c>
      <c r="AT126" s="138" t="s">
        <v>144</v>
      </c>
      <c r="AU126" s="138" t="s">
        <v>82</v>
      </c>
      <c r="AY126" s="17" t="s">
        <v>141</v>
      </c>
      <c r="BE126" s="139">
        <f t="shared" si="24"/>
        <v>0</v>
      </c>
      <c r="BF126" s="139">
        <f t="shared" si="25"/>
        <v>0</v>
      </c>
      <c r="BG126" s="139">
        <f t="shared" si="26"/>
        <v>0</v>
      </c>
      <c r="BH126" s="139">
        <f t="shared" si="27"/>
        <v>0</v>
      </c>
      <c r="BI126" s="139">
        <f t="shared" si="28"/>
        <v>0</v>
      </c>
      <c r="BJ126" s="17" t="s">
        <v>82</v>
      </c>
      <c r="BK126" s="139">
        <f t="shared" si="29"/>
        <v>0</v>
      </c>
      <c r="BL126" s="17" t="s">
        <v>172</v>
      </c>
      <c r="BM126" s="138" t="s">
        <v>643</v>
      </c>
    </row>
    <row r="127" spans="2:65" s="1" customFormat="1" ht="33" customHeight="1">
      <c r="B127" s="32"/>
      <c r="C127" s="126" t="s">
        <v>388</v>
      </c>
      <c r="D127" s="126" t="s">
        <v>144</v>
      </c>
      <c r="E127" s="127" t="s">
        <v>1032</v>
      </c>
      <c r="F127" s="128" t="s">
        <v>1033</v>
      </c>
      <c r="G127" s="129" t="s">
        <v>344</v>
      </c>
      <c r="H127" s="130">
        <v>6</v>
      </c>
      <c r="I127" s="131"/>
      <c r="J127" s="132">
        <f t="shared" si="20"/>
        <v>0</v>
      </c>
      <c r="K127" s="133"/>
      <c r="L127" s="32"/>
      <c r="M127" s="134" t="s">
        <v>19</v>
      </c>
      <c r="N127" s="135" t="s">
        <v>45</v>
      </c>
      <c r="P127" s="136">
        <f t="shared" si="21"/>
        <v>0</v>
      </c>
      <c r="Q127" s="136">
        <v>2.5000000000000001E-4</v>
      </c>
      <c r="R127" s="136">
        <f t="shared" si="22"/>
        <v>1.5E-3</v>
      </c>
      <c r="S127" s="136">
        <v>0</v>
      </c>
      <c r="T127" s="137">
        <f t="shared" si="23"/>
        <v>0</v>
      </c>
      <c r="AR127" s="138" t="s">
        <v>172</v>
      </c>
      <c r="AT127" s="138" t="s">
        <v>144</v>
      </c>
      <c r="AU127" s="138" t="s">
        <v>82</v>
      </c>
      <c r="AY127" s="17" t="s">
        <v>141</v>
      </c>
      <c r="BE127" s="139">
        <f t="shared" si="24"/>
        <v>0</v>
      </c>
      <c r="BF127" s="139">
        <f t="shared" si="25"/>
        <v>0</v>
      </c>
      <c r="BG127" s="139">
        <f t="shared" si="26"/>
        <v>0</v>
      </c>
      <c r="BH127" s="139">
        <f t="shared" si="27"/>
        <v>0</v>
      </c>
      <c r="BI127" s="139">
        <f t="shared" si="28"/>
        <v>0</v>
      </c>
      <c r="BJ127" s="17" t="s">
        <v>82</v>
      </c>
      <c r="BK127" s="139">
        <f t="shared" si="29"/>
        <v>0</v>
      </c>
      <c r="BL127" s="17" t="s">
        <v>172</v>
      </c>
      <c r="BM127" s="138" t="s">
        <v>651</v>
      </c>
    </row>
    <row r="128" spans="2:65" s="1" customFormat="1" ht="24.2" customHeight="1">
      <c r="B128" s="32"/>
      <c r="C128" s="126" t="s">
        <v>206</v>
      </c>
      <c r="D128" s="126" t="s">
        <v>144</v>
      </c>
      <c r="E128" s="127" t="s">
        <v>1034</v>
      </c>
      <c r="F128" s="128" t="s">
        <v>1035</v>
      </c>
      <c r="G128" s="129" t="s">
        <v>344</v>
      </c>
      <c r="H128" s="130">
        <v>9</v>
      </c>
      <c r="I128" s="131"/>
      <c r="J128" s="132">
        <f t="shared" si="20"/>
        <v>0</v>
      </c>
      <c r="K128" s="133"/>
      <c r="L128" s="32"/>
      <c r="M128" s="134" t="s">
        <v>19</v>
      </c>
      <c r="N128" s="135" t="s">
        <v>45</v>
      </c>
      <c r="P128" s="136">
        <f t="shared" si="21"/>
        <v>0</v>
      </c>
      <c r="Q128" s="136">
        <v>2.2000000000000001E-4</v>
      </c>
      <c r="R128" s="136">
        <f t="shared" si="22"/>
        <v>1.98E-3</v>
      </c>
      <c r="S128" s="136">
        <v>0</v>
      </c>
      <c r="T128" s="137">
        <f t="shared" si="23"/>
        <v>0</v>
      </c>
      <c r="AR128" s="138" t="s">
        <v>172</v>
      </c>
      <c r="AT128" s="138" t="s">
        <v>144</v>
      </c>
      <c r="AU128" s="138" t="s">
        <v>82</v>
      </c>
      <c r="AY128" s="17" t="s">
        <v>141</v>
      </c>
      <c r="BE128" s="139">
        <f t="shared" si="24"/>
        <v>0</v>
      </c>
      <c r="BF128" s="139">
        <f t="shared" si="25"/>
        <v>0</v>
      </c>
      <c r="BG128" s="139">
        <f t="shared" si="26"/>
        <v>0</v>
      </c>
      <c r="BH128" s="139">
        <f t="shared" si="27"/>
        <v>0</v>
      </c>
      <c r="BI128" s="139">
        <f t="shared" si="28"/>
        <v>0</v>
      </c>
      <c r="BJ128" s="17" t="s">
        <v>82</v>
      </c>
      <c r="BK128" s="139">
        <f t="shared" si="29"/>
        <v>0</v>
      </c>
      <c r="BL128" s="17" t="s">
        <v>172</v>
      </c>
      <c r="BM128" s="138" t="s">
        <v>659</v>
      </c>
    </row>
    <row r="129" spans="2:65" s="1" customFormat="1" ht="24.2" customHeight="1">
      <c r="B129" s="32"/>
      <c r="C129" s="126" t="s">
        <v>398</v>
      </c>
      <c r="D129" s="126" t="s">
        <v>144</v>
      </c>
      <c r="E129" s="127" t="s">
        <v>1036</v>
      </c>
      <c r="F129" s="128" t="s">
        <v>1037</v>
      </c>
      <c r="G129" s="129" t="s">
        <v>344</v>
      </c>
      <c r="H129" s="130">
        <v>6</v>
      </c>
      <c r="I129" s="131"/>
      <c r="J129" s="132">
        <f t="shared" si="20"/>
        <v>0</v>
      </c>
      <c r="K129" s="133"/>
      <c r="L129" s="32"/>
      <c r="M129" s="134" t="s">
        <v>19</v>
      </c>
      <c r="N129" s="135" t="s">
        <v>45</v>
      </c>
      <c r="P129" s="136">
        <f t="shared" si="21"/>
        <v>0</v>
      </c>
      <c r="Q129" s="136">
        <v>1.9000000000000001E-4</v>
      </c>
      <c r="R129" s="136">
        <f t="shared" si="22"/>
        <v>1.14E-3</v>
      </c>
      <c r="S129" s="136">
        <v>0</v>
      </c>
      <c r="T129" s="137">
        <f t="shared" si="23"/>
        <v>0</v>
      </c>
      <c r="AR129" s="138" t="s">
        <v>172</v>
      </c>
      <c r="AT129" s="138" t="s">
        <v>144</v>
      </c>
      <c r="AU129" s="138" t="s">
        <v>82</v>
      </c>
      <c r="AY129" s="17" t="s">
        <v>141</v>
      </c>
      <c r="BE129" s="139">
        <f t="shared" si="24"/>
        <v>0</v>
      </c>
      <c r="BF129" s="139">
        <f t="shared" si="25"/>
        <v>0</v>
      </c>
      <c r="BG129" s="139">
        <f t="shared" si="26"/>
        <v>0</v>
      </c>
      <c r="BH129" s="139">
        <f t="shared" si="27"/>
        <v>0</v>
      </c>
      <c r="BI129" s="139">
        <f t="shared" si="28"/>
        <v>0</v>
      </c>
      <c r="BJ129" s="17" t="s">
        <v>82</v>
      </c>
      <c r="BK129" s="139">
        <f t="shared" si="29"/>
        <v>0</v>
      </c>
      <c r="BL129" s="17" t="s">
        <v>172</v>
      </c>
      <c r="BM129" s="138" t="s">
        <v>667</v>
      </c>
    </row>
    <row r="130" spans="2:65" s="1" customFormat="1" ht="21.75" customHeight="1">
      <c r="B130" s="32"/>
      <c r="C130" s="126" t="s">
        <v>405</v>
      </c>
      <c r="D130" s="126" t="s">
        <v>144</v>
      </c>
      <c r="E130" s="127" t="s">
        <v>1038</v>
      </c>
      <c r="F130" s="128" t="s">
        <v>1039</v>
      </c>
      <c r="G130" s="129" t="s">
        <v>344</v>
      </c>
      <c r="H130" s="130">
        <v>12</v>
      </c>
      <c r="I130" s="131"/>
      <c r="J130" s="132">
        <f t="shared" si="20"/>
        <v>0</v>
      </c>
      <c r="K130" s="133"/>
      <c r="L130" s="32"/>
      <c r="M130" s="134" t="s">
        <v>19</v>
      </c>
      <c r="N130" s="135" t="s">
        <v>45</v>
      </c>
      <c r="P130" s="136">
        <f t="shared" si="21"/>
        <v>0</v>
      </c>
      <c r="Q130" s="136">
        <v>2.1000000000000001E-4</v>
      </c>
      <c r="R130" s="136">
        <f t="shared" si="22"/>
        <v>2.5200000000000001E-3</v>
      </c>
      <c r="S130" s="136">
        <v>0</v>
      </c>
      <c r="T130" s="137">
        <f t="shared" si="23"/>
        <v>0</v>
      </c>
      <c r="AR130" s="138" t="s">
        <v>172</v>
      </c>
      <c r="AT130" s="138" t="s">
        <v>144</v>
      </c>
      <c r="AU130" s="138" t="s">
        <v>82</v>
      </c>
      <c r="AY130" s="17" t="s">
        <v>141</v>
      </c>
      <c r="BE130" s="139">
        <f t="shared" si="24"/>
        <v>0</v>
      </c>
      <c r="BF130" s="139">
        <f t="shared" si="25"/>
        <v>0</v>
      </c>
      <c r="BG130" s="139">
        <f t="shared" si="26"/>
        <v>0</v>
      </c>
      <c r="BH130" s="139">
        <f t="shared" si="27"/>
        <v>0</v>
      </c>
      <c r="BI130" s="139">
        <f t="shared" si="28"/>
        <v>0</v>
      </c>
      <c r="BJ130" s="17" t="s">
        <v>82</v>
      </c>
      <c r="BK130" s="139">
        <f t="shared" si="29"/>
        <v>0</v>
      </c>
      <c r="BL130" s="17" t="s">
        <v>172</v>
      </c>
      <c r="BM130" s="138" t="s">
        <v>675</v>
      </c>
    </row>
    <row r="131" spans="2:65" s="1" customFormat="1" ht="21.75" customHeight="1">
      <c r="B131" s="32"/>
      <c r="C131" s="126" t="s">
        <v>410</v>
      </c>
      <c r="D131" s="126" t="s">
        <v>144</v>
      </c>
      <c r="E131" s="127" t="s">
        <v>1040</v>
      </c>
      <c r="F131" s="128" t="s">
        <v>1041</v>
      </c>
      <c r="G131" s="129" t="s">
        <v>344</v>
      </c>
      <c r="H131" s="130">
        <v>1</v>
      </c>
      <c r="I131" s="131"/>
      <c r="J131" s="132">
        <f t="shared" si="20"/>
        <v>0</v>
      </c>
      <c r="K131" s="133"/>
      <c r="L131" s="32"/>
      <c r="M131" s="134" t="s">
        <v>19</v>
      </c>
      <c r="N131" s="135" t="s">
        <v>45</v>
      </c>
      <c r="P131" s="136">
        <f t="shared" si="21"/>
        <v>0</v>
      </c>
      <c r="Q131" s="136">
        <v>5.0000000000000001E-4</v>
      </c>
      <c r="R131" s="136">
        <f t="shared" si="22"/>
        <v>5.0000000000000001E-4</v>
      </c>
      <c r="S131" s="136">
        <v>0</v>
      </c>
      <c r="T131" s="137">
        <f t="shared" si="23"/>
        <v>0</v>
      </c>
      <c r="AR131" s="138" t="s">
        <v>172</v>
      </c>
      <c r="AT131" s="138" t="s">
        <v>144</v>
      </c>
      <c r="AU131" s="138" t="s">
        <v>82</v>
      </c>
      <c r="AY131" s="17" t="s">
        <v>141</v>
      </c>
      <c r="BE131" s="139">
        <f t="shared" si="24"/>
        <v>0</v>
      </c>
      <c r="BF131" s="139">
        <f t="shared" si="25"/>
        <v>0</v>
      </c>
      <c r="BG131" s="139">
        <f t="shared" si="26"/>
        <v>0</v>
      </c>
      <c r="BH131" s="139">
        <f t="shared" si="27"/>
        <v>0</v>
      </c>
      <c r="BI131" s="139">
        <f t="shared" si="28"/>
        <v>0</v>
      </c>
      <c r="BJ131" s="17" t="s">
        <v>82</v>
      </c>
      <c r="BK131" s="139">
        <f t="shared" si="29"/>
        <v>0</v>
      </c>
      <c r="BL131" s="17" t="s">
        <v>172</v>
      </c>
      <c r="BM131" s="138" t="s">
        <v>683</v>
      </c>
    </row>
    <row r="132" spans="2:65" s="1" customFormat="1" ht="21.75" customHeight="1">
      <c r="B132" s="32"/>
      <c r="C132" s="126" t="s">
        <v>414</v>
      </c>
      <c r="D132" s="126" t="s">
        <v>144</v>
      </c>
      <c r="E132" s="127" t="s">
        <v>1042</v>
      </c>
      <c r="F132" s="128" t="s">
        <v>1043</v>
      </c>
      <c r="G132" s="129" t="s">
        <v>1044</v>
      </c>
      <c r="H132" s="130">
        <v>1</v>
      </c>
      <c r="I132" s="131"/>
      <c r="J132" s="132">
        <f t="shared" si="20"/>
        <v>0</v>
      </c>
      <c r="K132" s="133"/>
      <c r="L132" s="32"/>
      <c r="M132" s="134" t="s">
        <v>19</v>
      </c>
      <c r="N132" s="135" t="s">
        <v>45</v>
      </c>
      <c r="P132" s="136">
        <f t="shared" si="21"/>
        <v>0</v>
      </c>
      <c r="Q132" s="136">
        <v>5.0000000000000001E-4</v>
      </c>
      <c r="R132" s="136">
        <f t="shared" si="22"/>
        <v>5.0000000000000001E-4</v>
      </c>
      <c r="S132" s="136">
        <v>0</v>
      </c>
      <c r="T132" s="137">
        <f t="shared" si="23"/>
        <v>0</v>
      </c>
      <c r="AR132" s="138" t="s">
        <v>172</v>
      </c>
      <c r="AT132" s="138" t="s">
        <v>144</v>
      </c>
      <c r="AU132" s="138" t="s">
        <v>82</v>
      </c>
      <c r="AY132" s="17" t="s">
        <v>141</v>
      </c>
      <c r="BE132" s="139">
        <f t="shared" si="24"/>
        <v>0</v>
      </c>
      <c r="BF132" s="139">
        <f t="shared" si="25"/>
        <v>0</v>
      </c>
      <c r="BG132" s="139">
        <f t="shared" si="26"/>
        <v>0</v>
      </c>
      <c r="BH132" s="139">
        <f t="shared" si="27"/>
        <v>0</v>
      </c>
      <c r="BI132" s="139">
        <f t="shared" si="28"/>
        <v>0</v>
      </c>
      <c r="BJ132" s="17" t="s">
        <v>82</v>
      </c>
      <c r="BK132" s="139">
        <f t="shared" si="29"/>
        <v>0</v>
      </c>
      <c r="BL132" s="17" t="s">
        <v>172</v>
      </c>
      <c r="BM132" s="138" t="s">
        <v>691</v>
      </c>
    </row>
    <row r="133" spans="2:65" s="1" customFormat="1" ht="16.5" customHeight="1">
      <c r="B133" s="32"/>
      <c r="C133" s="126" t="s">
        <v>543</v>
      </c>
      <c r="D133" s="126" t="s">
        <v>144</v>
      </c>
      <c r="E133" s="127" t="s">
        <v>1045</v>
      </c>
      <c r="F133" s="128" t="s">
        <v>1046</v>
      </c>
      <c r="G133" s="129" t="s">
        <v>1044</v>
      </c>
      <c r="H133" s="130">
        <v>1</v>
      </c>
      <c r="I133" s="131"/>
      <c r="J133" s="132">
        <f t="shared" si="20"/>
        <v>0</v>
      </c>
      <c r="K133" s="133"/>
      <c r="L133" s="32"/>
      <c r="M133" s="134" t="s">
        <v>19</v>
      </c>
      <c r="N133" s="135" t="s">
        <v>45</v>
      </c>
      <c r="P133" s="136">
        <f t="shared" si="21"/>
        <v>0</v>
      </c>
      <c r="Q133" s="136">
        <v>1.5E-3</v>
      </c>
      <c r="R133" s="136">
        <f t="shared" si="22"/>
        <v>1.5E-3</v>
      </c>
      <c r="S133" s="136">
        <v>0</v>
      </c>
      <c r="T133" s="137">
        <f t="shared" si="23"/>
        <v>0</v>
      </c>
      <c r="AR133" s="138" t="s">
        <v>172</v>
      </c>
      <c r="AT133" s="138" t="s">
        <v>144</v>
      </c>
      <c r="AU133" s="138" t="s">
        <v>82</v>
      </c>
      <c r="AY133" s="17" t="s">
        <v>141</v>
      </c>
      <c r="BE133" s="139">
        <f t="shared" si="24"/>
        <v>0</v>
      </c>
      <c r="BF133" s="139">
        <f t="shared" si="25"/>
        <v>0</v>
      </c>
      <c r="BG133" s="139">
        <f t="shared" si="26"/>
        <v>0</v>
      </c>
      <c r="BH133" s="139">
        <f t="shared" si="27"/>
        <v>0</v>
      </c>
      <c r="BI133" s="139">
        <f t="shared" si="28"/>
        <v>0</v>
      </c>
      <c r="BJ133" s="17" t="s">
        <v>82</v>
      </c>
      <c r="BK133" s="139">
        <f t="shared" si="29"/>
        <v>0</v>
      </c>
      <c r="BL133" s="17" t="s">
        <v>172</v>
      </c>
      <c r="BM133" s="138" t="s">
        <v>699</v>
      </c>
    </row>
    <row r="134" spans="2:65" s="1" customFormat="1" ht="24.2" customHeight="1">
      <c r="B134" s="32"/>
      <c r="C134" s="126" t="s">
        <v>547</v>
      </c>
      <c r="D134" s="126" t="s">
        <v>144</v>
      </c>
      <c r="E134" s="127" t="s">
        <v>1047</v>
      </c>
      <c r="F134" s="128" t="s">
        <v>1048</v>
      </c>
      <c r="G134" s="129" t="s">
        <v>344</v>
      </c>
      <c r="H134" s="130">
        <v>2</v>
      </c>
      <c r="I134" s="131"/>
      <c r="J134" s="132">
        <f t="shared" si="20"/>
        <v>0</v>
      </c>
      <c r="K134" s="133"/>
      <c r="L134" s="32"/>
      <c r="M134" s="134" t="s">
        <v>19</v>
      </c>
      <c r="N134" s="135" t="s">
        <v>45</v>
      </c>
      <c r="P134" s="136">
        <f t="shared" si="21"/>
        <v>0</v>
      </c>
      <c r="Q134" s="136">
        <v>6.8000000000000005E-4</v>
      </c>
      <c r="R134" s="136">
        <f t="shared" si="22"/>
        <v>1.3600000000000001E-3</v>
      </c>
      <c r="S134" s="136">
        <v>0</v>
      </c>
      <c r="T134" s="137">
        <f t="shared" si="23"/>
        <v>0</v>
      </c>
      <c r="AR134" s="138" t="s">
        <v>172</v>
      </c>
      <c r="AT134" s="138" t="s">
        <v>144</v>
      </c>
      <c r="AU134" s="138" t="s">
        <v>82</v>
      </c>
      <c r="AY134" s="17" t="s">
        <v>141</v>
      </c>
      <c r="BE134" s="139">
        <f t="shared" si="24"/>
        <v>0</v>
      </c>
      <c r="BF134" s="139">
        <f t="shared" si="25"/>
        <v>0</v>
      </c>
      <c r="BG134" s="139">
        <f t="shared" si="26"/>
        <v>0</v>
      </c>
      <c r="BH134" s="139">
        <f t="shared" si="27"/>
        <v>0</v>
      </c>
      <c r="BI134" s="139">
        <f t="shared" si="28"/>
        <v>0</v>
      </c>
      <c r="BJ134" s="17" t="s">
        <v>82</v>
      </c>
      <c r="BK134" s="139">
        <f t="shared" si="29"/>
        <v>0</v>
      </c>
      <c r="BL134" s="17" t="s">
        <v>172</v>
      </c>
      <c r="BM134" s="138" t="s">
        <v>707</v>
      </c>
    </row>
    <row r="135" spans="2:65" s="1" customFormat="1" ht="24.2" customHeight="1">
      <c r="B135" s="32"/>
      <c r="C135" s="126" t="s">
        <v>551</v>
      </c>
      <c r="D135" s="126" t="s">
        <v>144</v>
      </c>
      <c r="E135" s="127" t="s">
        <v>1049</v>
      </c>
      <c r="F135" s="128" t="s">
        <v>1050</v>
      </c>
      <c r="G135" s="129" t="s">
        <v>344</v>
      </c>
      <c r="H135" s="130">
        <v>4</v>
      </c>
      <c r="I135" s="131"/>
      <c r="J135" s="132">
        <f t="shared" si="20"/>
        <v>0</v>
      </c>
      <c r="K135" s="133"/>
      <c r="L135" s="32"/>
      <c r="M135" s="134" t="s">
        <v>19</v>
      </c>
      <c r="N135" s="135" t="s">
        <v>45</v>
      </c>
      <c r="P135" s="136">
        <f t="shared" si="21"/>
        <v>0</v>
      </c>
      <c r="Q135" s="136">
        <v>5.9999999999999995E-4</v>
      </c>
      <c r="R135" s="136">
        <f t="shared" si="22"/>
        <v>2.3999999999999998E-3</v>
      </c>
      <c r="S135" s="136">
        <v>0</v>
      </c>
      <c r="T135" s="137">
        <f t="shared" si="23"/>
        <v>0</v>
      </c>
      <c r="AR135" s="138" t="s">
        <v>172</v>
      </c>
      <c r="AT135" s="138" t="s">
        <v>144</v>
      </c>
      <c r="AU135" s="138" t="s">
        <v>82</v>
      </c>
      <c r="AY135" s="17" t="s">
        <v>141</v>
      </c>
      <c r="BE135" s="139">
        <f t="shared" si="24"/>
        <v>0</v>
      </c>
      <c r="BF135" s="139">
        <f t="shared" si="25"/>
        <v>0</v>
      </c>
      <c r="BG135" s="139">
        <f t="shared" si="26"/>
        <v>0</v>
      </c>
      <c r="BH135" s="139">
        <f t="shared" si="27"/>
        <v>0</v>
      </c>
      <c r="BI135" s="139">
        <f t="shared" si="28"/>
        <v>0</v>
      </c>
      <c r="BJ135" s="17" t="s">
        <v>82</v>
      </c>
      <c r="BK135" s="139">
        <f t="shared" si="29"/>
        <v>0</v>
      </c>
      <c r="BL135" s="17" t="s">
        <v>172</v>
      </c>
      <c r="BM135" s="138" t="s">
        <v>715</v>
      </c>
    </row>
    <row r="136" spans="2:65" s="1" customFormat="1" ht="24.2" customHeight="1">
      <c r="B136" s="32"/>
      <c r="C136" s="126" t="s">
        <v>555</v>
      </c>
      <c r="D136" s="126" t="s">
        <v>144</v>
      </c>
      <c r="E136" s="127" t="s">
        <v>1051</v>
      </c>
      <c r="F136" s="128" t="s">
        <v>1052</v>
      </c>
      <c r="G136" s="129" t="s">
        <v>1044</v>
      </c>
      <c r="H136" s="130">
        <v>4</v>
      </c>
      <c r="I136" s="131"/>
      <c r="J136" s="132">
        <f t="shared" si="20"/>
        <v>0</v>
      </c>
      <c r="K136" s="133"/>
      <c r="L136" s="32"/>
      <c r="M136" s="134" t="s">
        <v>19</v>
      </c>
      <c r="N136" s="135" t="s">
        <v>45</v>
      </c>
      <c r="P136" s="136">
        <f t="shared" si="21"/>
        <v>0</v>
      </c>
      <c r="Q136" s="136">
        <v>3.0000000000000001E-5</v>
      </c>
      <c r="R136" s="136">
        <f t="shared" si="22"/>
        <v>1.2E-4</v>
      </c>
      <c r="S136" s="136">
        <v>0</v>
      </c>
      <c r="T136" s="137">
        <f t="shared" si="23"/>
        <v>0</v>
      </c>
      <c r="AR136" s="138" t="s">
        <v>172</v>
      </c>
      <c r="AT136" s="138" t="s">
        <v>144</v>
      </c>
      <c r="AU136" s="138" t="s">
        <v>82</v>
      </c>
      <c r="AY136" s="17" t="s">
        <v>141</v>
      </c>
      <c r="BE136" s="139">
        <f t="shared" si="24"/>
        <v>0</v>
      </c>
      <c r="BF136" s="139">
        <f t="shared" si="25"/>
        <v>0</v>
      </c>
      <c r="BG136" s="139">
        <f t="shared" si="26"/>
        <v>0</v>
      </c>
      <c r="BH136" s="139">
        <f t="shared" si="27"/>
        <v>0</v>
      </c>
      <c r="BI136" s="139">
        <f t="shared" si="28"/>
        <v>0</v>
      </c>
      <c r="BJ136" s="17" t="s">
        <v>82</v>
      </c>
      <c r="BK136" s="139">
        <f t="shared" si="29"/>
        <v>0</v>
      </c>
      <c r="BL136" s="17" t="s">
        <v>172</v>
      </c>
      <c r="BM136" s="138" t="s">
        <v>723</v>
      </c>
    </row>
    <row r="137" spans="2:65" s="1" customFormat="1" ht="24.2" customHeight="1">
      <c r="B137" s="32"/>
      <c r="C137" s="126" t="s">
        <v>559</v>
      </c>
      <c r="D137" s="126" t="s">
        <v>144</v>
      </c>
      <c r="E137" s="127" t="s">
        <v>1053</v>
      </c>
      <c r="F137" s="128" t="s">
        <v>1054</v>
      </c>
      <c r="G137" s="129" t="s">
        <v>1044</v>
      </c>
      <c r="H137" s="130">
        <v>8</v>
      </c>
      <c r="I137" s="131"/>
      <c r="J137" s="132">
        <f t="shared" si="20"/>
        <v>0</v>
      </c>
      <c r="K137" s="133"/>
      <c r="L137" s="32"/>
      <c r="M137" s="134" t="s">
        <v>19</v>
      </c>
      <c r="N137" s="135" t="s">
        <v>45</v>
      </c>
      <c r="P137" s="136">
        <f t="shared" si="21"/>
        <v>0</v>
      </c>
      <c r="Q137" s="136">
        <v>3.0000000000000001E-5</v>
      </c>
      <c r="R137" s="136">
        <f t="shared" si="22"/>
        <v>2.4000000000000001E-4</v>
      </c>
      <c r="S137" s="136">
        <v>0</v>
      </c>
      <c r="T137" s="137">
        <f t="shared" si="23"/>
        <v>0</v>
      </c>
      <c r="AR137" s="138" t="s">
        <v>172</v>
      </c>
      <c r="AT137" s="138" t="s">
        <v>144</v>
      </c>
      <c r="AU137" s="138" t="s">
        <v>82</v>
      </c>
      <c r="AY137" s="17" t="s">
        <v>141</v>
      </c>
      <c r="BE137" s="139">
        <f t="shared" si="24"/>
        <v>0</v>
      </c>
      <c r="BF137" s="139">
        <f t="shared" si="25"/>
        <v>0</v>
      </c>
      <c r="BG137" s="139">
        <f t="shared" si="26"/>
        <v>0</v>
      </c>
      <c r="BH137" s="139">
        <f t="shared" si="27"/>
        <v>0</v>
      </c>
      <c r="BI137" s="139">
        <f t="shared" si="28"/>
        <v>0</v>
      </c>
      <c r="BJ137" s="17" t="s">
        <v>82</v>
      </c>
      <c r="BK137" s="139">
        <f t="shared" si="29"/>
        <v>0</v>
      </c>
      <c r="BL137" s="17" t="s">
        <v>172</v>
      </c>
      <c r="BM137" s="138" t="s">
        <v>731</v>
      </c>
    </row>
    <row r="138" spans="2:65" s="1" customFormat="1" ht="24.2" customHeight="1">
      <c r="B138" s="32"/>
      <c r="C138" s="126" t="s">
        <v>563</v>
      </c>
      <c r="D138" s="126" t="s">
        <v>144</v>
      </c>
      <c r="E138" s="127" t="s">
        <v>1055</v>
      </c>
      <c r="F138" s="128" t="s">
        <v>1056</v>
      </c>
      <c r="G138" s="129" t="s">
        <v>1044</v>
      </c>
      <c r="H138" s="130">
        <v>6</v>
      </c>
      <c r="I138" s="131"/>
      <c r="J138" s="132">
        <f t="shared" si="20"/>
        <v>0</v>
      </c>
      <c r="K138" s="133"/>
      <c r="L138" s="32"/>
      <c r="M138" s="134" t="s">
        <v>19</v>
      </c>
      <c r="N138" s="135" t="s">
        <v>45</v>
      </c>
      <c r="P138" s="136">
        <f t="shared" si="21"/>
        <v>0</v>
      </c>
      <c r="Q138" s="136">
        <v>5.0000000000000001E-4</v>
      </c>
      <c r="R138" s="136">
        <f t="shared" si="22"/>
        <v>3.0000000000000001E-3</v>
      </c>
      <c r="S138" s="136">
        <v>0</v>
      </c>
      <c r="T138" s="137">
        <f t="shared" si="23"/>
        <v>0</v>
      </c>
      <c r="AR138" s="138" t="s">
        <v>172</v>
      </c>
      <c r="AT138" s="138" t="s">
        <v>144</v>
      </c>
      <c r="AU138" s="138" t="s">
        <v>82</v>
      </c>
      <c r="AY138" s="17" t="s">
        <v>141</v>
      </c>
      <c r="BE138" s="139">
        <f t="shared" si="24"/>
        <v>0</v>
      </c>
      <c r="BF138" s="139">
        <f t="shared" si="25"/>
        <v>0</v>
      </c>
      <c r="BG138" s="139">
        <f t="shared" si="26"/>
        <v>0</v>
      </c>
      <c r="BH138" s="139">
        <f t="shared" si="27"/>
        <v>0</v>
      </c>
      <c r="BI138" s="139">
        <f t="shared" si="28"/>
        <v>0</v>
      </c>
      <c r="BJ138" s="17" t="s">
        <v>82</v>
      </c>
      <c r="BK138" s="139">
        <f t="shared" si="29"/>
        <v>0</v>
      </c>
      <c r="BL138" s="17" t="s">
        <v>172</v>
      </c>
      <c r="BM138" s="138" t="s">
        <v>741</v>
      </c>
    </row>
    <row r="139" spans="2:65" s="1" customFormat="1" ht="24.2" customHeight="1">
      <c r="B139" s="32"/>
      <c r="C139" s="126" t="s">
        <v>567</v>
      </c>
      <c r="D139" s="126" t="s">
        <v>144</v>
      </c>
      <c r="E139" s="127" t="s">
        <v>1057</v>
      </c>
      <c r="F139" s="128" t="s">
        <v>1058</v>
      </c>
      <c r="G139" s="129" t="s">
        <v>1059</v>
      </c>
      <c r="H139" s="130">
        <v>6</v>
      </c>
      <c r="I139" s="131"/>
      <c r="J139" s="132">
        <f t="shared" si="20"/>
        <v>0</v>
      </c>
      <c r="K139" s="133"/>
      <c r="L139" s="32"/>
      <c r="M139" s="134" t="s">
        <v>19</v>
      </c>
      <c r="N139" s="135" t="s">
        <v>45</v>
      </c>
      <c r="P139" s="136">
        <f t="shared" si="21"/>
        <v>0</v>
      </c>
      <c r="Q139" s="136">
        <v>0</v>
      </c>
      <c r="R139" s="136">
        <f t="shared" si="22"/>
        <v>0</v>
      </c>
      <c r="S139" s="136">
        <v>0</v>
      </c>
      <c r="T139" s="137">
        <f t="shared" si="23"/>
        <v>0</v>
      </c>
      <c r="AR139" s="138" t="s">
        <v>172</v>
      </c>
      <c r="AT139" s="138" t="s">
        <v>144</v>
      </c>
      <c r="AU139" s="138" t="s">
        <v>82</v>
      </c>
      <c r="AY139" s="17" t="s">
        <v>141</v>
      </c>
      <c r="BE139" s="139">
        <f t="shared" si="24"/>
        <v>0</v>
      </c>
      <c r="BF139" s="139">
        <f t="shared" si="25"/>
        <v>0</v>
      </c>
      <c r="BG139" s="139">
        <f t="shared" si="26"/>
        <v>0</v>
      </c>
      <c r="BH139" s="139">
        <f t="shared" si="27"/>
        <v>0</v>
      </c>
      <c r="BI139" s="139">
        <f t="shared" si="28"/>
        <v>0</v>
      </c>
      <c r="BJ139" s="17" t="s">
        <v>82</v>
      </c>
      <c r="BK139" s="139">
        <f t="shared" si="29"/>
        <v>0</v>
      </c>
      <c r="BL139" s="17" t="s">
        <v>172</v>
      </c>
      <c r="BM139" s="138" t="s">
        <v>749</v>
      </c>
    </row>
    <row r="140" spans="2:65" s="1" customFormat="1" ht="24.2" customHeight="1">
      <c r="B140" s="32"/>
      <c r="C140" s="126" t="s">
        <v>571</v>
      </c>
      <c r="D140" s="126" t="s">
        <v>144</v>
      </c>
      <c r="E140" s="127" t="s">
        <v>1060</v>
      </c>
      <c r="F140" s="128" t="s">
        <v>1061</v>
      </c>
      <c r="G140" s="129" t="s">
        <v>1044</v>
      </c>
      <c r="H140" s="130">
        <v>6</v>
      </c>
      <c r="I140" s="131"/>
      <c r="J140" s="132">
        <f t="shared" si="20"/>
        <v>0</v>
      </c>
      <c r="K140" s="133"/>
      <c r="L140" s="32"/>
      <c r="M140" s="134" t="s">
        <v>19</v>
      </c>
      <c r="N140" s="135" t="s">
        <v>45</v>
      </c>
      <c r="P140" s="136">
        <f t="shared" si="21"/>
        <v>0</v>
      </c>
      <c r="Q140" s="136">
        <v>2.9999999999999997E-4</v>
      </c>
      <c r="R140" s="136">
        <f t="shared" si="22"/>
        <v>1.8E-3</v>
      </c>
      <c r="S140" s="136">
        <v>0</v>
      </c>
      <c r="T140" s="137">
        <f t="shared" si="23"/>
        <v>0</v>
      </c>
      <c r="AR140" s="138" t="s">
        <v>172</v>
      </c>
      <c r="AT140" s="138" t="s">
        <v>144</v>
      </c>
      <c r="AU140" s="138" t="s">
        <v>82</v>
      </c>
      <c r="AY140" s="17" t="s">
        <v>141</v>
      </c>
      <c r="BE140" s="139">
        <f t="shared" si="24"/>
        <v>0</v>
      </c>
      <c r="BF140" s="139">
        <f t="shared" si="25"/>
        <v>0</v>
      </c>
      <c r="BG140" s="139">
        <f t="shared" si="26"/>
        <v>0</v>
      </c>
      <c r="BH140" s="139">
        <f t="shared" si="27"/>
        <v>0</v>
      </c>
      <c r="BI140" s="139">
        <f t="shared" si="28"/>
        <v>0</v>
      </c>
      <c r="BJ140" s="17" t="s">
        <v>82</v>
      </c>
      <c r="BK140" s="139">
        <f t="shared" si="29"/>
        <v>0</v>
      </c>
      <c r="BL140" s="17" t="s">
        <v>172</v>
      </c>
      <c r="BM140" s="138" t="s">
        <v>757</v>
      </c>
    </row>
    <row r="141" spans="2:65" s="1" customFormat="1" ht="24.2" customHeight="1">
      <c r="B141" s="32"/>
      <c r="C141" s="126" t="s">
        <v>575</v>
      </c>
      <c r="D141" s="126" t="s">
        <v>144</v>
      </c>
      <c r="E141" s="127" t="s">
        <v>1062</v>
      </c>
      <c r="F141" s="128" t="s">
        <v>1063</v>
      </c>
      <c r="G141" s="129" t="s">
        <v>344</v>
      </c>
      <c r="H141" s="130">
        <v>1</v>
      </c>
      <c r="I141" s="131"/>
      <c r="J141" s="132">
        <f t="shared" si="20"/>
        <v>0</v>
      </c>
      <c r="K141" s="133"/>
      <c r="L141" s="32"/>
      <c r="M141" s="134" t="s">
        <v>19</v>
      </c>
      <c r="N141" s="135" t="s">
        <v>45</v>
      </c>
      <c r="P141" s="136">
        <f t="shared" si="21"/>
        <v>0</v>
      </c>
      <c r="Q141" s="136">
        <v>5.4000000000000001E-4</v>
      </c>
      <c r="R141" s="136">
        <f t="shared" si="22"/>
        <v>5.4000000000000001E-4</v>
      </c>
      <c r="S141" s="136">
        <v>0</v>
      </c>
      <c r="T141" s="137">
        <f t="shared" si="23"/>
        <v>0</v>
      </c>
      <c r="AR141" s="138" t="s">
        <v>172</v>
      </c>
      <c r="AT141" s="138" t="s">
        <v>144</v>
      </c>
      <c r="AU141" s="138" t="s">
        <v>82</v>
      </c>
      <c r="AY141" s="17" t="s">
        <v>141</v>
      </c>
      <c r="BE141" s="139">
        <f t="shared" si="24"/>
        <v>0</v>
      </c>
      <c r="BF141" s="139">
        <f t="shared" si="25"/>
        <v>0</v>
      </c>
      <c r="BG141" s="139">
        <f t="shared" si="26"/>
        <v>0</v>
      </c>
      <c r="BH141" s="139">
        <f t="shared" si="27"/>
        <v>0</v>
      </c>
      <c r="BI141" s="139">
        <f t="shared" si="28"/>
        <v>0</v>
      </c>
      <c r="BJ141" s="17" t="s">
        <v>82</v>
      </c>
      <c r="BK141" s="139">
        <f t="shared" si="29"/>
        <v>0</v>
      </c>
      <c r="BL141" s="17" t="s">
        <v>172</v>
      </c>
      <c r="BM141" s="138" t="s">
        <v>767</v>
      </c>
    </row>
    <row r="142" spans="2:65" s="1" customFormat="1" ht="24.2" customHeight="1">
      <c r="B142" s="32"/>
      <c r="C142" s="126" t="s">
        <v>579</v>
      </c>
      <c r="D142" s="126" t="s">
        <v>144</v>
      </c>
      <c r="E142" s="127" t="s">
        <v>1064</v>
      </c>
      <c r="F142" s="128" t="s">
        <v>1065</v>
      </c>
      <c r="G142" s="129" t="s">
        <v>344</v>
      </c>
      <c r="H142" s="130">
        <v>1</v>
      </c>
      <c r="I142" s="131"/>
      <c r="J142" s="132">
        <f t="shared" si="20"/>
        <v>0</v>
      </c>
      <c r="K142" s="133"/>
      <c r="L142" s="32"/>
      <c r="M142" s="134" t="s">
        <v>19</v>
      </c>
      <c r="N142" s="135" t="s">
        <v>45</v>
      </c>
      <c r="P142" s="136">
        <f t="shared" si="21"/>
        <v>0</v>
      </c>
      <c r="Q142" s="136">
        <v>1.47E-3</v>
      </c>
      <c r="R142" s="136">
        <f t="shared" si="22"/>
        <v>1.47E-3</v>
      </c>
      <c r="S142" s="136">
        <v>0</v>
      </c>
      <c r="T142" s="137">
        <f t="shared" si="23"/>
        <v>0</v>
      </c>
      <c r="AR142" s="138" t="s">
        <v>172</v>
      </c>
      <c r="AT142" s="138" t="s">
        <v>144</v>
      </c>
      <c r="AU142" s="138" t="s">
        <v>82</v>
      </c>
      <c r="AY142" s="17" t="s">
        <v>141</v>
      </c>
      <c r="BE142" s="139">
        <f t="shared" si="24"/>
        <v>0</v>
      </c>
      <c r="BF142" s="139">
        <f t="shared" si="25"/>
        <v>0</v>
      </c>
      <c r="BG142" s="139">
        <f t="shared" si="26"/>
        <v>0</v>
      </c>
      <c r="BH142" s="139">
        <f t="shared" si="27"/>
        <v>0</v>
      </c>
      <c r="BI142" s="139">
        <f t="shared" si="28"/>
        <v>0</v>
      </c>
      <c r="BJ142" s="17" t="s">
        <v>82</v>
      </c>
      <c r="BK142" s="139">
        <f t="shared" si="29"/>
        <v>0</v>
      </c>
      <c r="BL142" s="17" t="s">
        <v>172</v>
      </c>
      <c r="BM142" s="138" t="s">
        <v>775</v>
      </c>
    </row>
    <row r="143" spans="2:65" s="1" customFormat="1" ht="24.2" customHeight="1">
      <c r="B143" s="32"/>
      <c r="C143" s="126" t="s">
        <v>583</v>
      </c>
      <c r="D143" s="126" t="s">
        <v>144</v>
      </c>
      <c r="E143" s="127" t="s">
        <v>1066</v>
      </c>
      <c r="F143" s="128" t="s">
        <v>1067</v>
      </c>
      <c r="G143" s="129" t="s">
        <v>344</v>
      </c>
      <c r="H143" s="130">
        <v>1</v>
      </c>
      <c r="I143" s="131"/>
      <c r="J143" s="132">
        <f t="shared" si="20"/>
        <v>0</v>
      </c>
      <c r="K143" s="133"/>
      <c r="L143" s="32"/>
      <c r="M143" s="134" t="s">
        <v>19</v>
      </c>
      <c r="N143" s="135" t="s">
        <v>45</v>
      </c>
      <c r="P143" s="136">
        <f t="shared" si="21"/>
        <v>0</v>
      </c>
      <c r="Q143" s="136">
        <v>7.5000000000000002E-4</v>
      </c>
      <c r="R143" s="136">
        <f t="shared" si="22"/>
        <v>7.5000000000000002E-4</v>
      </c>
      <c r="S143" s="136">
        <v>0</v>
      </c>
      <c r="T143" s="137">
        <f t="shared" si="23"/>
        <v>0</v>
      </c>
      <c r="AR143" s="138" t="s">
        <v>172</v>
      </c>
      <c r="AT143" s="138" t="s">
        <v>144</v>
      </c>
      <c r="AU143" s="138" t="s">
        <v>82</v>
      </c>
      <c r="AY143" s="17" t="s">
        <v>141</v>
      </c>
      <c r="BE143" s="139">
        <f t="shared" si="24"/>
        <v>0</v>
      </c>
      <c r="BF143" s="139">
        <f t="shared" si="25"/>
        <v>0</v>
      </c>
      <c r="BG143" s="139">
        <f t="shared" si="26"/>
        <v>0</v>
      </c>
      <c r="BH143" s="139">
        <f t="shared" si="27"/>
        <v>0</v>
      </c>
      <c r="BI143" s="139">
        <f t="shared" si="28"/>
        <v>0</v>
      </c>
      <c r="BJ143" s="17" t="s">
        <v>82</v>
      </c>
      <c r="BK143" s="139">
        <f t="shared" si="29"/>
        <v>0</v>
      </c>
      <c r="BL143" s="17" t="s">
        <v>172</v>
      </c>
      <c r="BM143" s="138" t="s">
        <v>783</v>
      </c>
    </row>
    <row r="144" spans="2:65" s="1" customFormat="1" ht="24.2" customHeight="1">
      <c r="B144" s="32"/>
      <c r="C144" s="126" t="s">
        <v>587</v>
      </c>
      <c r="D144" s="126" t="s">
        <v>144</v>
      </c>
      <c r="E144" s="127" t="s">
        <v>1068</v>
      </c>
      <c r="F144" s="128" t="s">
        <v>1069</v>
      </c>
      <c r="G144" s="129" t="s">
        <v>261</v>
      </c>
      <c r="H144" s="130">
        <v>5.0999999999999997E-2</v>
      </c>
      <c r="I144" s="131"/>
      <c r="J144" s="132">
        <f t="shared" si="20"/>
        <v>0</v>
      </c>
      <c r="K144" s="133"/>
      <c r="L144" s="32"/>
      <c r="M144" s="134" t="s">
        <v>19</v>
      </c>
      <c r="N144" s="135" t="s">
        <v>45</v>
      </c>
      <c r="P144" s="136">
        <f t="shared" si="21"/>
        <v>0</v>
      </c>
      <c r="Q144" s="136">
        <v>0</v>
      </c>
      <c r="R144" s="136">
        <f t="shared" si="22"/>
        <v>0</v>
      </c>
      <c r="S144" s="136">
        <v>0</v>
      </c>
      <c r="T144" s="137">
        <f t="shared" si="23"/>
        <v>0</v>
      </c>
      <c r="AR144" s="138" t="s">
        <v>172</v>
      </c>
      <c r="AT144" s="138" t="s">
        <v>144</v>
      </c>
      <c r="AU144" s="138" t="s">
        <v>82</v>
      </c>
      <c r="AY144" s="17" t="s">
        <v>141</v>
      </c>
      <c r="BE144" s="139">
        <f t="shared" si="24"/>
        <v>0</v>
      </c>
      <c r="BF144" s="139">
        <f t="shared" si="25"/>
        <v>0</v>
      </c>
      <c r="BG144" s="139">
        <f t="shared" si="26"/>
        <v>0</v>
      </c>
      <c r="BH144" s="139">
        <f t="shared" si="27"/>
        <v>0</v>
      </c>
      <c r="BI144" s="139">
        <f t="shared" si="28"/>
        <v>0</v>
      </c>
      <c r="BJ144" s="17" t="s">
        <v>82</v>
      </c>
      <c r="BK144" s="139">
        <f t="shared" si="29"/>
        <v>0</v>
      </c>
      <c r="BL144" s="17" t="s">
        <v>172</v>
      </c>
      <c r="BM144" s="138" t="s">
        <v>1070</v>
      </c>
    </row>
    <row r="145" spans="2:65" s="1" customFormat="1" ht="24.2" customHeight="1">
      <c r="B145" s="32"/>
      <c r="C145" s="126" t="s">
        <v>591</v>
      </c>
      <c r="D145" s="126" t="s">
        <v>144</v>
      </c>
      <c r="E145" s="127" t="s">
        <v>1071</v>
      </c>
      <c r="F145" s="128" t="s">
        <v>1072</v>
      </c>
      <c r="G145" s="129" t="s">
        <v>261</v>
      </c>
      <c r="H145" s="130">
        <v>5.0999999999999997E-2</v>
      </c>
      <c r="I145" s="131"/>
      <c r="J145" s="132">
        <f t="shared" si="20"/>
        <v>0</v>
      </c>
      <c r="K145" s="133"/>
      <c r="L145" s="32"/>
      <c r="M145" s="134" t="s">
        <v>19</v>
      </c>
      <c r="N145" s="135" t="s">
        <v>45</v>
      </c>
      <c r="P145" s="136">
        <f t="shared" si="21"/>
        <v>0</v>
      </c>
      <c r="Q145" s="136">
        <v>0</v>
      </c>
      <c r="R145" s="136">
        <f t="shared" si="22"/>
        <v>0</v>
      </c>
      <c r="S145" s="136">
        <v>0</v>
      </c>
      <c r="T145" s="137">
        <f t="shared" si="23"/>
        <v>0</v>
      </c>
      <c r="AR145" s="138" t="s">
        <v>172</v>
      </c>
      <c r="AT145" s="138" t="s">
        <v>144</v>
      </c>
      <c r="AU145" s="138" t="s">
        <v>82</v>
      </c>
      <c r="AY145" s="17" t="s">
        <v>141</v>
      </c>
      <c r="BE145" s="139">
        <f t="shared" si="24"/>
        <v>0</v>
      </c>
      <c r="BF145" s="139">
        <f t="shared" si="25"/>
        <v>0</v>
      </c>
      <c r="BG145" s="139">
        <f t="shared" si="26"/>
        <v>0</v>
      </c>
      <c r="BH145" s="139">
        <f t="shared" si="27"/>
        <v>0</v>
      </c>
      <c r="BI145" s="139">
        <f t="shared" si="28"/>
        <v>0</v>
      </c>
      <c r="BJ145" s="17" t="s">
        <v>82</v>
      </c>
      <c r="BK145" s="139">
        <f t="shared" si="29"/>
        <v>0</v>
      </c>
      <c r="BL145" s="17" t="s">
        <v>172</v>
      </c>
      <c r="BM145" s="138" t="s">
        <v>1073</v>
      </c>
    </row>
    <row r="146" spans="2:65" s="10" customFormat="1" ht="22.9" customHeight="1">
      <c r="B146" s="116"/>
      <c r="D146" s="117" t="s">
        <v>72</v>
      </c>
      <c r="E146" s="150" t="s">
        <v>1074</v>
      </c>
      <c r="F146" s="150" t="s">
        <v>1075</v>
      </c>
      <c r="I146" s="119"/>
      <c r="J146" s="151">
        <f>BK146</f>
        <v>0</v>
      </c>
      <c r="L146" s="116"/>
      <c r="M146" s="121"/>
      <c r="P146" s="122">
        <f>SUM(P147:P164)</f>
        <v>0</v>
      </c>
      <c r="R146" s="122">
        <f>SUM(R147:R164)</f>
        <v>0.88854000000000011</v>
      </c>
      <c r="T146" s="123">
        <f>SUM(T147:T164)</f>
        <v>0</v>
      </c>
      <c r="AR146" s="117" t="s">
        <v>82</v>
      </c>
      <c r="AT146" s="124" t="s">
        <v>72</v>
      </c>
      <c r="AU146" s="124" t="s">
        <v>78</v>
      </c>
      <c r="AY146" s="117" t="s">
        <v>141</v>
      </c>
      <c r="BK146" s="125">
        <f>SUM(BK147:BK164)</f>
        <v>0</v>
      </c>
    </row>
    <row r="147" spans="2:65" s="1" customFormat="1" ht="37.9" customHeight="1">
      <c r="B147" s="32"/>
      <c r="C147" s="126" t="s">
        <v>595</v>
      </c>
      <c r="D147" s="126" t="s">
        <v>144</v>
      </c>
      <c r="E147" s="127" t="s">
        <v>1076</v>
      </c>
      <c r="F147" s="128" t="s">
        <v>1077</v>
      </c>
      <c r="G147" s="129" t="s">
        <v>344</v>
      </c>
      <c r="H147" s="130">
        <v>1</v>
      </c>
      <c r="I147" s="131"/>
      <c r="J147" s="132">
        <f t="shared" ref="J147:J164" si="30">ROUND(I147*H147,2)</f>
        <v>0</v>
      </c>
      <c r="K147" s="133"/>
      <c r="L147" s="32"/>
      <c r="M147" s="134" t="s">
        <v>19</v>
      </c>
      <c r="N147" s="135" t="s">
        <v>45</v>
      </c>
      <c r="P147" s="136">
        <f t="shared" ref="P147:P164" si="31">O147*H147</f>
        <v>0</v>
      </c>
      <c r="Q147" s="136">
        <v>1.2460000000000001E-2</v>
      </c>
      <c r="R147" s="136">
        <f t="shared" ref="R147:R164" si="32">Q147*H147</f>
        <v>1.2460000000000001E-2</v>
      </c>
      <c r="S147" s="136">
        <v>0</v>
      </c>
      <c r="T147" s="137">
        <f t="shared" ref="T147:T164" si="33">S147*H147</f>
        <v>0</v>
      </c>
      <c r="AR147" s="138" t="s">
        <v>172</v>
      </c>
      <c r="AT147" s="138" t="s">
        <v>144</v>
      </c>
      <c r="AU147" s="138" t="s">
        <v>82</v>
      </c>
      <c r="AY147" s="17" t="s">
        <v>141</v>
      </c>
      <c r="BE147" s="139">
        <f t="shared" ref="BE147:BE164" si="34">IF(N147="základní",J147,0)</f>
        <v>0</v>
      </c>
      <c r="BF147" s="139">
        <f t="shared" ref="BF147:BF164" si="35">IF(N147="snížená",J147,0)</f>
        <v>0</v>
      </c>
      <c r="BG147" s="139">
        <f t="shared" ref="BG147:BG164" si="36">IF(N147="zákl. přenesená",J147,0)</f>
        <v>0</v>
      </c>
      <c r="BH147" s="139">
        <f t="shared" ref="BH147:BH164" si="37">IF(N147="sníž. přenesená",J147,0)</f>
        <v>0</v>
      </c>
      <c r="BI147" s="139">
        <f t="shared" ref="BI147:BI164" si="38">IF(N147="nulová",J147,0)</f>
        <v>0</v>
      </c>
      <c r="BJ147" s="17" t="s">
        <v>82</v>
      </c>
      <c r="BK147" s="139">
        <f t="shared" ref="BK147:BK164" si="39">ROUND(I147*H147,2)</f>
        <v>0</v>
      </c>
      <c r="BL147" s="17" t="s">
        <v>172</v>
      </c>
      <c r="BM147" s="138" t="s">
        <v>1078</v>
      </c>
    </row>
    <row r="148" spans="2:65" s="1" customFormat="1" ht="37.9" customHeight="1">
      <c r="B148" s="32"/>
      <c r="C148" s="126" t="s">
        <v>599</v>
      </c>
      <c r="D148" s="126" t="s">
        <v>144</v>
      </c>
      <c r="E148" s="127" t="s">
        <v>1079</v>
      </c>
      <c r="F148" s="128" t="s">
        <v>1080</v>
      </c>
      <c r="G148" s="129" t="s">
        <v>344</v>
      </c>
      <c r="H148" s="130">
        <v>1</v>
      </c>
      <c r="I148" s="131"/>
      <c r="J148" s="132">
        <f t="shared" si="30"/>
        <v>0</v>
      </c>
      <c r="K148" s="133"/>
      <c r="L148" s="32"/>
      <c r="M148" s="134" t="s">
        <v>19</v>
      </c>
      <c r="N148" s="135" t="s">
        <v>45</v>
      </c>
      <c r="P148" s="136">
        <f t="shared" si="31"/>
        <v>0</v>
      </c>
      <c r="Q148" s="136">
        <v>1.4500000000000001E-2</v>
      </c>
      <c r="R148" s="136">
        <f t="shared" si="32"/>
        <v>1.4500000000000001E-2</v>
      </c>
      <c r="S148" s="136">
        <v>0</v>
      </c>
      <c r="T148" s="137">
        <f t="shared" si="33"/>
        <v>0</v>
      </c>
      <c r="AR148" s="138" t="s">
        <v>172</v>
      </c>
      <c r="AT148" s="138" t="s">
        <v>144</v>
      </c>
      <c r="AU148" s="138" t="s">
        <v>82</v>
      </c>
      <c r="AY148" s="17" t="s">
        <v>141</v>
      </c>
      <c r="BE148" s="139">
        <f t="shared" si="34"/>
        <v>0</v>
      </c>
      <c r="BF148" s="139">
        <f t="shared" si="35"/>
        <v>0</v>
      </c>
      <c r="BG148" s="139">
        <f t="shared" si="36"/>
        <v>0</v>
      </c>
      <c r="BH148" s="139">
        <f t="shared" si="37"/>
        <v>0</v>
      </c>
      <c r="BI148" s="139">
        <f t="shared" si="38"/>
        <v>0</v>
      </c>
      <c r="BJ148" s="17" t="s">
        <v>82</v>
      </c>
      <c r="BK148" s="139">
        <f t="shared" si="39"/>
        <v>0</v>
      </c>
      <c r="BL148" s="17" t="s">
        <v>172</v>
      </c>
      <c r="BM148" s="138" t="s">
        <v>1081</v>
      </c>
    </row>
    <row r="149" spans="2:65" s="1" customFormat="1" ht="37.9" customHeight="1">
      <c r="B149" s="32"/>
      <c r="C149" s="126" t="s">
        <v>603</v>
      </c>
      <c r="D149" s="126" t="s">
        <v>144</v>
      </c>
      <c r="E149" s="127" t="s">
        <v>1082</v>
      </c>
      <c r="F149" s="128" t="s">
        <v>1083</v>
      </c>
      <c r="G149" s="129" t="s">
        <v>344</v>
      </c>
      <c r="H149" s="130">
        <v>1</v>
      </c>
      <c r="I149" s="131"/>
      <c r="J149" s="132">
        <f t="shared" si="30"/>
        <v>0</v>
      </c>
      <c r="K149" s="133"/>
      <c r="L149" s="32"/>
      <c r="M149" s="134" t="s">
        <v>19</v>
      </c>
      <c r="N149" s="135" t="s">
        <v>45</v>
      </c>
      <c r="P149" s="136">
        <f t="shared" si="31"/>
        <v>0</v>
      </c>
      <c r="Q149" s="136">
        <v>1.2460000000000001E-2</v>
      </c>
      <c r="R149" s="136">
        <f t="shared" si="32"/>
        <v>1.2460000000000001E-2</v>
      </c>
      <c r="S149" s="136">
        <v>0</v>
      </c>
      <c r="T149" s="137">
        <f t="shared" si="33"/>
        <v>0</v>
      </c>
      <c r="AR149" s="138" t="s">
        <v>172</v>
      </c>
      <c r="AT149" s="138" t="s">
        <v>144</v>
      </c>
      <c r="AU149" s="138" t="s">
        <v>82</v>
      </c>
      <c r="AY149" s="17" t="s">
        <v>141</v>
      </c>
      <c r="BE149" s="139">
        <f t="shared" si="34"/>
        <v>0</v>
      </c>
      <c r="BF149" s="139">
        <f t="shared" si="35"/>
        <v>0</v>
      </c>
      <c r="BG149" s="139">
        <f t="shared" si="36"/>
        <v>0</v>
      </c>
      <c r="BH149" s="139">
        <f t="shared" si="37"/>
        <v>0</v>
      </c>
      <c r="BI149" s="139">
        <f t="shared" si="38"/>
        <v>0</v>
      </c>
      <c r="BJ149" s="17" t="s">
        <v>82</v>
      </c>
      <c r="BK149" s="139">
        <f t="shared" si="39"/>
        <v>0</v>
      </c>
      <c r="BL149" s="17" t="s">
        <v>172</v>
      </c>
      <c r="BM149" s="138" t="s">
        <v>1084</v>
      </c>
    </row>
    <row r="150" spans="2:65" s="1" customFormat="1" ht="37.9" customHeight="1">
      <c r="B150" s="32"/>
      <c r="C150" s="126" t="s">
        <v>607</v>
      </c>
      <c r="D150" s="126" t="s">
        <v>144</v>
      </c>
      <c r="E150" s="127" t="s">
        <v>1085</v>
      </c>
      <c r="F150" s="128" t="s">
        <v>1086</v>
      </c>
      <c r="G150" s="129" t="s">
        <v>344</v>
      </c>
      <c r="H150" s="130">
        <v>3</v>
      </c>
      <c r="I150" s="131"/>
      <c r="J150" s="132">
        <f t="shared" si="30"/>
        <v>0</v>
      </c>
      <c r="K150" s="133"/>
      <c r="L150" s="32"/>
      <c r="M150" s="134" t="s">
        <v>19</v>
      </c>
      <c r="N150" s="135" t="s">
        <v>45</v>
      </c>
      <c r="P150" s="136">
        <f t="shared" si="31"/>
        <v>0</v>
      </c>
      <c r="Q150" s="136">
        <v>2.3709999999999998E-2</v>
      </c>
      <c r="R150" s="136">
        <f t="shared" si="32"/>
        <v>7.1129999999999999E-2</v>
      </c>
      <c r="S150" s="136">
        <v>0</v>
      </c>
      <c r="T150" s="137">
        <f t="shared" si="33"/>
        <v>0</v>
      </c>
      <c r="AR150" s="138" t="s">
        <v>172</v>
      </c>
      <c r="AT150" s="138" t="s">
        <v>144</v>
      </c>
      <c r="AU150" s="138" t="s">
        <v>82</v>
      </c>
      <c r="AY150" s="17" t="s">
        <v>141</v>
      </c>
      <c r="BE150" s="139">
        <f t="shared" si="34"/>
        <v>0</v>
      </c>
      <c r="BF150" s="139">
        <f t="shared" si="35"/>
        <v>0</v>
      </c>
      <c r="BG150" s="139">
        <f t="shared" si="36"/>
        <v>0</v>
      </c>
      <c r="BH150" s="139">
        <f t="shared" si="37"/>
        <v>0</v>
      </c>
      <c r="BI150" s="139">
        <f t="shared" si="38"/>
        <v>0</v>
      </c>
      <c r="BJ150" s="17" t="s">
        <v>82</v>
      </c>
      <c r="BK150" s="139">
        <f t="shared" si="39"/>
        <v>0</v>
      </c>
      <c r="BL150" s="17" t="s">
        <v>172</v>
      </c>
      <c r="BM150" s="138" t="s">
        <v>1087</v>
      </c>
    </row>
    <row r="151" spans="2:65" s="1" customFormat="1" ht="37.9" customHeight="1">
      <c r="B151" s="32"/>
      <c r="C151" s="126" t="s">
        <v>611</v>
      </c>
      <c r="D151" s="126" t="s">
        <v>144</v>
      </c>
      <c r="E151" s="127" t="s">
        <v>1088</v>
      </c>
      <c r="F151" s="128" t="s">
        <v>1089</v>
      </c>
      <c r="G151" s="129" t="s">
        <v>344</v>
      </c>
      <c r="H151" s="130">
        <v>1</v>
      </c>
      <c r="I151" s="131"/>
      <c r="J151" s="132">
        <f t="shared" si="30"/>
        <v>0</v>
      </c>
      <c r="K151" s="133"/>
      <c r="L151" s="32"/>
      <c r="M151" s="134" t="s">
        <v>19</v>
      </c>
      <c r="N151" s="135" t="s">
        <v>45</v>
      </c>
      <c r="P151" s="136">
        <f t="shared" si="31"/>
        <v>0</v>
      </c>
      <c r="Q151" s="136">
        <v>2.6100000000000002E-2</v>
      </c>
      <c r="R151" s="136">
        <f t="shared" si="32"/>
        <v>2.6100000000000002E-2</v>
      </c>
      <c r="S151" s="136">
        <v>0</v>
      </c>
      <c r="T151" s="137">
        <f t="shared" si="33"/>
        <v>0</v>
      </c>
      <c r="AR151" s="138" t="s">
        <v>172</v>
      </c>
      <c r="AT151" s="138" t="s">
        <v>144</v>
      </c>
      <c r="AU151" s="138" t="s">
        <v>82</v>
      </c>
      <c r="AY151" s="17" t="s">
        <v>141</v>
      </c>
      <c r="BE151" s="139">
        <f t="shared" si="34"/>
        <v>0</v>
      </c>
      <c r="BF151" s="139">
        <f t="shared" si="35"/>
        <v>0</v>
      </c>
      <c r="BG151" s="139">
        <f t="shared" si="36"/>
        <v>0</v>
      </c>
      <c r="BH151" s="139">
        <f t="shared" si="37"/>
        <v>0</v>
      </c>
      <c r="BI151" s="139">
        <f t="shared" si="38"/>
        <v>0</v>
      </c>
      <c r="BJ151" s="17" t="s">
        <v>82</v>
      </c>
      <c r="BK151" s="139">
        <f t="shared" si="39"/>
        <v>0</v>
      </c>
      <c r="BL151" s="17" t="s">
        <v>172</v>
      </c>
      <c r="BM151" s="138" t="s">
        <v>1090</v>
      </c>
    </row>
    <row r="152" spans="2:65" s="1" customFormat="1" ht="37.9" customHeight="1">
      <c r="B152" s="32"/>
      <c r="C152" s="126" t="s">
        <v>615</v>
      </c>
      <c r="D152" s="126" t="s">
        <v>144</v>
      </c>
      <c r="E152" s="127" t="s">
        <v>1091</v>
      </c>
      <c r="F152" s="128" t="s">
        <v>1092</v>
      </c>
      <c r="G152" s="129" t="s">
        <v>344</v>
      </c>
      <c r="H152" s="130">
        <v>7</v>
      </c>
      <c r="I152" s="131"/>
      <c r="J152" s="132">
        <f t="shared" si="30"/>
        <v>0</v>
      </c>
      <c r="K152" s="133"/>
      <c r="L152" s="32"/>
      <c r="M152" s="134" t="s">
        <v>19</v>
      </c>
      <c r="N152" s="135" t="s">
        <v>45</v>
      </c>
      <c r="P152" s="136">
        <f t="shared" si="31"/>
        <v>0</v>
      </c>
      <c r="Q152" s="136">
        <v>2.5159999999999998E-2</v>
      </c>
      <c r="R152" s="136">
        <f t="shared" si="32"/>
        <v>0.17612</v>
      </c>
      <c r="S152" s="136">
        <v>0</v>
      </c>
      <c r="T152" s="137">
        <f t="shared" si="33"/>
        <v>0</v>
      </c>
      <c r="AR152" s="138" t="s">
        <v>172</v>
      </c>
      <c r="AT152" s="138" t="s">
        <v>144</v>
      </c>
      <c r="AU152" s="138" t="s">
        <v>82</v>
      </c>
      <c r="AY152" s="17" t="s">
        <v>141</v>
      </c>
      <c r="BE152" s="139">
        <f t="shared" si="34"/>
        <v>0</v>
      </c>
      <c r="BF152" s="139">
        <f t="shared" si="35"/>
        <v>0</v>
      </c>
      <c r="BG152" s="139">
        <f t="shared" si="36"/>
        <v>0</v>
      </c>
      <c r="BH152" s="139">
        <f t="shared" si="37"/>
        <v>0</v>
      </c>
      <c r="BI152" s="139">
        <f t="shared" si="38"/>
        <v>0</v>
      </c>
      <c r="BJ152" s="17" t="s">
        <v>82</v>
      </c>
      <c r="BK152" s="139">
        <f t="shared" si="39"/>
        <v>0</v>
      </c>
      <c r="BL152" s="17" t="s">
        <v>172</v>
      </c>
      <c r="BM152" s="138" t="s">
        <v>1093</v>
      </c>
    </row>
    <row r="153" spans="2:65" s="1" customFormat="1" ht="37.9" customHeight="1">
      <c r="B153" s="32"/>
      <c r="C153" s="126" t="s">
        <v>619</v>
      </c>
      <c r="D153" s="126" t="s">
        <v>144</v>
      </c>
      <c r="E153" s="127" t="s">
        <v>1094</v>
      </c>
      <c r="F153" s="128" t="s">
        <v>1095</v>
      </c>
      <c r="G153" s="129" t="s">
        <v>344</v>
      </c>
      <c r="H153" s="130">
        <v>7</v>
      </c>
      <c r="I153" s="131"/>
      <c r="J153" s="132">
        <f t="shared" si="30"/>
        <v>0</v>
      </c>
      <c r="K153" s="133"/>
      <c r="L153" s="32"/>
      <c r="M153" s="134" t="s">
        <v>19</v>
      </c>
      <c r="N153" s="135" t="s">
        <v>45</v>
      </c>
      <c r="P153" s="136">
        <f t="shared" si="31"/>
        <v>0</v>
      </c>
      <c r="Q153" s="136">
        <v>2.8029999999999999E-2</v>
      </c>
      <c r="R153" s="136">
        <f t="shared" si="32"/>
        <v>0.19621</v>
      </c>
      <c r="S153" s="136">
        <v>0</v>
      </c>
      <c r="T153" s="137">
        <f t="shared" si="33"/>
        <v>0</v>
      </c>
      <c r="AR153" s="138" t="s">
        <v>172</v>
      </c>
      <c r="AT153" s="138" t="s">
        <v>144</v>
      </c>
      <c r="AU153" s="138" t="s">
        <v>82</v>
      </c>
      <c r="AY153" s="17" t="s">
        <v>141</v>
      </c>
      <c r="BE153" s="139">
        <f t="shared" si="34"/>
        <v>0</v>
      </c>
      <c r="BF153" s="139">
        <f t="shared" si="35"/>
        <v>0</v>
      </c>
      <c r="BG153" s="139">
        <f t="shared" si="36"/>
        <v>0</v>
      </c>
      <c r="BH153" s="139">
        <f t="shared" si="37"/>
        <v>0</v>
      </c>
      <c r="BI153" s="139">
        <f t="shared" si="38"/>
        <v>0</v>
      </c>
      <c r="BJ153" s="17" t="s">
        <v>82</v>
      </c>
      <c r="BK153" s="139">
        <f t="shared" si="39"/>
        <v>0</v>
      </c>
      <c r="BL153" s="17" t="s">
        <v>172</v>
      </c>
      <c r="BM153" s="138" t="s">
        <v>1096</v>
      </c>
    </row>
    <row r="154" spans="2:65" s="1" customFormat="1" ht="37.9" customHeight="1">
      <c r="B154" s="32"/>
      <c r="C154" s="126" t="s">
        <v>623</v>
      </c>
      <c r="D154" s="126" t="s">
        <v>144</v>
      </c>
      <c r="E154" s="127" t="s">
        <v>1097</v>
      </c>
      <c r="F154" s="128" t="s">
        <v>1098</v>
      </c>
      <c r="G154" s="129" t="s">
        <v>344</v>
      </c>
      <c r="H154" s="130">
        <v>1</v>
      </c>
      <c r="I154" s="131"/>
      <c r="J154" s="132">
        <f t="shared" si="30"/>
        <v>0</v>
      </c>
      <c r="K154" s="133"/>
      <c r="L154" s="32"/>
      <c r="M154" s="134" t="s">
        <v>19</v>
      </c>
      <c r="N154" s="135" t="s">
        <v>45</v>
      </c>
      <c r="P154" s="136">
        <f t="shared" si="31"/>
        <v>0</v>
      </c>
      <c r="Q154" s="136">
        <v>3.09E-2</v>
      </c>
      <c r="R154" s="136">
        <f t="shared" si="32"/>
        <v>3.09E-2</v>
      </c>
      <c r="S154" s="136">
        <v>0</v>
      </c>
      <c r="T154" s="137">
        <f t="shared" si="33"/>
        <v>0</v>
      </c>
      <c r="AR154" s="138" t="s">
        <v>172</v>
      </c>
      <c r="AT154" s="138" t="s">
        <v>144</v>
      </c>
      <c r="AU154" s="138" t="s">
        <v>82</v>
      </c>
      <c r="AY154" s="17" t="s">
        <v>141</v>
      </c>
      <c r="BE154" s="139">
        <f t="shared" si="34"/>
        <v>0</v>
      </c>
      <c r="BF154" s="139">
        <f t="shared" si="35"/>
        <v>0</v>
      </c>
      <c r="BG154" s="139">
        <f t="shared" si="36"/>
        <v>0</v>
      </c>
      <c r="BH154" s="139">
        <f t="shared" si="37"/>
        <v>0</v>
      </c>
      <c r="BI154" s="139">
        <f t="shared" si="38"/>
        <v>0</v>
      </c>
      <c r="BJ154" s="17" t="s">
        <v>82</v>
      </c>
      <c r="BK154" s="139">
        <f t="shared" si="39"/>
        <v>0</v>
      </c>
      <c r="BL154" s="17" t="s">
        <v>172</v>
      </c>
      <c r="BM154" s="138" t="s">
        <v>1099</v>
      </c>
    </row>
    <row r="155" spans="2:65" s="1" customFormat="1" ht="37.9" customHeight="1">
      <c r="B155" s="32"/>
      <c r="C155" s="126" t="s">
        <v>627</v>
      </c>
      <c r="D155" s="126" t="s">
        <v>144</v>
      </c>
      <c r="E155" s="127" t="s">
        <v>1100</v>
      </c>
      <c r="F155" s="128" t="s">
        <v>1101</v>
      </c>
      <c r="G155" s="129" t="s">
        <v>344</v>
      </c>
      <c r="H155" s="130">
        <v>4</v>
      </c>
      <c r="I155" s="131"/>
      <c r="J155" s="132">
        <f t="shared" si="30"/>
        <v>0</v>
      </c>
      <c r="K155" s="133"/>
      <c r="L155" s="32"/>
      <c r="M155" s="134" t="s">
        <v>19</v>
      </c>
      <c r="N155" s="135" t="s">
        <v>45</v>
      </c>
      <c r="P155" s="136">
        <f t="shared" si="31"/>
        <v>0</v>
      </c>
      <c r="Q155" s="136">
        <v>2.828E-2</v>
      </c>
      <c r="R155" s="136">
        <f t="shared" si="32"/>
        <v>0.11312</v>
      </c>
      <c r="S155" s="136">
        <v>0</v>
      </c>
      <c r="T155" s="137">
        <f t="shared" si="33"/>
        <v>0</v>
      </c>
      <c r="AR155" s="138" t="s">
        <v>172</v>
      </c>
      <c r="AT155" s="138" t="s">
        <v>144</v>
      </c>
      <c r="AU155" s="138" t="s">
        <v>82</v>
      </c>
      <c r="AY155" s="17" t="s">
        <v>141</v>
      </c>
      <c r="BE155" s="139">
        <f t="shared" si="34"/>
        <v>0</v>
      </c>
      <c r="BF155" s="139">
        <f t="shared" si="35"/>
        <v>0</v>
      </c>
      <c r="BG155" s="139">
        <f t="shared" si="36"/>
        <v>0</v>
      </c>
      <c r="BH155" s="139">
        <f t="shared" si="37"/>
        <v>0</v>
      </c>
      <c r="BI155" s="139">
        <f t="shared" si="38"/>
        <v>0</v>
      </c>
      <c r="BJ155" s="17" t="s">
        <v>82</v>
      </c>
      <c r="BK155" s="139">
        <f t="shared" si="39"/>
        <v>0</v>
      </c>
      <c r="BL155" s="17" t="s">
        <v>172</v>
      </c>
      <c r="BM155" s="138" t="s">
        <v>1102</v>
      </c>
    </row>
    <row r="156" spans="2:65" s="1" customFormat="1" ht="37.9" customHeight="1">
      <c r="B156" s="32"/>
      <c r="C156" s="126" t="s">
        <v>631</v>
      </c>
      <c r="D156" s="126" t="s">
        <v>144</v>
      </c>
      <c r="E156" s="127" t="s">
        <v>1103</v>
      </c>
      <c r="F156" s="128" t="s">
        <v>1104</v>
      </c>
      <c r="G156" s="129" t="s">
        <v>344</v>
      </c>
      <c r="H156" s="130">
        <v>1</v>
      </c>
      <c r="I156" s="131"/>
      <c r="J156" s="132">
        <f t="shared" si="30"/>
        <v>0</v>
      </c>
      <c r="K156" s="133"/>
      <c r="L156" s="32"/>
      <c r="M156" s="134" t="s">
        <v>19</v>
      </c>
      <c r="N156" s="135" t="s">
        <v>45</v>
      </c>
      <c r="P156" s="136">
        <f t="shared" si="31"/>
        <v>0</v>
      </c>
      <c r="Q156" s="136">
        <v>3.1539999999999999E-2</v>
      </c>
      <c r="R156" s="136">
        <f t="shared" si="32"/>
        <v>3.1539999999999999E-2</v>
      </c>
      <c r="S156" s="136">
        <v>0</v>
      </c>
      <c r="T156" s="137">
        <f t="shared" si="33"/>
        <v>0</v>
      </c>
      <c r="AR156" s="138" t="s">
        <v>172</v>
      </c>
      <c r="AT156" s="138" t="s">
        <v>144</v>
      </c>
      <c r="AU156" s="138" t="s">
        <v>82</v>
      </c>
      <c r="AY156" s="17" t="s">
        <v>141</v>
      </c>
      <c r="BE156" s="139">
        <f t="shared" si="34"/>
        <v>0</v>
      </c>
      <c r="BF156" s="139">
        <f t="shared" si="35"/>
        <v>0</v>
      </c>
      <c r="BG156" s="139">
        <f t="shared" si="36"/>
        <v>0</v>
      </c>
      <c r="BH156" s="139">
        <f t="shared" si="37"/>
        <v>0</v>
      </c>
      <c r="BI156" s="139">
        <f t="shared" si="38"/>
        <v>0</v>
      </c>
      <c r="BJ156" s="17" t="s">
        <v>82</v>
      </c>
      <c r="BK156" s="139">
        <f t="shared" si="39"/>
        <v>0</v>
      </c>
      <c r="BL156" s="17" t="s">
        <v>172</v>
      </c>
      <c r="BM156" s="138" t="s">
        <v>1105</v>
      </c>
    </row>
    <row r="157" spans="2:65" s="1" customFormat="1" ht="49.15" customHeight="1">
      <c r="B157" s="32"/>
      <c r="C157" s="126" t="s">
        <v>635</v>
      </c>
      <c r="D157" s="126" t="s">
        <v>144</v>
      </c>
      <c r="E157" s="127" t="s">
        <v>1106</v>
      </c>
      <c r="F157" s="128" t="s">
        <v>1107</v>
      </c>
      <c r="G157" s="129" t="s">
        <v>1044</v>
      </c>
      <c r="H157" s="130">
        <v>3</v>
      </c>
      <c r="I157" s="131"/>
      <c r="J157" s="132">
        <f t="shared" si="30"/>
        <v>0</v>
      </c>
      <c r="K157" s="133"/>
      <c r="L157" s="32"/>
      <c r="M157" s="134" t="s">
        <v>19</v>
      </c>
      <c r="N157" s="135" t="s">
        <v>45</v>
      </c>
      <c r="P157" s="136">
        <f t="shared" si="31"/>
        <v>0</v>
      </c>
      <c r="Q157" s="136">
        <v>5.2999999999999999E-2</v>
      </c>
      <c r="R157" s="136">
        <f t="shared" si="32"/>
        <v>0.159</v>
      </c>
      <c r="S157" s="136">
        <v>0</v>
      </c>
      <c r="T157" s="137">
        <f t="shared" si="33"/>
        <v>0</v>
      </c>
      <c r="AR157" s="138" t="s">
        <v>172</v>
      </c>
      <c r="AT157" s="138" t="s">
        <v>144</v>
      </c>
      <c r="AU157" s="138" t="s">
        <v>82</v>
      </c>
      <c r="AY157" s="17" t="s">
        <v>141</v>
      </c>
      <c r="BE157" s="139">
        <f t="shared" si="34"/>
        <v>0</v>
      </c>
      <c r="BF157" s="139">
        <f t="shared" si="35"/>
        <v>0</v>
      </c>
      <c r="BG157" s="139">
        <f t="shared" si="36"/>
        <v>0</v>
      </c>
      <c r="BH157" s="139">
        <f t="shared" si="37"/>
        <v>0</v>
      </c>
      <c r="BI157" s="139">
        <f t="shared" si="38"/>
        <v>0</v>
      </c>
      <c r="BJ157" s="17" t="s">
        <v>82</v>
      </c>
      <c r="BK157" s="139">
        <f t="shared" si="39"/>
        <v>0</v>
      </c>
      <c r="BL157" s="17" t="s">
        <v>172</v>
      </c>
      <c r="BM157" s="138" t="s">
        <v>1108</v>
      </c>
    </row>
    <row r="158" spans="2:65" s="1" customFormat="1" ht="44.25" customHeight="1">
      <c r="B158" s="32"/>
      <c r="C158" s="126" t="s">
        <v>639</v>
      </c>
      <c r="D158" s="126" t="s">
        <v>144</v>
      </c>
      <c r="E158" s="127" t="s">
        <v>1109</v>
      </c>
      <c r="F158" s="128" t="s">
        <v>1110</v>
      </c>
      <c r="G158" s="129" t="s">
        <v>1044</v>
      </c>
      <c r="H158" s="130">
        <v>1</v>
      </c>
      <c r="I158" s="131"/>
      <c r="J158" s="132">
        <f t="shared" si="30"/>
        <v>0</v>
      </c>
      <c r="K158" s="133"/>
      <c r="L158" s="32"/>
      <c r="M158" s="134" t="s">
        <v>19</v>
      </c>
      <c r="N158" s="135" t="s">
        <v>45</v>
      </c>
      <c r="P158" s="136">
        <f t="shared" si="31"/>
        <v>0</v>
      </c>
      <c r="Q158" s="136">
        <v>1.7999999999999999E-2</v>
      </c>
      <c r="R158" s="136">
        <f t="shared" si="32"/>
        <v>1.7999999999999999E-2</v>
      </c>
      <c r="S158" s="136">
        <v>0</v>
      </c>
      <c r="T158" s="137">
        <f t="shared" si="33"/>
        <v>0</v>
      </c>
      <c r="AR158" s="138" t="s">
        <v>172</v>
      </c>
      <c r="AT158" s="138" t="s">
        <v>144</v>
      </c>
      <c r="AU158" s="138" t="s">
        <v>82</v>
      </c>
      <c r="AY158" s="17" t="s">
        <v>141</v>
      </c>
      <c r="BE158" s="139">
        <f t="shared" si="34"/>
        <v>0</v>
      </c>
      <c r="BF158" s="139">
        <f t="shared" si="35"/>
        <v>0</v>
      </c>
      <c r="BG158" s="139">
        <f t="shared" si="36"/>
        <v>0</v>
      </c>
      <c r="BH158" s="139">
        <f t="shared" si="37"/>
        <v>0</v>
      </c>
      <c r="BI158" s="139">
        <f t="shared" si="38"/>
        <v>0</v>
      </c>
      <c r="BJ158" s="17" t="s">
        <v>82</v>
      </c>
      <c r="BK158" s="139">
        <f t="shared" si="39"/>
        <v>0</v>
      </c>
      <c r="BL158" s="17" t="s">
        <v>172</v>
      </c>
      <c r="BM158" s="138" t="s">
        <v>1111</v>
      </c>
    </row>
    <row r="159" spans="2:65" s="1" customFormat="1" ht="44.25" customHeight="1">
      <c r="B159" s="32"/>
      <c r="C159" s="126" t="s">
        <v>643</v>
      </c>
      <c r="D159" s="126" t="s">
        <v>144</v>
      </c>
      <c r="E159" s="127" t="s">
        <v>1112</v>
      </c>
      <c r="F159" s="128" t="s">
        <v>1113</v>
      </c>
      <c r="G159" s="129" t="s">
        <v>1044</v>
      </c>
      <c r="H159" s="130">
        <v>1</v>
      </c>
      <c r="I159" s="131"/>
      <c r="J159" s="132">
        <f t="shared" si="30"/>
        <v>0</v>
      </c>
      <c r="K159" s="133"/>
      <c r="L159" s="32"/>
      <c r="M159" s="134" t="s">
        <v>19</v>
      </c>
      <c r="N159" s="135" t="s">
        <v>45</v>
      </c>
      <c r="P159" s="136">
        <f t="shared" si="31"/>
        <v>0</v>
      </c>
      <c r="Q159" s="136">
        <v>1.4999999999999999E-2</v>
      </c>
      <c r="R159" s="136">
        <f t="shared" si="32"/>
        <v>1.4999999999999999E-2</v>
      </c>
      <c r="S159" s="136">
        <v>0</v>
      </c>
      <c r="T159" s="137">
        <f t="shared" si="33"/>
        <v>0</v>
      </c>
      <c r="AR159" s="138" t="s">
        <v>172</v>
      </c>
      <c r="AT159" s="138" t="s">
        <v>144</v>
      </c>
      <c r="AU159" s="138" t="s">
        <v>82</v>
      </c>
      <c r="AY159" s="17" t="s">
        <v>141</v>
      </c>
      <c r="BE159" s="139">
        <f t="shared" si="34"/>
        <v>0</v>
      </c>
      <c r="BF159" s="139">
        <f t="shared" si="35"/>
        <v>0</v>
      </c>
      <c r="BG159" s="139">
        <f t="shared" si="36"/>
        <v>0</v>
      </c>
      <c r="BH159" s="139">
        <f t="shared" si="37"/>
        <v>0</v>
      </c>
      <c r="BI159" s="139">
        <f t="shared" si="38"/>
        <v>0</v>
      </c>
      <c r="BJ159" s="17" t="s">
        <v>82</v>
      </c>
      <c r="BK159" s="139">
        <f t="shared" si="39"/>
        <v>0</v>
      </c>
      <c r="BL159" s="17" t="s">
        <v>172</v>
      </c>
      <c r="BM159" s="138" t="s">
        <v>1114</v>
      </c>
    </row>
    <row r="160" spans="2:65" s="1" customFormat="1" ht="24.2" customHeight="1">
      <c r="B160" s="32"/>
      <c r="C160" s="126" t="s">
        <v>647</v>
      </c>
      <c r="D160" s="126" t="s">
        <v>144</v>
      </c>
      <c r="E160" s="127" t="s">
        <v>1115</v>
      </c>
      <c r="F160" s="128" t="s">
        <v>1116</v>
      </c>
      <c r="G160" s="129" t="s">
        <v>344</v>
      </c>
      <c r="H160" s="130">
        <v>5</v>
      </c>
      <c r="I160" s="131"/>
      <c r="J160" s="132">
        <f t="shared" si="30"/>
        <v>0</v>
      </c>
      <c r="K160" s="133"/>
      <c r="L160" s="32"/>
      <c r="M160" s="134" t="s">
        <v>19</v>
      </c>
      <c r="N160" s="135" t="s">
        <v>45</v>
      </c>
      <c r="P160" s="136">
        <f t="shared" si="31"/>
        <v>0</v>
      </c>
      <c r="Q160" s="136">
        <v>0</v>
      </c>
      <c r="R160" s="136">
        <f t="shared" si="32"/>
        <v>0</v>
      </c>
      <c r="S160" s="136">
        <v>0</v>
      </c>
      <c r="T160" s="137">
        <f t="shared" si="33"/>
        <v>0</v>
      </c>
      <c r="AR160" s="138" t="s">
        <v>172</v>
      </c>
      <c r="AT160" s="138" t="s">
        <v>144</v>
      </c>
      <c r="AU160" s="138" t="s">
        <v>82</v>
      </c>
      <c r="AY160" s="17" t="s">
        <v>141</v>
      </c>
      <c r="BE160" s="139">
        <f t="shared" si="34"/>
        <v>0</v>
      </c>
      <c r="BF160" s="139">
        <f t="shared" si="35"/>
        <v>0</v>
      </c>
      <c r="BG160" s="139">
        <f t="shared" si="36"/>
        <v>0</v>
      </c>
      <c r="BH160" s="139">
        <f t="shared" si="37"/>
        <v>0</v>
      </c>
      <c r="BI160" s="139">
        <f t="shared" si="38"/>
        <v>0</v>
      </c>
      <c r="BJ160" s="17" t="s">
        <v>82</v>
      </c>
      <c r="BK160" s="139">
        <f t="shared" si="39"/>
        <v>0</v>
      </c>
      <c r="BL160" s="17" t="s">
        <v>172</v>
      </c>
      <c r="BM160" s="138" t="s">
        <v>1117</v>
      </c>
    </row>
    <row r="161" spans="2:65" s="1" customFormat="1" ht="24.2" customHeight="1">
      <c r="B161" s="32"/>
      <c r="C161" s="126" t="s">
        <v>651</v>
      </c>
      <c r="D161" s="126" t="s">
        <v>144</v>
      </c>
      <c r="E161" s="127" t="s">
        <v>1118</v>
      </c>
      <c r="F161" s="128" t="s">
        <v>1119</v>
      </c>
      <c r="G161" s="129" t="s">
        <v>1044</v>
      </c>
      <c r="H161" s="130">
        <v>3</v>
      </c>
      <c r="I161" s="131"/>
      <c r="J161" s="132">
        <f t="shared" si="30"/>
        <v>0</v>
      </c>
      <c r="K161" s="133"/>
      <c r="L161" s="32"/>
      <c r="M161" s="134" t="s">
        <v>19</v>
      </c>
      <c r="N161" s="135" t="s">
        <v>45</v>
      </c>
      <c r="P161" s="136">
        <f t="shared" si="31"/>
        <v>0</v>
      </c>
      <c r="Q161" s="136">
        <v>3.0000000000000001E-3</v>
      </c>
      <c r="R161" s="136">
        <f t="shared" si="32"/>
        <v>9.0000000000000011E-3</v>
      </c>
      <c r="S161" s="136">
        <v>0</v>
      </c>
      <c r="T161" s="137">
        <f t="shared" si="33"/>
        <v>0</v>
      </c>
      <c r="AR161" s="138" t="s">
        <v>172</v>
      </c>
      <c r="AT161" s="138" t="s">
        <v>144</v>
      </c>
      <c r="AU161" s="138" t="s">
        <v>82</v>
      </c>
      <c r="AY161" s="17" t="s">
        <v>141</v>
      </c>
      <c r="BE161" s="139">
        <f t="shared" si="34"/>
        <v>0</v>
      </c>
      <c r="BF161" s="139">
        <f t="shared" si="35"/>
        <v>0</v>
      </c>
      <c r="BG161" s="139">
        <f t="shared" si="36"/>
        <v>0</v>
      </c>
      <c r="BH161" s="139">
        <f t="shared" si="37"/>
        <v>0</v>
      </c>
      <c r="BI161" s="139">
        <f t="shared" si="38"/>
        <v>0</v>
      </c>
      <c r="BJ161" s="17" t="s">
        <v>82</v>
      </c>
      <c r="BK161" s="139">
        <f t="shared" si="39"/>
        <v>0</v>
      </c>
      <c r="BL161" s="17" t="s">
        <v>172</v>
      </c>
      <c r="BM161" s="138" t="s">
        <v>1120</v>
      </c>
    </row>
    <row r="162" spans="2:65" s="1" customFormat="1" ht="24.2" customHeight="1">
      <c r="B162" s="32"/>
      <c r="C162" s="126" t="s">
        <v>655</v>
      </c>
      <c r="D162" s="126" t="s">
        <v>144</v>
      </c>
      <c r="E162" s="127" t="s">
        <v>1121</v>
      </c>
      <c r="F162" s="128" t="s">
        <v>1122</v>
      </c>
      <c r="G162" s="129" t="s">
        <v>1044</v>
      </c>
      <c r="H162" s="130">
        <v>3</v>
      </c>
      <c r="I162" s="131"/>
      <c r="J162" s="132">
        <f t="shared" si="30"/>
        <v>0</v>
      </c>
      <c r="K162" s="133"/>
      <c r="L162" s="32"/>
      <c r="M162" s="134" t="s">
        <v>19</v>
      </c>
      <c r="N162" s="135" t="s">
        <v>45</v>
      </c>
      <c r="P162" s="136">
        <f t="shared" si="31"/>
        <v>0</v>
      </c>
      <c r="Q162" s="136">
        <v>1E-3</v>
      </c>
      <c r="R162" s="136">
        <f t="shared" si="32"/>
        <v>3.0000000000000001E-3</v>
      </c>
      <c r="S162" s="136">
        <v>0</v>
      </c>
      <c r="T162" s="137">
        <f t="shared" si="33"/>
        <v>0</v>
      </c>
      <c r="AR162" s="138" t="s">
        <v>172</v>
      </c>
      <c r="AT162" s="138" t="s">
        <v>144</v>
      </c>
      <c r="AU162" s="138" t="s">
        <v>82</v>
      </c>
      <c r="AY162" s="17" t="s">
        <v>141</v>
      </c>
      <c r="BE162" s="139">
        <f t="shared" si="34"/>
        <v>0</v>
      </c>
      <c r="BF162" s="139">
        <f t="shared" si="35"/>
        <v>0</v>
      </c>
      <c r="BG162" s="139">
        <f t="shared" si="36"/>
        <v>0</v>
      </c>
      <c r="BH162" s="139">
        <f t="shared" si="37"/>
        <v>0</v>
      </c>
      <c r="BI162" s="139">
        <f t="shared" si="38"/>
        <v>0</v>
      </c>
      <c r="BJ162" s="17" t="s">
        <v>82</v>
      </c>
      <c r="BK162" s="139">
        <f t="shared" si="39"/>
        <v>0</v>
      </c>
      <c r="BL162" s="17" t="s">
        <v>172</v>
      </c>
      <c r="BM162" s="138" t="s">
        <v>1123</v>
      </c>
    </row>
    <row r="163" spans="2:65" s="1" customFormat="1" ht="24.2" customHeight="1">
      <c r="B163" s="32"/>
      <c r="C163" s="126" t="s">
        <v>659</v>
      </c>
      <c r="D163" s="126" t="s">
        <v>144</v>
      </c>
      <c r="E163" s="127" t="s">
        <v>1068</v>
      </c>
      <c r="F163" s="128" t="s">
        <v>1069</v>
      </c>
      <c r="G163" s="129" t="s">
        <v>261</v>
      </c>
      <c r="H163" s="130">
        <v>0.88900000000000001</v>
      </c>
      <c r="I163" s="131"/>
      <c r="J163" s="132">
        <f t="shared" si="30"/>
        <v>0</v>
      </c>
      <c r="K163" s="133"/>
      <c r="L163" s="32"/>
      <c r="M163" s="134" t="s">
        <v>19</v>
      </c>
      <c r="N163" s="135" t="s">
        <v>45</v>
      </c>
      <c r="P163" s="136">
        <f t="shared" si="31"/>
        <v>0</v>
      </c>
      <c r="Q163" s="136">
        <v>0</v>
      </c>
      <c r="R163" s="136">
        <f t="shared" si="32"/>
        <v>0</v>
      </c>
      <c r="S163" s="136">
        <v>0</v>
      </c>
      <c r="T163" s="137">
        <f t="shared" si="33"/>
        <v>0</v>
      </c>
      <c r="AR163" s="138" t="s">
        <v>172</v>
      </c>
      <c r="AT163" s="138" t="s">
        <v>144</v>
      </c>
      <c r="AU163" s="138" t="s">
        <v>82</v>
      </c>
      <c r="AY163" s="17" t="s">
        <v>141</v>
      </c>
      <c r="BE163" s="139">
        <f t="shared" si="34"/>
        <v>0</v>
      </c>
      <c r="BF163" s="139">
        <f t="shared" si="35"/>
        <v>0</v>
      </c>
      <c r="BG163" s="139">
        <f t="shared" si="36"/>
        <v>0</v>
      </c>
      <c r="BH163" s="139">
        <f t="shared" si="37"/>
        <v>0</v>
      </c>
      <c r="BI163" s="139">
        <f t="shared" si="38"/>
        <v>0</v>
      </c>
      <c r="BJ163" s="17" t="s">
        <v>82</v>
      </c>
      <c r="BK163" s="139">
        <f t="shared" si="39"/>
        <v>0</v>
      </c>
      <c r="BL163" s="17" t="s">
        <v>172</v>
      </c>
      <c r="BM163" s="138" t="s">
        <v>1124</v>
      </c>
    </row>
    <row r="164" spans="2:65" s="1" customFormat="1" ht="24.2" customHeight="1">
      <c r="B164" s="32"/>
      <c r="C164" s="126" t="s">
        <v>663</v>
      </c>
      <c r="D164" s="126" t="s">
        <v>144</v>
      </c>
      <c r="E164" s="127" t="s">
        <v>1071</v>
      </c>
      <c r="F164" s="128" t="s">
        <v>1072</v>
      </c>
      <c r="G164" s="129" t="s">
        <v>261</v>
      </c>
      <c r="H164" s="130">
        <v>0.88900000000000001</v>
      </c>
      <c r="I164" s="131"/>
      <c r="J164" s="132">
        <f t="shared" si="30"/>
        <v>0</v>
      </c>
      <c r="K164" s="133"/>
      <c r="L164" s="32"/>
      <c r="M164" s="134" t="s">
        <v>19</v>
      </c>
      <c r="N164" s="135" t="s">
        <v>45</v>
      </c>
      <c r="P164" s="136">
        <f t="shared" si="31"/>
        <v>0</v>
      </c>
      <c r="Q164" s="136">
        <v>0</v>
      </c>
      <c r="R164" s="136">
        <f t="shared" si="32"/>
        <v>0</v>
      </c>
      <c r="S164" s="136">
        <v>0</v>
      </c>
      <c r="T164" s="137">
        <f t="shared" si="33"/>
        <v>0</v>
      </c>
      <c r="AR164" s="138" t="s">
        <v>172</v>
      </c>
      <c r="AT164" s="138" t="s">
        <v>144</v>
      </c>
      <c r="AU164" s="138" t="s">
        <v>82</v>
      </c>
      <c r="AY164" s="17" t="s">
        <v>141</v>
      </c>
      <c r="BE164" s="139">
        <f t="shared" si="34"/>
        <v>0</v>
      </c>
      <c r="BF164" s="139">
        <f t="shared" si="35"/>
        <v>0</v>
      </c>
      <c r="BG164" s="139">
        <f t="shared" si="36"/>
        <v>0</v>
      </c>
      <c r="BH164" s="139">
        <f t="shared" si="37"/>
        <v>0</v>
      </c>
      <c r="BI164" s="139">
        <f t="shared" si="38"/>
        <v>0</v>
      </c>
      <c r="BJ164" s="17" t="s">
        <v>82</v>
      </c>
      <c r="BK164" s="139">
        <f t="shared" si="39"/>
        <v>0</v>
      </c>
      <c r="BL164" s="17" t="s">
        <v>172</v>
      </c>
      <c r="BM164" s="138" t="s">
        <v>1125</v>
      </c>
    </row>
    <row r="165" spans="2:65" s="10" customFormat="1" ht="22.9" customHeight="1">
      <c r="B165" s="116"/>
      <c r="D165" s="117" t="s">
        <v>72</v>
      </c>
      <c r="E165" s="150" t="s">
        <v>1126</v>
      </c>
      <c r="F165" s="150" t="s">
        <v>1127</v>
      </c>
      <c r="I165" s="119"/>
      <c r="J165" s="151">
        <f>BK165</f>
        <v>0</v>
      </c>
      <c r="L165" s="116"/>
      <c r="M165" s="121"/>
      <c r="P165" s="122">
        <f>SUM(P166:P174)</f>
        <v>0</v>
      </c>
      <c r="R165" s="122">
        <f>SUM(R166:R174)</f>
        <v>3.7760000000000002E-2</v>
      </c>
      <c r="T165" s="123">
        <f>SUM(T166:T174)</f>
        <v>0</v>
      </c>
      <c r="AR165" s="117" t="s">
        <v>78</v>
      </c>
      <c r="AT165" s="124" t="s">
        <v>72</v>
      </c>
      <c r="AU165" s="124" t="s">
        <v>78</v>
      </c>
      <c r="AY165" s="117" t="s">
        <v>141</v>
      </c>
      <c r="BK165" s="125">
        <f>SUM(BK166:BK174)</f>
        <v>0</v>
      </c>
    </row>
    <row r="166" spans="2:65" s="1" customFormat="1" ht="37.9" customHeight="1">
      <c r="B166" s="32"/>
      <c r="C166" s="126" t="s">
        <v>667</v>
      </c>
      <c r="D166" s="126" t="s">
        <v>144</v>
      </c>
      <c r="E166" s="127" t="s">
        <v>1128</v>
      </c>
      <c r="F166" s="128" t="s">
        <v>1129</v>
      </c>
      <c r="G166" s="129" t="s">
        <v>344</v>
      </c>
      <c r="H166" s="130">
        <v>6</v>
      </c>
      <c r="I166" s="131"/>
      <c r="J166" s="132">
        <f t="shared" ref="J166:J174" si="40">ROUND(I166*H166,2)</f>
        <v>0</v>
      </c>
      <c r="K166" s="133"/>
      <c r="L166" s="32"/>
      <c r="M166" s="134" t="s">
        <v>19</v>
      </c>
      <c r="N166" s="135" t="s">
        <v>45</v>
      </c>
      <c r="P166" s="136">
        <f t="shared" ref="P166:P174" si="41">O166*H166</f>
        <v>0</v>
      </c>
      <c r="Q166" s="136">
        <v>4.6000000000000001E-4</v>
      </c>
      <c r="R166" s="136">
        <f t="shared" ref="R166:R174" si="42">Q166*H166</f>
        <v>2.7600000000000003E-3</v>
      </c>
      <c r="S166" s="136">
        <v>0</v>
      </c>
      <c r="T166" s="137">
        <f t="shared" ref="T166:T174" si="43">S166*H166</f>
        <v>0</v>
      </c>
      <c r="AR166" s="138" t="s">
        <v>95</v>
      </c>
      <c r="AT166" s="138" t="s">
        <v>144</v>
      </c>
      <c r="AU166" s="138" t="s">
        <v>82</v>
      </c>
      <c r="AY166" s="17" t="s">
        <v>141</v>
      </c>
      <c r="BE166" s="139">
        <f t="shared" ref="BE166:BE174" si="44">IF(N166="základní",J166,0)</f>
        <v>0</v>
      </c>
      <c r="BF166" s="139">
        <f t="shared" ref="BF166:BF174" si="45">IF(N166="snížená",J166,0)</f>
        <v>0</v>
      </c>
      <c r="BG166" s="139">
        <f t="shared" ref="BG166:BG174" si="46">IF(N166="zákl. přenesená",J166,0)</f>
        <v>0</v>
      </c>
      <c r="BH166" s="139">
        <f t="shared" ref="BH166:BH174" si="47">IF(N166="sníž. přenesená",J166,0)</f>
        <v>0</v>
      </c>
      <c r="BI166" s="139">
        <f t="shared" ref="BI166:BI174" si="48">IF(N166="nulová",J166,0)</f>
        <v>0</v>
      </c>
      <c r="BJ166" s="17" t="s">
        <v>82</v>
      </c>
      <c r="BK166" s="139">
        <f t="shared" ref="BK166:BK174" si="49">ROUND(I166*H166,2)</f>
        <v>0</v>
      </c>
      <c r="BL166" s="17" t="s">
        <v>95</v>
      </c>
      <c r="BM166" s="138" t="s">
        <v>1130</v>
      </c>
    </row>
    <row r="167" spans="2:65" s="1" customFormat="1" ht="24.2" customHeight="1">
      <c r="B167" s="32"/>
      <c r="C167" s="126" t="s">
        <v>671</v>
      </c>
      <c r="D167" s="126" t="s">
        <v>144</v>
      </c>
      <c r="E167" s="127" t="s">
        <v>1131</v>
      </c>
      <c r="F167" s="128" t="s">
        <v>1132</v>
      </c>
      <c r="G167" s="129" t="s">
        <v>1044</v>
      </c>
      <c r="H167" s="130">
        <v>1</v>
      </c>
      <c r="I167" s="131"/>
      <c r="J167" s="132">
        <f t="shared" si="40"/>
        <v>0</v>
      </c>
      <c r="K167" s="133"/>
      <c r="L167" s="32"/>
      <c r="M167" s="134" t="s">
        <v>19</v>
      </c>
      <c r="N167" s="135" t="s">
        <v>45</v>
      </c>
      <c r="P167" s="136">
        <f t="shared" si="41"/>
        <v>0</v>
      </c>
      <c r="Q167" s="136">
        <v>2E-3</v>
      </c>
      <c r="R167" s="136">
        <f t="shared" si="42"/>
        <v>2E-3</v>
      </c>
      <c r="S167" s="136">
        <v>0</v>
      </c>
      <c r="T167" s="137">
        <f t="shared" si="43"/>
        <v>0</v>
      </c>
      <c r="AR167" s="138" t="s">
        <v>95</v>
      </c>
      <c r="AT167" s="138" t="s">
        <v>144</v>
      </c>
      <c r="AU167" s="138" t="s">
        <v>82</v>
      </c>
      <c r="AY167" s="17" t="s">
        <v>141</v>
      </c>
      <c r="BE167" s="139">
        <f t="shared" si="44"/>
        <v>0</v>
      </c>
      <c r="BF167" s="139">
        <f t="shared" si="45"/>
        <v>0</v>
      </c>
      <c r="BG167" s="139">
        <f t="shared" si="46"/>
        <v>0</v>
      </c>
      <c r="BH167" s="139">
        <f t="shared" si="47"/>
        <v>0</v>
      </c>
      <c r="BI167" s="139">
        <f t="shared" si="48"/>
        <v>0</v>
      </c>
      <c r="BJ167" s="17" t="s">
        <v>82</v>
      </c>
      <c r="BK167" s="139">
        <f t="shared" si="49"/>
        <v>0</v>
      </c>
      <c r="BL167" s="17" t="s">
        <v>95</v>
      </c>
      <c r="BM167" s="138" t="s">
        <v>1133</v>
      </c>
    </row>
    <row r="168" spans="2:65" s="1" customFormat="1" ht="24.2" customHeight="1">
      <c r="B168" s="32"/>
      <c r="C168" s="126" t="s">
        <v>675</v>
      </c>
      <c r="D168" s="126" t="s">
        <v>144</v>
      </c>
      <c r="E168" s="127" t="s">
        <v>1134</v>
      </c>
      <c r="F168" s="128" t="s">
        <v>1135</v>
      </c>
      <c r="G168" s="129" t="s">
        <v>1136</v>
      </c>
      <c r="H168" s="130">
        <v>5</v>
      </c>
      <c r="I168" s="131"/>
      <c r="J168" s="132">
        <f t="shared" si="40"/>
        <v>0</v>
      </c>
      <c r="K168" s="133"/>
      <c r="L168" s="32"/>
      <c r="M168" s="134" t="s">
        <v>19</v>
      </c>
      <c r="N168" s="135" t="s">
        <v>45</v>
      </c>
      <c r="P168" s="136">
        <f t="shared" si="41"/>
        <v>0</v>
      </c>
      <c r="Q168" s="136">
        <v>3.0000000000000001E-3</v>
      </c>
      <c r="R168" s="136">
        <f t="shared" si="42"/>
        <v>1.4999999999999999E-2</v>
      </c>
      <c r="S168" s="136">
        <v>0</v>
      </c>
      <c r="T168" s="137">
        <f t="shared" si="43"/>
        <v>0</v>
      </c>
      <c r="AR168" s="138" t="s">
        <v>95</v>
      </c>
      <c r="AT168" s="138" t="s">
        <v>144</v>
      </c>
      <c r="AU168" s="138" t="s">
        <v>82</v>
      </c>
      <c r="AY168" s="17" t="s">
        <v>141</v>
      </c>
      <c r="BE168" s="139">
        <f t="shared" si="44"/>
        <v>0</v>
      </c>
      <c r="BF168" s="139">
        <f t="shared" si="45"/>
        <v>0</v>
      </c>
      <c r="BG168" s="139">
        <f t="shared" si="46"/>
        <v>0</v>
      </c>
      <c r="BH168" s="139">
        <f t="shared" si="47"/>
        <v>0</v>
      </c>
      <c r="BI168" s="139">
        <f t="shared" si="48"/>
        <v>0</v>
      </c>
      <c r="BJ168" s="17" t="s">
        <v>82</v>
      </c>
      <c r="BK168" s="139">
        <f t="shared" si="49"/>
        <v>0</v>
      </c>
      <c r="BL168" s="17" t="s">
        <v>95</v>
      </c>
      <c r="BM168" s="138" t="s">
        <v>1137</v>
      </c>
    </row>
    <row r="169" spans="2:65" s="1" customFormat="1" ht="24.2" customHeight="1">
      <c r="B169" s="32"/>
      <c r="C169" s="126" t="s">
        <v>679</v>
      </c>
      <c r="D169" s="126" t="s">
        <v>144</v>
      </c>
      <c r="E169" s="127" t="s">
        <v>1138</v>
      </c>
      <c r="F169" s="128" t="s">
        <v>1139</v>
      </c>
      <c r="G169" s="129" t="s">
        <v>1136</v>
      </c>
      <c r="H169" s="130">
        <v>1</v>
      </c>
      <c r="I169" s="131"/>
      <c r="J169" s="132">
        <f t="shared" si="40"/>
        <v>0</v>
      </c>
      <c r="K169" s="133"/>
      <c r="L169" s="32"/>
      <c r="M169" s="134" t="s">
        <v>19</v>
      </c>
      <c r="N169" s="135" t="s">
        <v>45</v>
      </c>
      <c r="P169" s="136">
        <f t="shared" si="41"/>
        <v>0</v>
      </c>
      <c r="Q169" s="136">
        <v>3.0000000000000001E-3</v>
      </c>
      <c r="R169" s="136">
        <f t="shared" si="42"/>
        <v>3.0000000000000001E-3</v>
      </c>
      <c r="S169" s="136">
        <v>0</v>
      </c>
      <c r="T169" s="137">
        <f t="shared" si="43"/>
        <v>0</v>
      </c>
      <c r="AR169" s="138" t="s">
        <v>95</v>
      </c>
      <c r="AT169" s="138" t="s">
        <v>144</v>
      </c>
      <c r="AU169" s="138" t="s">
        <v>82</v>
      </c>
      <c r="AY169" s="17" t="s">
        <v>141</v>
      </c>
      <c r="BE169" s="139">
        <f t="shared" si="44"/>
        <v>0</v>
      </c>
      <c r="BF169" s="139">
        <f t="shared" si="45"/>
        <v>0</v>
      </c>
      <c r="BG169" s="139">
        <f t="shared" si="46"/>
        <v>0</v>
      </c>
      <c r="BH169" s="139">
        <f t="shared" si="47"/>
        <v>0</v>
      </c>
      <c r="BI169" s="139">
        <f t="shared" si="48"/>
        <v>0</v>
      </c>
      <c r="BJ169" s="17" t="s">
        <v>82</v>
      </c>
      <c r="BK169" s="139">
        <f t="shared" si="49"/>
        <v>0</v>
      </c>
      <c r="BL169" s="17" t="s">
        <v>95</v>
      </c>
      <c r="BM169" s="138" t="s">
        <v>1140</v>
      </c>
    </row>
    <row r="170" spans="2:65" s="1" customFormat="1" ht="24.2" customHeight="1">
      <c r="B170" s="32"/>
      <c r="C170" s="126" t="s">
        <v>683</v>
      </c>
      <c r="D170" s="126" t="s">
        <v>144</v>
      </c>
      <c r="E170" s="127" t="s">
        <v>1141</v>
      </c>
      <c r="F170" s="128" t="s">
        <v>1142</v>
      </c>
      <c r="G170" s="129" t="s">
        <v>1136</v>
      </c>
      <c r="H170" s="130">
        <v>6</v>
      </c>
      <c r="I170" s="131"/>
      <c r="J170" s="132">
        <f t="shared" si="40"/>
        <v>0</v>
      </c>
      <c r="K170" s="133"/>
      <c r="L170" s="32"/>
      <c r="M170" s="134" t="s">
        <v>19</v>
      </c>
      <c r="N170" s="135" t="s">
        <v>45</v>
      </c>
      <c r="P170" s="136">
        <f t="shared" si="41"/>
        <v>0</v>
      </c>
      <c r="Q170" s="136">
        <v>1E-3</v>
      </c>
      <c r="R170" s="136">
        <f t="shared" si="42"/>
        <v>6.0000000000000001E-3</v>
      </c>
      <c r="S170" s="136">
        <v>0</v>
      </c>
      <c r="T170" s="137">
        <f t="shared" si="43"/>
        <v>0</v>
      </c>
      <c r="AR170" s="138" t="s">
        <v>95</v>
      </c>
      <c r="AT170" s="138" t="s">
        <v>144</v>
      </c>
      <c r="AU170" s="138" t="s">
        <v>82</v>
      </c>
      <c r="AY170" s="17" t="s">
        <v>141</v>
      </c>
      <c r="BE170" s="139">
        <f t="shared" si="44"/>
        <v>0</v>
      </c>
      <c r="BF170" s="139">
        <f t="shared" si="45"/>
        <v>0</v>
      </c>
      <c r="BG170" s="139">
        <f t="shared" si="46"/>
        <v>0</v>
      </c>
      <c r="BH170" s="139">
        <f t="shared" si="47"/>
        <v>0</v>
      </c>
      <c r="BI170" s="139">
        <f t="shared" si="48"/>
        <v>0</v>
      </c>
      <c r="BJ170" s="17" t="s">
        <v>82</v>
      </c>
      <c r="BK170" s="139">
        <f t="shared" si="49"/>
        <v>0</v>
      </c>
      <c r="BL170" s="17" t="s">
        <v>95</v>
      </c>
      <c r="BM170" s="138" t="s">
        <v>1143</v>
      </c>
    </row>
    <row r="171" spans="2:65" s="1" customFormat="1" ht="24.2" customHeight="1">
      <c r="B171" s="32"/>
      <c r="C171" s="126" t="s">
        <v>687</v>
      </c>
      <c r="D171" s="126" t="s">
        <v>144</v>
      </c>
      <c r="E171" s="127" t="s">
        <v>1144</v>
      </c>
      <c r="F171" s="128" t="s">
        <v>1145</v>
      </c>
      <c r="G171" s="129" t="s">
        <v>1059</v>
      </c>
      <c r="H171" s="130">
        <v>9</v>
      </c>
      <c r="I171" s="131"/>
      <c r="J171" s="132">
        <f t="shared" si="40"/>
        <v>0</v>
      </c>
      <c r="K171" s="133"/>
      <c r="L171" s="32"/>
      <c r="M171" s="134" t="s">
        <v>19</v>
      </c>
      <c r="N171" s="135" t="s">
        <v>45</v>
      </c>
      <c r="P171" s="136">
        <f t="shared" si="41"/>
        <v>0</v>
      </c>
      <c r="Q171" s="136">
        <v>1E-3</v>
      </c>
      <c r="R171" s="136">
        <f t="shared" si="42"/>
        <v>9.0000000000000011E-3</v>
      </c>
      <c r="S171" s="136">
        <v>0</v>
      </c>
      <c r="T171" s="137">
        <f t="shared" si="43"/>
        <v>0</v>
      </c>
      <c r="AR171" s="138" t="s">
        <v>95</v>
      </c>
      <c r="AT171" s="138" t="s">
        <v>144</v>
      </c>
      <c r="AU171" s="138" t="s">
        <v>82</v>
      </c>
      <c r="AY171" s="17" t="s">
        <v>141</v>
      </c>
      <c r="BE171" s="139">
        <f t="shared" si="44"/>
        <v>0</v>
      </c>
      <c r="BF171" s="139">
        <f t="shared" si="45"/>
        <v>0</v>
      </c>
      <c r="BG171" s="139">
        <f t="shared" si="46"/>
        <v>0</v>
      </c>
      <c r="BH171" s="139">
        <f t="shared" si="47"/>
        <v>0</v>
      </c>
      <c r="BI171" s="139">
        <f t="shared" si="48"/>
        <v>0</v>
      </c>
      <c r="BJ171" s="17" t="s">
        <v>82</v>
      </c>
      <c r="BK171" s="139">
        <f t="shared" si="49"/>
        <v>0</v>
      </c>
      <c r="BL171" s="17" t="s">
        <v>95</v>
      </c>
      <c r="BM171" s="138" t="s">
        <v>1146</v>
      </c>
    </row>
    <row r="172" spans="2:65" s="1" customFormat="1" ht="24.2" customHeight="1">
      <c r="B172" s="32"/>
      <c r="C172" s="126" t="s">
        <v>691</v>
      </c>
      <c r="D172" s="126" t="s">
        <v>144</v>
      </c>
      <c r="E172" s="127" t="s">
        <v>1147</v>
      </c>
      <c r="F172" s="128" t="s">
        <v>1148</v>
      </c>
      <c r="G172" s="129" t="s">
        <v>1059</v>
      </c>
      <c r="H172" s="130">
        <v>4</v>
      </c>
      <c r="I172" s="131"/>
      <c r="J172" s="132">
        <f t="shared" si="40"/>
        <v>0</v>
      </c>
      <c r="K172" s="133"/>
      <c r="L172" s="32"/>
      <c r="M172" s="134" t="s">
        <v>19</v>
      </c>
      <c r="N172" s="135" t="s">
        <v>45</v>
      </c>
      <c r="P172" s="136">
        <f t="shared" si="41"/>
        <v>0</v>
      </c>
      <c r="Q172" s="136">
        <v>0</v>
      </c>
      <c r="R172" s="136">
        <f t="shared" si="42"/>
        <v>0</v>
      </c>
      <c r="S172" s="136">
        <v>0</v>
      </c>
      <c r="T172" s="137">
        <f t="shared" si="43"/>
        <v>0</v>
      </c>
      <c r="AR172" s="138" t="s">
        <v>95</v>
      </c>
      <c r="AT172" s="138" t="s">
        <v>144</v>
      </c>
      <c r="AU172" s="138" t="s">
        <v>82</v>
      </c>
      <c r="AY172" s="17" t="s">
        <v>141</v>
      </c>
      <c r="BE172" s="139">
        <f t="shared" si="44"/>
        <v>0</v>
      </c>
      <c r="BF172" s="139">
        <f t="shared" si="45"/>
        <v>0</v>
      </c>
      <c r="BG172" s="139">
        <f t="shared" si="46"/>
        <v>0</v>
      </c>
      <c r="BH172" s="139">
        <f t="shared" si="47"/>
        <v>0</v>
      </c>
      <c r="BI172" s="139">
        <f t="shared" si="48"/>
        <v>0</v>
      </c>
      <c r="BJ172" s="17" t="s">
        <v>82</v>
      </c>
      <c r="BK172" s="139">
        <f t="shared" si="49"/>
        <v>0</v>
      </c>
      <c r="BL172" s="17" t="s">
        <v>95</v>
      </c>
      <c r="BM172" s="138" t="s">
        <v>1149</v>
      </c>
    </row>
    <row r="173" spans="2:65" s="1" customFormat="1" ht="24.2" customHeight="1">
      <c r="B173" s="32"/>
      <c r="C173" s="126" t="s">
        <v>695</v>
      </c>
      <c r="D173" s="126" t="s">
        <v>144</v>
      </c>
      <c r="E173" s="127" t="s">
        <v>1150</v>
      </c>
      <c r="F173" s="128" t="s">
        <v>1151</v>
      </c>
      <c r="G173" s="129" t="s">
        <v>261</v>
      </c>
      <c r="H173" s="130">
        <v>3.7999999999999999E-2</v>
      </c>
      <c r="I173" s="131"/>
      <c r="J173" s="132">
        <f t="shared" si="40"/>
        <v>0</v>
      </c>
      <c r="K173" s="133"/>
      <c r="L173" s="32"/>
      <c r="M173" s="134" t="s">
        <v>19</v>
      </c>
      <c r="N173" s="135" t="s">
        <v>45</v>
      </c>
      <c r="P173" s="136">
        <f t="shared" si="41"/>
        <v>0</v>
      </c>
      <c r="Q173" s="136">
        <v>0</v>
      </c>
      <c r="R173" s="136">
        <f t="shared" si="42"/>
        <v>0</v>
      </c>
      <c r="S173" s="136">
        <v>0</v>
      </c>
      <c r="T173" s="137">
        <f t="shared" si="43"/>
        <v>0</v>
      </c>
      <c r="AR173" s="138" t="s">
        <v>95</v>
      </c>
      <c r="AT173" s="138" t="s">
        <v>144</v>
      </c>
      <c r="AU173" s="138" t="s">
        <v>82</v>
      </c>
      <c r="AY173" s="17" t="s">
        <v>141</v>
      </c>
      <c r="BE173" s="139">
        <f t="shared" si="44"/>
        <v>0</v>
      </c>
      <c r="BF173" s="139">
        <f t="shared" si="45"/>
        <v>0</v>
      </c>
      <c r="BG173" s="139">
        <f t="shared" si="46"/>
        <v>0</v>
      </c>
      <c r="BH173" s="139">
        <f t="shared" si="47"/>
        <v>0</v>
      </c>
      <c r="BI173" s="139">
        <f t="shared" si="48"/>
        <v>0</v>
      </c>
      <c r="BJ173" s="17" t="s">
        <v>82</v>
      </c>
      <c r="BK173" s="139">
        <f t="shared" si="49"/>
        <v>0</v>
      </c>
      <c r="BL173" s="17" t="s">
        <v>95</v>
      </c>
      <c r="BM173" s="138" t="s">
        <v>1152</v>
      </c>
    </row>
    <row r="174" spans="2:65" s="1" customFormat="1" ht="24.2" customHeight="1">
      <c r="B174" s="32"/>
      <c r="C174" s="126" t="s">
        <v>699</v>
      </c>
      <c r="D174" s="126" t="s">
        <v>144</v>
      </c>
      <c r="E174" s="127" t="s">
        <v>1153</v>
      </c>
      <c r="F174" s="128" t="s">
        <v>1154</v>
      </c>
      <c r="G174" s="129" t="s">
        <v>261</v>
      </c>
      <c r="H174" s="130">
        <v>3.7999999999999999E-2</v>
      </c>
      <c r="I174" s="131"/>
      <c r="J174" s="132">
        <f t="shared" si="40"/>
        <v>0</v>
      </c>
      <c r="K174" s="133"/>
      <c r="L174" s="32"/>
      <c r="M174" s="134" t="s">
        <v>19</v>
      </c>
      <c r="N174" s="135" t="s">
        <v>45</v>
      </c>
      <c r="P174" s="136">
        <f t="shared" si="41"/>
        <v>0</v>
      </c>
      <c r="Q174" s="136">
        <v>0</v>
      </c>
      <c r="R174" s="136">
        <f t="shared" si="42"/>
        <v>0</v>
      </c>
      <c r="S174" s="136">
        <v>0</v>
      </c>
      <c r="T174" s="137">
        <f t="shared" si="43"/>
        <v>0</v>
      </c>
      <c r="AR174" s="138" t="s">
        <v>95</v>
      </c>
      <c r="AT174" s="138" t="s">
        <v>144</v>
      </c>
      <c r="AU174" s="138" t="s">
        <v>82</v>
      </c>
      <c r="AY174" s="17" t="s">
        <v>141</v>
      </c>
      <c r="BE174" s="139">
        <f t="shared" si="44"/>
        <v>0</v>
      </c>
      <c r="BF174" s="139">
        <f t="shared" si="45"/>
        <v>0</v>
      </c>
      <c r="BG174" s="139">
        <f t="shared" si="46"/>
        <v>0</v>
      </c>
      <c r="BH174" s="139">
        <f t="shared" si="47"/>
        <v>0</v>
      </c>
      <c r="BI174" s="139">
        <f t="shared" si="48"/>
        <v>0</v>
      </c>
      <c r="BJ174" s="17" t="s">
        <v>82</v>
      </c>
      <c r="BK174" s="139">
        <f t="shared" si="49"/>
        <v>0</v>
      </c>
      <c r="BL174" s="17" t="s">
        <v>95</v>
      </c>
      <c r="BM174" s="138" t="s">
        <v>1155</v>
      </c>
    </row>
    <row r="175" spans="2:65" s="10" customFormat="1" ht="22.9" customHeight="1">
      <c r="B175" s="116"/>
      <c r="D175" s="117" t="s">
        <v>72</v>
      </c>
      <c r="E175" s="150" t="s">
        <v>403</v>
      </c>
      <c r="F175" s="150" t="s">
        <v>1156</v>
      </c>
      <c r="I175" s="119"/>
      <c r="J175" s="151">
        <f>BK175</f>
        <v>0</v>
      </c>
      <c r="L175" s="116"/>
      <c r="M175" s="121"/>
      <c r="P175" s="122">
        <f>SUM(P176:P180)</f>
        <v>0</v>
      </c>
      <c r="R175" s="122">
        <f>SUM(R176:R180)</f>
        <v>0.21200000000000002</v>
      </c>
      <c r="T175" s="123">
        <f>SUM(T176:T180)</f>
        <v>0</v>
      </c>
      <c r="AR175" s="117" t="s">
        <v>82</v>
      </c>
      <c r="AT175" s="124" t="s">
        <v>72</v>
      </c>
      <c r="AU175" s="124" t="s">
        <v>78</v>
      </c>
      <c r="AY175" s="117" t="s">
        <v>141</v>
      </c>
      <c r="BK175" s="125">
        <f>SUM(BK176:BK180)</f>
        <v>0</v>
      </c>
    </row>
    <row r="176" spans="2:65" s="1" customFormat="1" ht="24.2" customHeight="1">
      <c r="B176" s="32"/>
      <c r="C176" s="126" t="s">
        <v>703</v>
      </c>
      <c r="D176" s="126" t="s">
        <v>144</v>
      </c>
      <c r="E176" s="127" t="s">
        <v>1157</v>
      </c>
      <c r="F176" s="128" t="s">
        <v>1158</v>
      </c>
      <c r="G176" s="129" t="s">
        <v>275</v>
      </c>
      <c r="H176" s="130">
        <v>200</v>
      </c>
      <c r="I176" s="131"/>
      <c r="J176" s="132">
        <f>ROUND(I176*H176,2)</f>
        <v>0</v>
      </c>
      <c r="K176" s="133"/>
      <c r="L176" s="32"/>
      <c r="M176" s="134" t="s">
        <v>19</v>
      </c>
      <c r="N176" s="135" t="s">
        <v>45</v>
      </c>
      <c r="P176" s="136">
        <f>O176*H176</f>
        <v>0</v>
      </c>
      <c r="Q176" s="136">
        <v>6.0000000000000002E-5</v>
      </c>
      <c r="R176" s="136">
        <f>Q176*H176</f>
        <v>1.2E-2</v>
      </c>
      <c r="S176" s="136">
        <v>0</v>
      </c>
      <c r="T176" s="137">
        <f>S176*H176</f>
        <v>0</v>
      </c>
      <c r="AR176" s="138" t="s">
        <v>172</v>
      </c>
      <c r="AT176" s="138" t="s">
        <v>144</v>
      </c>
      <c r="AU176" s="138" t="s">
        <v>82</v>
      </c>
      <c r="AY176" s="17" t="s">
        <v>141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82</v>
      </c>
      <c r="BK176" s="139">
        <f>ROUND(I176*H176,2)</f>
        <v>0</v>
      </c>
      <c r="BL176" s="17" t="s">
        <v>172</v>
      </c>
      <c r="BM176" s="138" t="s">
        <v>1159</v>
      </c>
    </row>
    <row r="177" spans="2:65" s="1" customFormat="1" ht="21.75" customHeight="1">
      <c r="B177" s="32"/>
      <c r="C177" s="126" t="s">
        <v>707</v>
      </c>
      <c r="D177" s="126" t="s">
        <v>144</v>
      </c>
      <c r="E177" s="127" t="s">
        <v>1160</v>
      </c>
      <c r="F177" s="128" t="s">
        <v>1161</v>
      </c>
      <c r="G177" s="129" t="s">
        <v>261</v>
      </c>
      <c r="H177" s="130">
        <v>0.15</v>
      </c>
      <c r="I177" s="131"/>
      <c r="J177" s="132">
        <f>ROUND(I177*H177,2)</f>
        <v>0</v>
      </c>
      <c r="K177" s="133"/>
      <c r="L177" s="32"/>
      <c r="M177" s="134" t="s">
        <v>19</v>
      </c>
      <c r="N177" s="135" t="s">
        <v>45</v>
      </c>
      <c r="P177" s="136">
        <f>O177*H177</f>
        <v>0</v>
      </c>
      <c r="Q177" s="136">
        <v>1</v>
      </c>
      <c r="R177" s="136">
        <f>Q177*H177</f>
        <v>0.15</v>
      </c>
      <c r="S177" s="136">
        <v>0</v>
      </c>
      <c r="T177" s="137">
        <f>S177*H177</f>
        <v>0</v>
      </c>
      <c r="AR177" s="138" t="s">
        <v>172</v>
      </c>
      <c r="AT177" s="138" t="s">
        <v>144</v>
      </c>
      <c r="AU177" s="138" t="s">
        <v>82</v>
      </c>
      <c r="AY177" s="17" t="s">
        <v>141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82</v>
      </c>
      <c r="BK177" s="139">
        <f>ROUND(I177*H177,2)</f>
        <v>0</v>
      </c>
      <c r="BL177" s="17" t="s">
        <v>172</v>
      </c>
      <c r="BM177" s="138" t="s">
        <v>1162</v>
      </c>
    </row>
    <row r="178" spans="2:65" s="1" customFormat="1" ht="16.5" customHeight="1">
      <c r="B178" s="32"/>
      <c r="C178" s="126" t="s">
        <v>711</v>
      </c>
      <c r="D178" s="126" t="s">
        <v>144</v>
      </c>
      <c r="E178" s="127" t="s">
        <v>1163</v>
      </c>
      <c r="F178" s="128" t="s">
        <v>1164</v>
      </c>
      <c r="G178" s="129" t="s">
        <v>261</v>
      </c>
      <c r="H178" s="130">
        <v>0.05</v>
      </c>
      <c r="I178" s="131"/>
      <c r="J178" s="132">
        <f>ROUND(I178*H178,2)</f>
        <v>0</v>
      </c>
      <c r="K178" s="133"/>
      <c r="L178" s="32"/>
      <c r="M178" s="134" t="s">
        <v>19</v>
      </c>
      <c r="N178" s="135" t="s">
        <v>45</v>
      </c>
      <c r="P178" s="136">
        <f>O178*H178</f>
        <v>0</v>
      </c>
      <c r="Q178" s="136">
        <v>1</v>
      </c>
      <c r="R178" s="136">
        <f>Q178*H178</f>
        <v>0.05</v>
      </c>
      <c r="S178" s="136">
        <v>0</v>
      </c>
      <c r="T178" s="137">
        <f>S178*H178</f>
        <v>0</v>
      </c>
      <c r="AR178" s="138" t="s">
        <v>172</v>
      </c>
      <c r="AT178" s="138" t="s">
        <v>144</v>
      </c>
      <c r="AU178" s="138" t="s">
        <v>82</v>
      </c>
      <c r="AY178" s="17" t="s">
        <v>141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82</v>
      </c>
      <c r="BK178" s="139">
        <f>ROUND(I178*H178,2)</f>
        <v>0</v>
      </c>
      <c r="BL178" s="17" t="s">
        <v>172</v>
      </c>
      <c r="BM178" s="138" t="s">
        <v>1165</v>
      </c>
    </row>
    <row r="179" spans="2:65" s="1" customFormat="1" ht="24.2" customHeight="1">
      <c r="B179" s="32"/>
      <c r="C179" s="126" t="s">
        <v>715</v>
      </c>
      <c r="D179" s="126" t="s">
        <v>144</v>
      </c>
      <c r="E179" s="127" t="s">
        <v>1166</v>
      </c>
      <c r="F179" s="128" t="s">
        <v>1167</v>
      </c>
      <c r="G179" s="129" t="s">
        <v>261</v>
      </c>
      <c r="H179" s="130">
        <v>0.2</v>
      </c>
      <c r="I179" s="131"/>
      <c r="J179" s="132">
        <f>ROUND(I179*H179,2)</f>
        <v>0</v>
      </c>
      <c r="K179" s="133"/>
      <c r="L179" s="32"/>
      <c r="M179" s="134" t="s">
        <v>19</v>
      </c>
      <c r="N179" s="135" t="s">
        <v>45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172</v>
      </c>
      <c r="AT179" s="138" t="s">
        <v>144</v>
      </c>
      <c r="AU179" s="138" t="s">
        <v>82</v>
      </c>
      <c r="AY179" s="17" t="s">
        <v>141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82</v>
      </c>
      <c r="BK179" s="139">
        <f>ROUND(I179*H179,2)</f>
        <v>0</v>
      </c>
      <c r="BL179" s="17" t="s">
        <v>172</v>
      </c>
      <c r="BM179" s="138" t="s">
        <v>1168</v>
      </c>
    </row>
    <row r="180" spans="2:65" s="1" customFormat="1" ht="24.2" customHeight="1">
      <c r="B180" s="32"/>
      <c r="C180" s="126" t="s">
        <v>719</v>
      </c>
      <c r="D180" s="126" t="s">
        <v>144</v>
      </c>
      <c r="E180" s="127" t="s">
        <v>1169</v>
      </c>
      <c r="F180" s="128" t="s">
        <v>1170</v>
      </c>
      <c r="G180" s="129" t="s">
        <v>261</v>
      </c>
      <c r="H180" s="130">
        <v>0.2</v>
      </c>
      <c r="I180" s="131"/>
      <c r="J180" s="132">
        <f>ROUND(I180*H180,2)</f>
        <v>0</v>
      </c>
      <c r="K180" s="133"/>
      <c r="L180" s="32"/>
      <c r="M180" s="134" t="s">
        <v>19</v>
      </c>
      <c r="N180" s="135" t="s">
        <v>45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172</v>
      </c>
      <c r="AT180" s="138" t="s">
        <v>144</v>
      </c>
      <c r="AU180" s="138" t="s">
        <v>82</v>
      </c>
      <c r="AY180" s="17" t="s">
        <v>141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82</v>
      </c>
      <c r="BK180" s="139">
        <f>ROUND(I180*H180,2)</f>
        <v>0</v>
      </c>
      <c r="BL180" s="17" t="s">
        <v>172</v>
      </c>
      <c r="BM180" s="138" t="s">
        <v>1171</v>
      </c>
    </row>
    <row r="181" spans="2:65" s="10" customFormat="1" ht="22.9" customHeight="1">
      <c r="B181" s="116"/>
      <c r="D181" s="117" t="s">
        <v>72</v>
      </c>
      <c r="E181" s="150" t="s">
        <v>1172</v>
      </c>
      <c r="F181" s="150" t="s">
        <v>1173</v>
      </c>
      <c r="I181" s="119"/>
      <c r="J181" s="151">
        <f>BK181</f>
        <v>0</v>
      </c>
      <c r="L181" s="116"/>
      <c r="M181" s="121"/>
      <c r="P181" s="122">
        <f>SUM(P182:P183)</f>
        <v>0</v>
      </c>
      <c r="R181" s="122">
        <f>SUM(R182:R183)</f>
        <v>1.2999999999999999E-3</v>
      </c>
      <c r="T181" s="123">
        <f>SUM(T182:T183)</f>
        <v>0</v>
      </c>
      <c r="AR181" s="117" t="s">
        <v>82</v>
      </c>
      <c r="AT181" s="124" t="s">
        <v>72</v>
      </c>
      <c r="AU181" s="124" t="s">
        <v>78</v>
      </c>
      <c r="AY181" s="117" t="s">
        <v>141</v>
      </c>
      <c r="BK181" s="125">
        <f>SUM(BK182:BK183)</f>
        <v>0</v>
      </c>
    </row>
    <row r="182" spans="2:65" s="1" customFormat="1" ht="24.2" customHeight="1">
      <c r="B182" s="32"/>
      <c r="C182" s="126" t="s">
        <v>723</v>
      </c>
      <c r="D182" s="126" t="s">
        <v>144</v>
      </c>
      <c r="E182" s="127" t="s">
        <v>1174</v>
      </c>
      <c r="F182" s="128" t="s">
        <v>1175</v>
      </c>
      <c r="G182" s="129" t="s">
        <v>162</v>
      </c>
      <c r="H182" s="130">
        <v>5</v>
      </c>
      <c r="I182" s="131"/>
      <c r="J182" s="132">
        <f>ROUND(I182*H182,2)</f>
        <v>0</v>
      </c>
      <c r="K182" s="133"/>
      <c r="L182" s="32"/>
      <c r="M182" s="134" t="s">
        <v>19</v>
      </c>
      <c r="N182" s="135" t="s">
        <v>45</v>
      </c>
      <c r="P182" s="136">
        <f>O182*H182</f>
        <v>0</v>
      </c>
      <c r="Q182" s="136">
        <v>1.3999999999999999E-4</v>
      </c>
      <c r="R182" s="136">
        <f>Q182*H182</f>
        <v>6.9999999999999988E-4</v>
      </c>
      <c r="S182" s="136">
        <v>0</v>
      </c>
      <c r="T182" s="137">
        <f>S182*H182</f>
        <v>0</v>
      </c>
      <c r="AR182" s="138" t="s">
        <v>172</v>
      </c>
      <c r="AT182" s="138" t="s">
        <v>144</v>
      </c>
      <c r="AU182" s="138" t="s">
        <v>82</v>
      </c>
      <c r="AY182" s="17" t="s">
        <v>141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82</v>
      </c>
      <c r="BK182" s="139">
        <f>ROUND(I182*H182,2)</f>
        <v>0</v>
      </c>
      <c r="BL182" s="17" t="s">
        <v>172</v>
      </c>
      <c r="BM182" s="138" t="s">
        <v>1176</v>
      </c>
    </row>
    <row r="183" spans="2:65" s="1" customFormat="1" ht="24.2" customHeight="1">
      <c r="B183" s="32"/>
      <c r="C183" s="126" t="s">
        <v>727</v>
      </c>
      <c r="D183" s="126" t="s">
        <v>144</v>
      </c>
      <c r="E183" s="127" t="s">
        <v>1177</v>
      </c>
      <c r="F183" s="128" t="s">
        <v>1178</v>
      </c>
      <c r="G183" s="129" t="s">
        <v>162</v>
      </c>
      <c r="H183" s="130">
        <v>5</v>
      </c>
      <c r="I183" s="131"/>
      <c r="J183" s="132">
        <f>ROUND(I183*H183,2)</f>
        <v>0</v>
      </c>
      <c r="K183" s="133"/>
      <c r="L183" s="32"/>
      <c r="M183" s="134" t="s">
        <v>19</v>
      </c>
      <c r="N183" s="135" t="s">
        <v>45</v>
      </c>
      <c r="P183" s="136">
        <f>O183*H183</f>
        <v>0</v>
      </c>
      <c r="Q183" s="136">
        <v>1.2E-4</v>
      </c>
      <c r="R183" s="136">
        <f>Q183*H183</f>
        <v>6.0000000000000006E-4</v>
      </c>
      <c r="S183" s="136">
        <v>0</v>
      </c>
      <c r="T183" s="137">
        <f>S183*H183</f>
        <v>0</v>
      </c>
      <c r="AR183" s="138" t="s">
        <v>172</v>
      </c>
      <c r="AT183" s="138" t="s">
        <v>144</v>
      </c>
      <c r="AU183" s="138" t="s">
        <v>82</v>
      </c>
      <c r="AY183" s="17" t="s">
        <v>141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82</v>
      </c>
      <c r="BK183" s="139">
        <f>ROUND(I183*H183,2)</f>
        <v>0</v>
      </c>
      <c r="BL183" s="17" t="s">
        <v>172</v>
      </c>
      <c r="BM183" s="138" t="s">
        <v>1179</v>
      </c>
    </row>
    <row r="184" spans="2:65" s="10" customFormat="1" ht="22.9" customHeight="1">
      <c r="B184" s="116"/>
      <c r="D184" s="117" t="s">
        <v>72</v>
      </c>
      <c r="E184" s="150" t="s">
        <v>1180</v>
      </c>
      <c r="F184" s="150" t="s">
        <v>1181</v>
      </c>
      <c r="I184" s="119"/>
      <c r="J184" s="151">
        <f>BK184</f>
        <v>0</v>
      </c>
      <c r="L184" s="116"/>
      <c r="M184" s="121"/>
      <c r="P184" s="122">
        <f>SUM(P185:P192)</f>
        <v>0</v>
      </c>
      <c r="R184" s="122">
        <f>SUM(R185:R192)</f>
        <v>1.6E-2</v>
      </c>
      <c r="T184" s="123">
        <f>SUM(T185:T192)</f>
        <v>0</v>
      </c>
      <c r="AR184" s="117" t="s">
        <v>78</v>
      </c>
      <c r="AT184" s="124" t="s">
        <v>72</v>
      </c>
      <c r="AU184" s="124" t="s">
        <v>78</v>
      </c>
      <c r="AY184" s="117" t="s">
        <v>141</v>
      </c>
      <c r="BK184" s="125">
        <f>SUM(BK185:BK192)</f>
        <v>0</v>
      </c>
    </row>
    <row r="185" spans="2:65" s="1" customFormat="1" ht="24.2" customHeight="1">
      <c r="B185" s="32"/>
      <c r="C185" s="126" t="s">
        <v>731</v>
      </c>
      <c r="D185" s="126" t="s">
        <v>144</v>
      </c>
      <c r="E185" s="127" t="s">
        <v>1182</v>
      </c>
      <c r="F185" s="128" t="s">
        <v>1183</v>
      </c>
      <c r="G185" s="129" t="s">
        <v>1059</v>
      </c>
      <c r="H185" s="130">
        <v>24</v>
      </c>
      <c r="I185" s="131"/>
      <c r="J185" s="132">
        <f t="shared" ref="J185:J192" si="50">ROUND(I185*H185,2)</f>
        <v>0</v>
      </c>
      <c r="K185" s="133"/>
      <c r="L185" s="32"/>
      <c r="M185" s="134" t="s">
        <v>19</v>
      </c>
      <c r="N185" s="135" t="s">
        <v>45</v>
      </c>
      <c r="P185" s="136">
        <f t="shared" ref="P185:P192" si="51">O185*H185</f>
        <v>0</v>
      </c>
      <c r="Q185" s="136">
        <v>0</v>
      </c>
      <c r="R185" s="136">
        <f t="shared" ref="R185:R192" si="52">Q185*H185</f>
        <v>0</v>
      </c>
      <c r="S185" s="136">
        <v>0</v>
      </c>
      <c r="T185" s="137">
        <f t="shared" ref="T185:T192" si="53">S185*H185</f>
        <v>0</v>
      </c>
      <c r="AR185" s="138" t="s">
        <v>95</v>
      </c>
      <c r="AT185" s="138" t="s">
        <v>144</v>
      </c>
      <c r="AU185" s="138" t="s">
        <v>82</v>
      </c>
      <c r="AY185" s="17" t="s">
        <v>141</v>
      </c>
      <c r="BE185" s="139">
        <f t="shared" ref="BE185:BE192" si="54">IF(N185="základní",J185,0)</f>
        <v>0</v>
      </c>
      <c r="BF185" s="139">
        <f t="shared" ref="BF185:BF192" si="55">IF(N185="snížená",J185,0)</f>
        <v>0</v>
      </c>
      <c r="BG185" s="139">
        <f t="shared" ref="BG185:BG192" si="56">IF(N185="zákl. přenesená",J185,0)</f>
        <v>0</v>
      </c>
      <c r="BH185" s="139">
        <f t="shared" ref="BH185:BH192" si="57">IF(N185="sníž. přenesená",J185,0)</f>
        <v>0</v>
      </c>
      <c r="BI185" s="139">
        <f t="shared" ref="BI185:BI192" si="58">IF(N185="nulová",J185,0)</f>
        <v>0</v>
      </c>
      <c r="BJ185" s="17" t="s">
        <v>82</v>
      </c>
      <c r="BK185" s="139">
        <f t="shared" ref="BK185:BK192" si="59">ROUND(I185*H185,2)</f>
        <v>0</v>
      </c>
      <c r="BL185" s="17" t="s">
        <v>95</v>
      </c>
      <c r="BM185" s="138" t="s">
        <v>1184</v>
      </c>
    </row>
    <row r="186" spans="2:65" s="1" customFormat="1" ht="24.2" customHeight="1">
      <c r="B186" s="32"/>
      <c r="C186" s="126" t="s">
        <v>737</v>
      </c>
      <c r="D186" s="126" t="s">
        <v>144</v>
      </c>
      <c r="E186" s="127" t="s">
        <v>1185</v>
      </c>
      <c r="F186" s="128" t="s">
        <v>1186</v>
      </c>
      <c r="G186" s="129" t="s">
        <v>1044</v>
      </c>
      <c r="H186" s="130">
        <v>1</v>
      </c>
      <c r="I186" s="131"/>
      <c r="J186" s="132">
        <f t="shared" si="50"/>
        <v>0</v>
      </c>
      <c r="K186" s="133"/>
      <c r="L186" s="32"/>
      <c r="M186" s="134" t="s">
        <v>19</v>
      </c>
      <c r="N186" s="135" t="s">
        <v>45</v>
      </c>
      <c r="P186" s="136">
        <f t="shared" si="51"/>
        <v>0</v>
      </c>
      <c r="Q186" s="136">
        <v>0</v>
      </c>
      <c r="R186" s="136">
        <f t="shared" si="52"/>
        <v>0</v>
      </c>
      <c r="S186" s="136">
        <v>0</v>
      </c>
      <c r="T186" s="137">
        <f t="shared" si="53"/>
        <v>0</v>
      </c>
      <c r="AR186" s="138" t="s">
        <v>95</v>
      </c>
      <c r="AT186" s="138" t="s">
        <v>144</v>
      </c>
      <c r="AU186" s="138" t="s">
        <v>82</v>
      </c>
      <c r="AY186" s="17" t="s">
        <v>141</v>
      </c>
      <c r="BE186" s="139">
        <f t="shared" si="54"/>
        <v>0</v>
      </c>
      <c r="BF186" s="139">
        <f t="shared" si="55"/>
        <v>0</v>
      </c>
      <c r="BG186" s="139">
        <f t="shared" si="56"/>
        <v>0</v>
      </c>
      <c r="BH186" s="139">
        <f t="shared" si="57"/>
        <v>0</v>
      </c>
      <c r="BI186" s="139">
        <f t="shared" si="58"/>
        <v>0</v>
      </c>
      <c r="BJ186" s="17" t="s">
        <v>82</v>
      </c>
      <c r="BK186" s="139">
        <f t="shared" si="59"/>
        <v>0</v>
      </c>
      <c r="BL186" s="17" t="s">
        <v>95</v>
      </c>
      <c r="BM186" s="138" t="s">
        <v>1187</v>
      </c>
    </row>
    <row r="187" spans="2:65" s="1" customFormat="1" ht="24.2" customHeight="1">
      <c r="B187" s="32"/>
      <c r="C187" s="126" t="s">
        <v>741</v>
      </c>
      <c r="D187" s="126" t="s">
        <v>144</v>
      </c>
      <c r="E187" s="127" t="s">
        <v>1188</v>
      </c>
      <c r="F187" s="128" t="s">
        <v>1189</v>
      </c>
      <c r="G187" s="129" t="s">
        <v>989</v>
      </c>
      <c r="H187" s="130">
        <v>1</v>
      </c>
      <c r="I187" s="131"/>
      <c r="J187" s="132">
        <f t="shared" si="50"/>
        <v>0</v>
      </c>
      <c r="K187" s="133"/>
      <c r="L187" s="32"/>
      <c r="M187" s="134" t="s">
        <v>19</v>
      </c>
      <c r="N187" s="135" t="s">
        <v>45</v>
      </c>
      <c r="P187" s="136">
        <f t="shared" si="51"/>
        <v>0</v>
      </c>
      <c r="Q187" s="136">
        <v>0</v>
      </c>
      <c r="R187" s="136">
        <f t="shared" si="52"/>
        <v>0</v>
      </c>
      <c r="S187" s="136">
        <v>0</v>
      </c>
      <c r="T187" s="137">
        <f t="shared" si="53"/>
        <v>0</v>
      </c>
      <c r="AR187" s="138" t="s">
        <v>95</v>
      </c>
      <c r="AT187" s="138" t="s">
        <v>144</v>
      </c>
      <c r="AU187" s="138" t="s">
        <v>82</v>
      </c>
      <c r="AY187" s="17" t="s">
        <v>141</v>
      </c>
      <c r="BE187" s="139">
        <f t="shared" si="54"/>
        <v>0</v>
      </c>
      <c r="BF187" s="139">
        <f t="shared" si="55"/>
        <v>0</v>
      </c>
      <c r="BG187" s="139">
        <f t="shared" si="56"/>
        <v>0</v>
      </c>
      <c r="BH187" s="139">
        <f t="shared" si="57"/>
        <v>0</v>
      </c>
      <c r="BI187" s="139">
        <f t="shared" si="58"/>
        <v>0</v>
      </c>
      <c r="BJ187" s="17" t="s">
        <v>82</v>
      </c>
      <c r="BK187" s="139">
        <f t="shared" si="59"/>
        <v>0</v>
      </c>
      <c r="BL187" s="17" t="s">
        <v>95</v>
      </c>
      <c r="BM187" s="138" t="s">
        <v>1190</v>
      </c>
    </row>
    <row r="188" spans="2:65" s="1" customFormat="1" ht="24.2" customHeight="1">
      <c r="B188" s="32"/>
      <c r="C188" s="126" t="s">
        <v>745</v>
      </c>
      <c r="D188" s="126" t="s">
        <v>144</v>
      </c>
      <c r="E188" s="127" t="s">
        <v>1191</v>
      </c>
      <c r="F188" s="128" t="s">
        <v>1192</v>
      </c>
      <c r="G188" s="129" t="s">
        <v>989</v>
      </c>
      <c r="H188" s="130">
        <v>1</v>
      </c>
      <c r="I188" s="131"/>
      <c r="J188" s="132">
        <f t="shared" si="50"/>
        <v>0</v>
      </c>
      <c r="K188" s="133"/>
      <c r="L188" s="32"/>
      <c r="M188" s="134" t="s">
        <v>19</v>
      </c>
      <c r="N188" s="135" t="s">
        <v>45</v>
      </c>
      <c r="P188" s="136">
        <f t="shared" si="51"/>
        <v>0</v>
      </c>
      <c r="Q188" s="136">
        <v>0</v>
      </c>
      <c r="R188" s="136">
        <f t="shared" si="52"/>
        <v>0</v>
      </c>
      <c r="S188" s="136">
        <v>0</v>
      </c>
      <c r="T188" s="137">
        <f t="shared" si="53"/>
        <v>0</v>
      </c>
      <c r="AR188" s="138" t="s">
        <v>95</v>
      </c>
      <c r="AT188" s="138" t="s">
        <v>144</v>
      </c>
      <c r="AU188" s="138" t="s">
        <v>82</v>
      </c>
      <c r="AY188" s="17" t="s">
        <v>141</v>
      </c>
      <c r="BE188" s="139">
        <f t="shared" si="54"/>
        <v>0</v>
      </c>
      <c r="BF188" s="139">
        <f t="shared" si="55"/>
        <v>0</v>
      </c>
      <c r="BG188" s="139">
        <f t="shared" si="56"/>
        <v>0</v>
      </c>
      <c r="BH188" s="139">
        <f t="shared" si="57"/>
        <v>0</v>
      </c>
      <c r="BI188" s="139">
        <f t="shared" si="58"/>
        <v>0</v>
      </c>
      <c r="BJ188" s="17" t="s">
        <v>82</v>
      </c>
      <c r="BK188" s="139">
        <f t="shared" si="59"/>
        <v>0</v>
      </c>
      <c r="BL188" s="17" t="s">
        <v>95</v>
      </c>
      <c r="BM188" s="138" t="s">
        <v>1193</v>
      </c>
    </row>
    <row r="189" spans="2:65" s="1" customFormat="1" ht="24.2" customHeight="1">
      <c r="B189" s="32"/>
      <c r="C189" s="126" t="s">
        <v>749</v>
      </c>
      <c r="D189" s="126" t="s">
        <v>144</v>
      </c>
      <c r="E189" s="127" t="s">
        <v>1194</v>
      </c>
      <c r="F189" s="128" t="s">
        <v>1195</v>
      </c>
      <c r="G189" s="129" t="s">
        <v>1044</v>
      </c>
      <c r="H189" s="130">
        <v>1</v>
      </c>
      <c r="I189" s="131"/>
      <c r="J189" s="132">
        <f t="shared" si="50"/>
        <v>0</v>
      </c>
      <c r="K189" s="133"/>
      <c r="L189" s="32"/>
      <c r="M189" s="134" t="s">
        <v>19</v>
      </c>
      <c r="N189" s="135" t="s">
        <v>45</v>
      </c>
      <c r="P189" s="136">
        <f t="shared" si="51"/>
        <v>0</v>
      </c>
      <c r="Q189" s="136">
        <v>0</v>
      </c>
      <c r="R189" s="136">
        <f t="shared" si="52"/>
        <v>0</v>
      </c>
      <c r="S189" s="136">
        <v>0</v>
      </c>
      <c r="T189" s="137">
        <f t="shared" si="53"/>
        <v>0</v>
      </c>
      <c r="AR189" s="138" t="s">
        <v>95</v>
      </c>
      <c r="AT189" s="138" t="s">
        <v>144</v>
      </c>
      <c r="AU189" s="138" t="s">
        <v>82</v>
      </c>
      <c r="AY189" s="17" t="s">
        <v>141</v>
      </c>
      <c r="BE189" s="139">
        <f t="shared" si="54"/>
        <v>0</v>
      </c>
      <c r="BF189" s="139">
        <f t="shared" si="55"/>
        <v>0</v>
      </c>
      <c r="BG189" s="139">
        <f t="shared" si="56"/>
        <v>0</v>
      </c>
      <c r="BH189" s="139">
        <f t="shared" si="57"/>
        <v>0</v>
      </c>
      <c r="BI189" s="139">
        <f t="shared" si="58"/>
        <v>0</v>
      </c>
      <c r="BJ189" s="17" t="s">
        <v>82</v>
      </c>
      <c r="BK189" s="139">
        <f t="shared" si="59"/>
        <v>0</v>
      </c>
      <c r="BL189" s="17" t="s">
        <v>95</v>
      </c>
      <c r="BM189" s="138" t="s">
        <v>1196</v>
      </c>
    </row>
    <row r="190" spans="2:65" s="1" customFormat="1" ht="24.2" customHeight="1">
      <c r="B190" s="32"/>
      <c r="C190" s="126" t="s">
        <v>753</v>
      </c>
      <c r="D190" s="126" t="s">
        <v>144</v>
      </c>
      <c r="E190" s="127" t="s">
        <v>1197</v>
      </c>
      <c r="F190" s="128" t="s">
        <v>1198</v>
      </c>
      <c r="G190" s="129" t="s">
        <v>147</v>
      </c>
      <c r="H190" s="130">
        <v>0.6</v>
      </c>
      <c r="I190" s="131"/>
      <c r="J190" s="132">
        <f t="shared" si="50"/>
        <v>0</v>
      </c>
      <c r="K190" s="133"/>
      <c r="L190" s="32"/>
      <c r="M190" s="134" t="s">
        <v>19</v>
      </c>
      <c r="N190" s="135" t="s">
        <v>45</v>
      </c>
      <c r="P190" s="136">
        <f t="shared" si="51"/>
        <v>0</v>
      </c>
      <c r="Q190" s="136">
        <v>0</v>
      </c>
      <c r="R190" s="136">
        <f t="shared" si="52"/>
        <v>0</v>
      </c>
      <c r="S190" s="136">
        <v>0</v>
      </c>
      <c r="T190" s="137">
        <f t="shared" si="53"/>
        <v>0</v>
      </c>
      <c r="AR190" s="138" t="s">
        <v>95</v>
      </c>
      <c r="AT190" s="138" t="s">
        <v>144</v>
      </c>
      <c r="AU190" s="138" t="s">
        <v>82</v>
      </c>
      <c r="AY190" s="17" t="s">
        <v>141</v>
      </c>
      <c r="BE190" s="139">
        <f t="shared" si="54"/>
        <v>0</v>
      </c>
      <c r="BF190" s="139">
        <f t="shared" si="55"/>
        <v>0</v>
      </c>
      <c r="BG190" s="139">
        <f t="shared" si="56"/>
        <v>0</v>
      </c>
      <c r="BH190" s="139">
        <f t="shared" si="57"/>
        <v>0</v>
      </c>
      <c r="BI190" s="139">
        <f t="shared" si="58"/>
        <v>0</v>
      </c>
      <c r="BJ190" s="17" t="s">
        <v>82</v>
      </c>
      <c r="BK190" s="139">
        <f t="shared" si="59"/>
        <v>0</v>
      </c>
      <c r="BL190" s="17" t="s">
        <v>95</v>
      </c>
      <c r="BM190" s="138" t="s">
        <v>1199</v>
      </c>
    </row>
    <row r="191" spans="2:65" s="1" customFormat="1" ht="24.2" customHeight="1">
      <c r="B191" s="32"/>
      <c r="C191" s="126" t="s">
        <v>757</v>
      </c>
      <c r="D191" s="126" t="s">
        <v>144</v>
      </c>
      <c r="E191" s="127" t="s">
        <v>1200</v>
      </c>
      <c r="F191" s="128" t="s">
        <v>1201</v>
      </c>
      <c r="G191" s="129" t="s">
        <v>1059</v>
      </c>
      <c r="H191" s="130">
        <v>6</v>
      </c>
      <c r="I191" s="131"/>
      <c r="J191" s="132">
        <f t="shared" si="50"/>
        <v>0</v>
      </c>
      <c r="K191" s="133"/>
      <c r="L191" s="32"/>
      <c r="M191" s="134" t="s">
        <v>19</v>
      </c>
      <c r="N191" s="135" t="s">
        <v>45</v>
      </c>
      <c r="P191" s="136">
        <f t="shared" si="51"/>
        <v>0</v>
      </c>
      <c r="Q191" s="136">
        <v>0</v>
      </c>
      <c r="R191" s="136">
        <f t="shared" si="52"/>
        <v>0</v>
      </c>
      <c r="S191" s="136">
        <v>0</v>
      </c>
      <c r="T191" s="137">
        <f t="shared" si="53"/>
        <v>0</v>
      </c>
      <c r="AR191" s="138" t="s">
        <v>95</v>
      </c>
      <c r="AT191" s="138" t="s">
        <v>144</v>
      </c>
      <c r="AU191" s="138" t="s">
        <v>82</v>
      </c>
      <c r="AY191" s="17" t="s">
        <v>141</v>
      </c>
      <c r="BE191" s="139">
        <f t="shared" si="54"/>
        <v>0</v>
      </c>
      <c r="BF191" s="139">
        <f t="shared" si="55"/>
        <v>0</v>
      </c>
      <c r="BG191" s="139">
        <f t="shared" si="56"/>
        <v>0</v>
      </c>
      <c r="BH191" s="139">
        <f t="shared" si="57"/>
        <v>0</v>
      </c>
      <c r="BI191" s="139">
        <f t="shared" si="58"/>
        <v>0</v>
      </c>
      <c r="BJ191" s="17" t="s">
        <v>82</v>
      </c>
      <c r="BK191" s="139">
        <f t="shared" si="59"/>
        <v>0</v>
      </c>
      <c r="BL191" s="17" t="s">
        <v>95</v>
      </c>
      <c r="BM191" s="138" t="s">
        <v>1202</v>
      </c>
    </row>
    <row r="192" spans="2:65" s="1" customFormat="1" ht="24.2" customHeight="1">
      <c r="B192" s="32"/>
      <c r="C192" s="126" t="s">
        <v>761</v>
      </c>
      <c r="D192" s="126" t="s">
        <v>144</v>
      </c>
      <c r="E192" s="127" t="s">
        <v>1203</v>
      </c>
      <c r="F192" s="128" t="s">
        <v>1204</v>
      </c>
      <c r="G192" s="129" t="s">
        <v>1059</v>
      </c>
      <c r="H192" s="130">
        <v>16</v>
      </c>
      <c r="I192" s="131"/>
      <c r="J192" s="132">
        <f t="shared" si="50"/>
        <v>0</v>
      </c>
      <c r="K192" s="133"/>
      <c r="L192" s="32"/>
      <c r="M192" s="141" t="s">
        <v>19</v>
      </c>
      <c r="N192" s="142" t="s">
        <v>45</v>
      </c>
      <c r="O192" s="143"/>
      <c r="P192" s="144">
        <f t="shared" si="51"/>
        <v>0</v>
      </c>
      <c r="Q192" s="144">
        <v>1E-3</v>
      </c>
      <c r="R192" s="144">
        <f t="shared" si="52"/>
        <v>1.6E-2</v>
      </c>
      <c r="S192" s="144">
        <v>0</v>
      </c>
      <c r="T192" s="145">
        <f t="shared" si="53"/>
        <v>0</v>
      </c>
      <c r="AR192" s="138" t="s">
        <v>95</v>
      </c>
      <c r="AT192" s="138" t="s">
        <v>144</v>
      </c>
      <c r="AU192" s="138" t="s">
        <v>82</v>
      </c>
      <c r="AY192" s="17" t="s">
        <v>141</v>
      </c>
      <c r="BE192" s="139">
        <f t="shared" si="54"/>
        <v>0</v>
      </c>
      <c r="BF192" s="139">
        <f t="shared" si="55"/>
        <v>0</v>
      </c>
      <c r="BG192" s="139">
        <f t="shared" si="56"/>
        <v>0</v>
      </c>
      <c r="BH192" s="139">
        <f t="shared" si="57"/>
        <v>0</v>
      </c>
      <c r="BI192" s="139">
        <f t="shared" si="58"/>
        <v>0</v>
      </c>
      <c r="BJ192" s="17" t="s">
        <v>82</v>
      </c>
      <c r="BK192" s="139">
        <f t="shared" si="59"/>
        <v>0</v>
      </c>
      <c r="BL192" s="17" t="s">
        <v>95</v>
      </c>
      <c r="BM192" s="138" t="s">
        <v>1205</v>
      </c>
    </row>
    <row r="193" spans="2:12" s="1" customFormat="1" ht="6.95" customHeight="1">
      <c r="B193" s="41"/>
      <c r="C193" s="42"/>
      <c r="D193" s="42"/>
      <c r="E193" s="42"/>
      <c r="F193" s="42"/>
      <c r="G193" s="42"/>
      <c r="H193" s="42"/>
      <c r="I193" s="42"/>
      <c r="J193" s="42"/>
      <c r="K193" s="42"/>
      <c r="L193" s="32"/>
    </row>
  </sheetData>
  <sheetProtection algorithmName="SHA-512" hashValue="EBh9TXZp0y7Y4R1v8NiSzC+tJ5WvyAvDFYZXBTHE1cEAo3U2gYLVgJFZ81Cl/Ugx6a1bEtihlciwaWFR5GrEAg==" saltValue="aixcGq77riByjCdpI6Wgrulu+975z8GEp+9o/27C1PSlM1bHZ5ZsQUE/Fpy2saWc85KC1OOpvpC2f+sjSNfPMw==" spinCount="100000" sheet="1" objects="1" scenarios="1" formatColumns="0" formatRows="0" autoFilter="0"/>
  <autoFilter ref="C88:K192" xr:uid="{00000000-0009-0000-0000-000007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04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116</v>
      </c>
      <c r="L4" s="20"/>
      <c r="M4" s="90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9" t="str">
        <f>'Rekapitulace stavby'!K6</f>
        <v>Rekonstrukce budovy bývalé pošty na byty, Český Rudolec</v>
      </c>
      <c r="F7" s="320"/>
      <c r="G7" s="320"/>
      <c r="H7" s="320"/>
      <c r="L7" s="20"/>
    </row>
    <row r="8" spans="2:46" s="1" customFormat="1" ht="12" customHeight="1">
      <c r="B8" s="32"/>
      <c r="D8" s="27" t="s">
        <v>117</v>
      </c>
      <c r="L8" s="32"/>
    </row>
    <row r="9" spans="2:46" s="1" customFormat="1" ht="16.5" customHeight="1">
      <c r="B9" s="32"/>
      <c r="E9" s="283" t="s">
        <v>1206</v>
      </c>
      <c r="F9" s="321"/>
      <c r="G9" s="321"/>
      <c r="H9" s="321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30. 9. 2024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27</v>
      </c>
      <c r="L14" s="32"/>
    </row>
    <row r="15" spans="2:46" s="1" customFormat="1" ht="18" customHeight="1">
      <c r="B15" s="32"/>
      <c r="E15" s="25" t="s">
        <v>28</v>
      </c>
      <c r="I15" s="27" t="s">
        <v>29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30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22" t="str">
        <f>'Rekapitulace stavby'!E14</f>
        <v>Vyplň údaj</v>
      </c>
      <c r="F18" s="289"/>
      <c r="G18" s="289"/>
      <c r="H18" s="289"/>
      <c r="I18" s="27" t="s">
        <v>29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32</v>
      </c>
      <c r="I20" s="27" t="s">
        <v>26</v>
      </c>
      <c r="J20" s="25" t="s">
        <v>33</v>
      </c>
      <c r="L20" s="32"/>
    </row>
    <row r="21" spans="2:12" s="1" customFormat="1" ht="18" customHeight="1">
      <c r="B21" s="32"/>
      <c r="E21" s="25" t="s">
        <v>34</v>
      </c>
      <c r="I21" s="27" t="s">
        <v>29</v>
      </c>
      <c r="J21" s="25" t="s">
        <v>19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36</v>
      </c>
      <c r="I23" s="27" t="s">
        <v>26</v>
      </c>
      <c r="J23" s="25" t="s">
        <v>33</v>
      </c>
      <c r="L23" s="32"/>
    </row>
    <row r="24" spans="2:12" s="1" customFormat="1" ht="18" customHeight="1">
      <c r="B24" s="32"/>
      <c r="E24" s="25" t="s">
        <v>34</v>
      </c>
      <c r="I24" s="27" t="s">
        <v>29</v>
      </c>
      <c r="J24" s="25" t="s">
        <v>19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37</v>
      </c>
      <c r="L26" s="32"/>
    </row>
    <row r="27" spans="2:12" s="7" customFormat="1" ht="16.5" customHeight="1">
      <c r="B27" s="91"/>
      <c r="E27" s="294" t="s">
        <v>19</v>
      </c>
      <c r="F27" s="294"/>
      <c r="G27" s="294"/>
      <c r="H27" s="294"/>
      <c r="L27" s="91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92" t="s">
        <v>39</v>
      </c>
      <c r="J30" s="63">
        <f>ROUND(J82,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41</v>
      </c>
      <c r="I32" s="35" t="s">
        <v>40</v>
      </c>
      <c r="J32" s="35" t="s">
        <v>42</v>
      </c>
      <c r="L32" s="32"/>
    </row>
    <row r="33" spans="2:12" s="1" customFormat="1" ht="14.45" customHeight="1">
      <c r="B33" s="32"/>
      <c r="D33" s="52" t="s">
        <v>43</v>
      </c>
      <c r="E33" s="27" t="s">
        <v>44</v>
      </c>
      <c r="F33" s="83">
        <f>ROUND((SUM(BE82:BE103)),  2)</f>
        <v>0</v>
      </c>
      <c r="I33" s="93">
        <v>0.21</v>
      </c>
      <c r="J33" s="83">
        <f>ROUND(((SUM(BE82:BE103))*I33),  2)</f>
        <v>0</v>
      </c>
      <c r="L33" s="32"/>
    </row>
    <row r="34" spans="2:12" s="1" customFormat="1" ht="14.45" customHeight="1">
      <c r="B34" s="32"/>
      <c r="E34" s="27" t="s">
        <v>45</v>
      </c>
      <c r="F34" s="83">
        <f>ROUND((SUM(BF82:BF103)),  2)</f>
        <v>0</v>
      </c>
      <c r="I34" s="93">
        <v>0.12</v>
      </c>
      <c r="J34" s="83">
        <f>ROUND(((SUM(BF82:BF103))*I34),  2)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ROUND((SUM(BG82:BG103)),  2)</f>
        <v>0</v>
      </c>
      <c r="I35" s="93">
        <v>0.21</v>
      </c>
      <c r="J35" s="83">
        <f>0</f>
        <v>0</v>
      </c>
      <c r="L35" s="32"/>
    </row>
    <row r="36" spans="2:12" s="1" customFormat="1" ht="14.45" hidden="1" customHeight="1">
      <c r="B36" s="32"/>
      <c r="E36" s="27" t="s">
        <v>47</v>
      </c>
      <c r="F36" s="83">
        <f>ROUND((SUM(BH82:BH103)),  2)</f>
        <v>0</v>
      </c>
      <c r="I36" s="93">
        <v>0.12</v>
      </c>
      <c r="J36" s="83">
        <f>0</f>
        <v>0</v>
      </c>
      <c r="L36" s="32"/>
    </row>
    <row r="37" spans="2:12" s="1" customFormat="1" ht="14.45" hidden="1" customHeight="1">
      <c r="B37" s="32"/>
      <c r="E37" s="27" t="s">
        <v>48</v>
      </c>
      <c r="F37" s="83">
        <f>ROUND((SUM(BI82:BI103)),  2)</f>
        <v>0</v>
      </c>
      <c r="I37" s="93">
        <v>0</v>
      </c>
      <c r="J37" s="83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4"/>
      <c r="D39" s="95" t="s">
        <v>49</v>
      </c>
      <c r="E39" s="54"/>
      <c r="F39" s="54"/>
      <c r="G39" s="96" t="s">
        <v>50</v>
      </c>
      <c r="H39" s="97" t="s">
        <v>51</v>
      </c>
      <c r="I39" s="54"/>
      <c r="J39" s="98">
        <f>SUM(J30:J37)</f>
        <v>0</v>
      </c>
      <c r="K39" s="99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119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9" t="str">
        <f>E7</f>
        <v>Rekonstrukce budovy bývalé pošty na byty, Český Rudolec</v>
      </c>
      <c r="F48" s="320"/>
      <c r="G48" s="320"/>
      <c r="H48" s="320"/>
      <c r="L48" s="32"/>
    </row>
    <row r="49" spans="2:47" s="1" customFormat="1" ht="12" customHeight="1">
      <c r="B49" s="32"/>
      <c r="C49" s="27" t="s">
        <v>117</v>
      </c>
      <c r="L49" s="32"/>
    </row>
    <row r="50" spans="2:47" s="1" customFormat="1" ht="16.5" customHeight="1">
      <c r="B50" s="32"/>
      <c r="E50" s="283" t="str">
        <f>E9</f>
        <v>D.1.4.3 - Vzduchotechnika</v>
      </c>
      <c r="F50" s="321"/>
      <c r="G50" s="321"/>
      <c r="H50" s="32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Český Rudolec</v>
      </c>
      <c r="I52" s="27" t="s">
        <v>23</v>
      </c>
      <c r="J52" s="49" t="str">
        <f>IF(J12="","",J12)</f>
        <v>30. 9. 2024</v>
      </c>
      <c r="L52" s="32"/>
    </row>
    <row r="53" spans="2:47" s="1" customFormat="1" ht="6.95" customHeight="1">
      <c r="B53" s="32"/>
      <c r="L53" s="32"/>
    </row>
    <row r="54" spans="2:47" s="1" customFormat="1" ht="25.7" customHeight="1">
      <c r="B54" s="32"/>
      <c r="C54" s="27" t="s">
        <v>25</v>
      </c>
      <c r="F54" s="25" t="str">
        <f>E15</f>
        <v>Obec Český Rudolec</v>
      </c>
      <c r="I54" s="27" t="s">
        <v>32</v>
      </c>
      <c r="J54" s="30" t="str">
        <f>E21</f>
        <v>Agroprojekt Jihlava, spol.s.r.o.</v>
      </c>
      <c r="L54" s="32"/>
    </row>
    <row r="55" spans="2:47" s="1" customFormat="1" ht="25.7" customHeight="1">
      <c r="B55" s="32"/>
      <c r="C55" s="27" t="s">
        <v>30</v>
      </c>
      <c r="F55" s="25" t="str">
        <f>IF(E18="","",E18)</f>
        <v>Vyplň údaj</v>
      </c>
      <c r="I55" s="27" t="s">
        <v>36</v>
      </c>
      <c r="J55" s="30" t="str">
        <f>E24</f>
        <v>Agroprojekt Jihlava, spol.s.r.o.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100" t="s">
        <v>120</v>
      </c>
      <c r="D57" s="94"/>
      <c r="E57" s="94"/>
      <c r="F57" s="94"/>
      <c r="G57" s="94"/>
      <c r="H57" s="94"/>
      <c r="I57" s="94"/>
      <c r="J57" s="101" t="s">
        <v>121</v>
      </c>
      <c r="K57" s="94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102" t="s">
        <v>71</v>
      </c>
      <c r="J59" s="63">
        <f>J82</f>
        <v>0</v>
      </c>
      <c r="L59" s="32"/>
      <c r="AU59" s="17" t="s">
        <v>122</v>
      </c>
    </row>
    <row r="60" spans="2:47" s="8" customFormat="1" ht="24.95" customHeight="1">
      <c r="B60" s="103"/>
      <c r="D60" s="104" t="s">
        <v>947</v>
      </c>
      <c r="E60" s="105"/>
      <c r="F60" s="105"/>
      <c r="G60" s="105"/>
      <c r="H60" s="105"/>
      <c r="I60" s="105"/>
      <c r="J60" s="106">
        <f>J83</f>
        <v>0</v>
      </c>
      <c r="L60" s="103"/>
    </row>
    <row r="61" spans="2:47" s="11" customFormat="1" ht="19.899999999999999" customHeight="1">
      <c r="B61" s="146"/>
      <c r="D61" s="147" t="s">
        <v>948</v>
      </c>
      <c r="E61" s="148"/>
      <c r="F61" s="148"/>
      <c r="G61" s="148"/>
      <c r="H61" s="148"/>
      <c r="I61" s="148"/>
      <c r="J61" s="149">
        <f>J84</f>
        <v>0</v>
      </c>
      <c r="L61" s="146"/>
    </row>
    <row r="62" spans="2:47" s="11" customFormat="1" ht="19.899999999999999" customHeight="1">
      <c r="B62" s="146"/>
      <c r="D62" s="147" t="s">
        <v>1207</v>
      </c>
      <c r="E62" s="148"/>
      <c r="F62" s="148"/>
      <c r="G62" s="148"/>
      <c r="H62" s="148"/>
      <c r="I62" s="148"/>
      <c r="J62" s="149">
        <f>J86</f>
        <v>0</v>
      </c>
      <c r="L62" s="146"/>
    </row>
    <row r="63" spans="2:47" s="1" customFormat="1" ht="21.75" customHeight="1">
      <c r="B63" s="32"/>
      <c r="L63" s="32"/>
    </row>
    <row r="64" spans="2:47" s="1" customFormat="1" ht="6.95" customHeight="1"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32"/>
    </row>
    <row r="68" spans="2:12" s="1" customFormat="1" ht="6.95" customHeight="1"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32"/>
    </row>
    <row r="69" spans="2:12" s="1" customFormat="1" ht="24.95" customHeight="1">
      <c r="B69" s="32"/>
      <c r="C69" s="21" t="s">
        <v>126</v>
      </c>
      <c r="L69" s="32"/>
    </row>
    <row r="70" spans="2:12" s="1" customFormat="1" ht="6.95" customHeight="1">
      <c r="B70" s="32"/>
      <c r="L70" s="32"/>
    </row>
    <row r="71" spans="2:12" s="1" customFormat="1" ht="12" customHeight="1">
      <c r="B71" s="32"/>
      <c r="C71" s="27" t="s">
        <v>16</v>
      </c>
      <c r="L71" s="32"/>
    </row>
    <row r="72" spans="2:12" s="1" customFormat="1" ht="16.5" customHeight="1">
      <c r="B72" s="32"/>
      <c r="E72" s="319" t="str">
        <f>E7</f>
        <v>Rekonstrukce budovy bývalé pošty na byty, Český Rudolec</v>
      </c>
      <c r="F72" s="320"/>
      <c r="G72" s="320"/>
      <c r="H72" s="320"/>
      <c r="L72" s="32"/>
    </row>
    <row r="73" spans="2:12" s="1" customFormat="1" ht="12" customHeight="1">
      <c r="B73" s="32"/>
      <c r="C73" s="27" t="s">
        <v>117</v>
      </c>
      <c r="L73" s="32"/>
    </row>
    <row r="74" spans="2:12" s="1" customFormat="1" ht="16.5" customHeight="1">
      <c r="B74" s="32"/>
      <c r="E74" s="283" t="str">
        <f>E9</f>
        <v>D.1.4.3 - Vzduchotechnika</v>
      </c>
      <c r="F74" s="321"/>
      <c r="G74" s="321"/>
      <c r="H74" s="321"/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21</v>
      </c>
      <c r="F76" s="25" t="str">
        <f>F12</f>
        <v>Český Rudolec</v>
      </c>
      <c r="I76" s="27" t="s">
        <v>23</v>
      </c>
      <c r="J76" s="49" t="str">
        <f>IF(J12="","",J12)</f>
        <v>30. 9. 2024</v>
      </c>
      <c r="L76" s="32"/>
    </row>
    <row r="77" spans="2:12" s="1" customFormat="1" ht="6.95" customHeight="1">
      <c r="B77" s="32"/>
      <c r="L77" s="32"/>
    </row>
    <row r="78" spans="2:12" s="1" customFormat="1" ht="25.7" customHeight="1">
      <c r="B78" s="32"/>
      <c r="C78" s="27" t="s">
        <v>25</v>
      </c>
      <c r="F78" s="25" t="str">
        <f>E15</f>
        <v>Obec Český Rudolec</v>
      </c>
      <c r="I78" s="27" t="s">
        <v>32</v>
      </c>
      <c r="J78" s="30" t="str">
        <f>E21</f>
        <v>Agroprojekt Jihlava, spol.s.r.o.</v>
      </c>
      <c r="L78" s="32"/>
    </row>
    <row r="79" spans="2:12" s="1" customFormat="1" ht="25.7" customHeight="1">
      <c r="B79" s="32"/>
      <c r="C79" s="27" t="s">
        <v>30</v>
      </c>
      <c r="F79" s="25" t="str">
        <f>IF(E18="","",E18)</f>
        <v>Vyplň údaj</v>
      </c>
      <c r="I79" s="27" t="s">
        <v>36</v>
      </c>
      <c r="J79" s="30" t="str">
        <f>E24</f>
        <v>Agroprojekt Jihlava, spol.s.r.o.</v>
      </c>
      <c r="L79" s="32"/>
    </row>
    <row r="80" spans="2:12" s="1" customFormat="1" ht="10.35" customHeight="1">
      <c r="B80" s="32"/>
      <c r="L80" s="32"/>
    </row>
    <row r="81" spans="2:65" s="9" customFormat="1" ht="29.25" customHeight="1">
      <c r="B81" s="107"/>
      <c r="C81" s="108" t="s">
        <v>127</v>
      </c>
      <c r="D81" s="109" t="s">
        <v>58</v>
      </c>
      <c r="E81" s="109" t="s">
        <v>54</v>
      </c>
      <c r="F81" s="109" t="s">
        <v>55</v>
      </c>
      <c r="G81" s="109" t="s">
        <v>128</v>
      </c>
      <c r="H81" s="109" t="s">
        <v>129</v>
      </c>
      <c r="I81" s="109" t="s">
        <v>130</v>
      </c>
      <c r="J81" s="110" t="s">
        <v>121</v>
      </c>
      <c r="K81" s="111" t="s">
        <v>131</v>
      </c>
      <c r="L81" s="107"/>
      <c r="M81" s="56" t="s">
        <v>19</v>
      </c>
      <c r="N81" s="57" t="s">
        <v>43</v>
      </c>
      <c r="O81" s="57" t="s">
        <v>132</v>
      </c>
      <c r="P81" s="57" t="s">
        <v>133</v>
      </c>
      <c r="Q81" s="57" t="s">
        <v>134</v>
      </c>
      <c r="R81" s="57" t="s">
        <v>135</v>
      </c>
      <c r="S81" s="57" t="s">
        <v>136</v>
      </c>
      <c r="T81" s="58" t="s">
        <v>137</v>
      </c>
    </row>
    <row r="82" spans="2:65" s="1" customFormat="1" ht="22.9" customHeight="1">
      <c r="B82" s="32"/>
      <c r="C82" s="61" t="s">
        <v>138</v>
      </c>
      <c r="J82" s="112">
        <f>BK82</f>
        <v>0</v>
      </c>
      <c r="L82" s="32"/>
      <c r="M82" s="59"/>
      <c r="N82" s="50"/>
      <c r="O82" s="50"/>
      <c r="P82" s="113">
        <f>P83</f>
        <v>0</v>
      </c>
      <c r="Q82" s="50"/>
      <c r="R82" s="113">
        <f>R83</f>
        <v>0.17300999999999994</v>
      </c>
      <c r="S82" s="50"/>
      <c r="T82" s="114">
        <f>T83</f>
        <v>0</v>
      </c>
      <c r="AT82" s="17" t="s">
        <v>72</v>
      </c>
      <c r="AU82" s="17" t="s">
        <v>122</v>
      </c>
      <c r="BK82" s="115">
        <f>BK83</f>
        <v>0</v>
      </c>
    </row>
    <row r="83" spans="2:65" s="10" customFormat="1" ht="25.9" customHeight="1">
      <c r="B83" s="116"/>
      <c r="D83" s="117" t="s">
        <v>72</v>
      </c>
      <c r="E83" s="118" t="s">
        <v>384</v>
      </c>
      <c r="F83" s="118" t="s">
        <v>957</v>
      </c>
      <c r="I83" s="119"/>
      <c r="J83" s="120">
        <f>BK83</f>
        <v>0</v>
      </c>
      <c r="L83" s="116"/>
      <c r="M83" s="121"/>
      <c r="P83" s="122">
        <f>P84+P86</f>
        <v>0</v>
      </c>
      <c r="R83" s="122">
        <f>R84+R86</f>
        <v>0.17300999999999994</v>
      </c>
      <c r="T83" s="123">
        <f>T84+T86</f>
        <v>0</v>
      </c>
      <c r="AR83" s="117" t="s">
        <v>82</v>
      </c>
      <c r="AT83" s="124" t="s">
        <v>72</v>
      </c>
      <c r="AU83" s="124" t="s">
        <v>73</v>
      </c>
      <c r="AY83" s="117" t="s">
        <v>141</v>
      </c>
      <c r="BK83" s="125">
        <f>BK84+BK86</f>
        <v>0</v>
      </c>
    </row>
    <row r="84" spans="2:65" s="10" customFormat="1" ht="22.9" customHeight="1">
      <c r="B84" s="116"/>
      <c r="D84" s="117" t="s">
        <v>72</v>
      </c>
      <c r="E84" s="150" t="s">
        <v>958</v>
      </c>
      <c r="F84" s="150" t="s">
        <v>959</v>
      </c>
      <c r="I84" s="119"/>
      <c r="J84" s="151">
        <f>BK84</f>
        <v>0</v>
      </c>
      <c r="L84" s="116"/>
      <c r="M84" s="121"/>
      <c r="P84" s="122">
        <f>P85</f>
        <v>0</v>
      </c>
      <c r="R84" s="122">
        <f>R85</f>
        <v>0</v>
      </c>
      <c r="T84" s="123">
        <f>T85</f>
        <v>0</v>
      </c>
      <c r="AR84" s="117" t="s">
        <v>82</v>
      </c>
      <c r="AT84" s="124" t="s">
        <v>72</v>
      </c>
      <c r="AU84" s="124" t="s">
        <v>78</v>
      </c>
      <c r="AY84" s="117" t="s">
        <v>141</v>
      </c>
      <c r="BK84" s="125">
        <f>BK85</f>
        <v>0</v>
      </c>
    </row>
    <row r="85" spans="2:65" s="1" customFormat="1" ht="24.2" customHeight="1">
      <c r="B85" s="32"/>
      <c r="C85" s="126" t="s">
        <v>78</v>
      </c>
      <c r="D85" s="126" t="s">
        <v>144</v>
      </c>
      <c r="E85" s="127" t="s">
        <v>1208</v>
      </c>
      <c r="F85" s="128" t="s">
        <v>1209</v>
      </c>
      <c r="G85" s="129" t="s">
        <v>162</v>
      </c>
      <c r="H85" s="130">
        <v>5</v>
      </c>
      <c r="I85" s="131"/>
      <c r="J85" s="132">
        <f>ROUND(I85*H85,2)</f>
        <v>0</v>
      </c>
      <c r="K85" s="133"/>
      <c r="L85" s="32"/>
      <c r="M85" s="134" t="s">
        <v>19</v>
      </c>
      <c r="N85" s="135" t="s">
        <v>45</v>
      </c>
      <c r="P85" s="136">
        <f>O85*H85</f>
        <v>0</v>
      </c>
      <c r="Q85" s="136">
        <v>0</v>
      </c>
      <c r="R85" s="136">
        <f>Q85*H85</f>
        <v>0</v>
      </c>
      <c r="S85" s="136">
        <v>0</v>
      </c>
      <c r="T85" s="137">
        <f>S85*H85</f>
        <v>0</v>
      </c>
      <c r="AR85" s="138" t="s">
        <v>172</v>
      </c>
      <c r="AT85" s="138" t="s">
        <v>144</v>
      </c>
      <c r="AU85" s="138" t="s">
        <v>82</v>
      </c>
      <c r="AY85" s="17" t="s">
        <v>141</v>
      </c>
      <c r="BE85" s="139">
        <f>IF(N85="základní",J85,0)</f>
        <v>0</v>
      </c>
      <c r="BF85" s="139">
        <f>IF(N85="snížená",J85,0)</f>
        <v>0</v>
      </c>
      <c r="BG85" s="139">
        <f>IF(N85="zákl. přenesená",J85,0)</f>
        <v>0</v>
      </c>
      <c r="BH85" s="139">
        <f>IF(N85="sníž. přenesená",J85,0)</f>
        <v>0</v>
      </c>
      <c r="BI85" s="139">
        <f>IF(N85="nulová",J85,0)</f>
        <v>0</v>
      </c>
      <c r="BJ85" s="17" t="s">
        <v>82</v>
      </c>
      <c r="BK85" s="139">
        <f>ROUND(I85*H85,2)</f>
        <v>0</v>
      </c>
      <c r="BL85" s="17" t="s">
        <v>172</v>
      </c>
      <c r="BM85" s="138" t="s">
        <v>82</v>
      </c>
    </row>
    <row r="86" spans="2:65" s="10" customFormat="1" ht="22.9" customHeight="1">
      <c r="B86" s="116"/>
      <c r="D86" s="117" t="s">
        <v>72</v>
      </c>
      <c r="E86" s="150" t="s">
        <v>1210</v>
      </c>
      <c r="F86" s="150" t="s">
        <v>1211</v>
      </c>
      <c r="I86" s="119"/>
      <c r="J86" s="151">
        <f>BK86</f>
        <v>0</v>
      </c>
      <c r="L86" s="116"/>
      <c r="M86" s="121"/>
      <c r="P86" s="122">
        <f>SUM(P87:P103)</f>
        <v>0</v>
      </c>
      <c r="R86" s="122">
        <f>SUM(R87:R103)</f>
        <v>0.17300999999999994</v>
      </c>
      <c r="T86" s="123">
        <f>SUM(T87:T103)</f>
        <v>0</v>
      </c>
      <c r="AR86" s="117" t="s">
        <v>82</v>
      </c>
      <c r="AT86" s="124" t="s">
        <v>72</v>
      </c>
      <c r="AU86" s="124" t="s">
        <v>78</v>
      </c>
      <c r="AY86" s="117" t="s">
        <v>141</v>
      </c>
      <c r="BK86" s="125">
        <f>SUM(BK87:BK103)</f>
        <v>0</v>
      </c>
    </row>
    <row r="87" spans="2:65" s="1" customFormat="1" ht="24.2" customHeight="1">
      <c r="B87" s="32"/>
      <c r="C87" s="126" t="s">
        <v>82</v>
      </c>
      <c r="D87" s="126" t="s">
        <v>144</v>
      </c>
      <c r="E87" s="127" t="s">
        <v>1212</v>
      </c>
      <c r="F87" s="128" t="s">
        <v>1213</v>
      </c>
      <c r="G87" s="129" t="s">
        <v>344</v>
      </c>
      <c r="H87" s="130">
        <v>2</v>
      </c>
      <c r="I87" s="131"/>
      <c r="J87" s="132">
        <f t="shared" ref="J87:J103" si="0">ROUND(I87*H87,2)</f>
        <v>0</v>
      </c>
      <c r="K87" s="133"/>
      <c r="L87" s="32"/>
      <c r="M87" s="134" t="s">
        <v>19</v>
      </c>
      <c r="N87" s="135" t="s">
        <v>45</v>
      </c>
      <c r="P87" s="136">
        <f t="shared" ref="P87:P103" si="1">O87*H87</f>
        <v>0</v>
      </c>
      <c r="Q87" s="136">
        <v>0</v>
      </c>
      <c r="R87" s="136">
        <f t="shared" ref="R87:R103" si="2">Q87*H87</f>
        <v>0</v>
      </c>
      <c r="S87" s="136">
        <v>0</v>
      </c>
      <c r="T87" s="137">
        <f t="shared" ref="T87:T103" si="3">S87*H87</f>
        <v>0</v>
      </c>
      <c r="AR87" s="138" t="s">
        <v>172</v>
      </c>
      <c r="AT87" s="138" t="s">
        <v>144</v>
      </c>
      <c r="AU87" s="138" t="s">
        <v>82</v>
      </c>
      <c r="AY87" s="17" t="s">
        <v>141</v>
      </c>
      <c r="BE87" s="139">
        <f t="shared" ref="BE87:BE103" si="4">IF(N87="základní",J87,0)</f>
        <v>0</v>
      </c>
      <c r="BF87" s="139">
        <f t="shared" ref="BF87:BF103" si="5">IF(N87="snížená",J87,0)</f>
        <v>0</v>
      </c>
      <c r="BG87" s="139">
        <f t="shared" ref="BG87:BG103" si="6">IF(N87="zákl. přenesená",J87,0)</f>
        <v>0</v>
      </c>
      <c r="BH87" s="139">
        <f t="shared" ref="BH87:BH103" si="7">IF(N87="sníž. přenesená",J87,0)</f>
        <v>0</v>
      </c>
      <c r="BI87" s="139">
        <f t="shared" ref="BI87:BI103" si="8">IF(N87="nulová",J87,0)</f>
        <v>0</v>
      </c>
      <c r="BJ87" s="17" t="s">
        <v>82</v>
      </c>
      <c r="BK87" s="139">
        <f t="shared" ref="BK87:BK103" si="9">ROUND(I87*H87,2)</f>
        <v>0</v>
      </c>
      <c r="BL87" s="17" t="s">
        <v>172</v>
      </c>
      <c r="BM87" s="138" t="s">
        <v>95</v>
      </c>
    </row>
    <row r="88" spans="2:65" s="1" customFormat="1" ht="24.2" customHeight="1">
      <c r="B88" s="32"/>
      <c r="C88" s="172" t="s">
        <v>92</v>
      </c>
      <c r="D88" s="172" t="s">
        <v>258</v>
      </c>
      <c r="E88" s="173" t="s">
        <v>1214</v>
      </c>
      <c r="F88" s="174" t="s">
        <v>1215</v>
      </c>
      <c r="G88" s="175" t="s">
        <v>1216</v>
      </c>
      <c r="H88" s="176">
        <v>2</v>
      </c>
      <c r="I88" s="177"/>
      <c r="J88" s="178">
        <f t="shared" si="0"/>
        <v>0</v>
      </c>
      <c r="K88" s="179"/>
      <c r="L88" s="180"/>
      <c r="M88" s="181" t="s">
        <v>19</v>
      </c>
      <c r="N88" s="182" t="s">
        <v>45</v>
      </c>
      <c r="P88" s="136">
        <f t="shared" si="1"/>
        <v>0</v>
      </c>
      <c r="Q88" s="136">
        <v>1E-3</v>
      </c>
      <c r="R88" s="136">
        <f t="shared" si="2"/>
        <v>2E-3</v>
      </c>
      <c r="S88" s="136">
        <v>0</v>
      </c>
      <c r="T88" s="137">
        <f t="shared" si="3"/>
        <v>0</v>
      </c>
      <c r="AR88" s="138" t="s">
        <v>201</v>
      </c>
      <c r="AT88" s="138" t="s">
        <v>258</v>
      </c>
      <c r="AU88" s="138" t="s">
        <v>82</v>
      </c>
      <c r="AY88" s="17" t="s">
        <v>141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7" t="s">
        <v>82</v>
      </c>
      <c r="BK88" s="139">
        <f t="shared" si="9"/>
        <v>0</v>
      </c>
      <c r="BL88" s="17" t="s">
        <v>172</v>
      </c>
      <c r="BM88" s="138" t="s">
        <v>152</v>
      </c>
    </row>
    <row r="89" spans="2:65" s="1" customFormat="1" ht="21.75" customHeight="1">
      <c r="B89" s="32"/>
      <c r="C89" s="126" t="s">
        <v>95</v>
      </c>
      <c r="D89" s="126" t="s">
        <v>144</v>
      </c>
      <c r="E89" s="127" t="s">
        <v>1217</v>
      </c>
      <c r="F89" s="128" t="s">
        <v>1218</v>
      </c>
      <c r="G89" s="129" t="s">
        <v>344</v>
      </c>
      <c r="H89" s="130">
        <v>8</v>
      </c>
      <c r="I89" s="131"/>
      <c r="J89" s="132">
        <f t="shared" si="0"/>
        <v>0</v>
      </c>
      <c r="K89" s="133"/>
      <c r="L89" s="32"/>
      <c r="M89" s="134" t="s">
        <v>19</v>
      </c>
      <c r="N89" s="135" t="s">
        <v>45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172</v>
      </c>
      <c r="AT89" s="138" t="s">
        <v>144</v>
      </c>
      <c r="AU89" s="138" t="s">
        <v>82</v>
      </c>
      <c r="AY89" s="17" t="s">
        <v>141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7" t="s">
        <v>82</v>
      </c>
      <c r="BK89" s="139">
        <f t="shared" si="9"/>
        <v>0</v>
      </c>
      <c r="BL89" s="17" t="s">
        <v>172</v>
      </c>
      <c r="BM89" s="138" t="s">
        <v>155</v>
      </c>
    </row>
    <row r="90" spans="2:65" s="1" customFormat="1" ht="24.2" customHeight="1">
      <c r="B90" s="32"/>
      <c r="C90" s="172" t="s">
        <v>156</v>
      </c>
      <c r="D90" s="172" t="s">
        <v>258</v>
      </c>
      <c r="E90" s="173" t="s">
        <v>1219</v>
      </c>
      <c r="F90" s="174" t="s">
        <v>1220</v>
      </c>
      <c r="G90" s="175" t="s">
        <v>1221</v>
      </c>
      <c r="H90" s="176">
        <v>8</v>
      </c>
      <c r="I90" s="177"/>
      <c r="J90" s="178">
        <f t="shared" si="0"/>
        <v>0</v>
      </c>
      <c r="K90" s="179"/>
      <c r="L90" s="180"/>
      <c r="M90" s="181" t="s">
        <v>19</v>
      </c>
      <c r="N90" s="182" t="s">
        <v>45</v>
      </c>
      <c r="P90" s="136">
        <f t="shared" si="1"/>
        <v>0</v>
      </c>
      <c r="Q90" s="136">
        <v>2E-3</v>
      </c>
      <c r="R90" s="136">
        <f t="shared" si="2"/>
        <v>1.6E-2</v>
      </c>
      <c r="S90" s="136">
        <v>0</v>
      </c>
      <c r="T90" s="137">
        <f t="shared" si="3"/>
        <v>0</v>
      </c>
      <c r="AR90" s="138" t="s">
        <v>201</v>
      </c>
      <c r="AT90" s="138" t="s">
        <v>258</v>
      </c>
      <c r="AU90" s="138" t="s">
        <v>82</v>
      </c>
      <c r="AY90" s="17" t="s">
        <v>141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7" t="s">
        <v>82</v>
      </c>
      <c r="BK90" s="139">
        <f t="shared" si="9"/>
        <v>0</v>
      </c>
      <c r="BL90" s="17" t="s">
        <v>172</v>
      </c>
      <c r="BM90" s="138" t="s">
        <v>159</v>
      </c>
    </row>
    <row r="91" spans="2:65" s="1" customFormat="1" ht="21.75" customHeight="1">
      <c r="B91" s="32"/>
      <c r="C91" s="126" t="s">
        <v>152</v>
      </c>
      <c r="D91" s="126" t="s">
        <v>144</v>
      </c>
      <c r="E91" s="127" t="s">
        <v>1222</v>
      </c>
      <c r="F91" s="128" t="s">
        <v>1223</v>
      </c>
      <c r="G91" s="129" t="s">
        <v>344</v>
      </c>
      <c r="H91" s="130">
        <v>5</v>
      </c>
      <c r="I91" s="131"/>
      <c r="J91" s="132">
        <f t="shared" si="0"/>
        <v>0</v>
      </c>
      <c r="K91" s="133"/>
      <c r="L91" s="32"/>
      <c r="M91" s="134" t="s">
        <v>19</v>
      </c>
      <c r="N91" s="135" t="s">
        <v>45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172</v>
      </c>
      <c r="AT91" s="138" t="s">
        <v>144</v>
      </c>
      <c r="AU91" s="138" t="s">
        <v>82</v>
      </c>
      <c r="AY91" s="17" t="s">
        <v>141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7" t="s">
        <v>82</v>
      </c>
      <c r="BK91" s="139">
        <f t="shared" si="9"/>
        <v>0</v>
      </c>
      <c r="BL91" s="17" t="s">
        <v>172</v>
      </c>
      <c r="BM91" s="138" t="s">
        <v>8</v>
      </c>
    </row>
    <row r="92" spans="2:65" s="1" customFormat="1" ht="21.75" customHeight="1">
      <c r="B92" s="32"/>
      <c r="C92" s="172" t="s">
        <v>163</v>
      </c>
      <c r="D92" s="172" t="s">
        <v>258</v>
      </c>
      <c r="E92" s="173" t="s">
        <v>1224</v>
      </c>
      <c r="F92" s="174" t="s">
        <v>1225</v>
      </c>
      <c r="G92" s="175" t="s">
        <v>1221</v>
      </c>
      <c r="H92" s="176">
        <v>5</v>
      </c>
      <c r="I92" s="177"/>
      <c r="J92" s="178">
        <f t="shared" si="0"/>
        <v>0</v>
      </c>
      <c r="K92" s="179"/>
      <c r="L92" s="180"/>
      <c r="M92" s="181" t="s">
        <v>19</v>
      </c>
      <c r="N92" s="182" t="s">
        <v>45</v>
      </c>
      <c r="P92" s="136">
        <f t="shared" si="1"/>
        <v>0</v>
      </c>
      <c r="Q92" s="136">
        <v>0</v>
      </c>
      <c r="R92" s="136">
        <f t="shared" si="2"/>
        <v>0</v>
      </c>
      <c r="S92" s="136">
        <v>0</v>
      </c>
      <c r="T92" s="137">
        <f t="shared" si="3"/>
        <v>0</v>
      </c>
      <c r="AR92" s="138" t="s">
        <v>201</v>
      </c>
      <c r="AT92" s="138" t="s">
        <v>258</v>
      </c>
      <c r="AU92" s="138" t="s">
        <v>82</v>
      </c>
      <c r="AY92" s="17" t="s">
        <v>141</v>
      </c>
      <c r="BE92" s="139">
        <f t="shared" si="4"/>
        <v>0</v>
      </c>
      <c r="BF92" s="139">
        <f t="shared" si="5"/>
        <v>0</v>
      </c>
      <c r="BG92" s="139">
        <f t="shared" si="6"/>
        <v>0</v>
      </c>
      <c r="BH92" s="139">
        <f t="shared" si="7"/>
        <v>0</v>
      </c>
      <c r="BI92" s="139">
        <f t="shared" si="8"/>
        <v>0</v>
      </c>
      <c r="BJ92" s="17" t="s">
        <v>82</v>
      </c>
      <c r="BK92" s="139">
        <f t="shared" si="9"/>
        <v>0</v>
      </c>
      <c r="BL92" s="17" t="s">
        <v>172</v>
      </c>
      <c r="BM92" s="138" t="s">
        <v>166</v>
      </c>
    </row>
    <row r="93" spans="2:65" s="1" customFormat="1" ht="21.75" customHeight="1">
      <c r="B93" s="32"/>
      <c r="C93" s="126" t="s">
        <v>155</v>
      </c>
      <c r="D93" s="126" t="s">
        <v>144</v>
      </c>
      <c r="E93" s="127" t="s">
        <v>1226</v>
      </c>
      <c r="F93" s="128" t="s">
        <v>1227</v>
      </c>
      <c r="G93" s="129" t="s">
        <v>344</v>
      </c>
      <c r="H93" s="130">
        <v>2</v>
      </c>
      <c r="I93" s="131"/>
      <c r="J93" s="132">
        <f t="shared" si="0"/>
        <v>0</v>
      </c>
      <c r="K93" s="133"/>
      <c r="L93" s="32"/>
      <c r="M93" s="134" t="s">
        <v>19</v>
      </c>
      <c r="N93" s="135" t="s">
        <v>45</v>
      </c>
      <c r="P93" s="136">
        <f t="shared" si="1"/>
        <v>0</v>
      </c>
      <c r="Q93" s="136">
        <v>0</v>
      </c>
      <c r="R93" s="136">
        <f t="shared" si="2"/>
        <v>0</v>
      </c>
      <c r="S93" s="136">
        <v>0</v>
      </c>
      <c r="T93" s="137">
        <f t="shared" si="3"/>
        <v>0</v>
      </c>
      <c r="AR93" s="138" t="s">
        <v>172</v>
      </c>
      <c r="AT93" s="138" t="s">
        <v>144</v>
      </c>
      <c r="AU93" s="138" t="s">
        <v>82</v>
      </c>
      <c r="AY93" s="17" t="s">
        <v>141</v>
      </c>
      <c r="BE93" s="139">
        <f t="shared" si="4"/>
        <v>0</v>
      </c>
      <c r="BF93" s="139">
        <f t="shared" si="5"/>
        <v>0</v>
      </c>
      <c r="BG93" s="139">
        <f t="shared" si="6"/>
        <v>0</v>
      </c>
      <c r="BH93" s="139">
        <f t="shared" si="7"/>
        <v>0</v>
      </c>
      <c r="BI93" s="139">
        <f t="shared" si="8"/>
        <v>0</v>
      </c>
      <c r="BJ93" s="17" t="s">
        <v>82</v>
      </c>
      <c r="BK93" s="139">
        <f t="shared" si="9"/>
        <v>0</v>
      </c>
      <c r="BL93" s="17" t="s">
        <v>172</v>
      </c>
      <c r="BM93" s="138" t="s">
        <v>172</v>
      </c>
    </row>
    <row r="94" spans="2:65" s="1" customFormat="1" ht="16.5" customHeight="1">
      <c r="B94" s="32"/>
      <c r="C94" s="172" t="s">
        <v>173</v>
      </c>
      <c r="D94" s="172" t="s">
        <v>258</v>
      </c>
      <c r="E94" s="173" t="s">
        <v>1228</v>
      </c>
      <c r="F94" s="174" t="s">
        <v>1229</v>
      </c>
      <c r="G94" s="175" t="s">
        <v>1044</v>
      </c>
      <c r="H94" s="176">
        <v>2</v>
      </c>
      <c r="I94" s="177"/>
      <c r="J94" s="178">
        <f t="shared" si="0"/>
        <v>0</v>
      </c>
      <c r="K94" s="179"/>
      <c r="L94" s="180"/>
      <c r="M94" s="181" t="s">
        <v>19</v>
      </c>
      <c r="N94" s="182" t="s">
        <v>45</v>
      </c>
      <c r="P94" s="136">
        <f t="shared" si="1"/>
        <v>0</v>
      </c>
      <c r="Q94" s="136">
        <v>0</v>
      </c>
      <c r="R94" s="136">
        <f t="shared" si="2"/>
        <v>0</v>
      </c>
      <c r="S94" s="136">
        <v>0</v>
      </c>
      <c r="T94" s="137">
        <f t="shared" si="3"/>
        <v>0</v>
      </c>
      <c r="AR94" s="138" t="s">
        <v>201</v>
      </c>
      <c r="AT94" s="138" t="s">
        <v>258</v>
      </c>
      <c r="AU94" s="138" t="s">
        <v>82</v>
      </c>
      <c r="AY94" s="17" t="s">
        <v>141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82</v>
      </c>
      <c r="BK94" s="139">
        <f t="shared" si="9"/>
        <v>0</v>
      </c>
      <c r="BL94" s="17" t="s">
        <v>172</v>
      </c>
      <c r="BM94" s="138" t="s">
        <v>176</v>
      </c>
    </row>
    <row r="95" spans="2:65" s="1" customFormat="1" ht="24.2" customHeight="1">
      <c r="B95" s="32"/>
      <c r="C95" s="126" t="s">
        <v>159</v>
      </c>
      <c r="D95" s="126" t="s">
        <v>144</v>
      </c>
      <c r="E95" s="127" t="s">
        <v>1230</v>
      </c>
      <c r="F95" s="128" t="s">
        <v>1231</v>
      </c>
      <c r="G95" s="129" t="s">
        <v>171</v>
      </c>
      <c r="H95" s="130">
        <v>34</v>
      </c>
      <c r="I95" s="131"/>
      <c r="J95" s="132">
        <f t="shared" si="0"/>
        <v>0</v>
      </c>
      <c r="K95" s="133"/>
      <c r="L95" s="32"/>
      <c r="M95" s="134" t="s">
        <v>19</v>
      </c>
      <c r="N95" s="135" t="s">
        <v>45</v>
      </c>
      <c r="P95" s="136">
        <f t="shared" si="1"/>
        <v>0</v>
      </c>
      <c r="Q95" s="136">
        <v>1.665E-3</v>
      </c>
      <c r="R95" s="136">
        <f t="shared" si="2"/>
        <v>5.6610000000000001E-2</v>
      </c>
      <c r="S95" s="136">
        <v>0</v>
      </c>
      <c r="T95" s="137">
        <f t="shared" si="3"/>
        <v>0</v>
      </c>
      <c r="AR95" s="138" t="s">
        <v>172</v>
      </c>
      <c r="AT95" s="138" t="s">
        <v>144</v>
      </c>
      <c r="AU95" s="138" t="s">
        <v>82</v>
      </c>
      <c r="AY95" s="17" t="s">
        <v>141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82</v>
      </c>
      <c r="BK95" s="139">
        <f t="shared" si="9"/>
        <v>0</v>
      </c>
      <c r="BL95" s="17" t="s">
        <v>172</v>
      </c>
      <c r="BM95" s="138" t="s">
        <v>179</v>
      </c>
    </row>
    <row r="96" spans="2:65" s="1" customFormat="1" ht="24.2" customHeight="1">
      <c r="B96" s="32"/>
      <c r="C96" s="126" t="s">
        <v>180</v>
      </c>
      <c r="D96" s="126" t="s">
        <v>144</v>
      </c>
      <c r="E96" s="127" t="s">
        <v>1232</v>
      </c>
      <c r="F96" s="128" t="s">
        <v>1233</v>
      </c>
      <c r="G96" s="129" t="s">
        <v>171</v>
      </c>
      <c r="H96" s="130">
        <v>28</v>
      </c>
      <c r="I96" s="131"/>
      <c r="J96" s="132">
        <f t="shared" si="0"/>
        <v>0</v>
      </c>
      <c r="K96" s="133"/>
      <c r="L96" s="32"/>
      <c r="M96" s="134" t="s">
        <v>19</v>
      </c>
      <c r="N96" s="135" t="s">
        <v>45</v>
      </c>
      <c r="P96" s="136">
        <f t="shared" si="1"/>
        <v>0</v>
      </c>
      <c r="Q96" s="136">
        <v>3.4428571428571399E-3</v>
      </c>
      <c r="R96" s="136">
        <f t="shared" si="2"/>
        <v>9.6399999999999916E-2</v>
      </c>
      <c r="S96" s="136">
        <v>0</v>
      </c>
      <c r="T96" s="137">
        <f t="shared" si="3"/>
        <v>0</v>
      </c>
      <c r="AR96" s="138" t="s">
        <v>172</v>
      </c>
      <c r="AT96" s="138" t="s">
        <v>144</v>
      </c>
      <c r="AU96" s="138" t="s">
        <v>82</v>
      </c>
      <c r="AY96" s="17" t="s">
        <v>141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82</v>
      </c>
      <c r="BK96" s="139">
        <f t="shared" si="9"/>
        <v>0</v>
      </c>
      <c r="BL96" s="17" t="s">
        <v>172</v>
      </c>
      <c r="BM96" s="138" t="s">
        <v>184</v>
      </c>
    </row>
    <row r="97" spans="2:65" s="1" customFormat="1" ht="37.9" customHeight="1">
      <c r="B97" s="32"/>
      <c r="C97" s="126" t="s">
        <v>8</v>
      </c>
      <c r="D97" s="126" t="s">
        <v>144</v>
      </c>
      <c r="E97" s="127" t="s">
        <v>1234</v>
      </c>
      <c r="F97" s="128" t="s">
        <v>1235</v>
      </c>
      <c r="G97" s="129" t="s">
        <v>344</v>
      </c>
      <c r="H97" s="130">
        <v>1</v>
      </c>
      <c r="I97" s="131"/>
      <c r="J97" s="132">
        <f t="shared" si="0"/>
        <v>0</v>
      </c>
      <c r="K97" s="133"/>
      <c r="L97" s="32"/>
      <c r="M97" s="134" t="s">
        <v>19</v>
      </c>
      <c r="N97" s="135" t="s">
        <v>45</v>
      </c>
      <c r="P97" s="136">
        <f t="shared" si="1"/>
        <v>0</v>
      </c>
      <c r="Q97" s="136">
        <v>0</v>
      </c>
      <c r="R97" s="136">
        <f t="shared" si="2"/>
        <v>0</v>
      </c>
      <c r="S97" s="136">
        <v>0</v>
      </c>
      <c r="T97" s="137">
        <f t="shared" si="3"/>
        <v>0</v>
      </c>
      <c r="AR97" s="138" t="s">
        <v>172</v>
      </c>
      <c r="AT97" s="138" t="s">
        <v>144</v>
      </c>
      <c r="AU97" s="138" t="s">
        <v>82</v>
      </c>
      <c r="AY97" s="17" t="s">
        <v>141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82</v>
      </c>
      <c r="BK97" s="139">
        <f t="shared" si="9"/>
        <v>0</v>
      </c>
      <c r="BL97" s="17" t="s">
        <v>172</v>
      </c>
      <c r="BM97" s="138" t="s">
        <v>187</v>
      </c>
    </row>
    <row r="98" spans="2:65" s="1" customFormat="1" ht="16.5" customHeight="1">
      <c r="B98" s="32"/>
      <c r="C98" s="172" t="s">
        <v>188</v>
      </c>
      <c r="D98" s="172" t="s">
        <v>258</v>
      </c>
      <c r="E98" s="173" t="s">
        <v>1236</v>
      </c>
      <c r="F98" s="174" t="s">
        <v>1237</v>
      </c>
      <c r="G98" s="175" t="s">
        <v>1044</v>
      </c>
      <c r="H98" s="176">
        <v>1</v>
      </c>
      <c r="I98" s="177"/>
      <c r="J98" s="178">
        <f t="shared" si="0"/>
        <v>0</v>
      </c>
      <c r="K98" s="179"/>
      <c r="L98" s="180"/>
      <c r="M98" s="181" t="s">
        <v>19</v>
      </c>
      <c r="N98" s="182" t="s">
        <v>45</v>
      </c>
      <c r="P98" s="136">
        <f t="shared" si="1"/>
        <v>0</v>
      </c>
      <c r="Q98" s="136">
        <v>2E-3</v>
      </c>
      <c r="R98" s="136">
        <f t="shared" si="2"/>
        <v>2E-3</v>
      </c>
      <c r="S98" s="136">
        <v>0</v>
      </c>
      <c r="T98" s="137">
        <f t="shared" si="3"/>
        <v>0</v>
      </c>
      <c r="AR98" s="138" t="s">
        <v>201</v>
      </c>
      <c r="AT98" s="138" t="s">
        <v>258</v>
      </c>
      <c r="AU98" s="138" t="s">
        <v>82</v>
      </c>
      <c r="AY98" s="17" t="s">
        <v>141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82</v>
      </c>
      <c r="BK98" s="139">
        <f t="shared" si="9"/>
        <v>0</v>
      </c>
      <c r="BL98" s="17" t="s">
        <v>172</v>
      </c>
      <c r="BM98" s="138" t="s">
        <v>191</v>
      </c>
    </row>
    <row r="99" spans="2:65" s="1" customFormat="1" ht="24.2" customHeight="1">
      <c r="B99" s="32"/>
      <c r="C99" s="126" t="s">
        <v>166</v>
      </c>
      <c r="D99" s="126" t="s">
        <v>144</v>
      </c>
      <c r="E99" s="127" t="s">
        <v>1238</v>
      </c>
      <c r="F99" s="128" t="s">
        <v>1239</v>
      </c>
      <c r="G99" s="129" t="s">
        <v>171</v>
      </c>
      <c r="H99" s="130">
        <v>11</v>
      </c>
      <c r="I99" s="131"/>
      <c r="J99" s="132">
        <f t="shared" si="0"/>
        <v>0</v>
      </c>
      <c r="K99" s="133"/>
      <c r="L99" s="32"/>
      <c r="M99" s="134" t="s">
        <v>19</v>
      </c>
      <c r="N99" s="135" t="s">
        <v>45</v>
      </c>
      <c r="P99" s="136">
        <f t="shared" si="1"/>
        <v>0</v>
      </c>
      <c r="Q99" s="136">
        <v>0</v>
      </c>
      <c r="R99" s="136">
        <f t="shared" si="2"/>
        <v>0</v>
      </c>
      <c r="S99" s="136">
        <v>0</v>
      </c>
      <c r="T99" s="137">
        <f t="shared" si="3"/>
        <v>0</v>
      </c>
      <c r="AR99" s="138" t="s">
        <v>172</v>
      </c>
      <c r="AT99" s="138" t="s">
        <v>144</v>
      </c>
      <c r="AU99" s="138" t="s">
        <v>82</v>
      </c>
      <c r="AY99" s="17" t="s">
        <v>141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7" t="s">
        <v>82</v>
      </c>
      <c r="BK99" s="139">
        <f t="shared" si="9"/>
        <v>0</v>
      </c>
      <c r="BL99" s="17" t="s">
        <v>172</v>
      </c>
      <c r="BM99" s="138" t="s">
        <v>194</v>
      </c>
    </row>
    <row r="100" spans="2:65" s="1" customFormat="1" ht="16.5" customHeight="1">
      <c r="B100" s="32"/>
      <c r="C100" s="126" t="s">
        <v>195</v>
      </c>
      <c r="D100" s="126" t="s">
        <v>144</v>
      </c>
      <c r="E100" s="127" t="s">
        <v>1240</v>
      </c>
      <c r="F100" s="128" t="s">
        <v>1241</v>
      </c>
      <c r="G100" s="129" t="s">
        <v>171</v>
      </c>
      <c r="H100" s="130">
        <v>5</v>
      </c>
      <c r="I100" s="131"/>
      <c r="J100" s="132">
        <f t="shared" si="0"/>
        <v>0</v>
      </c>
      <c r="K100" s="133"/>
      <c r="L100" s="32"/>
      <c r="M100" s="134" t="s">
        <v>19</v>
      </c>
      <c r="N100" s="135" t="s">
        <v>45</v>
      </c>
      <c r="P100" s="136">
        <f t="shared" si="1"/>
        <v>0</v>
      </c>
      <c r="Q100" s="136">
        <v>0</v>
      </c>
      <c r="R100" s="136">
        <f t="shared" si="2"/>
        <v>0</v>
      </c>
      <c r="S100" s="136">
        <v>0</v>
      </c>
      <c r="T100" s="137">
        <f t="shared" si="3"/>
        <v>0</v>
      </c>
      <c r="AR100" s="138" t="s">
        <v>172</v>
      </c>
      <c r="AT100" s="138" t="s">
        <v>144</v>
      </c>
      <c r="AU100" s="138" t="s">
        <v>82</v>
      </c>
      <c r="AY100" s="17" t="s">
        <v>141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7" t="s">
        <v>82</v>
      </c>
      <c r="BK100" s="139">
        <f t="shared" si="9"/>
        <v>0</v>
      </c>
      <c r="BL100" s="17" t="s">
        <v>172</v>
      </c>
      <c r="BM100" s="138" t="s">
        <v>198</v>
      </c>
    </row>
    <row r="101" spans="2:65" s="1" customFormat="1" ht="16.5" customHeight="1">
      <c r="B101" s="32"/>
      <c r="C101" s="126" t="s">
        <v>172</v>
      </c>
      <c r="D101" s="126" t="s">
        <v>144</v>
      </c>
      <c r="E101" s="127" t="s">
        <v>1242</v>
      </c>
      <c r="F101" s="128" t="s">
        <v>1243</v>
      </c>
      <c r="G101" s="129" t="s">
        <v>171</v>
      </c>
      <c r="H101" s="130">
        <v>6</v>
      </c>
      <c r="I101" s="131"/>
      <c r="J101" s="132">
        <f t="shared" si="0"/>
        <v>0</v>
      </c>
      <c r="K101" s="133"/>
      <c r="L101" s="32"/>
      <c r="M101" s="134" t="s">
        <v>19</v>
      </c>
      <c r="N101" s="135" t="s">
        <v>45</v>
      </c>
      <c r="P101" s="136">
        <f t="shared" si="1"/>
        <v>0</v>
      </c>
      <c r="Q101" s="136">
        <v>0</v>
      </c>
      <c r="R101" s="136">
        <f t="shared" si="2"/>
        <v>0</v>
      </c>
      <c r="S101" s="136">
        <v>0</v>
      </c>
      <c r="T101" s="137">
        <f t="shared" si="3"/>
        <v>0</v>
      </c>
      <c r="AR101" s="138" t="s">
        <v>172</v>
      </c>
      <c r="AT101" s="138" t="s">
        <v>144</v>
      </c>
      <c r="AU101" s="138" t="s">
        <v>82</v>
      </c>
      <c r="AY101" s="17" t="s">
        <v>141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7" t="s">
        <v>82</v>
      </c>
      <c r="BK101" s="139">
        <f t="shared" si="9"/>
        <v>0</v>
      </c>
      <c r="BL101" s="17" t="s">
        <v>172</v>
      </c>
      <c r="BM101" s="138" t="s">
        <v>201</v>
      </c>
    </row>
    <row r="102" spans="2:65" s="1" customFormat="1" ht="24.2" customHeight="1">
      <c r="B102" s="32"/>
      <c r="C102" s="126" t="s">
        <v>202</v>
      </c>
      <c r="D102" s="126" t="s">
        <v>144</v>
      </c>
      <c r="E102" s="127" t="s">
        <v>1244</v>
      </c>
      <c r="F102" s="128" t="s">
        <v>1245</v>
      </c>
      <c r="G102" s="129" t="s">
        <v>261</v>
      </c>
      <c r="H102" s="130">
        <v>0.17299999999999999</v>
      </c>
      <c r="I102" s="131"/>
      <c r="J102" s="132">
        <f t="shared" si="0"/>
        <v>0</v>
      </c>
      <c r="K102" s="133"/>
      <c r="L102" s="32"/>
      <c r="M102" s="134" t="s">
        <v>19</v>
      </c>
      <c r="N102" s="135" t="s">
        <v>45</v>
      </c>
      <c r="P102" s="136">
        <f t="shared" si="1"/>
        <v>0</v>
      </c>
      <c r="Q102" s="136">
        <v>0</v>
      </c>
      <c r="R102" s="136">
        <f t="shared" si="2"/>
        <v>0</v>
      </c>
      <c r="S102" s="136">
        <v>0</v>
      </c>
      <c r="T102" s="137">
        <f t="shared" si="3"/>
        <v>0</v>
      </c>
      <c r="AR102" s="138" t="s">
        <v>172</v>
      </c>
      <c r="AT102" s="138" t="s">
        <v>144</v>
      </c>
      <c r="AU102" s="138" t="s">
        <v>82</v>
      </c>
      <c r="AY102" s="17" t="s">
        <v>141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7" t="s">
        <v>82</v>
      </c>
      <c r="BK102" s="139">
        <f t="shared" si="9"/>
        <v>0</v>
      </c>
      <c r="BL102" s="17" t="s">
        <v>172</v>
      </c>
      <c r="BM102" s="138" t="s">
        <v>206</v>
      </c>
    </row>
    <row r="103" spans="2:65" s="1" customFormat="1" ht="24.2" customHeight="1">
      <c r="B103" s="32"/>
      <c r="C103" s="126" t="s">
        <v>176</v>
      </c>
      <c r="D103" s="126" t="s">
        <v>144</v>
      </c>
      <c r="E103" s="127" t="s">
        <v>1246</v>
      </c>
      <c r="F103" s="128" t="s">
        <v>1247</v>
      </c>
      <c r="G103" s="129" t="s">
        <v>1059</v>
      </c>
      <c r="H103" s="130">
        <v>4</v>
      </c>
      <c r="I103" s="131"/>
      <c r="J103" s="132">
        <f t="shared" si="0"/>
        <v>0</v>
      </c>
      <c r="K103" s="133"/>
      <c r="L103" s="32"/>
      <c r="M103" s="141" t="s">
        <v>19</v>
      </c>
      <c r="N103" s="142" t="s">
        <v>45</v>
      </c>
      <c r="O103" s="143"/>
      <c r="P103" s="144">
        <f t="shared" si="1"/>
        <v>0</v>
      </c>
      <c r="Q103" s="144">
        <v>0</v>
      </c>
      <c r="R103" s="144">
        <f t="shared" si="2"/>
        <v>0</v>
      </c>
      <c r="S103" s="144">
        <v>0</v>
      </c>
      <c r="T103" s="145">
        <f t="shared" si="3"/>
        <v>0</v>
      </c>
      <c r="AR103" s="138" t="s">
        <v>172</v>
      </c>
      <c r="AT103" s="138" t="s">
        <v>144</v>
      </c>
      <c r="AU103" s="138" t="s">
        <v>82</v>
      </c>
      <c r="AY103" s="17" t="s">
        <v>141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7" t="s">
        <v>82</v>
      </c>
      <c r="BK103" s="139">
        <f t="shared" si="9"/>
        <v>0</v>
      </c>
      <c r="BL103" s="17" t="s">
        <v>172</v>
      </c>
      <c r="BM103" s="138" t="s">
        <v>405</v>
      </c>
    </row>
    <row r="104" spans="2:65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2"/>
    </row>
  </sheetData>
  <sheetProtection algorithmName="SHA-512" hashValue="EdT81mW6QFUNffwi0BJYz8DViITIFeCkvCJ7YpIJ4G5vBMkG51CDWfyzqUlSPUdQFe7RukyzgDrFX3nyRq+6uQ==" saltValue="nAZfwCG9ke4S0EG6AlQGL6gGHfTDO8Fi+ViXzS+FoUC/9hkpxzxIvlCupdFhn2q0f8ozmXSCbgouyMZKn57V5g==" spinCount="100000" sheet="1" objects="1" scenarios="1" formatColumns="0" formatRows="0" autoFilter="0"/>
  <autoFilter ref="C81:K103" xr:uid="{00000000-0009-0000-0000-000008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1 - Rekonstrukce vodovodn...</vt:lpstr>
      <vt:lpstr>2 - Přístupový chodník  s...</vt:lpstr>
      <vt:lpstr>1 - Elektroinstalace</vt:lpstr>
      <vt:lpstr>2 - Trubkování</vt:lpstr>
      <vt:lpstr>3 - Demontáž hromosvodu</vt:lpstr>
      <vt:lpstr>4 - Hromosvod</vt:lpstr>
      <vt:lpstr>D.1.4.2 - Zařízení pro vy...</vt:lpstr>
      <vt:lpstr>D.1.4.3 - Vzduchotechnika</vt:lpstr>
      <vt:lpstr>D.1.4.4 - Zdravotně techn...</vt:lpstr>
      <vt:lpstr>IO 02 - Přípojka splaškov...</vt:lpstr>
      <vt:lpstr>SO 01 - Stavební úpravy o...</vt:lpstr>
      <vt:lpstr>VON - Vedlejší a ostatní ...</vt:lpstr>
      <vt:lpstr>Pokyny pro vyplnění</vt:lpstr>
      <vt:lpstr>'1 - Elektroinstalace'!Názvy_tisku</vt:lpstr>
      <vt:lpstr>'1 - Rekonstrukce vodovodn...'!Názvy_tisku</vt:lpstr>
      <vt:lpstr>'2 - Přístupový chodník  s...'!Názvy_tisku</vt:lpstr>
      <vt:lpstr>'2 - Trubkování'!Názvy_tisku</vt:lpstr>
      <vt:lpstr>'3 - Demontáž hromosvodu'!Názvy_tisku</vt:lpstr>
      <vt:lpstr>'4 - Hromosvod'!Názvy_tisku</vt:lpstr>
      <vt:lpstr>'D.1.4.2 - Zařízení pro vy...'!Názvy_tisku</vt:lpstr>
      <vt:lpstr>'D.1.4.3 - Vzduchotechnika'!Názvy_tisku</vt:lpstr>
      <vt:lpstr>'D.1.4.4 - Zdravotně techn...'!Názvy_tisku</vt:lpstr>
      <vt:lpstr>'IO 02 - Přípojka splaškov...'!Názvy_tisku</vt:lpstr>
      <vt:lpstr>'Rekapitulace stavby'!Názvy_tisku</vt:lpstr>
      <vt:lpstr>'SO 01 - Stavební úpravy o...'!Názvy_tisku</vt:lpstr>
      <vt:lpstr>'VON - Vedlejší a ostatní ...'!Názvy_tisku</vt:lpstr>
      <vt:lpstr>'1 - Elektroinstalace'!Oblast_tisku</vt:lpstr>
      <vt:lpstr>'1 - Rekonstrukce vodovodn...'!Oblast_tisku</vt:lpstr>
      <vt:lpstr>'2 - Přístupový chodník  s...'!Oblast_tisku</vt:lpstr>
      <vt:lpstr>'2 - Trubkování'!Oblast_tisku</vt:lpstr>
      <vt:lpstr>'3 - Demontáž hromosvodu'!Oblast_tisku</vt:lpstr>
      <vt:lpstr>'4 - Hromosvod'!Oblast_tisku</vt:lpstr>
      <vt:lpstr>'D.1.4.2 - Zařízení pro vy...'!Oblast_tisku</vt:lpstr>
      <vt:lpstr>'D.1.4.3 - Vzduchotechnika'!Oblast_tisku</vt:lpstr>
      <vt:lpstr>'D.1.4.4 - Zdravotně techn...'!Oblast_tisku</vt:lpstr>
      <vt:lpstr>'IO 02 - Přípojka splaškov...'!Oblast_tisku</vt:lpstr>
      <vt:lpstr>'Pokyny pro vyplnění'!Oblast_tisku</vt:lpstr>
      <vt:lpstr>'Rekapitulace stavby'!Oblast_tisku</vt:lpstr>
      <vt:lpstr>'SO 01 - Stavební úpravy o...'!Oblast_tisku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MISONOVA\Klara</dc:creator>
  <cp:lastModifiedBy>Jan Lanci</cp:lastModifiedBy>
  <dcterms:created xsi:type="dcterms:W3CDTF">2024-09-30T12:54:21Z</dcterms:created>
  <dcterms:modified xsi:type="dcterms:W3CDTF">2026-01-29T19:55:59Z</dcterms:modified>
</cp:coreProperties>
</file>