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Rekonstrukce hřiště Červený vrch/VZ/ZD final/"/>
    </mc:Choice>
  </mc:AlternateContent>
  <xr:revisionPtr revIDLastSave="10" documentId="11_8EED67D5BD57EA80EC023FECA8ECC295FC612836" xr6:coauthVersionLast="47" xr6:coauthVersionMax="47" xr10:uidLastSave="{12F575C9-DDF3-4744-B24A-1962DE186A38}"/>
  <bookViews>
    <workbookView xWindow="-120" yWindow="-120" windowWidth="29040" windowHeight="15840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N VN.1 Naklady" sheetId="12" r:id="rId4"/>
    <sheet name="D.1.1 D1.1. Pol" sheetId="13" r:id="rId5"/>
    <sheet name="D.1.2 D.1.2.1 Pol" sheetId="14" r:id="rId6"/>
    <sheet name="D.1.2 D.1.2.2 Pol" sheetId="15" r:id="rId7"/>
    <sheet name="D.1.4.1 D.1.4.1.1 Pol" sheetId="16" r:id="rId8"/>
    <sheet name="D.1.4.1 D.1.4.1.2 Pol" sheetId="17" r:id="rId9"/>
    <sheet name="D.1.4.1 D.1.4.1.3 Pol" sheetId="18" r:id="rId10"/>
    <sheet name="D.1.4.1 D.1.4.1.4 Pol" sheetId="19" r:id="rId11"/>
    <sheet name="D.1.4.3 D.1.4.3 Pol" sheetId="20" r:id="rId12"/>
    <sheet name="D.1.5 D.1.5.1 Pol" sheetId="21" r:id="rId13"/>
    <sheet name="IO.1.4.2 IO.1.4.2 Pol" sheetId="22" r:id="rId14"/>
  </sheets>
  <externalReferences>
    <externalReference r:id="rId15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'D.1.1 D1.1. Pol'!$1:$7</definedName>
    <definedName name="_xlnm.Print_Titles" localSheetId="5">'D.1.2 D.1.2.1 Pol'!$1:$7</definedName>
    <definedName name="_xlnm.Print_Titles" localSheetId="6">'D.1.2 D.1.2.2 Pol'!$1:$7</definedName>
    <definedName name="_xlnm.Print_Titles" localSheetId="7">'D.1.4.1 D.1.4.1.1 Pol'!$1:$7</definedName>
    <definedName name="_xlnm.Print_Titles" localSheetId="8">'D.1.4.1 D.1.4.1.2 Pol'!$1:$7</definedName>
    <definedName name="_xlnm.Print_Titles" localSheetId="9">'D.1.4.1 D.1.4.1.3 Pol'!$1:$7</definedName>
    <definedName name="_xlnm.Print_Titles" localSheetId="10">'D.1.4.1 D.1.4.1.4 Pol'!$1:$7</definedName>
    <definedName name="_xlnm.Print_Titles" localSheetId="11">'D.1.4.3 D.1.4.3 Pol'!$1:$7</definedName>
    <definedName name="_xlnm.Print_Titles" localSheetId="12">'D.1.5 D.1.5.1 Pol'!$1:$7</definedName>
    <definedName name="_xlnm.Print_Titles" localSheetId="13">'IO.1.4.2 IO.1.4.2 Pol'!$1:$7</definedName>
    <definedName name="_xlnm.Print_Titles" localSheetId="3">'VN VN.1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'D.1.1 D1.1. Pol'!$A$1:$Y$368</definedName>
    <definedName name="_xlnm.Print_Area" localSheetId="5">'D.1.2 D.1.2.1 Pol'!$A$1:$Y$434</definedName>
    <definedName name="_xlnm.Print_Area" localSheetId="6">'D.1.2 D.1.2.2 Pol'!$A$1:$Y$33</definedName>
    <definedName name="_xlnm.Print_Area" localSheetId="7">'D.1.4.1 D.1.4.1.1 Pol'!$A$1:$Y$29</definedName>
    <definedName name="_xlnm.Print_Area" localSheetId="8">'D.1.4.1 D.1.4.1.2 Pol'!$A$1:$Y$23</definedName>
    <definedName name="_xlnm.Print_Area" localSheetId="9">'D.1.4.1 D.1.4.1.3 Pol'!$A$1:$Y$24</definedName>
    <definedName name="_xlnm.Print_Area" localSheetId="10">'D.1.4.1 D.1.4.1.4 Pol'!$A$1:$Y$29</definedName>
    <definedName name="_xlnm.Print_Area" localSheetId="11">'D.1.4.3 D.1.4.3 Pol'!$A$1:$Y$40</definedName>
    <definedName name="_xlnm.Print_Area" localSheetId="12">'D.1.5 D.1.5.1 Pol'!$A$1:$Y$221</definedName>
    <definedName name="_xlnm.Print_Area" localSheetId="13">'IO.1.4.2 IO.1.4.2 Pol'!$A$1:$Y$29</definedName>
    <definedName name="_xlnm.Print_Area" localSheetId="1">Stavba!$A$1:$J$122</definedName>
    <definedName name="_xlnm.Print_Area" localSheetId="3">'VN VN.1 Naklady'!$A$1:$Y$35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6" i="1"/>
  <c r="H56" i="1" s="1"/>
  <c r="I56" i="1" s="1"/>
  <c r="F52" i="1"/>
  <c r="F50" i="1"/>
  <c r="F49" i="1"/>
  <c r="G9" i="22"/>
  <c r="M9" i="22" s="1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20" i="22"/>
  <c r="I20" i="22"/>
  <c r="K20" i="22"/>
  <c r="O20" i="22"/>
  <c r="O19" i="22" s="1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4" i="22"/>
  <c r="I24" i="22"/>
  <c r="K24" i="22"/>
  <c r="O24" i="22"/>
  <c r="O23" i="22" s="1"/>
  <c r="Q24" i="22"/>
  <c r="Q23" i="22" s="1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AE28" i="22"/>
  <c r="F58" i="1" s="1"/>
  <c r="BA142" i="21"/>
  <c r="BA127" i="21"/>
  <c r="BA122" i="21"/>
  <c r="BA119" i="21"/>
  <c r="BA104" i="21"/>
  <c r="BA99" i="21"/>
  <c r="BA96" i="21"/>
  <c r="BA72" i="21"/>
  <c r="BA69" i="21"/>
  <c r="BA66" i="21"/>
  <c r="BA61" i="21"/>
  <c r="BA41" i="21"/>
  <c r="BA16" i="21"/>
  <c r="BA10" i="21"/>
  <c r="G9" i="21"/>
  <c r="M9" i="21" s="1"/>
  <c r="I9" i="21"/>
  <c r="K9" i="21"/>
  <c r="O9" i="21"/>
  <c r="Q9" i="21"/>
  <c r="V9" i="21"/>
  <c r="G15" i="21"/>
  <c r="M15" i="21" s="1"/>
  <c r="I15" i="21"/>
  <c r="K15" i="21"/>
  <c r="O15" i="21"/>
  <c r="Q15" i="21"/>
  <c r="V15" i="21"/>
  <c r="G19" i="21"/>
  <c r="I19" i="21"/>
  <c r="K19" i="21"/>
  <c r="M19" i="21"/>
  <c r="O19" i="21"/>
  <c r="Q19" i="21"/>
  <c r="V19" i="21"/>
  <c r="G22" i="21"/>
  <c r="M22" i="21" s="1"/>
  <c r="I22" i="21"/>
  <c r="K22" i="21"/>
  <c r="O22" i="21"/>
  <c r="Q22" i="21"/>
  <c r="V22" i="21"/>
  <c r="G25" i="21"/>
  <c r="M25" i="21" s="1"/>
  <c r="I25" i="21"/>
  <c r="K25" i="21"/>
  <c r="O25" i="21"/>
  <c r="Q25" i="21"/>
  <c r="V25" i="21"/>
  <c r="G28" i="21"/>
  <c r="M28" i="21" s="1"/>
  <c r="I28" i="21"/>
  <c r="K28" i="21"/>
  <c r="O28" i="21"/>
  <c r="Q28" i="21"/>
  <c r="V28" i="21"/>
  <c r="G31" i="21"/>
  <c r="I31" i="21"/>
  <c r="K31" i="21"/>
  <c r="M31" i="21"/>
  <c r="O31" i="21"/>
  <c r="Q31" i="21"/>
  <c r="V31" i="21"/>
  <c r="G35" i="21"/>
  <c r="M35" i="21" s="1"/>
  <c r="I35" i="21"/>
  <c r="K35" i="21"/>
  <c r="O35" i="21"/>
  <c r="Q35" i="21"/>
  <c r="V35" i="21"/>
  <c r="G40" i="21"/>
  <c r="M40" i="21" s="1"/>
  <c r="I40" i="21"/>
  <c r="K40" i="21"/>
  <c r="O40" i="21"/>
  <c r="Q40" i="21"/>
  <c r="V40" i="21"/>
  <c r="G47" i="21"/>
  <c r="M47" i="21" s="1"/>
  <c r="I47" i="21"/>
  <c r="K47" i="21"/>
  <c r="O47" i="21"/>
  <c r="Q47" i="21"/>
  <c r="V47" i="21"/>
  <c r="G50" i="21"/>
  <c r="M50" i="21" s="1"/>
  <c r="I50" i="21"/>
  <c r="K50" i="21"/>
  <c r="O50" i="21"/>
  <c r="Q50" i="21"/>
  <c r="V50" i="21"/>
  <c r="G53" i="21"/>
  <c r="M53" i="21" s="1"/>
  <c r="I53" i="21"/>
  <c r="K53" i="21"/>
  <c r="O53" i="21"/>
  <c r="Q53" i="21"/>
  <c r="V53" i="21"/>
  <c r="G60" i="21"/>
  <c r="I60" i="21"/>
  <c r="K60" i="21"/>
  <c r="M60" i="21"/>
  <c r="O60" i="21"/>
  <c r="Q60" i="21"/>
  <c r="V60" i="21"/>
  <c r="G63" i="21"/>
  <c r="M63" i="21" s="1"/>
  <c r="I63" i="21"/>
  <c r="K63" i="21"/>
  <c r="O63" i="21"/>
  <c r="Q63" i="21"/>
  <c r="V63" i="21"/>
  <c r="G65" i="21"/>
  <c r="M65" i="21" s="1"/>
  <c r="I65" i="21"/>
  <c r="K65" i="21"/>
  <c r="O65" i="21"/>
  <c r="Q65" i="21"/>
  <c r="V65" i="21"/>
  <c r="G68" i="21"/>
  <c r="M68" i="21" s="1"/>
  <c r="I68" i="21"/>
  <c r="K68" i="21"/>
  <c r="O68" i="21"/>
  <c r="Q68" i="21"/>
  <c r="V68" i="21"/>
  <c r="G71" i="21"/>
  <c r="M71" i="21" s="1"/>
  <c r="I71" i="21"/>
  <c r="K71" i="21"/>
  <c r="O71" i="21"/>
  <c r="Q71" i="21"/>
  <c r="V71" i="21"/>
  <c r="G74" i="21"/>
  <c r="M74" i="21" s="1"/>
  <c r="I74" i="21"/>
  <c r="K74" i="21"/>
  <c r="O74" i="21"/>
  <c r="Q74" i="21"/>
  <c r="V74" i="21"/>
  <c r="G77" i="21"/>
  <c r="I77" i="21"/>
  <c r="K77" i="21"/>
  <c r="M77" i="21"/>
  <c r="O77" i="21"/>
  <c r="Q77" i="21"/>
  <c r="V77" i="21"/>
  <c r="G79" i="21"/>
  <c r="M79" i="21" s="1"/>
  <c r="I79" i="21"/>
  <c r="K79" i="21"/>
  <c r="O79" i="21"/>
  <c r="Q79" i="21"/>
  <c r="V79" i="21"/>
  <c r="G81" i="21"/>
  <c r="I81" i="21"/>
  <c r="K81" i="21"/>
  <c r="M81" i="21"/>
  <c r="O81" i="21"/>
  <c r="Q81" i="21"/>
  <c r="V81" i="21"/>
  <c r="G84" i="21"/>
  <c r="M84" i="21" s="1"/>
  <c r="I84" i="21"/>
  <c r="K84" i="21"/>
  <c r="O84" i="21"/>
  <c r="Q84" i="21"/>
  <c r="V84" i="21"/>
  <c r="G89" i="21"/>
  <c r="M89" i="21" s="1"/>
  <c r="I89" i="21"/>
  <c r="K89" i="21"/>
  <c r="O89" i="21"/>
  <c r="Q89" i="21"/>
  <c r="V89" i="21"/>
  <c r="G92" i="21"/>
  <c r="M92" i="21" s="1"/>
  <c r="I92" i="21"/>
  <c r="K92" i="21"/>
  <c r="O92" i="21"/>
  <c r="Q92" i="21"/>
  <c r="V92" i="21"/>
  <c r="G95" i="21"/>
  <c r="M95" i="21" s="1"/>
  <c r="I95" i="21"/>
  <c r="K95" i="21"/>
  <c r="O95" i="21"/>
  <c r="Q95" i="21"/>
  <c r="V95" i="21"/>
  <c r="G98" i="21"/>
  <c r="M98" i="21" s="1"/>
  <c r="I98" i="21"/>
  <c r="K98" i="21"/>
  <c r="O98" i="21"/>
  <c r="Q98" i="21"/>
  <c r="V98" i="21"/>
  <c r="G103" i="21"/>
  <c r="M103" i="21" s="1"/>
  <c r="I103" i="21"/>
  <c r="K103" i="21"/>
  <c r="O103" i="21"/>
  <c r="Q103" i="21"/>
  <c r="V103" i="21"/>
  <c r="G106" i="21"/>
  <c r="M106" i="21" s="1"/>
  <c r="I106" i="21"/>
  <c r="K106" i="21"/>
  <c r="O106" i="21"/>
  <c r="Q106" i="21"/>
  <c r="V106" i="21"/>
  <c r="G113" i="21"/>
  <c r="I113" i="21"/>
  <c r="K113" i="21"/>
  <c r="M113" i="21"/>
  <c r="O113" i="21"/>
  <c r="Q113" i="21"/>
  <c r="V113" i="21"/>
  <c r="G118" i="21"/>
  <c r="M118" i="21" s="1"/>
  <c r="I118" i="21"/>
  <c r="K118" i="21"/>
  <c r="O118" i="21"/>
  <c r="Q118" i="21"/>
  <c r="V118" i="21"/>
  <c r="G121" i="21"/>
  <c r="M121" i="21" s="1"/>
  <c r="I121" i="21"/>
  <c r="K121" i="21"/>
  <c r="O121" i="21"/>
  <c r="Q121" i="21"/>
  <c r="V121" i="21"/>
  <c r="G126" i="21"/>
  <c r="M126" i="21" s="1"/>
  <c r="I126" i="21"/>
  <c r="K126" i="21"/>
  <c r="O126" i="21"/>
  <c r="Q126" i="21"/>
  <c r="V126" i="21"/>
  <c r="G129" i="21"/>
  <c r="I129" i="21"/>
  <c r="K129" i="21"/>
  <c r="M129" i="21"/>
  <c r="O129" i="21"/>
  <c r="Q129" i="21"/>
  <c r="V129" i="21"/>
  <c r="G137" i="21"/>
  <c r="M137" i="21" s="1"/>
  <c r="I137" i="21"/>
  <c r="K137" i="21"/>
  <c r="O137" i="21"/>
  <c r="Q137" i="21"/>
  <c r="V137" i="21"/>
  <c r="G141" i="21"/>
  <c r="M141" i="21" s="1"/>
  <c r="I141" i="21"/>
  <c r="K141" i="21"/>
  <c r="O141" i="21"/>
  <c r="Q141" i="21"/>
  <c r="V141" i="21"/>
  <c r="G144" i="21"/>
  <c r="M144" i="21" s="1"/>
  <c r="I144" i="21"/>
  <c r="K144" i="21"/>
  <c r="O144" i="21"/>
  <c r="Q144" i="21"/>
  <c r="V144" i="21"/>
  <c r="G147" i="21"/>
  <c r="I147" i="21"/>
  <c r="K147" i="21"/>
  <c r="M147" i="21"/>
  <c r="O147" i="21"/>
  <c r="Q147" i="21"/>
  <c r="V147" i="21"/>
  <c r="G149" i="21"/>
  <c r="M149" i="21" s="1"/>
  <c r="I149" i="21"/>
  <c r="K149" i="21"/>
  <c r="O149" i="21"/>
  <c r="Q149" i="21"/>
  <c r="V149" i="21"/>
  <c r="G152" i="21"/>
  <c r="M152" i="21" s="1"/>
  <c r="I152" i="21"/>
  <c r="K152" i="21"/>
  <c r="O152" i="21"/>
  <c r="Q152" i="21"/>
  <c r="V152" i="21"/>
  <c r="G154" i="21"/>
  <c r="M154" i="21" s="1"/>
  <c r="I154" i="21"/>
  <c r="K154" i="21"/>
  <c r="O154" i="21"/>
  <c r="Q154" i="21"/>
  <c r="V154" i="21"/>
  <c r="G159" i="21"/>
  <c r="M159" i="21" s="1"/>
  <c r="I159" i="21"/>
  <c r="K159" i="21"/>
  <c r="O159" i="21"/>
  <c r="Q159" i="21"/>
  <c r="V159" i="21"/>
  <c r="G164" i="21"/>
  <c r="M164" i="21" s="1"/>
  <c r="I164" i="21"/>
  <c r="K164" i="21"/>
  <c r="O164" i="21"/>
  <c r="Q164" i="21"/>
  <c r="V164" i="21"/>
  <c r="G169" i="21"/>
  <c r="I169" i="21"/>
  <c r="K169" i="21"/>
  <c r="M169" i="21"/>
  <c r="O169" i="21"/>
  <c r="Q169" i="21"/>
  <c r="V169" i="21"/>
  <c r="G174" i="21"/>
  <c r="M174" i="21" s="1"/>
  <c r="I174" i="21"/>
  <c r="K174" i="21"/>
  <c r="O174" i="21"/>
  <c r="Q174" i="21"/>
  <c r="V174" i="21"/>
  <c r="G179" i="21"/>
  <c r="I179" i="21"/>
  <c r="K179" i="21"/>
  <c r="M179" i="21"/>
  <c r="O179" i="21"/>
  <c r="Q179" i="21"/>
  <c r="V179" i="21"/>
  <c r="G181" i="21"/>
  <c r="M181" i="21" s="1"/>
  <c r="I181" i="21"/>
  <c r="K181" i="21"/>
  <c r="O181" i="21"/>
  <c r="Q181" i="21"/>
  <c r="V181" i="21"/>
  <c r="G183" i="21"/>
  <c r="M183" i="21" s="1"/>
  <c r="I183" i="21"/>
  <c r="K183" i="21"/>
  <c r="O183" i="21"/>
  <c r="Q183" i="21"/>
  <c r="V183" i="21"/>
  <c r="G185" i="21"/>
  <c r="M185" i="21" s="1"/>
  <c r="I185" i="21"/>
  <c r="K185" i="21"/>
  <c r="O185" i="21"/>
  <c r="Q185" i="21"/>
  <c r="V185" i="21"/>
  <c r="G187" i="21"/>
  <c r="M187" i="21" s="1"/>
  <c r="I187" i="21"/>
  <c r="K187" i="21"/>
  <c r="O187" i="21"/>
  <c r="Q187" i="21"/>
  <c r="V187" i="21"/>
  <c r="G192" i="21"/>
  <c r="M192" i="21" s="1"/>
  <c r="I192" i="21"/>
  <c r="K192" i="21"/>
  <c r="O192" i="21"/>
  <c r="Q192" i="21"/>
  <c r="V192" i="21"/>
  <c r="G194" i="21"/>
  <c r="I194" i="21"/>
  <c r="K194" i="21"/>
  <c r="M194" i="21"/>
  <c r="O194" i="21"/>
  <c r="Q194" i="21"/>
  <c r="V194" i="21"/>
  <c r="G196" i="21"/>
  <c r="M196" i="21" s="1"/>
  <c r="I196" i="21"/>
  <c r="K196" i="21"/>
  <c r="O196" i="21"/>
  <c r="Q196" i="21"/>
  <c r="V196" i="21"/>
  <c r="G201" i="21"/>
  <c r="I201" i="21"/>
  <c r="K201" i="21"/>
  <c r="M201" i="21"/>
  <c r="O201" i="21"/>
  <c r="Q201" i="21"/>
  <c r="V201" i="21"/>
  <c r="G206" i="21"/>
  <c r="M206" i="21" s="1"/>
  <c r="I206" i="21"/>
  <c r="K206" i="21"/>
  <c r="O206" i="21"/>
  <c r="Q206" i="21"/>
  <c r="V206" i="21"/>
  <c r="G213" i="21"/>
  <c r="M213" i="21" s="1"/>
  <c r="I213" i="21"/>
  <c r="K213" i="21"/>
  <c r="O213" i="21"/>
  <c r="Q213" i="21"/>
  <c r="V213" i="21"/>
  <c r="G215" i="21"/>
  <c r="M215" i="21" s="1"/>
  <c r="I215" i="21"/>
  <c r="K215" i="21"/>
  <c r="O215" i="21"/>
  <c r="Q215" i="21"/>
  <c r="V215" i="21"/>
  <c r="G217" i="21"/>
  <c r="G218" i="21"/>
  <c r="M218" i="21" s="1"/>
  <c r="M217" i="21" s="1"/>
  <c r="I218" i="21"/>
  <c r="I217" i="21" s="1"/>
  <c r="K218" i="21"/>
  <c r="K217" i="21" s="1"/>
  <c r="O218" i="21"/>
  <c r="O217" i="21" s="1"/>
  <c r="Q218" i="21"/>
  <c r="Q217" i="21" s="1"/>
  <c r="V218" i="21"/>
  <c r="V217" i="21" s="1"/>
  <c r="AE220" i="21"/>
  <c r="F55" i="1" s="1"/>
  <c r="AF220" i="21"/>
  <c r="G56" i="1" s="1"/>
  <c r="G9" i="20"/>
  <c r="I9" i="20"/>
  <c r="K9" i="20"/>
  <c r="K8" i="20" s="1"/>
  <c r="O9" i="20"/>
  <c r="Q9" i="20"/>
  <c r="V9" i="20"/>
  <c r="G10" i="20"/>
  <c r="M10" i="20" s="1"/>
  <c r="I10" i="20"/>
  <c r="K10" i="20"/>
  <c r="O10" i="20"/>
  <c r="Q10" i="20"/>
  <c r="V10" i="20"/>
  <c r="G12" i="20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4" i="20"/>
  <c r="I34" i="20"/>
  <c r="I33" i="20" s="1"/>
  <c r="K34" i="20"/>
  <c r="M34" i="20"/>
  <c r="O34" i="20"/>
  <c r="Q34" i="20"/>
  <c r="V34" i="20"/>
  <c r="G35" i="20"/>
  <c r="I35" i="20"/>
  <c r="K35" i="20"/>
  <c r="M35" i="20"/>
  <c r="O35" i="20"/>
  <c r="Q35" i="20"/>
  <c r="V35" i="20"/>
  <c r="G36" i="20"/>
  <c r="I36" i="20"/>
  <c r="K36" i="20"/>
  <c r="M36" i="20"/>
  <c r="O36" i="20"/>
  <c r="Q36" i="20"/>
  <c r="V36" i="20"/>
  <c r="G37" i="20"/>
  <c r="M37" i="20" s="1"/>
  <c r="I37" i="20"/>
  <c r="K37" i="20"/>
  <c r="O37" i="20"/>
  <c r="Q37" i="20"/>
  <c r="V37" i="20"/>
  <c r="AE39" i="20"/>
  <c r="F53" i="1" s="1"/>
  <c r="G9" i="19"/>
  <c r="M9" i="19" s="1"/>
  <c r="I9" i="19"/>
  <c r="K9" i="19"/>
  <c r="O9" i="19"/>
  <c r="Q9" i="19"/>
  <c r="V9" i="19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V18" i="19"/>
  <c r="G19" i="19"/>
  <c r="I19" i="19"/>
  <c r="I18" i="19" s="1"/>
  <c r="K19" i="19"/>
  <c r="M19" i="19"/>
  <c r="O19" i="19"/>
  <c r="Q19" i="19"/>
  <c r="V19" i="19"/>
  <c r="G20" i="19"/>
  <c r="G18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K22" i="19"/>
  <c r="V22" i="19"/>
  <c r="G23" i="19"/>
  <c r="G22" i="19" s="1"/>
  <c r="I23" i="19"/>
  <c r="I22" i="19" s="1"/>
  <c r="K23" i="19"/>
  <c r="M23" i="19"/>
  <c r="M22" i="19" s="1"/>
  <c r="O23" i="19"/>
  <c r="O22" i="19" s="1"/>
  <c r="Q23" i="19"/>
  <c r="Q22" i="19" s="1"/>
  <c r="V23" i="19"/>
  <c r="G24" i="19"/>
  <c r="I98" i="1" s="1"/>
  <c r="G25" i="19"/>
  <c r="M25" i="19" s="1"/>
  <c r="M24" i="19" s="1"/>
  <c r="I25" i="19"/>
  <c r="I24" i="19" s="1"/>
  <c r="K25" i="19"/>
  <c r="K24" i="19" s="1"/>
  <c r="O25" i="19"/>
  <c r="O24" i="19" s="1"/>
  <c r="Q25" i="19"/>
  <c r="Q24" i="19" s="1"/>
  <c r="V25" i="19"/>
  <c r="V24" i="19" s="1"/>
  <c r="AE28" i="19"/>
  <c r="G9" i="18"/>
  <c r="M9" i="18" s="1"/>
  <c r="I9" i="18"/>
  <c r="I8" i="18" s="1"/>
  <c r="K9" i="18"/>
  <c r="O9" i="18"/>
  <c r="Q9" i="18"/>
  <c r="V9" i="18"/>
  <c r="V8" i="18" s="1"/>
  <c r="G10" i="18"/>
  <c r="I10" i="18"/>
  <c r="K10" i="18"/>
  <c r="M10" i="18"/>
  <c r="O10" i="18"/>
  <c r="Q10" i="18"/>
  <c r="V10" i="18"/>
  <c r="G11" i="18"/>
  <c r="M11" i="18" s="1"/>
  <c r="I11" i="18"/>
  <c r="K11" i="18"/>
  <c r="O11" i="18"/>
  <c r="Q11" i="18"/>
  <c r="V11" i="18"/>
  <c r="G12" i="18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7" i="18"/>
  <c r="I17" i="18"/>
  <c r="K17" i="18"/>
  <c r="O17" i="18"/>
  <c r="O16" i="18" s="1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G21" i="18"/>
  <c r="M21" i="18" s="1"/>
  <c r="M20" i="18" s="1"/>
  <c r="I21" i="18"/>
  <c r="I20" i="18" s="1"/>
  <c r="K21" i="18"/>
  <c r="K20" i="18" s="1"/>
  <c r="O21" i="18"/>
  <c r="O20" i="18" s="1"/>
  <c r="Q21" i="18"/>
  <c r="Q20" i="18" s="1"/>
  <c r="V21" i="18"/>
  <c r="V20" i="18" s="1"/>
  <c r="AE23" i="18"/>
  <c r="F51" i="1" s="1"/>
  <c r="G9" i="17"/>
  <c r="I9" i="17"/>
  <c r="K9" i="17"/>
  <c r="K8" i="17" s="1"/>
  <c r="O9" i="17"/>
  <c r="Q9" i="17"/>
  <c r="V9" i="17"/>
  <c r="V8" i="17" s="1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6" i="17"/>
  <c r="I16" i="17"/>
  <c r="K16" i="17"/>
  <c r="O16" i="17"/>
  <c r="O15" i="17" s="1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K19" i="17"/>
  <c r="G20" i="17"/>
  <c r="G19" i="17" s="1"/>
  <c r="I20" i="17"/>
  <c r="I19" i="17" s="1"/>
  <c r="K20" i="17"/>
  <c r="O20" i="17"/>
  <c r="O19" i="17" s="1"/>
  <c r="Q20" i="17"/>
  <c r="Q19" i="17" s="1"/>
  <c r="V20" i="17"/>
  <c r="V19" i="17" s="1"/>
  <c r="AE22" i="17"/>
  <c r="G9" i="16"/>
  <c r="M9" i="16" s="1"/>
  <c r="I9" i="16"/>
  <c r="K9" i="16"/>
  <c r="O9" i="16"/>
  <c r="Q9" i="16"/>
  <c r="V9" i="16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O24" i="16"/>
  <c r="Q24" i="16"/>
  <c r="V24" i="16"/>
  <c r="G26" i="16"/>
  <c r="I26" i="16"/>
  <c r="I25" i="16" s="1"/>
  <c r="K26" i="16"/>
  <c r="K25" i="16" s="1"/>
  <c r="O26" i="16"/>
  <c r="O25" i="16" s="1"/>
  <c r="Q26" i="16"/>
  <c r="Q25" i="16" s="1"/>
  <c r="V26" i="16"/>
  <c r="V25" i="16" s="1"/>
  <c r="AE28" i="16"/>
  <c r="G9" i="15"/>
  <c r="M9" i="15" s="1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5" i="15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AE32" i="15"/>
  <c r="F47" i="1" s="1"/>
  <c r="BA420" i="14"/>
  <c r="BA312" i="14"/>
  <c r="BA303" i="14"/>
  <c r="BA274" i="14"/>
  <c r="BA229" i="14"/>
  <c r="BA222" i="14"/>
  <c r="BA217" i="14"/>
  <c r="BA214" i="14"/>
  <c r="BA171" i="14"/>
  <c r="BA156" i="14"/>
  <c r="BA145" i="14"/>
  <c r="BA142" i="14"/>
  <c r="BA136" i="14"/>
  <c r="BA130" i="14"/>
  <c r="BA111" i="14"/>
  <c r="BA108" i="14"/>
  <c r="BA87" i="14"/>
  <c r="BA51" i="14"/>
  <c r="BA47" i="14"/>
  <c r="BA44" i="14"/>
  <c r="BA35" i="14"/>
  <c r="BA32" i="14"/>
  <c r="BA29" i="14"/>
  <c r="BA14" i="14"/>
  <c r="BA10" i="14"/>
  <c r="G9" i="14"/>
  <c r="M9" i="14" s="1"/>
  <c r="I9" i="14"/>
  <c r="K9" i="14"/>
  <c r="O9" i="14"/>
  <c r="Q9" i="14"/>
  <c r="V9" i="14"/>
  <c r="G13" i="14"/>
  <c r="I13" i="14"/>
  <c r="K13" i="14"/>
  <c r="M13" i="14"/>
  <c r="O13" i="14"/>
  <c r="Q13" i="14"/>
  <c r="V13" i="14"/>
  <c r="G18" i="14"/>
  <c r="M18" i="14" s="1"/>
  <c r="I18" i="14"/>
  <c r="K18" i="14"/>
  <c r="O18" i="14"/>
  <c r="Q18" i="14"/>
  <c r="V18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4" i="14"/>
  <c r="I34" i="14"/>
  <c r="K34" i="14"/>
  <c r="M34" i="14"/>
  <c r="O34" i="14"/>
  <c r="Q34" i="14"/>
  <c r="V34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1" i="14"/>
  <c r="I71" i="14"/>
  <c r="K71" i="14"/>
  <c r="M71" i="14"/>
  <c r="O71" i="14"/>
  <c r="Q71" i="14"/>
  <c r="V71" i="14"/>
  <c r="G74" i="14"/>
  <c r="M74" i="14" s="1"/>
  <c r="I74" i="14"/>
  <c r="K74" i="14"/>
  <c r="O74" i="14"/>
  <c r="Q74" i="14"/>
  <c r="V74" i="14"/>
  <c r="G77" i="14"/>
  <c r="M77" i="14" s="1"/>
  <c r="I77" i="14"/>
  <c r="K77" i="14"/>
  <c r="O77" i="14"/>
  <c r="Q77" i="14"/>
  <c r="V77" i="14"/>
  <c r="G81" i="14"/>
  <c r="M81" i="14" s="1"/>
  <c r="I81" i="14"/>
  <c r="K81" i="14"/>
  <c r="O81" i="14"/>
  <c r="Q81" i="14"/>
  <c r="V81" i="14"/>
  <c r="G86" i="14"/>
  <c r="I86" i="14"/>
  <c r="K86" i="14"/>
  <c r="M86" i="14"/>
  <c r="O86" i="14"/>
  <c r="Q86" i="14"/>
  <c r="V86" i="14"/>
  <c r="G92" i="14"/>
  <c r="M92" i="14" s="1"/>
  <c r="I92" i="14"/>
  <c r="K92" i="14"/>
  <c r="O92" i="14"/>
  <c r="Q92" i="14"/>
  <c r="V92" i="14"/>
  <c r="G99" i="14"/>
  <c r="M99" i="14" s="1"/>
  <c r="I99" i="14"/>
  <c r="K99" i="14"/>
  <c r="O99" i="14"/>
  <c r="Q99" i="14"/>
  <c r="V99" i="14"/>
  <c r="G107" i="14"/>
  <c r="M107" i="14" s="1"/>
  <c r="I107" i="14"/>
  <c r="K107" i="14"/>
  <c r="O107" i="14"/>
  <c r="Q107" i="14"/>
  <c r="V107" i="14"/>
  <c r="G110" i="14"/>
  <c r="I110" i="14"/>
  <c r="K110" i="14"/>
  <c r="M110" i="14"/>
  <c r="O110" i="14"/>
  <c r="Q110" i="14"/>
  <c r="V110" i="14"/>
  <c r="G113" i="14"/>
  <c r="M113" i="14" s="1"/>
  <c r="I113" i="14"/>
  <c r="K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9" i="14"/>
  <c r="M129" i="14" s="1"/>
  <c r="I129" i="14"/>
  <c r="K129" i="14"/>
  <c r="O129" i="14"/>
  <c r="Q129" i="14"/>
  <c r="V129" i="14"/>
  <c r="G135" i="14"/>
  <c r="M135" i="14" s="1"/>
  <c r="I135" i="14"/>
  <c r="K135" i="14"/>
  <c r="O135" i="14"/>
  <c r="Q135" i="14"/>
  <c r="V135" i="14"/>
  <c r="G139" i="14"/>
  <c r="M139" i="14" s="1"/>
  <c r="I139" i="14"/>
  <c r="K139" i="14"/>
  <c r="O139" i="14"/>
  <c r="Q139" i="14"/>
  <c r="V139" i="14"/>
  <c r="G141" i="14"/>
  <c r="M141" i="14" s="1"/>
  <c r="I141" i="14"/>
  <c r="K141" i="14"/>
  <c r="O141" i="14"/>
  <c r="Q141" i="14"/>
  <c r="V141" i="14"/>
  <c r="G144" i="14"/>
  <c r="M144" i="14" s="1"/>
  <c r="I144" i="14"/>
  <c r="K144" i="14"/>
  <c r="O144" i="14"/>
  <c r="Q144" i="14"/>
  <c r="V144" i="14"/>
  <c r="G149" i="14"/>
  <c r="M149" i="14" s="1"/>
  <c r="I149" i="14"/>
  <c r="K149" i="14"/>
  <c r="O149" i="14"/>
  <c r="O148" i="14" s="1"/>
  <c r="Q149" i="14"/>
  <c r="V149" i="14"/>
  <c r="G152" i="14"/>
  <c r="M152" i="14" s="1"/>
  <c r="I152" i="14"/>
  <c r="K152" i="14"/>
  <c r="O152" i="14"/>
  <c r="Q152" i="14"/>
  <c r="V152" i="14"/>
  <c r="G155" i="14"/>
  <c r="M155" i="14" s="1"/>
  <c r="I155" i="14"/>
  <c r="K155" i="14"/>
  <c r="O155" i="14"/>
  <c r="Q155" i="14"/>
  <c r="V155" i="14"/>
  <c r="G161" i="14"/>
  <c r="I161" i="14"/>
  <c r="K161" i="14"/>
  <c r="M161" i="14"/>
  <c r="O161" i="14"/>
  <c r="Q161" i="14"/>
  <c r="V161" i="14"/>
  <c r="G164" i="14"/>
  <c r="M164" i="14" s="1"/>
  <c r="I164" i="14"/>
  <c r="K164" i="14"/>
  <c r="O164" i="14"/>
  <c r="Q164" i="14"/>
  <c r="V164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V173" i="14"/>
  <c r="G175" i="14"/>
  <c r="I175" i="14"/>
  <c r="K175" i="14"/>
  <c r="M175" i="14"/>
  <c r="O175" i="14"/>
  <c r="Q175" i="14"/>
  <c r="V175" i="14"/>
  <c r="G177" i="14"/>
  <c r="M177" i="14" s="1"/>
  <c r="I177" i="14"/>
  <c r="K177" i="14"/>
  <c r="O177" i="14"/>
  <c r="Q177" i="14"/>
  <c r="V177" i="14"/>
  <c r="G179" i="14"/>
  <c r="M179" i="14" s="1"/>
  <c r="I179" i="14"/>
  <c r="K179" i="14"/>
  <c r="O179" i="14"/>
  <c r="Q179" i="14"/>
  <c r="V179" i="14"/>
  <c r="G181" i="14"/>
  <c r="M181" i="14" s="1"/>
  <c r="I181" i="14"/>
  <c r="K181" i="14"/>
  <c r="O181" i="14"/>
  <c r="Q181" i="14"/>
  <c r="V181" i="14"/>
  <c r="G183" i="14"/>
  <c r="M183" i="14" s="1"/>
  <c r="I183" i="14"/>
  <c r="K183" i="14"/>
  <c r="O183" i="14"/>
  <c r="Q183" i="14"/>
  <c r="V183" i="14"/>
  <c r="G185" i="14"/>
  <c r="M185" i="14" s="1"/>
  <c r="I185" i="14"/>
  <c r="K185" i="14"/>
  <c r="O185" i="14"/>
  <c r="Q185" i="14"/>
  <c r="V185" i="14"/>
  <c r="G188" i="14"/>
  <c r="M188" i="14" s="1"/>
  <c r="I188" i="14"/>
  <c r="K188" i="14"/>
  <c r="O188" i="14"/>
  <c r="Q188" i="14"/>
  <c r="V188" i="14"/>
  <c r="G191" i="14"/>
  <c r="M191" i="14" s="1"/>
  <c r="I191" i="14"/>
  <c r="K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1" i="14"/>
  <c r="M201" i="14" s="1"/>
  <c r="I201" i="14"/>
  <c r="K201" i="14"/>
  <c r="O201" i="14"/>
  <c r="Q201" i="14"/>
  <c r="V201" i="14"/>
  <c r="G203" i="14"/>
  <c r="M203" i="14" s="1"/>
  <c r="I203" i="14"/>
  <c r="K203" i="14"/>
  <c r="O203" i="14"/>
  <c r="Q203" i="14"/>
  <c r="V203" i="14"/>
  <c r="G206" i="14"/>
  <c r="I206" i="14"/>
  <c r="K206" i="14"/>
  <c r="M206" i="14"/>
  <c r="O206" i="14"/>
  <c r="Q206" i="14"/>
  <c r="V206" i="14"/>
  <c r="G208" i="14"/>
  <c r="M208" i="14" s="1"/>
  <c r="I208" i="14"/>
  <c r="K208" i="14"/>
  <c r="O208" i="14"/>
  <c r="Q208" i="14"/>
  <c r="V208" i="14"/>
  <c r="G210" i="14"/>
  <c r="M210" i="14" s="1"/>
  <c r="I210" i="14"/>
  <c r="K210" i="14"/>
  <c r="O210" i="14"/>
  <c r="Q210" i="14"/>
  <c r="V210" i="14"/>
  <c r="G213" i="14"/>
  <c r="I213" i="14"/>
  <c r="K213" i="14"/>
  <c r="M213" i="14"/>
  <c r="O213" i="14"/>
  <c r="Q213" i="14"/>
  <c r="V213" i="14"/>
  <c r="G216" i="14"/>
  <c r="M216" i="14" s="1"/>
  <c r="I216" i="14"/>
  <c r="K216" i="14"/>
  <c r="O216" i="14"/>
  <c r="Q216" i="14"/>
  <c r="V216" i="14"/>
  <c r="G219" i="14"/>
  <c r="I219" i="14"/>
  <c r="K219" i="14"/>
  <c r="M219" i="14"/>
  <c r="O219" i="14"/>
  <c r="Q219" i="14"/>
  <c r="V219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6" i="14"/>
  <c r="I226" i="14"/>
  <c r="K226" i="14"/>
  <c r="M226" i="14"/>
  <c r="O226" i="14"/>
  <c r="Q226" i="14"/>
  <c r="V226" i="14"/>
  <c r="G228" i="14"/>
  <c r="M228" i="14" s="1"/>
  <c r="I228" i="14"/>
  <c r="K228" i="14"/>
  <c r="O228" i="14"/>
  <c r="Q228" i="14"/>
  <c r="V228" i="14"/>
  <c r="G231" i="14"/>
  <c r="M231" i="14" s="1"/>
  <c r="I231" i="14"/>
  <c r="K231" i="14"/>
  <c r="O231" i="14"/>
  <c r="Q231" i="14"/>
  <c r="V231" i="14"/>
  <c r="G233" i="14"/>
  <c r="M233" i="14" s="1"/>
  <c r="I233" i="14"/>
  <c r="K233" i="14"/>
  <c r="O233" i="14"/>
  <c r="Q233" i="14"/>
  <c r="V233" i="14"/>
  <c r="V236" i="14"/>
  <c r="G237" i="14"/>
  <c r="I237" i="14"/>
  <c r="K237" i="14"/>
  <c r="K236" i="14" s="1"/>
  <c r="M237" i="14"/>
  <c r="O237" i="14"/>
  <c r="Q237" i="14"/>
  <c r="V237" i="14"/>
  <c r="G241" i="14"/>
  <c r="M241" i="14" s="1"/>
  <c r="I241" i="14"/>
  <c r="K241" i="14"/>
  <c r="O241" i="14"/>
  <c r="O236" i="14" s="1"/>
  <c r="Q241" i="14"/>
  <c r="V241" i="14"/>
  <c r="G244" i="14"/>
  <c r="G243" i="14" s="1"/>
  <c r="I106" i="1" s="1"/>
  <c r="I244" i="14"/>
  <c r="I243" i="14" s="1"/>
  <c r="K244" i="14"/>
  <c r="O244" i="14"/>
  <c r="O243" i="14" s="1"/>
  <c r="Q244" i="14"/>
  <c r="Q243" i="14" s="1"/>
  <c r="V244" i="14"/>
  <c r="V243" i="14" s="1"/>
  <c r="G251" i="14"/>
  <c r="I251" i="14"/>
  <c r="K251" i="14"/>
  <c r="M251" i="14"/>
  <c r="O251" i="14"/>
  <c r="Q251" i="14"/>
  <c r="V251" i="14"/>
  <c r="G253" i="14"/>
  <c r="I107" i="1" s="1"/>
  <c r="G254" i="14"/>
  <c r="M254" i="14" s="1"/>
  <c r="I254" i="14"/>
  <c r="K254" i="14"/>
  <c r="O254" i="14"/>
  <c r="O253" i="14" s="1"/>
  <c r="Q254" i="14"/>
  <c r="Q253" i="14" s="1"/>
  <c r="V254" i="14"/>
  <c r="G256" i="14"/>
  <c r="M256" i="14" s="1"/>
  <c r="I256" i="14"/>
  <c r="K256" i="14"/>
  <c r="O256" i="14"/>
  <c r="Q256" i="14"/>
  <c r="V256" i="14"/>
  <c r="V253" i="14" s="1"/>
  <c r="G259" i="14"/>
  <c r="M259" i="14" s="1"/>
  <c r="I259" i="14"/>
  <c r="K259" i="14"/>
  <c r="O259" i="14"/>
  <c r="O258" i="14" s="1"/>
  <c r="Q259" i="14"/>
  <c r="V259" i="14"/>
  <c r="V258" i="14" s="1"/>
  <c r="G261" i="14"/>
  <c r="I261" i="14"/>
  <c r="I258" i="14" s="1"/>
  <c r="K261" i="14"/>
  <c r="M261" i="14"/>
  <c r="O261" i="14"/>
  <c r="Q261" i="14"/>
  <c r="Q258" i="14" s="1"/>
  <c r="V261" i="14"/>
  <c r="G263" i="14"/>
  <c r="I109" i="1" s="1"/>
  <c r="O263" i="14"/>
  <c r="V263" i="14"/>
  <c r="G264" i="14"/>
  <c r="I264" i="14"/>
  <c r="I263" i="14" s="1"/>
  <c r="K264" i="14"/>
  <c r="K263" i="14" s="1"/>
  <c r="M264" i="14"/>
  <c r="M263" i="14" s="1"/>
  <c r="O264" i="14"/>
  <c r="Q264" i="14"/>
  <c r="Q263" i="14" s="1"/>
  <c r="V264" i="14"/>
  <c r="G267" i="14"/>
  <c r="I110" i="1" s="1"/>
  <c r="K267" i="14"/>
  <c r="V267" i="14"/>
  <c r="G268" i="14"/>
  <c r="M268" i="14" s="1"/>
  <c r="M267" i="14" s="1"/>
  <c r="I268" i="14"/>
  <c r="I267" i="14" s="1"/>
  <c r="K268" i="14"/>
  <c r="O268" i="14"/>
  <c r="O267" i="14" s="1"/>
  <c r="Q268" i="14"/>
  <c r="Q267" i="14" s="1"/>
  <c r="V268" i="14"/>
  <c r="G271" i="14"/>
  <c r="M271" i="14" s="1"/>
  <c r="I271" i="14"/>
  <c r="K271" i="14"/>
  <c r="O271" i="14"/>
  <c r="Q271" i="14"/>
  <c r="V271" i="14"/>
  <c r="G273" i="14"/>
  <c r="M273" i="14" s="1"/>
  <c r="I273" i="14"/>
  <c r="K273" i="14"/>
  <c r="O273" i="14"/>
  <c r="Q273" i="14"/>
  <c r="V273" i="14"/>
  <c r="G278" i="14"/>
  <c r="M278" i="14" s="1"/>
  <c r="I278" i="14"/>
  <c r="K278" i="14"/>
  <c r="O278" i="14"/>
  <c r="Q278" i="14"/>
  <c r="V278" i="14"/>
  <c r="G280" i="14"/>
  <c r="M280" i="14" s="1"/>
  <c r="I280" i="14"/>
  <c r="K280" i="14"/>
  <c r="O280" i="14"/>
  <c r="Q280" i="14"/>
  <c r="V280" i="14"/>
  <c r="G282" i="14"/>
  <c r="M282" i="14" s="1"/>
  <c r="I282" i="14"/>
  <c r="K282" i="14"/>
  <c r="O282" i="14"/>
  <c r="Q282" i="14"/>
  <c r="V282" i="14"/>
  <c r="G287" i="14"/>
  <c r="M287" i="14" s="1"/>
  <c r="I287" i="14"/>
  <c r="K287" i="14"/>
  <c r="O287" i="14"/>
  <c r="Q287" i="14"/>
  <c r="V287" i="14"/>
  <c r="G290" i="14"/>
  <c r="I290" i="14"/>
  <c r="K290" i="14"/>
  <c r="O290" i="14"/>
  <c r="Q290" i="14"/>
  <c r="V290" i="14"/>
  <c r="G293" i="14"/>
  <c r="M293" i="14" s="1"/>
  <c r="I293" i="14"/>
  <c r="K293" i="14"/>
  <c r="O293" i="14"/>
  <c r="Q293" i="14"/>
  <c r="V293" i="14"/>
  <c r="G295" i="14"/>
  <c r="M295" i="14" s="1"/>
  <c r="I295" i="14"/>
  <c r="K295" i="14"/>
  <c r="O295" i="14"/>
  <c r="Q295" i="14"/>
  <c r="V295" i="14"/>
  <c r="G297" i="14"/>
  <c r="M297" i="14" s="1"/>
  <c r="I297" i="14"/>
  <c r="K297" i="14"/>
  <c r="O297" i="14"/>
  <c r="Q297" i="14"/>
  <c r="V297" i="14"/>
  <c r="G300" i="14"/>
  <c r="M300" i="14" s="1"/>
  <c r="I300" i="14"/>
  <c r="K300" i="14"/>
  <c r="O300" i="14"/>
  <c r="Q300" i="14"/>
  <c r="V300" i="14"/>
  <c r="G302" i="14"/>
  <c r="M302" i="14" s="1"/>
  <c r="I302" i="14"/>
  <c r="K302" i="14"/>
  <c r="O302" i="14"/>
  <c r="Q302" i="14"/>
  <c r="V302" i="14"/>
  <c r="G308" i="14"/>
  <c r="M308" i="14" s="1"/>
  <c r="I308" i="14"/>
  <c r="K308" i="14"/>
  <c r="O308" i="14"/>
  <c r="Q308" i="14"/>
  <c r="V308" i="14"/>
  <c r="G311" i="14"/>
  <c r="M311" i="14" s="1"/>
  <c r="I311" i="14"/>
  <c r="K311" i="14"/>
  <c r="O311" i="14"/>
  <c r="Q311" i="14"/>
  <c r="V311" i="14"/>
  <c r="G314" i="14"/>
  <c r="I314" i="14"/>
  <c r="K314" i="14"/>
  <c r="M314" i="14"/>
  <c r="O314" i="14"/>
  <c r="Q314" i="14"/>
  <c r="V314" i="14"/>
  <c r="G316" i="14"/>
  <c r="M316" i="14" s="1"/>
  <c r="I316" i="14"/>
  <c r="K316" i="14"/>
  <c r="O316" i="14"/>
  <c r="Q316" i="14"/>
  <c r="V316" i="14"/>
  <c r="G318" i="14"/>
  <c r="M318" i="14" s="1"/>
  <c r="I318" i="14"/>
  <c r="K318" i="14"/>
  <c r="O318" i="14"/>
  <c r="Q318" i="14"/>
  <c r="V318" i="14"/>
  <c r="G323" i="14"/>
  <c r="M323" i="14" s="1"/>
  <c r="I323" i="14"/>
  <c r="K323" i="14"/>
  <c r="O323" i="14"/>
  <c r="Q323" i="14"/>
  <c r="V323" i="14"/>
  <c r="G325" i="14"/>
  <c r="I325" i="14"/>
  <c r="K325" i="14"/>
  <c r="M325" i="14"/>
  <c r="O325" i="14"/>
  <c r="Q325" i="14"/>
  <c r="V325" i="14"/>
  <c r="G328" i="14"/>
  <c r="M328" i="14" s="1"/>
  <c r="I328" i="14"/>
  <c r="K328" i="14"/>
  <c r="O328" i="14"/>
  <c r="Q328" i="14"/>
  <c r="V328" i="14"/>
  <c r="G332" i="14"/>
  <c r="M332" i="14" s="1"/>
  <c r="I332" i="14"/>
  <c r="K332" i="14"/>
  <c r="O332" i="14"/>
  <c r="Q332" i="14"/>
  <c r="V332" i="14"/>
  <c r="G342" i="14"/>
  <c r="M342" i="14" s="1"/>
  <c r="I342" i="14"/>
  <c r="K342" i="14"/>
  <c r="O342" i="14"/>
  <c r="Q342" i="14"/>
  <c r="V342" i="14"/>
  <c r="G344" i="14"/>
  <c r="M344" i="14" s="1"/>
  <c r="I344" i="14"/>
  <c r="K344" i="14"/>
  <c r="O344" i="14"/>
  <c r="Q344" i="14"/>
  <c r="V344" i="14"/>
  <c r="G348" i="14"/>
  <c r="I348" i="14"/>
  <c r="K348" i="14"/>
  <c r="M348" i="14"/>
  <c r="O348" i="14"/>
  <c r="Q348" i="14"/>
  <c r="V348" i="14"/>
  <c r="G352" i="14"/>
  <c r="M352" i="14" s="1"/>
  <c r="I352" i="14"/>
  <c r="K352" i="14"/>
  <c r="O352" i="14"/>
  <c r="Q352" i="14"/>
  <c r="V352" i="14"/>
  <c r="G362" i="14"/>
  <c r="I362" i="14"/>
  <c r="K362" i="14"/>
  <c r="M362" i="14"/>
  <c r="O362" i="14"/>
  <c r="Q362" i="14"/>
  <c r="V362" i="14"/>
  <c r="G366" i="14"/>
  <c r="M366" i="14" s="1"/>
  <c r="I366" i="14"/>
  <c r="K366" i="14"/>
  <c r="O366" i="14"/>
  <c r="Q366" i="14"/>
  <c r="V366" i="14"/>
  <c r="G368" i="14"/>
  <c r="M368" i="14" s="1"/>
  <c r="I368" i="14"/>
  <c r="K368" i="14"/>
  <c r="O368" i="14"/>
  <c r="Q368" i="14"/>
  <c r="V368" i="14"/>
  <c r="G370" i="14"/>
  <c r="M370" i="14" s="1"/>
  <c r="I370" i="14"/>
  <c r="K370" i="14"/>
  <c r="O370" i="14"/>
  <c r="Q370" i="14"/>
  <c r="V370" i="14"/>
  <c r="G372" i="14"/>
  <c r="M372" i="14" s="1"/>
  <c r="I372" i="14"/>
  <c r="K372" i="14"/>
  <c r="O372" i="14"/>
  <c r="Q372" i="14"/>
  <c r="V372" i="14"/>
  <c r="G374" i="14"/>
  <c r="M374" i="14" s="1"/>
  <c r="I374" i="14"/>
  <c r="K374" i="14"/>
  <c r="O374" i="14"/>
  <c r="Q374" i="14"/>
  <c r="V374" i="14"/>
  <c r="G376" i="14"/>
  <c r="M376" i="14" s="1"/>
  <c r="I376" i="14"/>
  <c r="K376" i="14"/>
  <c r="O376" i="14"/>
  <c r="Q376" i="14"/>
  <c r="V376" i="14"/>
  <c r="G382" i="14"/>
  <c r="M382" i="14" s="1"/>
  <c r="I382" i="14"/>
  <c r="K382" i="14"/>
  <c r="O382" i="14"/>
  <c r="Q382" i="14"/>
  <c r="V382" i="14"/>
  <c r="G384" i="14"/>
  <c r="I384" i="14"/>
  <c r="K384" i="14"/>
  <c r="M384" i="14"/>
  <c r="O384" i="14"/>
  <c r="Q384" i="14"/>
  <c r="V384" i="14"/>
  <c r="G386" i="14"/>
  <c r="M386" i="14" s="1"/>
  <c r="I386" i="14"/>
  <c r="K386" i="14"/>
  <c r="O386" i="14"/>
  <c r="Q386" i="14"/>
  <c r="V386" i="14"/>
  <c r="G392" i="14"/>
  <c r="M392" i="14" s="1"/>
  <c r="I392" i="14"/>
  <c r="K392" i="14"/>
  <c r="O392" i="14"/>
  <c r="Q392" i="14"/>
  <c r="V392" i="14"/>
  <c r="G394" i="14"/>
  <c r="M394" i="14" s="1"/>
  <c r="I394" i="14"/>
  <c r="K394" i="14"/>
  <c r="O394" i="14"/>
  <c r="Q394" i="14"/>
  <c r="V394" i="14"/>
  <c r="G396" i="14"/>
  <c r="M396" i="14" s="1"/>
  <c r="I396" i="14"/>
  <c r="K396" i="14"/>
  <c r="O396" i="14"/>
  <c r="Q396" i="14"/>
  <c r="V396" i="14"/>
  <c r="G398" i="14"/>
  <c r="M398" i="14" s="1"/>
  <c r="I398" i="14"/>
  <c r="K398" i="14"/>
  <c r="O398" i="14"/>
  <c r="Q398" i="14"/>
  <c r="V398" i="14"/>
  <c r="G400" i="14"/>
  <c r="M400" i="14" s="1"/>
  <c r="I400" i="14"/>
  <c r="K400" i="14"/>
  <c r="O400" i="14"/>
  <c r="Q400" i="14"/>
  <c r="V400" i="14"/>
  <c r="V402" i="14"/>
  <c r="G403" i="14"/>
  <c r="I403" i="14"/>
  <c r="K403" i="14"/>
  <c r="K402" i="14" s="1"/>
  <c r="M403" i="14"/>
  <c r="O403" i="14"/>
  <c r="Q403" i="14"/>
  <c r="V403" i="14"/>
  <c r="G405" i="14"/>
  <c r="M405" i="14" s="1"/>
  <c r="I405" i="14"/>
  <c r="K405" i="14"/>
  <c r="O405" i="14"/>
  <c r="Q405" i="14"/>
  <c r="V405" i="14"/>
  <c r="G410" i="14"/>
  <c r="M410" i="14" s="1"/>
  <c r="I410" i="14"/>
  <c r="K410" i="14"/>
  <c r="O410" i="14"/>
  <c r="Q410" i="14"/>
  <c r="V410" i="14"/>
  <c r="G416" i="14"/>
  <c r="I416" i="14"/>
  <c r="I415" i="14" s="1"/>
  <c r="K416" i="14"/>
  <c r="M416" i="14"/>
  <c r="O416" i="14"/>
  <c r="Q416" i="14"/>
  <c r="V416" i="14"/>
  <c r="G419" i="14"/>
  <c r="M419" i="14" s="1"/>
  <c r="I419" i="14"/>
  <c r="K419" i="14"/>
  <c r="O419" i="14"/>
  <c r="Q419" i="14"/>
  <c r="V419" i="14"/>
  <c r="G423" i="14"/>
  <c r="M423" i="14" s="1"/>
  <c r="I423" i="14"/>
  <c r="K423" i="14"/>
  <c r="O423" i="14"/>
  <c r="Q423" i="14"/>
  <c r="V423" i="14"/>
  <c r="G426" i="14"/>
  <c r="M426" i="14" s="1"/>
  <c r="I426" i="14"/>
  <c r="K426" i="14"/>
  <c r="K415" i="14" s="1"/>
  <c r="O426" i="14"/>
  <c r="Q426" i="14"/>
  <c r="V426" i="14"/>
  <c r="V415" i="14" s="1"/>
  <c r="G429" i="14"/>
  <c r="M429" i="14" s="1"/>
  <c r="I429" i="14"/>
  <c r="K429" i="14"/>
  <c r="O429" i="14"/>
  <c r="Q429" i="14"/>
  <c r="V429" i="14"/>
  <c r="AE433" i="14"/>
  <c r="F46" i="1" s="1"/>
  <c r="AF433" i="14"/>
  <c r="G46" i="1" s="1"/>
  <c r="H46" i="1" s="1"/>
  <c r="I46" i="1" s="1"/>
  <c r="G9" i="13"/>
  <c r="M9" i="13" s="1"/>
  <c r="I9" i="13"/>
  <c r="K9" i="13"/>
  <c r="O9" i="13"/>
  <c r="Q9" i="13"/>
  <c r="V9" i="13"/>
  <c r="G13" i="13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3" i="13"/>
  <c r="I23" i="13"/>
  <c r="K23" i="13"/>
  <c r="O23" i="13"/>
  <c r="Q23" i="13"/>
  <c r="V23" i="13"/>
  <c r="G31" i="13"/>
  <c r="M31" i="13" s="1"/>
  <c r="I31" i="13"/>
  <c r="K31" i="13"/>
  <c r="O31" i="13"/>
  <c r="Q31" i="13"/>
  <c r="V31" i="13"/>
  <c r="G39" i="13"/>
  <c r="M39" i="13" s="1"/>
  <c r="I39" i="13"/>
  <c r="K39" i="13"/>
  <c r="O39" i="13"/>
  <c r="Q39" i="13"/>
  <c r="V39" i="13"/>
  <c r="G43" i="13"/>
  <c r="I43" i="13"/>
  <c r="K43" i="13"/>
  <c r="M43" i="13"/>
  <c r="O43" i="13"/>
  <c r="Q43" i="13"/>
  <c r="V43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9" i="13"/>
  <c r="I59" i="13"/>
  <c r="K59" i="13"/>
  <c r="M59" i="13"/>
  <c r="O59" i="13"/>
  <c r="Q59" i="13"/>
  <c r="V59" i="13"/>
  <c r="G63" i="13"/>
  <c r="M63" i="13" s="1"/>
  <c r="I63" i="13"/>
  <c r="K63" i="13"/>
  <c r="O63" i="13"/>
  <c r="Q63" i="13"/>
  <c r="V63" i="13"/>
  <c r="G67" i="13"/>
  <c r="M67" i="13" s="1"/>
  <c r="I67" i="13"/>
  <c r="K67" i="13"/>
  <c r="O67" i="13"/>
  <c r="Q67" i="13"/>
  <c r="V67" i="13"/>
  <c r="G71" i="13"/>
  <c r="I71" i="13"/>
  <c r="K71" i="13"/>
  <c r="M71" i="13"/>
  <c r="O71" i="13"/>
  <c r="Q71" i="13"/>
  <c r="V71" i="13"/>
  <c r="G75" i="13"/>
  <c r="G62" i="13" s="1"/>
  <c r="I94" i="1" s="1"/>
  <c r="I75" i="13"/>
  <c r="K75" i="13"/>
  <c r="O75" i="13"/>
  <c r="Q75" i="13"/>
  <c r="V75" i="13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90" i="13"/>
  <c r="I90" i="13"/>
  <c r="K90" i="13"/>
  <c r="O90" i="13"/>
  <c r="Q90" i="13"/>
  <c r="V90" i="13"/>
  <c r="G94" i="13"/>
  <c r="I94" i="13"/>
  <c r="K94" i="13"/>
  <c r="M94" i="13"/>
  <c r="O94" i="13"/>
  <c r="Q94" i="13"/>
  <c r="V94" i="13"/>
  <c r="G98" i="13"/>
  <c r="M98" i="13" s="1"/>
  <c r="I98" i="13"/>
  <c r="K98" i="13"/>
  <c r="O98" i="13"/>
  <c r="Q98" i="13"/>
  <c r="V98" i="13"/>
  <c r="G102" i="13"/>
  <c r="I102" i="13"/>
  <c r="K102" i="13"/>
  <c r="M102" i="13"/>
  <c r="O102" i="13"/>
  <c r="Q102" i="13"/>
  <c r="V102" i="13"/>
  <c r="G108" i="13"/>
  <c r="M108" i="13" s="1"/>
  <c r="I108" i="13"/>
  <c r="K108" i="13"/>
  <c r="O108" i="13"/>
  <c r="Q108" i="13"/>
  <c r="V108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Q117" i="13"/>
  <c r="G118" i="13"/>
  <c r="G117" i="13" s="1"/>
  <c r="I118" i="13"/>
  <c r="I117" i="13" s="1"/>
  <c r="K118" i="13"/>
  <c r="K117" i="13" s="1"/>
  <c r="M118" i="13"/>
  <c r="O118" i="13"/>
  <c r="Q118" i="13"/>
  <c r="V118" i="13"/>
  <c r="V117" i="13" s="1"/>
  <c r="G124" i="13"/>
  <c r="M124" i="13" s="1"/>
  <c r="I124" i="13"/>
  <c r="K124" i="13"/>
  <c r="O124" i="13"/>
  <c r="O117" i="13" s="1"/>
  <c r="Q124" i="13"/>
  <c r="V124" i="13"/>
  <c r="G129" i="13"/>
  <c r="M129" i="13" s="1"/>
  <c r="I129" i="13"/>
  <c r="K129" i="13"/>
  <c r="O129" i="13"/>
  <c r="Q129" i="13"/>
  <c r="V129" i="13"/>
  <c r="G133" i="13"/>
  <c r="I133" i="13"/>
  <c r="K133" i="13"/>
  <c r="M133" i="13"/>
  <c r="O133" i="13"/>
  <c r="Q133" i="13"/>
  <c r="V133" i="13"/>
  <c r="G137" i="13"/>
  <c r="M137" i="13" s="1"/>
  <c r="I137" i="13"/>
  <c r="K137" i="13"/>
  <c r="O137" i="13"/>
  <c r="Q137" i="13"/>
  <c r="V137" i="13"/>
  <c r="G141" i="13"/>
  <c r="I141" i="13"/>
  <c r="K141" i="13"/>
  <c r="O141" i="13"/>
  <c r="Q141" i="13"/>
  <c r="V141" i="13"/>
  <c r="G145" i="13"/>
  <c r="M145" i="13" s="1"/>
  <c r="I145" i="13"/>
  <c r="K145" i="13"/>
  <c r="O145" i="13"/>
  <c r="Q145" i="13"/>
  <c r="V145" i="13"/>
  <c r="G149" i="13"/>
  <c r="M149" i="13" s="1"/>
  <c r="I149" i="13"/>
  <c r="K149" i="13"/>
  <c r="O149" i="13"/>
  <c r="Q149" i="13"/>
  <c r="V149" i="13"/>
  <c r="G153" i="13"/>
  <c r="M153" i="13" s="1"/>
  <c r="I153" i="13"/>
  <c r="K153" i="13"/>
  <c r="O153" i="13"/>
  <c r="Q153" i="13"/>
  <c r="V153" i="13"/>
  <c r="G159" i="13"/>
  <c r="M159" i="13" s="1"/>
  <c r="I159" i="13"/>
  <c r="K159" i="13"/>
  <c r="O159" i="13"/>
  <c r="Q159" i="13"/>
  <c r="V159" i="13"/>
  <c r="G164" i="13"/>
  <c r="M164" i="13" s="1"/>
  <c r="I164" i="13"/>
  <c r="K164" i="13"/>
  <c r="O164" i="13"/>
  <c r="Q164" i="13"/>
  <c r="V164" i="13"/>
  <c r="G168" i="13"/>
  <c r="I168" i="13"/>
  <c r="K168" i="13"/>
  <c r="M168" i="13"/>
  <c r="O168" i="13"/>
  <c r="Q168" i="13"/>
  <c r="V168" i="13"/>
  <c r="G173" i="13"/>
  <c r="I173" i="13"/>
  <c r="K173" i="13"/>
  <c r="O173" i="13"/>
  <c r="Q173" i="13"/>
  <c r="V173" i="13"/>
  <c r="G176" i="13"/>
  <c r="M176" i="13" s="1"/>
  <c r="I176" i="13"/>
  <c r="K176" i="13"/>
  <c r="O176" i="13"/>
  <c r="Q176" i="13"/>
  <c r="V176" i="13"/>
  <c r="G180" i="13"/>
  <c r="M180" i="13" s="1"/>
  <c r="I180" i="13"/>
  <c r="K180" i="13"/>
  <c r="O180" i="13"/>
  <c r="Q180" i="13"/>
  <c r="V180" i="13"/>
  <c r="G183" i="13"/>
  <c r="M183" i="13" s="1"/>
  <c r="I183" i="13"/>
  <c r="K183" i="13"/>
  <c r="O183" i="13"/>
  <c r="Q183" i="13"/>
  <c r="V183" i="13"/>
  <c r="G187" i="13"/>
  <c r="M187" i="13" s="1"/>
  <c r="I187" i="13"/>
  <c r="K187" i="13"/>
  <c r="O187" i="13"/>
  <c r="Q187" i="13"/>
  <c r="V187" i="13"/>
  <c r="G191" i="13"/>
  <c r="I191" i="13"/>
  <c r="K191" i="13"/>
  <c r="M191" i="13"/>
  <c r="O191" i="13"/>
  <c r="Q191" i="13"/>
  <c r="V191" i="13"/>
  <c r="G195" i="13"/>
  <c r="M195" i="13" s="1"/>
  <c r="I195" i="13"/>
  <c r="K195" i="13"/>
  <c r="O195" i="13"/>
  <c r="Q195" i="13"/>
  <c r="V195" i="13"/>
  <c r="G199" i="13"/>
  <c r="I199" i="13"/>
  <c r="K199" i="13"/>
  <c r="M199" i="13"/>
  <c r="O199" i="13"/>
  <c r="Q199" i="13"/>
  <c r="V199" i="13"/>
  <c r="G204" i="13"/>
  <c r="I204" i="13"/>
  <c r="K204" i="13"/>
  <c r="M204" i="13"/>
  <c r="O204" i="13"/>
  <c r="Q204" i="13"/>
  <c r="V204" i="13"/>
  <c r="G208" i="13"/>
  <c r="M208" i="13" s="1"/>
  <c r="I208" i="13"/>
  <c r="K208" i="13"/>
  <c r="O208" i="13"/>
  <c r="Q208" i="13"/>
  <c r="V208" i="13"/>
  <c r="G211" i="13"/>
  <c r="I211" i="13"/>
  <c r="K211" i="13"/>
  <c r="M211" i="13"/>
  <c r="O211" i="13"/>
  <c r="Q211" i="13"/>
  <c r="V211" i="13"/>
  <c r="G215" i="13"/>
  <c r="I215" i="13"/>
  <c r="K215" i="13"/>
  <c r="O215" i="13"/>
  <c r="Q215" i="13"/>
  <c r="V215" i="13"/>
  <c r="G218" i="13"/>
  <c r="M218" i="13" s="1"/>
  <c r="I218" i="13"/>
  <c r="K218" i="13"/>
  <c r="O218" i="13"/>
  <c r="Q218" i="13"/>
  <c r="V218" i="13"/>
  <c r="G222" i="13"/>
  <c r="M222" i="13" s="1"/>
  <c r="I222" i="13"/>
  <c r="K222" i="13"/>
  <c r="O222" i="13"/>
  <c r="Q222" i="13"/>
  <c r="V222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3" i="13"/>
  <c r="I233" i="13"/>
  <c r="K233" i="13"/>
  <c r="M233" i="13"/>
  <c r="O233" i="13"/>
  <c r="Q233" i="13"/>
  <c r="V233" i="13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4" i="13"/>
  <c r="I254" i="13"/>
  <c r="K254" i="13"/>
  <c r="O254" i="13"/>
  <c r="Q254" i="13"/>
  <c r="V254" i="13"/>
  <c r="G257" i="13"/>
  <c r="M257" i="13" s="1"/>
  <c r="I257" i="13"/>
  <c r="K257" i="13"/>
  <c r="O257" i="13"/>
  <c r="Q257" i="13"/>
  <c r="V257" i="13"/>
  <c r="G261" i="13"/>
  <c r="M261" i="13" s="1"/>
  <c r="I261" i="13"/>
  <c r="K261" i="13"/>
  <c r="O261" i="13"/>
  <c r="Q261" i="13"/>
  <c r="V261" i="13"/>
  <c r="G264" i="13"/>
  <c r="I264" i="13"/>
  <c r="K264" i="13"/>
  <c r="M264" i="13"/>
  <c r="O264" i="13"/>
  <c r="Q264" i="13"/>
  <c r="V264" i="13"/>
  <c r="G268" i="13"/>
  <c r="M268" i="13" s="1"/>
  <c r="I268" i="13"/>
  <c r="K268" i="13"/>
  <c r="O268" i="13"/>
  <c r="Q268" i="13"/>
  <c r="V268" i="13"/>
  <c r="G271" i="13"/>
  <c r="M271" i="13" s="1"/>
  <c r="I271" i="13"/>
  <c r="K271" i="13"/>
  <c r="O271" i="13"/>
  <c r="Q271" i="13"/>
  <c r="V271" i="13"/>
  <c r="G275" i="13"/>
  <c r="M275" i="13" s="1"/>
  <c r="I275" i="13"/>
  <c r="K275" i="13"/>
  <c r="O275" i="13"/>
  <c r="Q275" i="13"/>
  <c r="V275" i="13"/>
  <c r="G278" i="13"/>
  <c r="I278" i="13"/>
  <c r="K278" i="13"/>
  <c r="M278" i="13"/>
  <c r="O278" i="13"/>
  <c r="Q278" i="13"/>
  <c r="V278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1" i="13"/>
  <c r="I291" i="13"/>
  <c r="K291" i="13"/>
  <c r="M291" i="13"/>
  <c r="O291" i="13"/>
  <c r="Q291" i="13"/>
  <c r="V291" i="13"/>
  <c r="G294" i="13"/>
  <c r="M294" i="13" s="1"/>
  <c r="I294" i="13"/>
  <c r="K294" i="13"/>
  <c r="O294" i="13"/>
  <c r="Q294" i="13"/>
  <c r="V294" i="13"/>
  <c r="G298" i="13"/>
  <c r="M298" i="13" s="1"/>
  <c r="I298" i="13"/>
  <c r="K298" i="13"/>
  <c r="O298" i="13"/>
  <c r="Q298" i="13"/>
  <c r="V298" i="13"/>
  <c r="G302" i="13"/>
  <c r="I302" i="13"/>
  <c r="K302" i="13"/>
  <c r="M302" i="13"/>
  <c r="O302" i="13"/>
  <c r="Q302" i="13"/>
  <c r="V302" i="13"/>
  <c r="G307" i="13"/>
  <c r="I307" i="13"/>
  <c r="K307" i="13"/>
  <c r="O307" i="13"/>
  <c r="Q307" i="13"/>
  <c r="V307" i="13"/>
  <c r="G309" i="13"/>
  <c r="M309" i="13" s="1"/>
  <c r="I309" i="13"/>
  <c r="K309" i="13"/>
  <c r="O309" i="13"/>
  <c r="Q309" i="13"/>
  <c r="V309" i="13"/>
  <c r="G314" i="13"/>
  <c r="M314" i="13" s="1"/>
  <c r="I314" i="13"/>
  <c r="K314" i="13"/>
  <c r="O314" i="13"/>
  <c r="Q314" i="13"/>
  <c r="V314" i="13"/>
  <c r="G319" i="13"/>
  <c r="M319" i="13" s="1"/>
  <c r="I319" i="13"/>
  <c r="K319" i="13"/>
  <c r="O319" i="13"/>
  <c r="Q319" i="13"/>
  <c r="V319" i="13"/>
  <c r="G323" i="13"/>
  <c r="M323" i="13" s="1"/>
  <c r="I323" i="13"/>
  <c r="K323" i="13"/>
  <c r="O323" i="13"/>
  <c r="Q323" i="13"/>
  <c r="V323" i="13"/>
  <c r="G326" i="13"/>
  <c r="I326" i="13"/>
  <c r="K326" i="13"/>
  <c r="M326" i="13"/>
  <c r="O326" i="13"/>
  <c r="Q326" i="13"/>
  <c r="V326" i="13"/>
  <c r="G328" i="13"/>
  <c r="M328" i="13" s="1"/>
  <c r="I328" i="13"/>
  <c r="K328" i="13"/>
  <c r="O328" i="13"/>
  <c r="Q328" i="13"/>
  <c r="V328" i="13"/>
  <c r="G331" i="13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1" i="13"/>
  <c r="I341" i="13"/>
  <c r="K341" i="13"/>
  <c r="M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I345" i="13"/>
  <c r="K345" i="13"/>
  <c r="M345" i="13"/>
  <c r="O345" i="13"/>
  <c r="Q345" i="13"/>
  <c r="V345" i="13"/>
  <c r="G347" i="13"/>
  <c r="M347" i="13" s="1"/>
  <c r="I347" i="13"/>
  <c r="K347" i="13"/>
  <c r="O347" i="13"/>
  <c r="Q347" i="13"/>
  <c r="V347" i="13"/>
  <c r="G350" i="13"/>
  <c r="I350" i="13"/>
  <c r="K350" i="13"/>
  <c r="O350" i="13"/>
  <c r="Q350" i="13"/>
  <c r="V350" i="13"/>
  <c r="G351" i="13"/>
  <c r="I351" i="13"/>
  <c r="K351" i="13"/>
  <c r="M351" i="13"/>
  <c r="O351" i="13"/>
  <c r="Q351" i="13"/>
  <c r="V351" i="13"/>
  <c r="G352" i="13"/>
  <c r="M352" i="13" s="1"/>
  <c r="I352" i="13"/>
  <c r="K352" i="13"/>
  <c r="O352" i="13"/>
  <c r="Q352" i="13"/>
  <c r="V352" i="13"/>
  <c r="G353" i="13"/>
  <c r="I353" i="13"/>
  <c r="K353" i="13"/>
  <c r="M353" i="13"/>
  <c r="O353" i="13"/>
  <c r="Q353" i="13"/>
  <c r="V353" i="13"/>
  <c r="G358" i="13"/>
  <c r="M358" i="13" s="1"/>
  <c r="I358" i="13"/>
  <c r="K358" i="13"/>
  <c r="O358" i="13"/>
  <c r="Q358" i="13"/>
  <c r="V358" i="13"/>
  <c r="G361" i="13"/>
  <c r="M361" i="13" s="1"/>
  <c r="I361" i="13"/>
  <c r="K361" i="13"/>
  <c r="O361" i="13"/>
  <c r="Q361" i="13"/>
  <c r="V361" i="13"/>
  <c r="G362" i="13"/>
  <c r="M362" i="13" s="1"/>
  <c r="I362" i="13"/>
  <c r="K362" i="13"/>
  <c r="O362" i="13"/>
  <c r="Q362" i="13"/>
  <c r="V362" i="13"/>
  <c r="G363" i="13"/>
  <c r="M363" i="13" s="1"/>
  <c r="I363" i="13"/>
  <c r="K363" i="13"/>
  <c r="O363" i="13"/>
  <c r="Q363" i="13"/>
  <c r="V363" i="13"/>
  <c r="G364" i="13"/>
  <c r="M364" i="13" s="1"/>
  <c r="I364" i="13"/>
  <c r="K364" i="13"/>
  <c r="O364" i="13"/>
  <c r="Q364" i="13"/>
  <c r="V364" i="13"/>
  <c r="AE367" i="13"/>
  <c r="F44" i="1" s="1"/>
  <c r="BA32" i="12"/>
  <c r="BA30" i="12"/>
  <c r="BA28" i="12"/>
  <c r="BA26" i="12"/>
  <c r="BA24" i="12"/>
  <c r="BA22" i="12"/>
  <c r="BA17" i="12"/>
  <c r="BA13" i="12"/>
  <c r="BA11" i="12"/>
  <c r="G9" i="12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AE34" i="12"/>
  <c r="F40" i="1" s="1"/>
  <c r="I18" i="1"/>
  <c r="H57" i="1"/>
  <c r="H42" i="1"/>
  <c r="F54" i="1" l="1"/>
  <c r="M163" i="14"/>
  <c r="I18" i="12"/>
  <c r="O18" i="12"/>
  <c r="V349" i="13"/>
  <c r="K330" i="13"/>
  <c r="O203" i="13"/>
  <c r="K167" i="13"/>
  <c r="Q167" i="13"/>
  <c r="I167" i="13"/>
  <c r="V89" i="13"/>
  <c r="I89" i="13"/>
  <c r="Q62" i="13"/>
  <c r="O8" i="13"/>
  <c r="AF367" i="13"/>
  <c r="K8" i="13"/>
  <c r="Q415" i="14"/>
  <c r="K327" i="14"/>
  <c r="Q327" i="14"/>
  <c r="O187" i="14"/>
  <c r="O163" i="14"/>
  <c r="I121" i="14"/>
  <c r="V8" i="19"/>
  <c r="I8" i="19"/>
  <c r="Q33" i="20"/>
  <c r="K11" i="20"/>
  <c r="Q8" i="21"/>
  <c r="F43" i="1"/>
  <c r="F48" i="1"/>
  <c r="G55" i="1"/>
  <c r="Q18" i="12"/>
  <c r="Q8" i="12"/>
  <c r="M9" i="12"/>
  <c r="M8" i="12" s="1"/>
  <c r="AF34" i="12"/>
  <c r="G349" i="13"/>
  <c r="V330" i="13"/>
  <c r="V249" i="13"/>
  <c r="Q249" i="13"/>
  <c r="I249" i="13"/>
  <c r="V167" i="13"/>
  <c r="V128" i="13"/>
  <c r="I128" i="13"/>
  <c r="M117" i="13"/>
  <c r="M13" i="13"/>
  <c r="V8" i="13"/>
  <c r="I8" i="13"/>
  <c r="V327" i="14"/>
  <c r="V299" i="14"/>
  <c r="Q299" i="14"/>
  <c r="I299" i="14"/>
  <c r="O289" i="14"/>
  <c r="K270" i="14"/>
  <c r="O270" i="14"/>
  <c r="I270" i="14"/>
  <c r="K187" i="14"/>
  <c r="K121" i="14"/>
  <c r="Q121" i="14"/>
  <c r="V8" i="14"/>
  <c r="I8" i="14"/>
  <c r="G8" i="19"/>
  <c r="G28" i="19" s="1"/>
  <c r="Q8" i="19"/>
  <c r="V11" i="20"/>
  <c r="I11" i="20"/>
  <c r="H55" i="1"/>
  <c r="I55" i="1" s="1"/>
  <c r="G8" i="22"/>
  <c r="F45" i="1"/>
  <c r="K18" i="12"/>
  <c r="G293" i="13"/>
  <c r="I113" i="1" s="1"/>
  <c r="V293" i="13"/>
  <c r="G167" i="13"/>
  <c r="I104" i="1" s="1"/>
  <c r="G128" i="13"/>
  <c r="I101" i="1" s="1"/>
  <c r="Q128" i="13"/>
  <c r="O89" i="13"/>
  <c r="K62" i="13"/>
  <c r="O402" i="14"/>
  <c r="K289" i="14"/>
  <c r="V270" i="14"/>
  <c r="Q270" i="14"/>
  <c r="I253" i="14"/>
  <c r="V187" i="14"/>
  <c r="I187" i="14"/>
  <c r="K148" i="14"/>
  <c r="Q8" i="14"/>
  <c r="G8" i="16"/>
  <c r="Q8" i="16"/>
  <c r="I8" i="17"/>
  <c r="K18" i="19"/>
  <c r="AF28" i="22"/>
  <c r="O8" i="22"/>
  <c r="K8" i="22"/>
  <c r="F39" i="1"/>
  <c r="G45" i="1"/>
  <c r="G18" i="12"/>
  <c r="I121" i="1" s="1"/>
  <c r="I20" i="1" s="1"/>
  <c r="V18" i="12"/>
  <c r="O8" i="12"/>
  <c r="K8" i="12"/>
  <c r="K349" i="13"/>
  <c r="Q330" i="13"/>
  <c r="I330" i="13"/>
  <c r="O330" i="13"/>
  <c r="O293" i="13"/>
  <c r="G249" i="13"/>
  <c r="I112" i="1" s="1"/>
  <c r="G203" i="13"/>
  <c r="I105" i="1" s="1"/>
  <c r="V203" i="13"/>
  <c r="O167" i="13"/>
  <c r="O128" i="13"/>
  <c r="K89" i="13"/>
  <c r="V62" i="13"/>
  <c r="I62" i="13"/>
  <c r="O415" i="14"/>
  <c r="Q402" i="14"/>
  <c r="I402" i="14"/>
  <c r="I327" i="14"/>
  <c r="V289" i="14"/>
  <c r="M258" i="14"/>
  <c r="K253" i="14"/>
  <c r="V148" i="14"/>
  <c r="K21" i="16"/>
  <c r="AF28" i="16"/>
  <c r="O8" i="16"/>
  <c r="Q16" i="18"/>
  <c r="M17" i="18"/>
  <c r="M16" i="18" s="1"/>
  <c r="G16" i="18"/>
  <c r="V33" i="20"/>
  <c r="K33" i="20"/>
  <c r="O8" i="20"/>
  <c r="G8" i="20"/>
  <c r="G23" i="22"/>
  <c r="I88" i="1" s="1"/>
  <c r="F41" i="1"/>
  <c r="I148" i="14"/>
  <c r="V121" i="14"/>
  <c r="V8" i="15"/>
  <c r="I8" i="15"/>
  <c r="G21" i="16"/>
  <c r="M24" i="16"/>
  <c r="V21" i="16"/>
  <c r="I21" i="16"/>
  <c r="K15" i="17"/>
  <c r="G8" i="17"/>
  <c r="G22" i="17" s="1"/>
  <c r="Q8" i="17"/>
  <c r="M9" i="17"/>
  <c r="AF22" i="17"/>
  <c r="G50" i="1" s="1"/>
  <c r="H50" i="1" s="1"/>
  <c r="I50" i="1" s="1"/>
  <c r="G8" i="18"/>
  <c r="G23" i="18" s="1"/>
  <c r="Q8" i="18"/>
  <c r="Q18" i="19"/>
  <c r="O8" i="19"/>
  <c r="Q8" i="20"/>
  <c r="M9" i="20"/>
  <c r="M8" i="20" s="1"/>
  <c r="AF39" i="20"/>
  <c r="K8" i="21"/>
  <c r="K23" i="22"/>
  <c r="K19" i="22"/>
  <c r="V8" i="12"/>
  <c r="I8" i="12"/>
  <c r="Q349" i="13"/>
  <c r="I349" i="13"/>
  <c r="O349" i="13"/>
  <c r="G330" i="13"/>
  <c r="I114" i="1" s="1"/>
  <c r="K293" i="13"/>
  <c r="Q293" i="13"/>
  <c r="I293" i="13"/>
  <c r="K249" i="13"/>
  <c r="O249" i="13"/>
  <c r="K203" i="13"/>
  <c r="Q203" i="13"/>
  <c r="I203" i="13"/>
  <c r="K128" i="13"/>
  <c r="Q89" i="13"/>
  <c r="G89" i="13"/>
  <c r="O62" i="13"/>
  <c r="G8" i="13"/>
  <c r="Q8" i="13"/>
  <c r="O327" i="14"/>
  <c r="K299" i="14"/>
  <c r="O299" i="14"/>
  <c r="Q289" i="14"/>
  <c r="I289" i="14"/>
  <c r="G289" i="14"/>
  <c r="K258" i="14"/>
  <c r="K243" i="14"/>
  <c r="Q236" i="14"/>
  <c r="I236" i="14"/>
  <c r="Q187" i="14"/>
  <c r="V163" i="14"/>
  <c r="K163" i="14"/>
  <c r="K8" i="14"/>
  <c r="G8" i="15"/>
  <c r="Q8" i="15"/>
  <c r="M26" i="16"/>
  <c r="M25" i="16" s="1"/>
  <c r="G25" i="16"/>
  <c r="I97" i="1" s="1"/>
  <c r="O21" i="16"/>
  <c r="V8" i="16"/>
  <c r="I8" i="16"/>
  <c r="V15" i="17"/>
  <c r="I15" i="17"/>
  <c r="AF23" i="18"/>
  <c r="G51" i="1" s="1"/>
  <c r="H51" i="1" s="1"/>
  <c r="I51" i="1" s="1"/>
  <c r="V16" i="18"/>
  <c r="I16" i="18"/>
  <c r="O8" i="18"/>
  <c r="O33" i="20"/>
  <c r="G33" i="20"/>
  <c r="I103" i="1" s="1"/>
  <c r="M33" i="20"/>
  <c r="O11" i="20"/>
  <c r="V8" i="21"/>
  <c r="I8" i="21"/>
  <c r="V23" i="22"/>
  <c r="I23" i="22"/>
  <c r="V19" i="22"/>
  <c r="I19" i="22"/>
  <c r="Q8" i="22"/>
  <c r="Q163" i="14"/>
  <c r="I163" i="14"/>
  <c r="Q148" i="14"/>
  <c r="M148" i="14"/>
  <c r="O121" i="14"/>
  <c r="O8" i="14"/>
  <c r="K8" i="15"/>
  <c r="Q21" i="16"/>
  <c r="M21" i="16"/>
  <c r="K8" i="16"/>
  <c r="Q15" i="17"/>
  <c r="G15" i="17"/>
  <c r="O8" i="17"/>
  <c r="K16" i="18"/>
  <c r="K8" i="18"/>
  <c r="O18" i="19"/>
  <c r="K8" i="19"/>
  <c r="Q11" i="20"/>
  <c r="G11" i="20"/>
  <c r="I92" i="1" s="1"/>
  <c r="V8" i="20"/>
  <c r="I8" i="20"/>
  <c r="O8" i="21"/>
  <c r="Q19" i="22"/>
  <c r="G19" i="22"/>
  <c r="I87" i="1" s="1"/>
  <c r="V8" i="22"/>
  <c r="I8" i="22"/>
  <c r="M24" i="22"/>
  <c r="M23" i="22" s="1"/>
  <c r="M20" i="22"/>
  <c r="M19" i="22" s="1"/>
  <c r="M12" i="22"/>
  <c r="M8" i="22" s="1"/>
  <c r="M8" i="21"/>
  <c r="G8" i="21"/>
  <c r="G220" i="21" s="1"/>
  <c r="M12" i="20"/>
  <c r="M11" i="20" s="1"/>
  <c r="AF28" i="19"/>
  <c r="G52" i="1" s="1"/>
  <c r="M20" i="19"/>
  <c r="M18" i="19" s="1"/>
  <c r="M12" i="19"/>
  <c r="M8" i="19" s="1"/>
  <c r="M12" i="18"/>
  <c r="M8" i="18" s="1"/>
  <c r="M20" i="17"/>
  <c r="M19" i="17" s="1"/>
  <c r="M16" i="17"/>
  <c r="M15" i="17" s="1"/>
  <c r="M12" i="17"/>
  <c r="M8" i="17" s="1"/>
  <c r="M20" i="16"/>
  <c r="M12" i="16"/>
  <c r="M8" i="16" s="1"/>
  <c r="M15" i="15"/>
  <c r="M8" i="15" s="1"/>
  <c r="AF32" i="15"/>
  <c r="G47" i="1" s="1"/>
  <c r="H47" i="1" s="1"/>
  <c r="I47" i="1" s="1"/>
  <c r="M327" i="14"/>
  <c r="M270" i="14"/>
  <c r="M253" i="14"/>
  <c r="M187" i="14"/>
  <c r="M415" i="14"/>
  <c r="M402" i="14"/>
  <c r="M236" i="14"/>
  <c r="M8" i="14"/>
  <c r="M299" i="14"/>
  <c r="M121" i="14"/>
  <c r="G415" i="14"/>
  <c r="I119" i="1" s="1"/>
  <c r="G402" i="14"/>
  <c r="I117" i="1" s="1"/>
  <c r="G299" i="14"/>
  <c r="I115" i="1" s="1"/>
  <c r="G270" i="14"/>
  <c r="I111" i="1" s="1"/>
  <c r="G236" i="14"/>
  <c r="I102" i="1" s="1"/>
  <c r="M290" i="14"/>
  <c r="M289" i="14" s="1"/>
  <c r="G258" i="14"/>
  <c r="I108" i="1" s="1"/>
  <c r="M244" i="14"/>
  <c r="M243" i="14" s="1"/>
  <c r="G187" i="14"/>
  <c r="I100" i="1" s="1"/>
  <c r="G148" i="14"/>
  <c r="G327" i="14"/>
  <c r="G163" i="14"/>
  <c r="I99" i="1" s="1"/>
  <c r="G121" i="14"/>
  <c r="I95" i="1" s="1"/>
  <c r="G8" i="14"/>
  <c r="M350" i="13"/>
  <c r="M349" i="13" s="1"/>
  <c r="M331" i="13"/>
  <c r="M330" i="13" s="1"/>
  <c r="M307" i="13"/>
  <c r="M293" i="13" s="1"/>
  <c r="M254" i="13"/>
  <c r="M249" i="13" s="1"/>
  <c r="M215" i="13"/>
  <c r="M203" i="13" s="1"/>
  <c r="M173" i="13"/>
  <c r="M167" i="13" s="1"/>
  <c r="M141" i="13"/>
  <c r="M128" i="13" s="1"/>
  <c r="M90" i="13"/>
  <c r="M89" i="13" s="1"/>
  <c r="M75" i="13"/>
  <c r="M62" i="13" s="1"/>
  <c r="M23" i="13"/>
  <c r="M8" i="13" s="1"/>
  <c r="M23" i="12"/>
  <c r="M18" i="12" s="1"/>
  <c r="G8" i="12"/>
  <c r="J28" i="1"/>
  <c r="J26" i="1"/>
  <c r="G38" i="1"/>
  <c r="F38" i="1"/>
  <c r="J23" i="1"/>
  <c r="J24" i="1"/>
  <c r="J25" i="1"/>
  <c r="J27" i="1"/>
  <c r="E24" i="1"/>
  <c r="E26" i="1"/>
  <c r="I120" i="1" l="1"/>
  <c r="I19" i="1" s="1"/>
  <c r="G34" i="12"/>
  <c r="I17" i="1"/>
  <c r="H52" i="1"/>
  <c r="I52" i="1" s="1"/>
  <c r="I86" i="1"/>
  <c r="G28" i="22"/>
  <c r="H48" i="1"/>
  <c r="I48" i="1" s="1"/>
  <c r="I118" i="1"/>
  <c r="G32" i="15"/>
  <c r="G367" i="13"/>
  <c r="I91" i="1"/>
  <c r="G59" i="1"/>
  <c r="H59" i="1" s="1"/>
  <c r="I59" i="1" s="1"/>
  <c r="G58" i="1"/>
  <c r="H58" i="1" s="1"/>
  <c r="I58" i="1" s="1"/>
  <c r="I89" i="1"/>
  <c r="G28" i="16"/>
  <c r="G433" i="14"/>
  <c r="I93" i="1"/>
  <c r="G39" i="20"/>
  <c r="I90" i="1"/>
  <c r="G48" i="1"/>
  <c r="G49" i="1"/>
  <c r="H49" i="1" s="1"/>
  <c r="I49" i="1" s="1"/>
  <c r="F60" i="1"/>
  <c r="I116" i="1"/>
  <c r="I96" i="1"/>
  <c r="G54" i="1"/>
  <c r="H54" i="1" s="1"/>
  <c r="I54" i="1" s="1"/>
  <c r="G53" i="1"/>
  <c r="H53" i="1" s="1"/>
  <c r="I53" i="1" s="1"/>
  <c r="H45" i="1"/>
  <c r="I45" i="1" s="1"/>
  <c r="G41" i="1"/>
  <c r="H41" i="1" s="1"/>
  <c r="I41" i="1" s="1"/>
  <c r="G39" i="1"/>
  <c r="G60" i="1" s="1"/>
  <c r="G25" i="1" s="1"/>
  <c r="A25" i="1" s="1"/>
  <c r="G40" i="1"/>
  <c r="H40" i="1" s="1"/>
  <c r="I40" i="1" s="1"/>
  <c r="G44" i="1"/>
  <c r="H44" i="1" s="1"/>
  <c r="I44" i="1" s="1"/>
  <c r="G43" i="1"/>
  <c r="H43" i="1" s="1"/>
  <c r="I43" i="1" s="1"/>
  <c r="G23" i="1" l="1"/>
  <c r="A23" i="1" s="1"/>
  <c r="G28" i="1"/>
  <c r="I16" i="1"/>
  <c r="I21" i="1" s="1"/>
  <c r="I122" i="1"/>
  <c r="G26" i="1"/>
  <c r="A26" i="1"/>
  <c r="H39" i="1"/>
  <c r="A24" i="1"/>
  <c r="G24" i="1"/>
  <c r="A27" i="1" s="1"/>
  <c r="J121" i="1" l="1"/>
  <c r="J107" i="1"/>
  <c r="J103" i="1"/>
  <c r="J89" i="1"/>
  <c r="J97" i="1"/>
  <c r="J96" i="1"/>
  <c r="J104" i="1"/>
  <c r="J114" i="1"/>
  <c r="J118" i="1"/>
  <c r="J109" i="1"/>
  <c r="J117" i="1"/>
  <c r="J86" i="1"/>
  <c r="J105" i="1"/>
  <c r="J94" i="1"/>
  <c r="J101" i="1"/>
  <c r="J98" i="1"/>
  <c r="J91" i="1"/>
  <c r="J116" i="1"/>
  <c r="J111" i="1"/>
  <c r="J119" i="1"/>
  <c r="J95" i="1"/>
  <c r="J87" i="1"/>
  <c r="J110" i="1"/>
  <c r="J88" i="1"/>
  <c r="J100" i="1"/>
  <c r="J106" i="1"/>
  <c r="J120" i="1"/>
  <c r="J113" i="1"/>
  <c r="J99" i="1"/>
  <c r="J92" i="1"/>
  <c r="J90" i="1"/>
  <c r="J93" i="1"/>
  <c r="J102" i="1"/>
  <c r="J108" i="1"/>
  <c r="J112" i="1"/>
  <c r="J115" i="1"/>
  <c r="I39" i="1"/>
  <c r="I60" i="1" s="1"/>
  <c r="H60" i="1"/>
  <c r="G29" i="1"/>
  <c r="G27" i="1" s="1"/>
  <c r="A29" i="1"/>
  <c r="J122" i="1" l="1"/>
  <c r="J52" i="1"/>
  <c r="J50" i="1"/>
  <c r="J43" i="1"/>
  <c r="J45" i="1"/>
  <c r="J41" i="1"/>
  <c r="J48" i="1"/>
  <c r="J46" i="1"/>
  <c r="J59" i="1"/>
  <c r="J39" i="1"/>
  <c r="J60" i="1" s="1"/>
  <c r="J58" i="1"/>
  <c r="J44" i="1"/>
  <c r="J40" i="1"/>
  <c r="J53" i="1"/>
  <c r="J55" i="1"/>
  <c r="J56" i="1"/>
  <c r="J54" i="1"/>
  <c r="J51" i="1"/>
  <c r="J49" i="1"/>
  <c r="J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<sst xmlns="http://schemas.openxmlformats.org/spreadsheetml/2006/main" count="5689" uniqueCount="1544">
  <si>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</si>
  <si>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</si>
  <si>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</si>
  <si>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</si>
  <si>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</si>
  <si>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</si>
  <si>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</si>
  <si>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</si>
  <si>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</si>
  <si>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</si>
  <si>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</si>
  <si>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</si>
  <si>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</si>
  <si>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</si>
  <si>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</si>
  <si>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</si>
  <si>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</si>
  <si>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</si>
  <si>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</si>
  <si>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</si>
  <si>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</si>
  <si>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</si>
  <si>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</si>
  <si>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</si>
  <si>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</si>
  <si>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</si>
  <si>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</si>
  <si>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</si>
  <si>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</si>
  <si>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</si>
  <si>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</si>
  <si>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</si>
  <si>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</si>
  <si>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</si>
  <si>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</si>
  <si>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</si>
  <si>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</si>
  <si>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</si>
  <si>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</si>
  <si>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</si>
  <si>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</si>
  <si>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</si>
  <si>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</si>
  <si>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2407007</t>
  </si>
  <si>
    <t>Dačice, Červený Vrch - Úpravy veřejného prostoru</t>
  </si>
  <si>
    <t>Město Dačice</t>
  </si>
  <si>
    <t>Krajířova 27/I</t>
  </si>
  <si>
    <t>Dačice I</t>
  </si>
  <si>
    <t>38001</t>
  </si>
  <si>
    <t>00246476</t>
  </si>
  <si>
    <t>Atelier Architráva - Ing. Ondřej Semotán</t>
  </si>
  <si>
    <t>01557483</t>
  </si>
  <si>
    <t>Stavba</t>
  </si>
  <si>
    <t>Ostatní a vedlejší náklady</t>
  </si>
  <si>
    <t>VN.1</t>
  </si>
  <si>
    <t>Stavební objekt</t>
  </si>
  <si>
    <t>D.1.1</t>
  </si>
  <si>
    <t>Víceúčelové sportovní hřiště</t>
  </si>
  <si>
    <t>D1.1.</t>
  </si>
  <si>
    <t>Architektonicko stavební řešení</t>
  </si>
  <si>
    <t>D.1.2</t>
  </si>
  <si>
    <t>Odpočinková část</t>
  </si>
  <si>
    <t>D.1.2.1</t>
  </si>
  <si>
    <t>D.1.2.2</t>
  </si>
  <si>
    <t>Mobiliář</t>
  </si>
  <si>
    <t>D.1.4.1</t>
  </si>
  <si>
    <t>ZTI</t>
  </si>
  <si>
    <t>D.1.4.1.1</t>
  </si>
  <si>
    <t>přípojka vodovodu</t>
  </si>
  <si>
    <t>D.1.4.1.2</t>
  </si>
  <si>
    <t>vodovod</t>
  </si>
  <si>
    <t>D.1.4.1.3</t>
  </si>
  <si>
    <t>kanalizace</t>
  </si>
  <si>
    <t>D.1.4.1.4</t>
  </si>
  <si>
    <t>vsakovací těleso</t>
  </si>
  <si>
    <t>D.1.4.3</t>
  </si>
  <si>
    <t>Elektroinstalace</t>
  </si>
  <si>
    <t>D.1.5</t>
  </si>
  <si>
    <t>Sadové úpravy</t>
  </si>
  <si>
    <t>D.1.5.1</t>
  </si>
  <si>
    <t>Sadové úpravy- založení</t>
  </si>
  <si>
    <t>Inženýrský objekt</t>
  </si>
  <si>
    <t>IO.1.4.2</t>
  </si>
  <si>
    <t>Přeložka vodovodu</t>
  </si>
  <si>
    <t>Celkem za stavbu</t>
  </si>
  <si>
    <t>CZK</t>
  </si>
  <si>
    <t>#POPS</t>
  </si>
  <si>
    <t>Popis stavby: 2407007 - Dačice, Červený Vrch - Úpravy veřejného prostoru</t>
  </si>
  <si>
    <t>#POPO</t>
  </si>
  <si>
    <t>Popis objektu: D.1.1 - Víceúčelové sportovní hřiště</t>
  </si>
  <si>
    <t>#POPR</t>
  </si>
  <si>
    <t>Popis rozpočtu: D1.1. - Architektonicko stavební řešení</t>
  </si>
  <si>
    <t>Popis objektu: D.1.2 - Odpočinková část</t>
  </si>
  <si>
    <t>Popis rozpočtu: D.1.2.1 - Architektonicko stavební řešení</t>
  </si>
  <si>
    <t>Popis rozpočtu: D.1.2.2 - Mobiliář</t>
  </si>
  <si>
    <t>Popis objektu: D.1.4.1 - ZTI</t>
  </si>
  <si>
    <t>Popis rozpočtu: D.1.4.1.1 - přípojka vodovodu</t>
  </si>
  <si>
    <t>Popis rozpočtu: D.1.4.1.2 - vodovod</t>
  </si>
  <si>
    <t>Popis rozpočtu: D.1.4.1.3 - kanalizace</t>
  </si>
  <si>
    <t>Popis rozpočtu: D.1.4.1.4 - vsakovací těleso</t>
  </si>
  <si>
    <t>Popis objektu: D.1.4.3 - Elektroinstalace</t>
  </si>
  <si>
    <t>Popis rozpočtu: D.1.4.3 - Elektroinstalace</t>
  </si>
  <si>
    <t>Popis objektu: D.1.5 - Sadové úpravy</t>
  </si>
  <si>
    <t>Popis rozpočtu: D.1.5.1 - Sadové úpravy- založení</t>
  </si>
  <si>
    <t>Popis objektu: IO.1.4.2 - Přeložka vodovodu</t>
  </si>
  <si>
    <t>Popis rozpočtu: IO.1.4.2 - Přeložka vodovodu</t>
  </si>
  <si>
    <t>Popis objektu: VN - Ostatní a vedlejší náklady</t>
  </si>
  <si>
    <t>Popis rozpočtu: VN.1 - Ostatní a vedlejší náklady</t>
  </si>
  <si>
    <t>Rekapitulace dílů</t>
  </si>
  <si>
    <t>Typ dílu</t>
  </si>
  <si>
    <t>_1</t>
  </si>
  <si>
    <t>Materiál</t>
  </si>
  <si>
    <t>_2</t>
  </si>
  <si>
    <t>Výkopy a zásypy</t>
  </si>
  <si>
    <t>_3</t>
  </si>
  <si>
    <t>Zkoušky, revize</t>
  </si>
  <si>
    <t>1</t>
  </si>
  <si>
    <t>SVÍTIDLA</t>
  </si>
  <si>
    <t>Zemní práce</t>
  </si>
  <si>
    <t>2</t>
  </si>
  <si>
    <t>Kabely a kabelové trasy</t>
  </si>
  <si>
    <t>Zakládání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</si>
  <si>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</si>
  <si>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</si>
  <si>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</si>
  <si>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</si>
  <si>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</si>
  <si>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</si>
  <si>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</si>
  <si>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</si>
  <si>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56</t>
  </si>
  <si>
    <t>Podkladní vrstvy komunikací a zpevněných ploch</t>
  </si>
  <si>
    <t>6</t>
  </si>
  <si>
    <t>Ostatní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</si>
  <si>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</si>
  <si>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</si>
  <si>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</si>
  <si>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</si>
  <si>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</si>
  <si>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</si>
  <si>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</si>
  <si>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</si>
  <si>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</si>
  <si>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</si>
  <si>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</si>
  <si>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</si>
  <si>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</si>
  <si>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</si>
  <si>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</si>
  <si>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</si>
  <si>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Izolace proti vodě, vlhkosti a plynům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</si>
  <si>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</si>
  <si>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</si>
  <si>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</si>
  <si>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</si>
  <si>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</si>
  <si>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</si>
  <si>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</si>
  <si>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</si>
  <si>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</si>
  <si>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</si>
  <si>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</si>
  <si>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</si>
  <si>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</si>
  <si>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</si>
  <si>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</si>
  <si>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</si>
  <si>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</si>
  <si>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</si>
  <si>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</si>
  <si>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</si>
  <si>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</si>
  <si>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</si>
  <si>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</si>
  <si>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</si>
  <si>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</si>
  <si>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</si>
  <si>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</si>
  <si>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</si>
  <si>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</si>
  <si>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</si>
  <si>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</si>
  <si>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</si>
  <si>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</si>
  <si>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</si>
  <si>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</si>
  <si>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</si>
  <si>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</si>
  <si>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</si>
  <si>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</si>
  <si>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</si>
  <si>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</si>
  <si>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</si>
  <si>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</si>
  <si>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</si>
  <si>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</si>
  <si>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</si>
  <si>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</si>
  <si>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</si>
  <si>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</si>
  <si>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</si>
  <si>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</si>
  <si>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</si>
  <si>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</si>
  <si>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</si>
  <si>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</si>
  <si>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</si>
  <si>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</si>
  <si>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</si>
  <si>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</si>
  <si>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</si>
  <si>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</si>
  <si>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</si>
  <si>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005121000R</t>
  </si>
  <si>
    <t>Zařízení staveniště</t>
  </si>
  <si>
    <t>Vlastní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</si>
  <si>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</si>
  <si>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</si>
  <si>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</si>
  <si>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</si>
  <si>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</si>
  <si>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</si>
  <si>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</si>
  <si>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</si>
  <si>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</si>
  <si>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</si>
  <si>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</si>
  <si>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</si>
  <si>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</si>
  <si>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</si>
  <si>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</si>
  <si>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 Pokud nejsou součástí dílčích rozpočtů.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</si>
  <si>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</si>
  <si>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</si>
  <si>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</si>
  <si>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</si>
  <si>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</si>
  <si>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</si>
  <si>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</si>
  <si>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</si>
  <si>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</si>
  <si>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</si>
  <si>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131251100</t>
  </si>
  <si>
    <t>Hloubení nezapažených jam a zářezů strojně s urovnáním dna do předepsaného profilu a spádu v hornině, třídy těžitelnosti I skupiny 3 do 20 m3</t>
  </si>
  <si>
    <t>m3</t>
  </si>
  <si>
    <t>URS</t>
  </si>
  <si>
    <t>ÚRS 24 02</t>
  </si>
  <si>
    <t>Práce</t>
  </si>
  <si>
    <t>POL1_1</t>
  </si>
  <si>
    <t>https://podminky.urs.cz/item/CS_URS_2024_02/131251100</t>
  </si>
  <si>
    <t xml:space="preserve">"odkop svahu pro sklad vybavení" 5,0*1,9*1,2/2 : </t>
  </si>
  <si>
    <t>VV</t>
  </si>
  <si>
    <t>5,7</t>
  </si>
  <si>
    <t>131251104</t>
  </si>
  <si>
    <t>Hloubení nezapažených jam a zářezů strojně s urovnáním dna do předepsaného profilu a spádu v hornině, třídy těžitelnosti I skupiny 3 přes 100 do 500 m3</t>
  </si>
  <si>
    <t>https://podminky.urs.cz/item/CS_URS_2024_02/131251104</t>
  </si>
  <si>
    <t xml:space="preserve">"výkop pro skladbu hřiště" HŘIŠTĚ*0,36 : </t>
  </si>
  <si>
    <t>161,28</t>
  </si>
  <si>
    <t>131213701</t>
  </si>
  <si>
    <t>Hloubení nezapažených jam ručně s urovnáním dna do předepsaného profilu a spádu v hornině třídy, těžitelnosti I skupiny 3 soudržných</t>
  </si>
  <si>
    <t>https://podminky.urs.cz/item/CS_URS_2024_02/131213701</t>
  </si>
  <si>
    <t xml:space="preserve">"patky oplocení" 0,8*0,8*1,0*34 : </t>
  </si>
  <si>
    <t xml:space="preserve">"patky pro volejbal/nohejbal" 0,6*0,6*1,0*2 : </t>
  </si>
  <si>
    <t xml:space="preserve">"drenážní šachty Š1 a Š2" 0,2*0,2*pi*1,0*2 : </t>
  </si>
  <si>
    <t>22,731</t>
  </si>
  <si>
    <t>132251101</t>
  </si>
  <si>
    <t>Hloubení nezapažených rýh šířky do 800 mm strojně s urovnáním dna do předepsaného profilu a spádu v, hornině třídy těžitelnosti I skupiny 3 do 20 m3</t>
  </si>
  <si>
    <t>https://podminky.urs.cz/item/CS_URS_2024_02/132251101</t>
  </si>
  <si>
    <t xml:space="preserve">"sběrné drenáže" (14+12)*4*0,5*0,5 : </t>
  </si>
  <si>
    <t xml:space="preserve">"napojovací potrubí žlabů" (9*3+11+12,8)*0,5*0,6 : </t>
  </si>
  <si>
    <t xml:space="preserve">"napojení svodu skladu vybavení" 2,5*0,5*0,5 : </t>
  </si>
  <si>
    <t xml:space="preserve">"svodné potrubí" 17,5*0,5*0,8 : </t>
  </si>
  <si>
    <t xml:space="preserve">"základy skladu vybavení" (1,15*2+3,8)*0,4*0,66 : </t>
  </si>
  <si>
    <t>50,475</t>
  </si>
  <si>
    <t>162751117</t>
  </si>
  <si>
    <t>Vodorovné přemístění výkopku nebo sypaniny po suchu na obvyklém dopravním prostředku, bez naložení, výkopku, avšak se složením bez rozhrnutí z horniny třídy těžitelnosti I skupiny 1 až 3 na vzdálenost</t>
  </si>
  <si>
    <t>přes 9 000 do 10 000 m</t>
  </si>
  <si>
    <t>https://podminky.urs.cz/item/CS_URS_2024_02/162751117</t>
  </si>
  <si>
    <t xml:space="preserve">5,7 : </t>
  </si>
  <si>
    <t xml:space="preserve">161,28 : </t>
  </si>
  <si>
    <t xml:space="preserve">22,731 : </t>
  </si>
  <si>
    <t xml:space="preserve">50,475 : </t>
  </si>
  <si>
    <t>240,186</t>
  </si>
  <si>
    <t>171201231</t>
  </si>
  <si>
    <t>Poplatek za uložení stavebního odpadu na recyklační skládce (skládkovné) zeminy a kamení zatříděného, do Katalogu odpadů pod kódem 17 05 04</t>
  </si>
  <si>
    <t>t</t>
  </si>
  <si>
    <t>https://podminky.urs.cz/item/CS_URS_2024_02/171201231</t>
  </si>
  <si>
    <t xml:space="preserve">240,186*1,6 'Přepočtené koeficientem množství : </t>
  </si>
  <si>
    <t>384,298</t>
  </si>
  <si>
    <t>171251201</t>
  </si>
  <si>
    <t>Uložení sypaniny na skládky nebo meziskládky bez hutnění s upravením uložené sypaniny do, předepsaného tvaru</t>
  </si>
  <si>
    <t>https://podminky.urs.cz/item/CS_URS_2024_02/171251201</t>
  </si>
  <si>
    <t>174111101</t>
  </si>
  <si>
    <t>Zásyp sypaninou z jakékoliv horniny ručně s uložením výkopku ve vrstvách se zhutněním jam, šachet,, rýh nebo kolem objektů v těchto vykopávkách</t>
  </si>
  <si>
    <t>https://podminky.urs.cz/item/CS_URS_2024_02/174111101</t>
  </si>
  <si>
    <t xml:space="preserve">"zpěrný obsyp skladu vybavení" 1,5*2*1,6/2*0,3+4,6*0,3*1,6 : </t>
  </si>
  <si>
    <t>2,928</t>
  </si>
  <si>
    <t>58343930</t>
  </si>
  <si>
    <t>kamenivo drcené hrubé frakce 16/32</t>
  </si>
  <si>
    <t>Specifikace</t>
  </si>
  <si>
    <t>POL3_0</t>
  </si>
  <si>
    <t xml:space="preserve">2,928*1,7 'Přepočtené koeficientem množství : </t>
  </si>
  <si>
    <t>4,978</t>
  </si>
  <si>
    <t>175151101</t>
  </si>
  <si>
    <t>Obsypání potrubí strojně sypaninou z vhodných hornin třídy těžitelnosti I a II, skupiny 1 až 4 nebo, materiálem připraveným podél výkopu ve vzdálenosti do 3 m od jeho kraje, pro jakoukoliv hloubku</t>
  </si>
  <si>
    <t>výkopu a míru zhutnění bez prohození sypaniny</t>
  </si>
  <si>
    <t>https://podminky.urs.cz/item/CS_URS_2024_02/175151101</t>
  </si>
  <si>
    <t xml:space="preserve">"napojovací potrubí žlabů" (9*3+11+12,8)*0,5*0,45 : </t>
  </si>
  <si>
    <t xml:space="preserve">"napojení svodu skladu vybavení" 2,5*0,5*0,35 : </t>
  </si>
  <si>
    <t xml:space="preserve">"svodné potrubí" 17,5*0,5*0,65 : </t>
  </si>
  <si>
    <t>17,556</t>
  </si>
  <si>
    <t>58331200</t>
  </si>
  <si>
    <t>štěrkopísek netříděný</t>
  </si>
  <si>
    <t xml:space="preserve">17,556*2 'Přepočtené koeficientem množství : </t>
  </si>
  <si>
    <t>35,112</t>
  </si>
  <si>
    <t>211561111</t>
  </si>
  <si>
    <t>Výplň kamenivem do rýh odvodňovacích žeber nebo trativodů bez zhutnění, s úpravou povrchu výplně, kamenivem hrubým drceným frakce 4 až 16 mm</t>
  </si>
  <si>
    <t>https://podminky.urs.cz/item/CS_URS_2024_02/211561111</t>
  </si>
  <si>
    <t xml:space="preserve">"svodné drenážní potrubí" (14*4+12*4)*0,5*0,35 : </t>
  </si>
  <si>
    <t>18,2</t>
  </si>
  <si>
    <t>212572121</t>
  </si>
  <si>
    <t>Lože pro trativody z kameniva drobného těženého</t>
  </si>
  <si>
    <t>https://podminky.urs.cz/item/CS_URS_2024_02/212572121</t>
  </si>
  <si>
    <t xml:space="preserve">"svodné drenážní potrubí" (14*4+12*4)*0,5*0,15 : </t>
  </si>
  <si>
    <t>7,8</t>
  </si>
  <si>
    <t>212755213</t>
  </si>
  <si>
    <t>Trativody bez lože z drenážních trubek plastových flexibilních D 80 mm</t>
  </si>
  <si>
    <t>m</t>
  </si>
  <si>
    <t>https://podminky.urs.cz/item/CS_URS_2024_02/212755213</t>
  </si>
  <si>
    <t xml:space="preserve">"svodné drenážní potrubí" 14*4+12*4 : </t>
  </si>
  <si>
    <t>104</t>
  </si>
  <si>
    <t>213311151</t>
  </si>
  <si>
    <t>Polštáře zhutněné pod základy ze štěrkodrti netříděné</t>
  </si>
  <si>
    <t>https://podminky.urs.cz/item/CS_URS_2024_02/213311151</t>
  </si>
  <si>
    <t xml:space="preserve">"patky oplocení" 0,8*0,8*0,1*34 : </t>
  </si>
  <si>
    <t xml:space="preserve">"patky pro volejbal/nohejbal" 0,6*0,6*0,1*2 : </t>
  </si>
  <si>
    <t>2,248</t>
  </si>
  <si>
    <t>274313811</t>
  </si>
  <si>
    <t>Základy z betonu prostého pasy betonu kamenem neprokládaného tř. C 25/30</t>
  </si>
  <si>
    <t>https://podminky.urs.cz/item/CS_URS_2024_02/274313811</t>
  </si>
  <si>
    <t>1,61</t>
  </si>
  <si>
    <t>275313611</t>
  </si>
  <si>
    <t>Základy z betonu prostého patky a bloky z betonu kamenem neprokládaného tř. C 16/20</t>
  </si>
  <si>
    <t>https://podminky.urs.cz/item/CS_URS_2024_02/275313611</t>
  </si>
  <si>
    <t xml:space="preserve">"patky oplocení" 0,8*0,8*0,9*34 : </t>
  </si>
  <si>
    <t xml:space="preserve">"patky pro volejbal/nohejbal" 0,6*0,6*0,9*2 : </t>
  </si>
  <si>
    <t>20,232</t>
  </si>
  <si>
    <t>311113142</t>
  </si>
  <si>
    <t>Nadzákladové zdi z betonových tvárnic ztraceného bednění hladkých, včetně výplně z betonu třídy C, 20/25, tloušťky zdiva přes 150 do 200 mm</t>
  </si>
  <si>
    <t>m2</t>
  </si>
  <si>
    <t>https://podminky.urs.cz/item/CS_URS_2024_02/311113142</t>
  </si>
  <si>
    <t xml:space="preserve">"stěny skladu vybavení" (1,5*2+3,95)*2,5 : </t>
  </si>
  <si>
    <t>17,375</t>
  </si>
  <si>
    <t>311361821</t>
  </si>
  <si>
    <t>Výztuž nadzákladových zdí nosných svislých nebo odkloněných od svislice, rovných nebo oblých z, betonářské oceli 10 505 (R) nebo BSt 500</t>
  </si>
  <si>
    <t>https://podminky.urs.cz/item/CS_URS_2024_02/311361821</t>
  </si>
  <si>
    <t xml:space="preserve">"stěny skladu vybavení" (1,5*2+3,95)*2,5*(16*1,6*1,1)/1000 : </t>
  </si>
  <si>
    <t>0,489</t>
  </si>
  <si>
    <t>3381711231</t>
  </si>
  <si>
    <t>Montáž sloupků a vzpěr plotových ocelových trubkových nebo profilovaných výšky 6 m se zabetonováním, do 0,12 m3 do připravených jamek</t>
  </si>
  <si>
    <t>kus</t>
  </si>
  <si>
    <t xml:space="preserve">"sloupky oplocení" 34 : </t>
  </si>
  <si>
    <t xml:space="preserve">"vzpěry oplocení" 34 : </t>
  </si>
  <si>
    <t>68</t>
  </si>
  <si>
    <t>RMAT01OC</t>
  </si>
  <si>
    <t>ocelové prvky pro oplocení (dodávka, zpracování, výroba, povrchová úprava</t>
  </si>
  <si>
    <t>kg</t>
  </si>
  <si>
    <t xml:space="preserve">"sloupky oplocení" 34*5,9*12 : </t>
  </si>
  <si>
    <t xml:space="preserve">"vzpěry oplocení" (16,37*2+28,29*2)*3,6 : </t>
  </si>
  <si>
    <t xml:space="preserve">"U-profily pro uchycení fošen" 1,0*2*35*2,0 : </t>
  </si>
  <si>
    <t xml:space="preserve">2868,752*1,15 'Přepočtené koeficientem množství : </t>
  </si>
  <si>
    <t>3299,065</t>
  </si>
  <si>
    <t>33838001</t>
  </si>
  <si>
    <t>Dodávka a montáž záchytné sítě vč. kotevních prvků a napínacích lanek</t>
  </si>
  <si>
    <t xml:space="preserve">(16,37*2+28,29*2)*4,0 : </t>
  </si>
  <si>
    <t>357,28</t>
  </si>
  <si>
    <t>348101220</t>
  </si>
  <si>
    <t>Osazení vrat nebo vrátek k oplocení na sloupky ocelové, plochy jednotlivě přes 2 do 4 m2</t>
  </si>
  <si>
    <t>https://podminky.urs.cz/item/CS_URS_2024_02/348101220</t>
  </si>
  <si>
    <t>RMAT0003</t>
  </si>
  <si>
    <t>plotová branka jednokřídlá s výplní svařovaným pletivem, vč. kování</t>
  </si>
  <si>
    <t>348101240</t>
  </si>
  <si>
    <t>Osazení vrat nebo vrátek k oplocení na sloupky ocelové, plochy jednotlivě přes 6 do 8 m2</t>
  </si>
  <si>
    <t>https://podminky.urs.cz/item/CS_URS_2024_02/348101240</t>
  </si>
  <si>
    <t>RMAT0002</t>
  </si>
  <si>
    <t>plotová brána dvoukřídlá s výplní svařovaným pletivem, vč. kování</t>
  </si>
  <si>
    <t>451573111</t>
  </si>
  <si>
    <t>Lože pod potrubí, stoky a drobné objekty v otevřeném výkopu z písku a štěrkopísku do 63 mm</t>
  </si>
  <si>
    <t>https://podminky.urs.cz/item/CS_URS_2024_02/451573111</t>
  </si>
  <si>
    <t xml:space="preserve">"napojovací potrubí žlabů" (9*3+11+12,8)*0,5*0,15 : </t>
  </si>
  <si>
    <t xml:space="preserve">"napojení svodu skladu vybavení" 2,5*0,5*0,15 : </t>
  </si>
  <si>
    <t xml:space="preserve">"svodné potrubí" 17,5*0,5*0,15 : </t>
  </si>
  <si>
    <t>5,311</t>
  </si>
  <si>
    <t>451577877</t>
  </si>
  <si>
    <t>Podklad nebo lože pod dlažbu (přídlažbu) v ploše vodorovné nebo ve sklonu do 1:5, tloušťky od 30 do, 100 mm ze štěrkopísku</t>
  </si>
  <si>
    <t>https://podminky.urs.cz/item/CS_URS_2024_02/451577877</t>
  </si>
  <si>
    <t xml:space="preserve">"podlaha skladu vybavení" 1,3*3,95 : </t>
  </si>
  <si>
    <t>5,135</t>
  </si>
  <si>
    <t>564710011</t>
  </si>
  <si>
    <t>Podklad nebo kryt z kameniva hrubého drceného vel. 8-16 mm s rozprostřením a zhutněním plochy přes, 100 m2, po zhutnění tl. 50 mm</t>
  </si>
  <si>
    <t>https://podminky.urs.cz/item/CS_URS_2024_02/564710011</t>
  </si>
  <si>
    <t xml:space="preserve">HŘIŠTĚ : </t>
  </si>
  <si>
    <t>448</t>
  </si>
  <si>
    <t>564710111</t>
  </si>
  <si>
    <t>Podklad nebo kryt z kameniva hrubého drceného vel. 16-32 mm s rozprostřením a zhutněním plochy přes, 100 m2, po zhutnění tl. 50 mm</t>
  </si>
  <si>
    <t>https://podminky.urs.cz/item/CS_URS_2024_02/564710111</t>
  </si>
  <si>
    <t>564750001</t>
  </si>
  <si>
    <t>Podklad nebo kryt z kameniva hrubého drceného vel. 8-16 mm s rozprostřením a zhutněním plochy, jednotlivě do 100 m2, po zhutnění tl. 150 mm</t>
  </si>
  <si>
    <t>https://podminky.urs.cz/item/CS_URS_2024_02/564750001</t>
  </si>
  <si>
    <t>564761113</t>
  </si>
  <si>
    <t>Podklad nebo kryt z kameniva hrubého drceného vel. 32-63 mm s rozprostřením a zhutněním plochy přes, 100 m2, po zhutnění tl. 220 mm</t>
  </si>
  <si>
    <t>https://podminky.urs.cz/item/CS_URS_2024_02/564761113</t>
  </si>
  <si>
    <t>564801112</t>
  </si>
  <si>
    <t>Podklad ze štěrkodrti ŠD s rozprostřením a zhutněním plochy přes 100 m2, po zhutnění tl. 40 mm</t>
  </si>
  <si>
    <t>https://podminky.urs.cz/item/CS_URS_2024_02/564801112</t>
  </si>
  <si>
    <t>589141121</t>
  </si>
  <si>
    <t>Umělý trávník pro sportovní povrchy multisport včetně zásypu pískem výška vlasu do 25 mm z, monofilních vláken</t>
  </si>
  <si>
    <t>https://podminky.urs.cz/item/CS_URS_2024_02/589141121</t>
  </si>
  <si>
    <t xml:space="preserve">"plocha hřiště" HŘIŠTĚ : </t>
  </si>
  <si>
    <t>589811111</t>
  </si>
  <si>
    <t>https://podminky.urs.cz/item/CS_URS_2024_02/589811111</t>
  </si>
  <si>
    <t xml:space="preserve">"volejbal" 81,1 : </t>
  </si>
  <si>
    <t xml:space="preserve">"nohejbal (doplnění k volejbalu)" 9*2+6,45*2 : </t>
  </si>
  <si>
    <t xml:space="preserve">"minikopaná" (10+6*2+3*2+1*2)*2+16 : </t>
  </si>
  <si>
    <t>188</t>
  </si>
  <si>
    <t>596811311</t>
  </si>
  <si>
    <t>Kladení velkoformátové dlažby pozemních komunikací a komunikací pro pěší s ložem z kameniva tl. 40, mm, s vyplněním spár, s hutněním, vibrováním a se smetením přebytečného materiálu tl. do 100 mm,</t>
  </si>
  <si>
    <t>velikosti dlaždic do 0,5 m2, pro plochy do 300 m2</t>
  </si>
  <si>
    <t>https://podminky.urs.cz/item/CS_URS_2024_02/596811311</t>
  </si>
  <si>
    <t>59246018</t>
  </si>
  <si>
    <t>dlažba velkoformátová betonová plochy do 0,5m2 tl 80mm tryskaný povrch</t>
  </si>
  <si>
    <t xml:space="preserve">5,135*1,03 'Přepočtené koeficientem množství : </t>
  </si>
  <si>
    <t>5,289</t>
  </si>
  <si>
    <t>871263120</t>
  </si>
  <si>
    <t>Montáž kanalizačního potrubí z tvrdého PVC-U hladkého plnostěnného tuhost SN 4 DN 110</t>
  </si>
  <si>
    <t>https://podminky.urs.cz/item/CS_URS_2024_02/871263120</t>
  </si>
  <si>
    <t xml:space="preserve">"napojovací potrubí žlabů" 9*3+11+12,8 : </t>
  </si>
  <si>
    <t xml:space="preserve">"napojení svodu skladu vybavení" 2,5 : </t>
  </si>
  <si>
    <t>53,3</t>
  </si>
  <si>
    <t>28611116</t>
  </si>
  <si>
    <t>trubka kanalizační PVC DN 110x5000mm SN4</t>
  </si>
  <si>
    <t xml:space="preserve">53,3*1,03 'Přepočtené koeficientem množství : </t>
  </si>
  <si>
    <t>54,899</t>
  </si>
  <si>
    <t>871353120</t>
  </si>
  <si>
    <t>Montáž kanalizačního potrubí z tvrdého PVC-U hladkého plnostěnného tuhost SN 4 DN 200</t>
  </si>
  <si>
    <t>https://podminky.urs.cz/item/CS_URS_2024_02/871353120</t>
  </si>
  <si>
    <t xml:space="preserve">"svodné potrubí" 17,5 : </t>
  </si>
  <si>
    <t>17,5</t>
  </si>
  <si>
    <t>28611139</t>
  </si>
  <si>
    <t>trubka kanalizační PVC DN 200x5000mm SN4</t>
  </si>
  <si>
    <t xml:space="preserve">17,5*1,03 'Přepočtené koeficientem množství : </t>
  </si>
  <si>
    <t>18,025</t>
  </si>
  <si>
    <t>895270401</t>
  </si>
  <si>
    <t>Proplachovací a kontrolní šachta z PE-HD pro drenáže liniových staveb DN 600 užitné výšky do 750 mm, šachtové dno (DN šachty/DN vedení) DN 600/250 průchozí</t>
  </si>
  <si>
    <t>https://podminky.urs.cz/item/CS_URS_2024_02/895270401</t>
  </si>
  <si>
    <t xml:space="preserve">"šachty Š1 a Š2" 1+1 : </t>
  </si>
  <si>
    <t>895270431</t>
  </si>
  <si>
    <t>Proplachovací a kontrolní šachta z PE-HD pro drenáže liniových staveb DN 600 užitné výšky do 750 mm, šachtové prodloužení světlé hloubky 1000 mm</t>
  </si>
  <si>
    <t>https://podminky.urs.cz/item/CS_URS_2024_02/895270431</t>
  </si>
  <si>
    <t>895270436</t>
  </si>
  <si>
    <t>Proplachovací a kontrolní šachta z PE-HD pro drenáže liniových staveb DN 600 užitné výšky do 750 mm, Příplatek k cenám -0431 - 0433 za uříznutí šachtového prodloužení</t>
  </si>
  <si>
    <t>https://podminky.urs.cz/item/CS_URS_2024_02/895270436</t>
  </si>
  <si>
    <t>895270451</t>
  </si>
  <si>
    <t>Proplachovací a kontrolní šachta z PE-HD pro drenáže liniových staveb DN 600 užitné výšky do 750 mm, redukce DN 250/100-200</t>
  </si>
  <si>
    <t>https://podminky.urs.cz/item/CS_URS_2024_02/895270451</t>
  </si>
  <si>
    <t xml:space="preserve">"šachty Š1 a Š2" 1+2 : </t>
  </si>
  <si>
    <t>895270502</t>
  </si>
  <si>
    <t>Proplachovací a kontrolní šachta z PE-HD pro drenáže liniových staveb DN 600 užitné výšky do 750 mm, poklop bez vyrovnávacího prstence litinový pro třídu zatížení B 125</t>
  </si>
  <si>
    <t>https://podminky.urs.cz/item/CS_URS_2024_02/895270502</t>
  </si>
  <si>
    <t>916132112</t>
  </si>
  <si>
    <t>Osazení silniční obruby z betonové přídlažby (krajníků) s ložem tl. přes 50 do 100 mm, s vyplněním a, zatřením spár cementovou maltou šířky do 250 mm bez boční opěry, do lože z betonu prostého</t>
  </si>
  <si>
    <t>https://podminky.urs.cz/item/CS_URS_2024_02/916132112</t>
  </si>
  <si>
    <t xml:space="preserve">"přídlažba po obvodu hřiště" 28,58+16,37*2 : </t>
  </si>
  <si>
    <t>61,32</t>
  </si>
  <si>
    <t>59245021</t>
  </si>
  <si>
    <t>dlažba skladebná betonová 200x200mm tl 60mm přírodní</t>
  </si>
  <si>
    <t xml:space="preserve">61,32*0,22 'Přepočtené koeficientem množství : </t>
  </si>
  <si>
    <t>13,49</t>
  </si>
  <si>
    <t>916231213</t>
  </si>
  <si>
    <t>Osazení chodníkového obrubníku betonového se zřízením lože, s vyplněním a zatřením spár cementovou, maltou stojatého s boční opěrou z betonu prostého, do lože z betonu prostého</t>
  </si>
  <si>
    <t>https://podminky.urs.cz/item/CS_URS_2024_02/916231213</t>
  </si>
  <si>
    <t xml:space="preserve">"obruba hřiště" 16,26 : </t>
  </si>
  <si>
    <t>16,26</t>
  </si>
  <si>
    <t>59217037</t>
  </si>
  <si>
    <t>obrubník parkový betonový 500x50x200mm přírodní</t>
  </si>
  <si>
    <t xml:space="preserve">16,26*1,02 'Přepočtené koeficientem množství : </t>
  </si>
  <si>
    <t>16,585</t>
  </si>
  <si>
    <t>919726122</t>
  </si>
  <si>
    <t>Geotextilie netkaná pro ochranu, separaci nebo filtraci měrná hmotnost přes 200 do 300 g/m2</t>
  </si>
  <si>
    <t>https://podminky.urs.cz/item/CS_URS_2024_02/919726122</t>
  </si>
  <si>
    <t>935113111</t>
  </si>
  <si>
    <t>Osazení odvodňovacího žlabu s krycím roštem polymerbetonového šířky do 200 mm</t>
  </si>
  <si>
    <t>https://podminky.urs.cz/item/CS_URS_2024_02/935113111</t>
  </si>
  <si>
    <t xml:space="preserve">"podelný odvodňovací žlab" 28*2+16,26-0,5*5+0,24 : </t>
  </si>
  <si>
    <t>70</t>
  </si>
  <si>
    <t>59227006</t>
  </si>
  <si>
    <t>žlab odvodňovací z polymerbetonu se spádem dna 0,5% 130x155/160mm</t>
  </si>
  <si>
    <t>59227012</t>
  </si>
  <si>
    <t>rošt můstkový A15 Pz pro žlab š 130mm</t>
  </si>
  <si>
    <t>59227021</t>
  </si>
  <si>
    <t>čelo plné na začátek a konec odvodňovacího žlabu polymerbeton pozink hrana š 100mm</t>
  </si>
  <si>
    <t>935923216</t>
  </si>
  <si>
    <t>Osazení odvodňovacího žlabu s krycím roštem vpusti pro žlab šířky do 200 mm</t>
  </si>
  <si>
    <t>https://podminky.urs.cz/item/CS_URS_2024_02/935923216</t>
  </si>
  <si>
    <t xml:space="preserve">"vpusti Vp" 5 : </t>
  </si>
  <si>
    <t>59223070</t>
  </si>
  <si>
    <t>vpusť odtoková polymerbetonová s integrovaným těsněním pro horizontální připojení potrubí, pozinkovaná hrana 500x135x450</t>
  </si>
  <si>
    <t>56241006</t>
  </si>
  <si>
    <t>rošt můstkový A15 nerez pro žlab š 100mm</t>
  </si>
  <si>
    <t xml:space="preserve">5*0,5 'Přepočtené koeficientem množství : </t>
  </si>
  <si>
    <t>2,5</t>
  </si>
  <si>
    <t>953943122</t>
  </si>
  <si>
    <t>Osazování drobných kovových předmětů výrobků ostatních jinde neuvedených do betonu se zajištěním, polohy k bednění či k výztuži před zabetonováním hmotnosti přes 1 do 5 kg/kus</t>
  </si>
  <si>
    <t>https://podminky.urs.cz/item/CS_URS_2024_02/953943122</t>
  </si>
  <si>
    <t xml:space="preserve">"chráničky pro sloupky oplocení" 34 : </t>
  </si>
  <si>
    <t xml:space="preserve">"pouzdra pro lsoupky volejbalu/nohejbalu" 2 : </t>
  </si>
  <si>
    <t>36</t>
  </si>
  <si>
    <t>28611131</t>
  </si>
  <si>
    <t>trubka kanalizační PVC DN 160x1000mm SN4</t>
  </si>
  <si>
    <t>RMAT0001</t>
  </si>
  <si>
    <t>pouzdro volejbalového sloupku, vč. záslepky</t>
  </si>
  <si>
    <t>ks</t>
  </si>
  <si>
    <t>953943123</t>
  </si>
  <si>
    <t>Osazování drobných kovových předmětů výrobků ostatních jinde neuvedených do betonu se zajištěním, polohy k bednění či k výztuži před zabetonováním hmotnosti přes 5 do 15 kg/kus</t>
  </si>
  <si>
    <t>https://podminky.urs.cz/item/CS_URS_2024_02/953943123</t>
  </si>
  <si>
    <t xml:space="preserve">"chráničky pro sloupky volejbalu/nohejbalu" 2 : </t>
  </si>
  <si>
    <t>28611146</t>
  </si>
  <si>
    <t>trubka kanalizační PVC DN 400x1000mm SN4</t>
  </si>
  <si>
    <t>711111001</t>
  </si>
  <si>
    <t>Provedení izolace proti zemní vlhkosti natěradly a tmely za studena na ploše vodorovné V nátěrem, penetračním</t>
  </si>
  <si>
    <t>POL1_7</t>
  </si>
  <si>
    <t>https://podminky.urs.cz/item/CS_URS_2024_02/711111001</t>
  </si>
  <si>
    <t xml:space="preserve">"izolace stěn skladu vybavení" (1,5*2+3,95)*0,2 : </t>
  </si>
  <si>
    <t>1,39</t>
  </si>
  <si>
    <t>11163150</t>
  </si>
  <si>
    <t>lak penetrační asfaltový</t>
  </si>
  <si>
    <t xml:space="preserve">1,39*0,003 'Přepočtené koeficientem množství : </t>
  </si>
  <si>
    <t>0,004</t>
  </si>
  <si>
    <t>711112001</t>
  </si>
  <si>
    <t>Provedení izolace proti zemní vlhkosti natěradly a tmely za studena na ploše svislé S nátěrem, penetračním</t>
  </si>
  <si>
    <t>https://podminky.urs.cz/item/CS_URS_2024_02/711112001</t>
  </si>
  <si>
    <t xml:space="preserve">"izolace stěn skladu vybavení" 1,5*2*(1,25+0,25)/2+4,35*1,25 : </t>
  </si>
  <si>
    <t>7,688</t>
  </si>
  <si>
    <t xml:space="preserve">7,688*0,00034 'Přepočtené koeficientem množství : </t>
  </si>
  <si>
    <t>0,003</t>
  </si>
  <si>
    <t>711141559</t>
  </si>
  <si>
    <t>Provedení izolace proti zemní vlhkosti pásy přitavením NAIP na ploše vodorovné V</t>
  </si>
  <si>
    <t>https://podminky.urs.cz/item/CS_URS_2024_02/711141559</t>
  </si>
  <si>
    <t>62833158</t>
  </si>
  <si>
    <t>pás asfaltový natavitelný oxidovaný s vložkou ze skleněné tkaniny typu G200, s jemnozrnným, minerálním posypem tl 4,0mm</t>
  </si>
  <si>
    <t xml:space="preserve">1,39*1,1655 'Přepočtené koeficientem množství : </t>
  </si>
  <si>
    <t>1,62</t>
  </si>
  <si>
    <t>711142559</t>
  </si>
  <si>
    <t>Provedení izolace proti zemní vlhkosti pásy přitavením NAIP na ploše svislé S</t>
  </si>
  <si>
    <t>https://podminky.urs.cz/item/CS_URS_2024_02/711142559</t>
  </si>
  <si>
    <t xml:space="preserve">7,688*1,221 'Přepočtené koeficientem množství : </t>
  </si>
  <si>
    <t>9,387</t>
  </si>
  <si>
    <t>711161273</t>
  </si>
  <si>
    <t>Provedení izolace proti zemní vlhkosti nopovou fólií na ploše svislé S z nopové fólie</t>
  </si>
  <si>
    <t>https://podminky.urs.cz/item/CS_URS_2024_02/711161273</t>
  </si>
  <si>
    <t>28323005</t>
  </si>
  <si>
    <t>fólie profilovaná (nopová) drenážní HDPE s výškou nopů 8mm</t>
  </si>
  <si>
    <t>711161383</t>
  </si>
  <si>
    <t>Izolace proti zemní vlhkosti a beztlakové vodě nopovými fóliemi ostatní ukončení izolace lištou</t>
  </si>
  <si>
    <t>https://podminky.urs.cz/item/CS_URS_2024_02/711161383</t>
  </si>
  <si>
    <t xml:space="preserve">"izolace stěn skladu vybavení" 1,6*2+4,35 : </t>
  </si>
  <si>
    <t>7,55</t>
  </si>
  <si>
    <t>711199098</t>
  </si>
  <si>
    <t>Příplatek k cenám provedení izolace proti zemní vlhkosti za plochu do 10 m2 nopovou fólií</t>
  </si>
  <si>
    <t>https://podminky.urs.cz/item/CS_URS_2024_02/711199098</t>
  </si>
  <si>
    <t>998711201</t>
  </si>
  <si>
    <t>Přesun hmot pro izolace proti vodě, vlhkosti a plynům stanovený procentní sazbou (%) z ceny, vodorovná dopravní vzdálenost do 50 m základní v objektech výšky do 6 m</t>
  </si>
  <si>
    <t>https://podminky.urs.cz/item/CS_URS_2024_02/998711201</t>
  </si>
  <si>
    <t>762132137</t>
  </si>
  <si>
    <t>Montáž bednění stěn z hoblovaných prken tl. do 32 mm na sraz s olištováním</t>
  </si>
  <si>
    <t>https://podminky.urs.cz/item/CS_URS_2024_02/762132137</t>
  </si>
  <si>
    <t xml:space="preserve">"dveře a čelní stěna skladu vybavení" (1,935+1,935)*2,25 : </t>
  </si>
  <si>
    <t>8,708</t>
  </si>
  <si>
    <t>762134122</t>
  </si>
  <si>
    <t>Montáž bednění stěn z hoblovaných fošen na sraz tl. do 60 mm</t>
  </si>
  <si>
    <t>https://podminky.urs.cz/item/CS_URS_2024_02/762134122</t>
  </si>
  <si>
    <t xml:space="preserve">"mantinel oplocení (vč. branky a brány)" (16,37*2+28,29*2-4,602)*1,0 : </t>
  </si>
  <si>
    <t>84,718</t>
  </si>
  <si>
    <t>60516110</t>
  </si>
  <si>
    <t>řezivo modřínové sušené tl 30mm</t>
  </si>
  <si>
    <t>Poznámka k položce:</t>
  </si>
  <si>
    <t>vč. ošetření a povrchov=éúpravy</t>
  </si>
  <si>
    <t xml:space="preserve">93,426*0,04 'Přepočtené koeficientem množství : </t>
  </si>
  <si>
    <t>3,737</t>
  </si>
  <si>
    <t>762195000</t>
  </si>
  <si>
    <t>Spojovací prostředky stěn a příček hřebíky, svorníky, fixační prkna</t>
  </si>
  <si>
    <t>https://podminky.urs.cz/item/CS_URS_2024_02/762195000</t>
  </si>
  <si>
    <t>762332121</t>
  </si>
  <si>
    <t>Montáž vázaných konstrukcí krovů střech pultových, sedlových, valbových, stanových čtvercového nebo, obdélníkového půdorysu z řeziva hraněného pomocí ocelových spojek (spojky ve specifikaci) průřezové</t>
  </si>
  <si>
    <t>plochy přes 50 do 120 cm2</t>
  </si>
  <si>
    <t>https://podminky.urs.cz/item/CS_URS_2024_02/762332121</t>
  </si>
  <si>
    <t xml:space="preserve">"krokve skladu vybavení" 1,7*6 : </t>
  </si>
  <si>
    <t>10,2</t>
  </si>
  <si>
    <t>60512125</t>
  </si>
  <si>
    <t>hranol stavební řezivo průřezu do 120cm2 do dl 6m</t>
  </si>
  <si>
    <t>vč. ošetření a povrchové úpravy</t>
  </si>
  <si>
    <t xml:space="preserve">10,2*0,013 'Přepočtené koeficientem množství : </t>
  </si>
  <si>
    <t>0,133</t>
  </si>
  <si>
    <t>762341270</t>
  </si>
  <si>
    <t>Montáž bednění střech rovných a šikmých sklonu do 60° s vyřezáním otvorů z desek dřevotřískových, nebo dřevoštěpkových na sraz</t>
  </si>
  <si>
    <t>https://podminky.urs.cz/item/CS_URS_2024_02/762341270</t>
  </si>
  <si>
    <t xml:space="preserve">"zastřešení skladu vybavení" 1,7*4,35 : </t>
  </si>
  <si>
    <t>7,395</t>
  </si>
  <si>
    <t>60726248</t>
  </si>
  <si>
    <t>deska dřevoštěpková OSB 3 ostrá hrana nebroušená tl 22mm</t>
  </si>
  <si>
    <t xml:space="preserve">7,395*1,1 'Přepočtené koeficientem množství : </t>
  </si>
  <si>
    <t>8,135</t>
  </si>
  <si>
    <t>762395000</t>
  </si>
  <si>
    <t>Spojovací prostředky krovů, bednění a laťování, nadstřešních konstrukcí svorníky, prkna, hřebíky,, pásová ocel, vruty</t>
  </si>
  <si>
    <t>https://podminky.urs.cz/item/CS_URS_2024_02/762395000</t>
  </si>
  <si>
    <t>998762201</t>
  </si>
  <si>
    <t>Přesun hmot pro konstrukce tesařské stanovený procentní sazbou (%) z ceny vodorovná dopravní, vzdálenost do 50 m základní v objektech výšky do 6 m</t>
  </si>
  <si>
    <t>https://podminky.urs.cz/item/CS_URS_2024_02/998762201</t>
  </si>
  <si>
    <t>764111651</t>
  </si>
  <si>
    <t>Krytina ze svitků, ze šablon nebo taškových tabulí z pozinkovaného plechu s povrchovou úpravou s, úpravou u okapů, prostupů a výčnělků střechy rovné z taškových tabulí, sklon střechy do 30°</t>
  </si>
  <si>
    <t>https://podminky.urs.cz/item/CS_URS_2024_02/764111651</t>
  </si>
  <si>
    <t xml:space="preserve">"zastřešení skladu vybavení" 4,35*1,7 : </t>
  </si>
  <si>
    <t>764212633</t>
  </si>
  <si>
    <t>Oplechování střešních prvků z pozinkovaného plechu s povrchovou úpravou štítu závětrnou lištou rš, 250 mm</t>
  </si>
  <si>
    <t>https://podminky.urs.cz/item/CS_URS_2024_02/764212633</t>
  </si>
  <si>
    <t xml:space="preserve">4,35+1,7*2 : </t>
  </si>
  <si>
    <t>7,75</t>
  </si>
  <si>
    <t>764212662</t>
  </si>
  <si>
    <t>Oplechování střešních prvků z pozinkovaného plechu s povrchovou úpravou okapu střechy rovné okapovým, plechem rš 200 mm</t>
  </si>
  <si>
    <t>https://podminky.urs.cz/item/CS_URS_2024_02/764212662</t>
  </si>
  <si>
    <t>764511601</t>
  </si>
  <si>
    <t>Žlab podokapní z pozinkovaného plechu s povrchovou úpravou včetně háků a čel půlkruhový do rš 280 mm</t>
  </si>
  <si>
    <t>https://podminky.urs.cz/item/CS_URS_2024_02/764511601</t>
  </si>
  <si>
    <t>764511641</t>
  </si>
  <si>
    <t>Žlab podokapní z pozinkovaného plechu s povrchovou úpravou kotlík oválný (trychtýřový), rš, žlabu/průměr svodu do 250/90 mm</t>
  </si>
  <si>
    <t>https://podminky.urs.cz/item/CS_URS_2024_02/764511641</t>
  </si>
  <si>
    <t>764518621</t>
  </si>
  <si>
    <t>Svod z pozinkovaného plechu s upraveným povrchem včetně objímek, kolen a odskoků kruhový, průměru do, 90 mm</t>
  </si>
  <si>
    <t>https://podminky.urs.cz/item/CS_URS_2024_02/764518621</t>
  </si>
  <si>
    <t>998764201</t>
  </si>
  <si>
    <t>Přesun hmot pro konstrukce klempířské stanovený procentní sazbou (%) z ceny vodorovná dopravní, vzdálenost do 50 m s užitím mechanizace v objektech výšky do 6 m</t>
  </si>
  <si>
    <t>https://podminky.urs.cz/item/CS_URS_2024_02/998764201</t>
  </si>
  <si>
    <t>76701SP001</t>
  </si>
  <si>
    <t>Volejbalový komplet - sloupky, síť anténky</t>
  </si>
  <si>
    <t>soubor</t>
  </si>
  <si>
    <t>76701SP002</t>
  </si>
  <si>
    <t>Nohejbalový komplet - sloupky, síť</t>
  </si>
  <si>
    <t>76701SP003</t>
  </si>
  <si>
    <t>Branka na minikopanou se sítí, vč. závaží</t>
  </si>
  <si>
    <t>767995111</t>
  </si>
  <si>
    <t>Montáž ostatních atypických zámečnických konstrukcí hmotnosti přes 3 do 5 kg</t>
  </si>
  <si>
    <t>https://podminky.urs.cz/item/CS_URS_2024_02/767995111</t>
  </si>
  <si>
    <t xml:space="preserve">"prvky skladu vybavení" 4,35*2*10,5+(2,25*2+2,15*4)*5,5 : </t>
  </si>
  <si>
    <t>303,4</t>
  </si>
  <si>
    <t>RMAT0004</t>
  </si>
  <si>
    <t>atypická zámečnická konstrukce</t>
  </si>
  <si>
    <t xml:space="preserve">303,4*1,2 'Přepočtené koeficientem množství : </t>
  </si>
  <si>
    <t>364,08</t>
  </si>
  <si>
    <t>767R010003</t>
  </si>
  <si>
    <t>Dodávka a montáž PVC čepičky sloupku oplocení</t>
  </si>
  <si>
    <t>767R01001</t>
  </si>
  <si>
    <t>Dodávka a montáž háků pro sportovní vybavení</t>
  </si>
  <si>
    <t>767R01002</t>
  </si>
  <si>
    <t>Dodávka a montáž pojezdu dveří skladu vybavení</t>
  </si>
  <si>
    <t>998767201</t>
  </si>
  <si>
    <t>Přesun hmot pro zámečnické konstrukce stanovený procentní sazbou (%) z ceny vodorovná dopravní, vzdálenost do 50 m základní v objektech výšky do 6 m</t>
  </si>
  <si>
    <t>https://podminky.urs.cz/item/CS_URS_2024_02/998767201</t>
  </si>
  <si>
    <t>111301111R00</t>
  </si>
  <si>
    <t>Sejmutí drnu sejmutí drnu tl. do 100 mm s nařezáním, vyrýpnutím, zvednutím, přemístěním a složením na vzdálenost do 50 m nebo s naložením na dopravní prostředek</t>
  </si>
  <si>
    <t>823-1</t>
  </si>
  <si>
    <t>RTS 24/ I</t>
  </si>
  <si>
    <t>POL1_</t>
  </si>
  <si>
    <t>tl. do 10 cm s nařezáním, vyrýpnutím, zvednutím, přemístěním a složením na vzdálenost do 50 m nebo s naložením na dopravní prostředek,</t>
  </si>
  <si>
    <t>SPI</t>
  </si>
  <si>
    <t>živý plot : 17,4*0,7</t>
  </si>
  <si>
    <t>dopadová plocha skluzavky : 27,0</t>
  </si>
  <si>
    <t>121101100R00</t>
  </si>
  <si>
    <t>Sejmutí ornice s přemístěním na vzdálenost do 50 m</t>
  </si>
  <si>
    <t>800-1</t>
  </si>
  <si>
    <t>nebo lesní půdy, s vodorovným přemístěním na hromady v místě upotřebení nebo na dočasné či trvalé skládky se složením</t>
  </si>
  <si>
    <t>bude využita v místě stavby</t>
  </si>
  <si>
    <t>živý plot : 17,4*0,7*0,15</t>
  </si>
  <si>
    <t>skluzavka + dopadová plocha : 27,0*0,1</t>
  </si>
  <si>
    <t>122201101R00</t>
  </si>
  <si>
    <t>Odkopávky a  prokopávky nezapažené v hornině 3  do 100 m3</t>
  </si>
  <si>
    <t>s přehozením výkopku na vzdálenost do 3 m nebo s naložením na dopravní prostředek,</t>
  </si>
  <si>
    <t>sejmutí povrchu celé plochy stáv. hřiště v tl. 25 cm - úroveň pláně plochy S1 : 619,85*0,25</t>
  </si>
  <si>
    <t>odkop na úroveň pláně pod plochou S2 : (3,8*10,8+4,0*9,1+10,2*10,35)*0,06</t>
  </si>
  <si>
    <t>odkop na úroveň pláně pod plochou S3 : 9,0*10,35*0,25</t>
  </si>
  <si>
    <t>odkop na úroveň pláně pod plochou S5 : 3,8*5,25*0,3</t>
  </si>
  <si>
    <t>odkop na úroveň pláně pod plochou S4 vč. pískoviště : 3,8*3,6*0,3+2,7*2,7*0,1</t>
  </si>
  <si>
    <t>122201109R00</t>
  </si>
  <si>
    <t>Odkopávky a  prokopávky nezapažené v hornině 3  příplatek k cenám za lepivost horniny</t>
  </si>
  <si>
    <t>Odkaz na mn. položky pořadí 3 : 200,04860*0,25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</si>
  <si>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</si>
  <si>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</si>
  <si>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</si>
  <si>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dopadová plocha skluzavky - odhad : 27,0*0,2</t>
  </si>
  <si>
    <t>131201119R00</t>
  </si>
  <si>
    <t xml:space="preserve">Hloubení nezapažených jam a zářezů příplatek za lepivost, v hornině 3,  </t>
  </si>
  <si>
    <t>Odkaz na mn. položky pořadí 5 : 5,40000*0,25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</si>
  <si>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</si>
  <si>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</si>
  <si>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</si>
  <si>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pro obrubníky mezi mlatem a živým plotem : 19,3*0,15*0,35</t>
  </si>
  <si>
    <t>pro obrubníky mezi mlatem a bet. dlažbou : (9,1+10,25+7,0)*(0,25*0,05)</t>
  </si>
  <si>
    <t>pro obrubníky mezi bet. dlažbou, EPDM nebo palubou a trávníkem : (9,2+8,2+2,5*2+3,3)*(0,3*0,15+0,1*0,4)</t>
  </si>
  <si>
    <t>základ sedací zídky : 8,8*0,4*0,55</t>
  </si>
  <si>
    <t>základ zídky pro kolostav : 3,8*0,345</t>
  </si>
  <si>
    <t>základ lavice se zvlněným sedákem : 6,15*0,327+0,3*0,4*0,47*3</t>
  </si>
  <si>
    <t>11,15*0,303+0,463*0,3*6</t>
  </si>
  <si>
    <t>132201119R00</t>
  </si>
  <si>
    <t xml:space="preserve">Hloubení rýh šířky do 60 cm příplatek za lepivost, v hornině 3,  </t>
  </si>
  <si>
    <t>Odkaz na mn. položky pořadí 7 : 13,16624*0,25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</si>
  <si>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</si>
  <si>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</si>
  <si>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</si>
  <si>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základ schodiště pod úrovní pláně : 0,65*4,0*0,53</t>
  </si>
  <si>
    <t>základ pod úložnou skříní a pítkem : 1,9*0,878</t>
  </si>
  <si>
    <t>132201219R00</t>
  </si>
  <si>
    <t xml:space="preserve">Hloubení rýh šířky přes 60 do 200 cm příplatek za lepivost, v hornině 3,  </t>
  </si>
  <si>
    <t>Odkaz na mn. položky pořadí 9 : 3,04620*0,25</t>
  </si>
  <si>
    <t>139601102R00</t>
  </si>
  <si>
    <t>Ruční výkop jam, rýh a šachet v hornině 3</t>
  </si>
  <si>
    <t>s přehozením na vzdálenost do 5 m nebo s naložením na ruční dopravní prostředek</t>
  </si>
  <si>
    <t>patky pergoly : 0,4*0,4*0,59*(4*2+3)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</si>
  <si>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</si>
  <si>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</si>
  <si>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</si>
  <si>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Odkaz na mn. položky pořadí 3 : 200,04860</t>
  </si>
  <si>
    <t>Odkaz na mn. položky pořadí 5 : 5,40000</t>
  </si>
  <si>
    <t>Odkaz na mn. položky pořadí 7 : 13,16623</t>
  </si>
  <si>
    <t>Odkaz na mn. položky pořadí 9 : 3,04620</t>
  </si>
  <si>
    <t>Odkaz na mn. položky pořadí 11 : 1,03840</t>
  </si>
  <si>
    <t>Odkaz na mn. položky pořadí 17 : 2,00000*-1</t>
  </si>
  <si>
    <t>Odkaz na mn. položky pořadí 19 : 0,75100*-1</t>
  </si>
  <si>
    <t>162701109R00</t>
  </si>
  <si>
    <t>Vodorovné přemístění výkopku příplatek k ceně za každých dalších i započatých 1 000 m přes 10 000 m  z horniny 1 až 4</t>
  </si>
  <si>
    <t>Odkaz na mn. položky pořadí 12 : 219,94843*9</t>
  </si>
  <si>
    <t>162302111R00</t>
  </si>
  <si>
    <t xml:space="preserve">Vodorovné přemístění drnu vzdálenost přes 100 do 1000 m,  </t>
  </si>
  <si>
    <t>na suchu, bez naložení na dopravní prostředek, avšak se složením,</t>
  </si>
  <si>
    <t>Odkaz na mn. položky pořadí 1 : 39,18000</t>
  </si>
  <si>
    <t>162702119R00</t>
  </si>
  <si>
    <t>Vodorovné přemístění drnu  , příplatek za každých dalších i započatých 1000 m</t>
  </si>
  <si>
    <t>Odkaz na mn. položky pořadí 14 : 39,18000*9</t>
  </si>
  <si>
    <t>162702199R00</t>
  </si>
  <si>
    <t>Vodorovné přemístění drnu Poplatek za skládku drnu</t>
  </si>
  <si>
    <t>Odkaz na mn. položky pořadí 1 : 39,18000*0,1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</si>
  <si>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</si>
  <si>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</si>
  <si>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</si>
  <si>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</si>
  <si>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vybourané patky stávajícího oplocení : 0,5*0,5*0,5*16</t>
  </si>
  <si>
    <t>174201101R00</t>
  </si>
  <si>
    <t>Zásyp sypaninou bez zhutnění jam, šachet, rýh nebo kolem objektů v těchto vykopávkách</t>
  </si>
  <si>
    <t>včetně strojního přemístění materiálu ze vzdálenosti do 10 m od okraje zásypu</t>
  </si>
  <si>
    <t>pískoviště : 2,3*2,3*0,3</t>
  </si>
  <si>
    <t>dopadová plocha skluzavky : 20,0*0,3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</si>
  <si>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</si>
  <si>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</si>
  <si>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</si>
  <si>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rub zídky pro kolostav : 3,8*0,03</t>
  </si>
  <si>
    <t>rub úložné skřňky a pítka : 1,9*0,067</t>
  </si>
  <si>
    <t>rub lavice se zvlněným sedákem : 6,15*0,028</t>
  </si>
  <si>
    <t>(1,8*3+1,4*2+1,7)*0,025+0,3*0,05*6</t>
  </si>
  <si>
    <t>181101102R00</t>
  </si>
  <si>
    <t>Úprava pláně v zářezech v hornině 1 až 4, se zhutněním</t>
  </si>
  <si>
    <t>vyrovnáním výškových rozdílů, ploch vodorovných a ploch do sklonu 1 : 5.</t>
  </si>
  <si>
    <t>S1 : 19,2*17,7</t>
  </si>
  <si>
    <t>S2 : 10,25*10,45+3,9*7,1+46,82</t>
  </si>
  <si>
    <t>S3 : 17,7*10,35+(1,9+1,8*2)*0,4</t>
  </si>
  <si>
    <t>S4 : 3,4*4,6</t>
  </si>
  <si>
    <t>S5 : 3,4*3,6+2,5*1,0</t>
  </si>
  <si>
    <t>181101111R00</t>
  </si>
  <si>
    <t>Úprava pláně v zářezech bez rozlišení horniny, se zhutněním - ručně</t>
  </si>
  <si>
    <t xml:space="preserve">základové pasy : </t>
  </si>
  <si>
    <t>základ schodiště : 0,65*4,0</t>
  </si>
  <si>
    <t>základ pod úložnou skříní a pítkem : 0,7*1,9</t>
  </si>
  <si>
    <t>základ sedací zídky : 8,8*0,4</t>
  </si>
  <si>
    <t>základ zídky pro kolostav : 3,8*0,3</t>
  </si>
  <si>
    <t>základ lavice se zvlněným sedákem : (6,15+0,4*10+11,15)*0,3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</si>
  <si>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</si>
  <si>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</si>
  <si>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</si>
  <si>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doplnění kolem vnější strany obrubníků, za zídkou a kolem nosné konstrukce skluzavky - odhad : 45</t>
  </si>
  <si>
    <t>182601112R00</t>
  </si>
  <si>
    <t>Obrovnání svahů násypů tloušťky obrovnávky přes 500 do 800 mm</t>
  </si>
  <si>
    <t>sypaných z kamene, s vybráním, potřebným přemístěním a uložením kamenů ložnými plochami kolmo k líci svahu a s vyklínováním spár drobnými kameny,</t>
  </si>
  <si>
    <t>Doplnění obruby dopadové plochy skluzavky - odhad : 3</t>
  </si>
  <si>
    <t>199000005R00</t>
  </si>
  <si>
    <t>Poplatky za skládku zeminy 1- 4, skupina 17 05 04 z Katalogu odpadů</t>
  </si>
  <si>
    <t>Odkaz na mn. položky pořadí 12 : 219,94843*1,6</t>
  </si>
  <si>
    <t>58152369V</t>
  </si>
  <si>
    <t>herní písek - kopaný, praný s certifikátem pro dětská hřiště, fr. 0/4</t>
  </si>
  <si>
    <t>POL3_</t>
  </si>
  <si>
    <t>2,3*2,3*0,3*1,03*1,6</t>
  </si>
  <si>
    <t>583336647R</t>
  </si>
  <si>
    <t>Kamenivo nestanovené těžené; frakce 2,0 až 8,0 mm; typ: praný; kačírek</t>
  </si>
  <si>
    <t>SPCM</t>
  </si>
  <si>
    <t>dopadová plocha skluzavky : 20,0*0,3*1,03</t>
  </si>
  <si>
    <t>58380655R</t>
  </si>
  <si>
    <t>kámen lomový neupravený; záhozový; žula; do 200 kg</t>
  </si>
  <si>
    <t>Doplnění obruby dopadové plochy skluzavky - odhad : 1,5</t>
  </si>
  <si>
    <t>274313621R00</t>
  </si>
  <si>
    <t>Beton základových pasů prostý třídy C 20/25</t>
  </si>
  <si>
    <t>801-1</t>
  </si>
  <si>
    <t>Včetně dodávky a uložení betonu a kamene.</t>
  </si>
  <si>
    <t>základ schodiště : 0,65*4,0*0,8</t>
  </si>
  <si>
    <t>základ pod úložnou skříní a pítkem : 1,9*0,7*0,8</t>
  </si>
  <si>
    <t>základ sedací zídky : 8,8*0,4*0,4</t>
  </si>
  <si>
    <t>základ zídky pro kolostav : 3,8*0,3*0,87</t>
  </si>
  <si>
    <t>základ lavice se zvlněným sedákem : 0,3*(6,15+11,35+0,45*9)*0,8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</si>
  <si>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</si>
  <si>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</si>
  <si>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</si>
  <si>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 schodiště : (0,65+4,0)*0,27</t>
  </si>
  <si>
    <t>základ pod úložnou skříní a pítkem : (1,9+0,35*2)*0,44</t>
  </si>
  <si>
    <t>základ zídky pro kolostav : (3,85+0,3)*0,33</t>
  </si>
  <si>
    <t>základ lavice se zvlněným sedákem : (7,1+0,45*5)*0,44+10,15*0,33</t>
  </si>
  <si>
    <t>274351216R00</t>
  </si>
  <si>
    <t>Bednění stěn základových pasů odstranění</t>
  </si>
  <si>
    <t>Včetně očištění, vytřídění a uložení bednicího materiálu.</t>
  </si>
  <si>
    <t>Odkaz na mn. položky pořadí 29 : 11,23250</t>
  </si>
  <si>
    <t>275313621R00</t>
  </si>
  <si>
    <t>Beton základových patek prostý třídy C 20/25</t>
  </si>
  <si>
    <t>patky sloupků pergoly : 0,4*0,4*0,65*(4*2+3)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</si>
  <si>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</si>
  <si>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</si>
  <si>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</si>
  <si>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patky sloupků pergoly nad úrovní pláně zpevněné plochy : 0,4*4*0,06*11</t>
  </si>
  <si>
    <t>275351216R00</t>
  </si>
  <si>
    <t>Bednění stěn základových patek odstranění</t>
  </si>
  <si>
    <t>Včetně očištění, vytřídění a uložení bednícího materiálu.</t>
  </si>
  <si>
    <t>Odkaz na mn. položky pořadí 32 : 1,05600</t>
  </si>
  <si>
    <t>311112340RT3</t>
  </si>
  <si>
    <t>Stěny z betonových bednicích tvárnic a betonu šířky 400 mm, zálivka betonem C20/25</t>
  </si>
  <si>
    <t>(ztracené bednění) z betonových tvárnic a zálivka betonem,</t>
  </si>
  <si>
    <t>sedací zídka : 8,8*0,75</t>
  </si>
  <si>
    <t>311361821R00</t>
  </si>
  <si>
    <t>Výztuž nadzákladových zdí z betonářské oceli 10 505(R), Výztuž ocelová betonářská - tyč; úprava: stříhaná, ohýbaná; povrch: žebírkový; značka: B500B (1.0439); d = 12,0 mm</t>
  </si>
  <si>
    <t>včetně distančních prvků</t>
  </si>
  <si>
    <t>sedací zídka - beton. výztuž R 12, 8 m/ m2 zdiva : 0,89*8*8,8*0,75*1,08*0,001</t>
  </si>
  <si>
    <t>348922211R00</t>
  </si>
  <si>
    <t>Zdivo plotové z betonových tvarovek tloušťky 200 mm hladkých, přírodních</t>
  </si>
  <si>
    <t>kladení tvárnic na speciální maltu, spárování současně při zdění, zvýšené nároky na udržení čistoty zdiva</t>
  </si>
  <si>
    <t>Včetně lícování, které se provádí průběžně při zdění.</t>
  </si>
  <si>
    <t>zídka pro kolostav : 3,8*1,0</t>
  </si>
  <si>
    <t>úložná skříňka a pítko : (1,9+0,4*3)*2,2</t>
  </si>
  <si>
    <t>lavice se zvlněným sedákem : (6,1+11,3+0,4*8+0,2)*0,4</t>
  </si>
  <si>
    <t>348924131R00</t>
  </si>
  <si>
    <t>Stříška plotová z betonových tvarovek pro zdivo tloušťky 200 mm, z tvárnic hladkých, přírodních</t>
  </si>
  <si>
    <t>zídka pro kolostav : 3,8</t>
  </si>
  <si>
    <t>411123002R00</t>
  </si>
  <si>
    <t>Montáž strop. panelů dl.360 cm, do 1,5 t, H 24 m</t>
  </si>
  <si>
    <t>strop úložné skříňky a pítka : 2</t>
  </si>
  <si>
    <t>podklad vlny sedáku : 2</t>
  </si>
  <si>
    <t>434121425R00</t>
  </si>
  <si>
    <t>Osazení schodišťových stupňů železobetonových na desku broušených nebo leštěných</t>
  </si>
  <si>
    <t>s vyspárováním styčných spár, s provizorním dřevěným zábradlím a dočasným zakrytím stupnic prkny</t>
  </si>
  <si>
    <t>2,4*2</t>
  </si>
  <si>
    <t>434311115R00</t>
  </si>
  <si>
    <t>Stupně dusané z betonu třídy C 20/25</t>
  </si>
  <si>
    <t>na terén nebo na desku z betonu prostého nebo prokládaného kamenem, bez potěru, se zahlazením povrchu,</t>
  </si>
  <si>
    <t>2,4</t>
  </si>
  <si>
    <t>434351141R00</t>
  </si>
  <si>
    <t>Bednění stupňů betonovaných na podstupňové desce nebo na terénu přímočarých zřízení</t>
  </si>
  <si>
    <t>(2,4+0,3*2)*0,15</t>
  </si>
  <si>
    <t>434351142R00</t>
  </si>
  <si>
    <t>Bednění stupňů betonovaných na podstupňové desce nebo na terénu přímočarých odstranění</t>
  </si>
  <si>
    <t>Odkaz na mn. položky pořadí 41 : 0,45000</t>
  </si>
  <si>
    <t>593417443V095</t>
  </si>
  <si>
    <t>Deska zákrytová atyp. plná 950 x 850 x 80 mm, oboustranná okapnice</t>
  </si>
  <si>
    <t>strop úložné skříňky : 1</t>
  </si>
  <si>
    <t>593417443V105</t>
  </si>
  <si>
    <t>Deska zákrytová atyp. plná 1050 x 850 x 80 mm, oboustranná okapnice</t>
  </si>
  <si>
    <t>strop pítka : 1</t>
  </si>
  <si>
    <t>593417443V160</t>
  </si>
  <si>
    <t>Deska zákrytová atyp. plná 1600 x 660 x 60 mm</t>
  </si>
  <si>
    <t>podklad ocelové konstrukce vlny sedáku : 2</t>
  </si>
  <si>
    <t>593723020V</t>
  </si>
  <si>
    <t>Stupeň schodišťový broušený 1000 x 350 x 150 mm</t>
  </si>
  <si>
    <t>593723030V</t>
  </si>
  <si>
    <t>Stupeň schodišťový broušený 1500 x 350 x 150 mm</t>
  </si>
  <si>
    <t>451577777R00</t>
  </si>
  <si>
    <t>Podklad nebo lože pod dlažbu (přídlažbu) z kameniva těženého  tloušťky do 10 cm</t>
  </si>
  <si>
    <t>822-1</t>
  </si>
  <si>
    <t>v ploše vodorovné nebo ve sklonu do 1:5</t>
  </si>
  <si>
    <t>S5 : 3,3*4,5</t>
  </si>
  <si>
    <t>451577977R00</t>
  </si>
  <si>
    <t>Podklad nebo lože pod dlažbu (přídlažbu) ze štěrkodrti tloušťky do 100 mm</t>
  </si>
  <si>
    <t>S3 : 8,8*10,25+(1,9+1,8*2)*0,4</t>
  </si>
  <si>
    <t>S4 : 3,3*3,5-2,3*2,3+2,4*0,8</t>
  </si>
  <si>
    <t>564211111R00</t>
  </si>
  <si>
    <t>Podklad nebo podsyp ze štěrkopísku tloušťka po zhutnění 50 mm, Kamenivo nestanovené těžené; frakce 0,0 až 32,0 mm</t>
  </si>
  <si>
    <t>s rozprostřením, vlhčením a zhutněním</t>
  </si>
  <si>
    <t>S2 : 10,0*10,25+3,6*19,8-0,45*0,75*4</t>
  </si>
  <si>
    <t>564221111R00</t>
  </si>
  <si>
    <t>Podklad nebo podsyp ze štěrkopísku tloušťka po zhutnění 80 mm, Kamenivo nestanovené těžené; frakce 0,0 až 32,0 mm</t>
  </si>
  <si>
    <t>S3 : 9,2*10,45+(1,9+1,8*2)*0,4</t>
  </si>
  <si>
    <t>564831111RT2</t>
  </si>
  <si>
    <t>Podklad ze štěrkodrti s rozprostřením a zhutněním frakce 0-32 mm, tloušťka po zhutnění 100 mm</t>
  </si>
  <si>
    <t>S4 : 3,3*3,3-2,3*2,3</t>
  </si>
  <si>
    <t>564851111RT2</t>
  </si>
  <si>
    <t>Podklad ze štěrkodrti s rozprostřením a zhutněním frakce 0-32 mm, tloušťka po zhutnění 150 mm</t>
  </si>
  <si>
    <t>564861111RT2</t>
  </si>
  <si>
    <t>Podklad ze štěrkodrti s rozprostřením a zhutněním frakce 0-32 mm, tloušťka po zhutnění 200 mm</t>
  </si>
  <si>
    <t>S1 : 19,2*17,6</t>
  </si>
  <si>
    <t>564871111RT2</t>
  </si>
  <si>
    <t>Podklad ze štěrkodrti s rozprostřením a zhutněním frakce 0-32 mm, tloušťka po zhutnění 250 mm</t>
  </si>
  <si>
    <t>564922105RT1</t>
  </si>
  <si>
    <t xml:space="preserve">Mlatový kryt z mechanicky zpevněného kameniva (MZK) frakce 0-4 mm tloušťka po zhutnění 50 mm,  </t>
  </si>
  <si>
    <t>s rozprostřením a zhutněním</t>
  </si>
  <si>
    <t>Odkaz na mn. položky pořadí 54 : 337,92000</t>
  </si>
  <si>
    <t>596841111R00</t>
  </si>
  <si>
    <t xml:space="preserve">Kladení dlažby do lože z cementové malty tloušťky do 30 mm </t>
  </si>
  <si>
    <t>komunikací pro pěší, z dlaždic betonových a teracových, do velikosti dlaždic 0,25 m2, s provedením lože do tl. 30 mm, s vyplněním spár a se smetením přebytečného materiálu na vzdálenost do 3 m</t>
  </si>
  <si>
    <t>podlaha úložné skříňky a pítka : (0,6+0,7)*0,45</t>
  </si>
  <si>
    <t>596811111RT6</t>
  </si>
  <si>
    <t>Kladení dlažby včetně dodávky dlaždic betonových barevných, rozměru 300 x 300 mm, tloušťky 40 mm, do lože z kameniva těženého</t>
  </si>
  <si>
    <t>S4 v rastru dle PD : 3,3*3,5-2,3*2,3+2,4*0,8</t>
  </si>
  <si>
    <t>594111111V00</t>
  </si>
  <si>
    <t>Dlažba z kamenných odseků, lože z kam.těž.do 5 cm, bez dodávky kamene</t>
  </si>
  <si>
    <t>596811111V05</t>
  </si>
  <si>
    <t>Kladení dlaždic kom.pro pěší, lože z kameniva těž.</t>
  </si>
  <si>
    <t>komunikace pro pěší, z dlaždic betonových a teracových velikosti 0,25-0,5 m2 s provedením lože do tl. 30 mm, s vyplněním spára se smetením přebytečného materiálu na vzdálenost do 3 m</t>
  </si>
  <si>
    <t>59999V01</t>
  </si>
  <si>
    <t>Podkladní vrstva z SBR granulátu tl. 25mm, v rovině</t>
  </si>
  <si>
    <t xml:space="preserve">m2    </t>
  </si>
  <si>
    <t>S5 : 3,3*4,4</t>
  </si>
  <si>
    <t>59999V02</t>
  </si>
  <si>
    <t>Povrch EPDM z granulátu  svrchní barevná vrstva tl. 15mm, v rovině</t>
  </si>
  <si>
    <t>S5 : 3,4*4,6+1,4*0,1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</si>
  <si>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</si>
  <si>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</si>
  <si>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AP-HSV</t>
  </si>
  <si>
    <t>Agregovaná položka</t>
  </si>
  <si>
    <t>POL2_</t>
  </si>
  <si>
    <t>montáž odvodňovacích žlabů a vpustí k odvodňovacím žlabům z polymerbetonu, včetně betonového lože popř. obetonování, s dodávkou žlabů a vpustí.</t>
  </si>
  <si>
    <t>3,2</t>
  </si>
  <si>
    <t>58380071V</t>
  </si>
  <si>
    <t>Žulové odseky   7 m2/t</t>
  </si>
  <si>
    <t>Odkaz na mn. položky pořadí 59 : 92,40000*1,05</t>
  </si>
  <si>
    <t>592452000V</t>
  </si>
  <si>
    <t>Dlažba betonová sv. šedá, tryskaný povrch 800 x 400 x 62 mm</t>
  </si>
  <si>
    <t>Odkaz na mn. položky pořadí 60 : 172,43000*1,05</t>
  </si>
  <si>
    <t>Odkaz na mn. položky pořadí 57 : 0,58500*1,05</t>
  </si>
  <si>
    <t>568111111R00</t>
  </si>
  <si>
    <t>Vyztužení podkladní vrstvy z geotextilie, sklon povrchu do 1:5, role šířky 3 m</t>
  </si>
  <si>
    <t>S2 : 10,25*10,25+3,6*19,8-0,45*0,75*4</t>
  </si>
  <si>
    <t>69366197R</t>
  </si>
  <si>
    <t>Geosyntetika typ: geotextilie; netkaná; materiál: PP; tl (2 kPa) = 2,0 mm; plošná hmotnost = 200 g/m2; Pevnost v tahu podélně = 12,0 kN/m; Pevnost v tahu příčně = 7,5 kN/m</t>
  </si>
  <si>
    <t>Odkaz na mn. položky pořadí 66 : 698,30750*1,2</t>
  </si>
  <si>
    <t>916661111R00</t>
  </si>
  <si>
    <t>Osazení parkového obrubníku betonového s opěrou</t>
  </si>
  <si>
    <t>se zřízením lože z betonu prostého C 12/15 tl. 80-100 mm</t>
  </si>
  <si>
    <t>lemování plochy S1 : 19,3*2+9,1</t>
  </si>
  <si>
    <t>S1 - startovací čára pro pétanqe : 3,7</t>
  </si>
  <si>
    <t>lemování plochy S2 : 10,3+7,05+19,8+0,45*2*4</t>
  </si>
  <si>
    <t>lemování plochy S4 + pískoviště : 2,4+2,5*2+1,0+3,4+2,4*2</t>
  </si>
  <si>
    <t>lemování plochy S5 : 4,6+3,4</t>
  </si>
  <si>
    <t>59217001R</t>
  </si>
  <si>
    <t>obrubník parkový materiál beton; l = 1000,0 mm; š = 100,0 mm; h = 250,0 mm; barva přírodní</t>
  </si>
  <si>
    <t>Odkaz na mn. položky pořadí 68 : 116,75000*1,01</t>
  </si>
  <si>
    <t>941955001R00</t>
  </si>
  <si>
    <t>Lešení lehké pracovní pomocné pomocné, o výšce lešeňové podlahy do 1,2 m</t>
  </si>
  <si>
    <t>800-3</t>
  </si>
  <si>
    <t>úložná skříňka a pítko : 2</t>
  </si>
  <si>
    <t>941955002R00</t>
  </si>
  <si>
    <t>Lešení lehké pracovní pomocné pomocné, o výšce lešeňové podlahy přes 1,2 do 1,9 m</t>
  </si>
  <si>
    <t>Pergola : 21*3,5</t>
  </si>
  <si>
    <t>953981103R00</t>
  </si>
  <si>
    <t>Chemické kotvy do betonu, do cihelného zdiva do betonu, hloubky 110 mm, M 12, ampule pro chemickou kotvu</t>
  </si>
  <si>
    <t>801-4</t>
  </si>
  <si>
    <t>kotvení rámu sedáku : 2*7</t>
  </si>
  <si>
    <t>953981104R00</t>
  </si>
  <si>
    <t>Chemické kotvy do betonu, do cihelného zdiva do betonu, hloubky 125 mm, M 16, ampule pro chemickou, kotvu</t>
  </si>
  <si>
    <t>kotvení sloupků pergoly : 4*7*2</t>
  </si>
  <si>
    <t>961055111R00</t>
  </si>
  <si>
    <t>Bourání základů železobetonových</t>
  </si>
  <si>
    <t>801-3</t>
  </si>
  <si>
    <t>nebo vybourání otvorů průřezové plochy přes 4 m2 v základech</t>
  </si>
  <si>
    <t>základové patky stávajícího oplocení - odhad : 0,5*0,5*0,8*21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</si>
  <si>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</si>
  <si>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</si>
  <si>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</si>
  <si>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</si>
  <si>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</si>
  <si>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</si>
  <si>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</si>
  <si>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</si>
  <si>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Odkaz na mn. položky pořadí 77 : 5,34000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</si>
  <si>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</si>
  <si>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</si>
  <si>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</si>
  <si>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základ pod úložnou skříní a pítkem : 1,9*0,2</t>
  </si>
  <si>
    <t>základ zídky pro kolostav : 3,8*0,2</t>
  </si>
  <si>
    <t>základ lavice se zvlněným sedákem : (6,1+11,3+0,4*9)*0,2</t>
  </si>
  <si>
    <t>711199095R00</t>
  </si>
  <si>
    <t xml:space="preserve">Provedení izolace proti zemní vlhkosti ostatní příplatek za plochu do 10 m2 , natěradly,   </t>
  </si>
  <si>
    <t>Odkaz na mn. položky pořadí 76 : 5,34000</t>
  </si>
  <si>
    <t>711199097R00</t>
  </si>
  <si>
    <t xml:space="preserve">Provedení izolace proti zemní vlhkosti ostatní příplatek za plochu do 10 m2 , pásy,   </t>
  </si>
  <si>
    <t>711212005RT1</t>
  </si>
  <si>
    <t>Izolace proti vodě stěrka hydroizolační  bitumenová, proti zemní vlhkosti, včetně penetrace</t>
  </si>
  <si>
    <t>dvouvrstvá</t>
  </si>
  <si>
    <t>rub zídky pro kolostav : 3,8*0,45</t>
  </si>
  <si>
    <t>rub zídky pítka a úložné skříňky : 1,9*0,45</t>
  </si>
  <si>
    <t>rub zvlněné sedací zídky : (17,2+0,4*2*6)*0,4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</si>
  <si>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</si>
  <si>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</si>
  <si>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</si>
  <si>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762731150R00</t>
  </si>
  <si>
    <t>Prostorové vázané konstrukce z kulatiny montáž  z kulatiny, průřezové plochy přes 450 do 600 cm2</t>
  </si>
  <si>
    <t>800-762</t>
  </si>
  <si>
    <t>včetně vyvrtání děr, osazení svorníků a dotažení rektifikačních článků.</t>
  </si>
  <si>
    <t>ohrazení dopadové plochy skluzavky - odhad : 18</t>
  </si>
  <si>
    <t>762795000R00</t>
  </si>
  <si>
    <t>Spojovací a ochranné prostředky hřebíky, svory, fiksační prkna, impregnace</t>
  </si>
  <si>
    <t>ohrazení dopadové plochy skluzavky - odhad : 1,25</t>
  </si>
  <si>
    <t>60554139R</t>
  </si>
  <si>
    <t>kůl ohradový; akát; odkorněný; d = 15 až 20 cm; l = 250,0 cm</t>
  </si>
  <si>
    <t xml:space="preserve">m     </t>
  </si>
  <si>
    <t>ohrazení dopadové plochy skluzavky - odhad : 18*1,1</t>
  </si>
  <si>
    <t>998762102R00</t>
  </si>
  <si>
    <t>Přesun hmot pro konstrukce tesařské v objektech výšky do 12 m</t>
  </si>
  <si>
    <t>50 m vodorovně</t>
  </si>
  <si>
    <t>766417111R00</t>
  </si>
  <si>
    <t>Montáž obložení stěn, sloupů a pilířů doplňkové konstrukce podkladový rošt pod obložení stěn</t>
  </si>
  <si>
    <t>800-766</t>
  </si>
  <si>
    <t>kreslící tabule : 1,6*4</t>
  </si>
  <si>
    <t>766441111R00</t>
  </si>
  <si>
    <t>Montáž dřevěných a kompozitních podlah teras z prken, včetně podkladního roštu</t>
  </si>
  <si>
    <t>včetně položení podkladního roštu do štěrkového lože, nebo na rovný pevný povrch, položení palubek a upevnění nerezovými šrouby skrytým spojem. Bez povrchové úpravy nátěrem.</t>
  </si>
  <si>
    <t>S4 : 3,4*3,6-2,3*2,4</t>
  </si>
  <si>
    <t>sedací zídka : 8,87*0,51</t>
  </si>
  <si>
    <t>(8,87+8,2)/2*0,42</t>
  </si>
  <si>
    <t>lavice se zvlněným sedákem - rovné úseky : (7,97+3,96+2,0)*0,68</t>
  </si>
  <si>
    <t>766416133V00</t>
  </si>
  <si>
    <t>Obložení stěn nad 5 m2, panely z překližky, nad 1,5 m2</t>
  </si>
  <si>
    <t>Včetně našroubování soklu.</t>
  </si>
  <si>
    <t>kreslící tabule : 1,625*3,3</t>
  </si>
  <si>
    <t>766441111V00</t>
  </si>
  <si>
    <t>Montáž obložení vlny sedáku z hranolků, na podkladní ocelový rošt</t>
  </si>
  <si>
    <t>vlny sedáku : 2,1*0,68*2</t>
  </si>
  <si>
    <t>60623363R</t>
  </si>
  <si>
    <t>překližka vodovzdorná; BK/BK; jakost BB/CP; tl = 25,0 mm; š = 2 500 mm; h = 1 250,0 mm; počet vrstev 19</t>
  </si>
  <si>
    <t>kreslící tabule : 2,5*1,25*3</t>
  </si>
  <si>
    <t>611981860R</t>
  </si>
  <si>
    <t>prkno terasové dřevěné; modřín sibiřský; tl = 28 mm; š = 145,0 mm; l = 2 700 až 4 000 mm; povrch hladký</t>
  </si>
  <si>
    <t>Odkaz na mn. položky pořadí 87 : 24,30080*1,1</t>
  </si>
  <si>
    <t>611981895R</t>
  </si>
  <si>
    <t>Hranolek truhlářský dřevina: MD; tl = 45 mm; š = 70 mm</t>
  </si>
  <si>
    <t>S4 : (3,3*3+0,9*6)*1,1</t>
  </si>
  <si>
    <t>sedací zídka : (8,87*2+0,42*17)*1,1</t>
  </si>
  <si>
    <t>lavice se zvlněným sedákem - rovné úseky : (7,97+3,96+2,0)*2*1,1</t>
  </si>
  <si>
    <t>výztuha rubu kreslící tabule : 1,6*4*1,1</t>
  </si>
  <si>
    <t>611981895V</t>
  </si>
  <si>
    <t>Hranolek Modřín sibiřský 55 x 30 mm hoblovaný</t>
  </si>
  <si>
    <t>lavice se zvlněným sedákem - vlny : 2,1*2/0,055*0,68*1,1</t>
  </si>
  <si>
    <t>998766101R00</t>
  </si>
  <si>
    <t>Přesun hmot pro konstrukce truhlářské v objektech výšky do 6 m</t>
  </si>
  <si>
    <t>767951112R00</t>
  </si>
  <si>
    <t>Pozinkování ocelových výrobků objem zakázky od 10 do 50 kg</t>
  </si>
  <si>
    <t>800-767</t>
  </si>
  <si>
    <t>lavice se zvlněným sedákem - přímé úseky : 5,616*(2,0+0,5)*2*7</t>
  </si>
  <si>
    <t>konstrukce vlny sedáku T 60/60/7 : 6,23*1,72*2*2</t>
  </si>
  <si>
    <t>konstrukce vlny sedáku : 62,8*0,61*0,06*2*2</t>
  </si>
  <si>
    <t>767951113R00</t>
  </si>
  <si>
    <t>Pozinkování ocelových výrobků objem zakázky od 50 do 100 kg</t>
  </si>
  <si>
    <t>Svařenec S1a - 8 ks : (20,4*(3,1+0,492)+4,2)*8</t>
  </si>
  <si>
    <t>Svařenec S1b - 3 ks : (20,4*(2,8+0,492)+4,2)*3</t>
  </si>
  <si>
    <t>Svařenec S1c - 3 ks : (20,4*(3,4+0,492)+4,2)*3</t>
  </si>
  <si>
    <t>Svařenec S2 - 7 ks : 20,4*2,484*7</t>
  </si>
  <si>
    <t>Svařenec S3 - 12 ks : 20,4*3,364*12</t>
  </si>
  <si>
    <t>Platle P1 120/114 mm - 28 ks : 62,8*0,12*0,114*28</t>
  </si>
  <si>
    <t>Platle P2 52/114 mm - 70 ks : 39,3*0,05*0,114*(2*5+5*10)</t>
  </si>
  <si>
    <t>Platle P3 112/98 mm - 24 ks : 62,8*0,112*0,098*28</t>
  </si>
  <si>
    <t>Platle P4 120/114 mm - 24 ks : 62,8*0,12*0,114*24</t>
  </si>
  <si>
    <t>767995101R00</t>
  </si>
  <si>
    <t>Výroba a montáž atypických kovovových doplňků staveb hmotnosti do 5 kg</t>
  </si>
  <si>
    <t>výplet pergoly nerezovým lankem : 2,125*12*6*0,15</t>
  </si>
  <si>
    <t>767995103R00</t>
  </si>
  <si>
    <t>Výroba a montáž atypických kovovových doplňků staveb hmotnosti přes 10 do 20 kg</t>
  </si>
  <si>
    <t xml:space="preserve">Svařenec S4 - 2 ks : </t>
  </si>
  <si>
    <t>L profil 60/60/5 mm : 4,57*3,26*2</t>
  </si>
  <si>
    <t>čela : 47,1*0,06*0,06*2*2</t>
  </si>
  <si>
    <t>767995104R00</t>
  </si>
  <si>
    <t>Výroba a montáž atypických kovovových doplňků staveb hmotnosti přes 20 do 50 kg</t>
  </si>
  <si>
    <t>vlny sedáku : 6,28*(1,6+1,75+0,18*2+0,25)*2*2</t>
  </si>
  <si>
    <t>kotvení obruby přístupové cesty : 0,89*60*0,3</t>
  </si>
  <si>
    <t>767995105R00</t>
  </si>
  <si>
    <t>Výroba a montáž atypických kovovových doplňků staveb hmotnosti přes 50 do 100 kg</t>
  </si>
  <si>
    <t>767996801R00</t>
  </si>
  <si>
    <t>Demontáž ostatních doplňků staveb atypických konstrukcí  o hmotnosti přes 20 do 50 kg</t>
  </si>
  <si>
    <t>sloupky oplocení : (21*5,5+1,5)*6,2</t>
  </si>
  <si>
    <t>vodorovné vzpěry oplocení : 3,0*19*3,3</t>
  </si>
  <si>
    <t>šikmé vzpěry oplocení : (5,8*2+4,25*3+2,0*4+1,8*2)*5,0</t>
  </si>
  <si>
    <t>767896119V</t>
  </si>
  <si>
    <t>Dodávka a montáž policového systému úložné skříňky, tahokov</t>
  </si>
  <si>
    <t>767911822V05</t>
  </si>
  <si>
    <t>Demontáž drátěného pletiva výšky do 5,0 m</t>
  </si>
  <si>
    <t>stávající oplocení : 5,0*18+1,5*3</t>
  </si>
  <si>
    <t>767640019VA60</t>
  </si>
  <si>
    <t>Dveře kovové jednokřídlové 60 x 210 cm vč. zárubně, dodáva a montáž, specifikace dle PD</t>
  </si>
  <si>
    <t>13331732V05</t>
  </si>
  <si>
    <t>Tyč ocelová L rovnoramenná S235JR, rozměr 60 x 60 x 5 mm</t>
  </si>
  <si>
    <t>4,57*3,26*2*1,08*0,001</t>
  </si>
  <si>
    <t>13337770R</t>
  </si>
  <si>
    <t>Tyč ocelová válcovaná za tepla průřez: T; značka: S235JR (1.0038); h = 60 mm; b = 60 mm; s = 7,0 mm</t>
  </si>
  <si>
    <t>konstrukce vlny sedáku : 6,23*1,72*2*2*1,08*0,001</t>
  </si>
  <si>
    <t>13388130R</t>
  </si>
  <si>
    <t>Tyč ocelová válcovaná za tepla průřez: HEA; značka: S235JR (1.0038); h = 114 mm; b = 120 mm; s = 5,0 mm; t = 8,0 mm</t>
  </si>
  <si>
    <t>Svařenec S1a : 20,4*(3,1+0,492)*8*1,08*0,001</t>
  </si>
  <si>
    <t>Svařenec S1b : 20,4*(2,8+0,492)*3*1,08*0,001</t>
  </si>
  <si>
    <t>Svařenec S1c : 20,4*(3,4+0,492)*3*1,08*0,001</t>
  </si>
  <si>
    <t>Svařenec S2 : 20,4*2,484*7*1,08*0,001</t>
  </si>
  <si>
    <t>Svařenec S3 : 20,4*3,364*12*1,08*0,001</t>
  </si>
  <si>
    <t>13611218R</t>
  </si>
  <si>
    <t>Výrobek plochý ocelový válcovaný za tepla - plech; hladký; tl = 5,00 mm</t>
  </si>
  <si>
    <t>Platle P2 52/114 mm - 70 ks : 39,3*0,05*0,114*(2*5+5*10)*1,08*0,001</t>
  </si>
  <si>
    <t>13611220R</t>
  </si>
  <si>
    <t>Výrobek plochý ocelový válcovaný za tepla - plech; hladký; tl = 6,00 mm</t>
  </si>
  <si>
    <t>Svařenec S4 - čela : 47,1*0,06*0,06*2*2*1,08*0,001</t>
  </si>
  <si>
    <t>13611224R</t>
  </si>
  <si>
    <t>Výrobek plochý ocelový válcovaný za tepla - plech; hladký; tl = 8,00 mm</t>
  </si>
  <si>
    <t>konstrukce vlny sedáku : 62,8*0,61*0,06*2*2*1,08*0,001</t>
  </si>
  <si>
    <t>návarky patek sloupů : 62,8*0,1*0,1/2*4*14*1,08*0,001</t>
  </si>
  <si>
    <t>Platle P1 120/114 mm - 28 ks : 62,8*0,12*0,114*28*1,08*0,001</t>
  </si>
  <si>
    <t>Platle P3 112/98 mm - 24 ks : 62,8*0,112*0,098*28*1,08*0,001</t>
  </si>
  <si>
    <t>Platle P4 120/114 mm - 24 ks : 62,8*0,12*0,114*24*1,08*0,001</t>
  </si>
  <si>
    <t>13611228R</t>
  </si>
  <si>
    <t>Výrobek plochý ocelový válcovaný za tepla - plech; hladký; tl = 10,00 mm</t>
  </si>
  <si>
    <t>zálkady sloupů : 78,5*0,32*0,114*(8+3+3)*1,08*0,001</t>
  </si>
  <si>
    <t>14587757R</t>
  </si>
  <si>
    <t>Profil ocelový uzavřený průřez: obdélníkový; značka: S235JRH (1.0039); H = 60 mm; B = 40 mm; T = 4,0 mm</t>
  </si>
  <si>
    <t>lavice se zvlněným sedákem - přímé úseky : 5,616*(2,0+0,5)*2*7*1,08*0,001</t>
  </si>
  <si>
    <t>309500V001</t>
  </si>
  <si>
    <t>Spojovací materiál nerez - šrouby, matice, podložky, napínače lanka, závěsy pro houpačky</t>
  </si>
  <si>
    <t>31459101R</t>
  </si>
  <si>
    <t>lano nerez; průměr lana 6,00 mm</t>
  </si>
  <si>
    <t>3,42*12*6*1,08</t>
  </si>
  <si>
    <t>998767101R00</t>
  </si>
  <si>
    <t>Přesun hmot pro kovové stavební doplňk. konstrukce v objektech výšky do 6 m</t>
  </si>
  <si>
    <t>783612110R00</t>
  </si>
  <si>
    <t>Nátěry truhlářských výrobků olejové dvojnásobné vodoodpudivé, Hmota nátěrová olejová; typ: email; funkce: hydroizolační, dekorační, proti UV záření, proti povětrnostním vlivům; barva: bílá</t>
  </si>
  <si>
    <t>800-783</t>
  </si>
  <si>
    <t>783682121R00</t>
  </si>
  <si>
    <t>Nátěry dřevěných podlah a parket olejové, lazura 1x, Hmota nátěrová olejová; typ: lazura; funkce: dekorační, proti UV záření, proti povětrnostním vlivům; barva: dle vzorníku</t>
  </si>
  <si>
    <t>sedací zídka : 8,8*(0,51+0,46)</t>
  </si>
  <si>
    <t>zvlněný sedák - přímé úseky : 0,7*(8,0+4,0+2,0)</t>
  </si>
  <si>
    <t>zvlněný sedák - vlny : 0,7*64*(0,055+0,03*2)</t>
  </si>
  <si>
    <t>783782205R00</t>
  </si>
  <si>
    <t>Nátěr tesařských konstrukcí ochranný fungicidní+ biocidní (proti plísním, houbám a hmyzu), dvojnásobný, Hmota nátěrová</t>
  </si>
  <si>
    <t>včetně montáže, dodávky a demontáže lešení.</t>
  </si>
  <si>
    <t>terasové prkno : 24,3*2</t>
  </si>
  <si>
    <t>podkladní hranol 70/45 mm : (16,83+27,37+27,36+6,4)*(0,07+0,045)*2</t>
  </si>
  <si>
    <t>vlny sedáku - hranol 55/30 mm : 52*(0,055+0,03)*2</t>
  </si>
  <si>
    <t>979084214R00</t>
  </si>
  <si>
    <t>Vodorovná doprava vybouraných hmot po suchu bez naložení, ale se složením na vzdálenost do 2 km</t>
  </si>
  <si>
    <t>Odkaz na dem. hmot. položky pořadí 101 : 1,09325</t>
  </si>
  <si>
    <t>Odkaz na dem. hmot. položky pořadí 103 : 0,58590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</si>
  <si>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</si>
  <si>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</si>
  <si>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</si>
  <si>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979083117R00</t>
  </si>
  <si>
    <t>Vodorovné přemístění suti přes 5000 m do 6000 m</t>
  </si>
  <si>
    <t>800-6</t>
  </si>
  <si>
    <t>včetně naložení na dopravní prostředek a složení,</t>
  </si>
  <si>
    <t>Odkaz na dem. hmot. položky pořadí 74 : 10,08000</t>
  </si>
  <si>
    <t>979083191R00</t>
  </si>
  <si>
    <t>Vodorovné přemístění suti za každých dalších započatých 1000 m přes 6000 m</t>
  </si>
  <si>
    <t>Odkaz na mn. položky pořadí 121 : 10,08000*4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</si>
  <si>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</si>
  <si>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</si>
  <si>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</si>
  <si>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mn. položky pořadí 74 : 4,20000</t>
  </si>
  <si>
    <t>799.001</t>
  </si>
  <si>
    <t>Parková lavice 1820/500 v.450 mm, ocel, práškový lak, přesná specifikace viz PD, doprava, dodávka a montáž vč. založení</t>
  </si>
  <si>
    <t xml:space="preserve">ks    </t>
  </si>
  <si>
    <t>799.002</t>
  </si>
  <si>
    <t>Parkový stůl 1800/740 v.730 mm, ocel, práškový lak,dřevěné lamely, přesná specifikace viz PD, doprava, dodávka a montáž vč. založení</t>
  </si>
  <si>
    <t>799.003</t>
  </si>
  <si>
    <t>Šachový stůl 660/640 v.700 mm, ocel, práškový lak,dřevěné lamely, přesná specifikace viz PD, doprava, dodávka a montáž vč. založení</t>
  </si>
  <si>
    <t>799.004</t>
  </si>
  <si>
    <t>Křesílko na otočné noze 600/560 v.795 mm, ocel, práškový lak + dřevo, přesná specifikace viz PD, doprava, dodávka a montáž vč. založení</t>
  </si>
  <si>
    <t>799.005</t>
  </si>
  <si>
    <t>Křesílko na otočné noze 1200/560 v.795 mm, ocel, práškový lak + dřevo, přesná specifikace viz PD, doprava, dodávka a montáž vč. založení</t>
  </si>
  <si>
    <t>799.006</t>
  </si>
  <si>
    <t>Odpadkový koš na tříděný odpad min. 3x30 l, ocel, práškový lak, přesná specifikace viz PD, doprava, dodávka a montáž vč. založení</t>
  </si>
  <si>
    <t>799.007</t>
  </si>
  <si>
    <t>Houpací síť, přesná specifikace viz PD, dodávka a montáž</t>
  </si>
  <si>
    <t>Nedokončená</t>
  </si>
  <si>
    <t>799.008</t>
  </si>
  <si>
    <t>Stojan na kola, přesná specifikace viz PD, doprava, dodávka a montáž</t>
  </si>
  <si>
    <t>799.009</t>
  </si>
  <si>
    <t>Betonové ohniště. Robustní betonový korpus s grilovacím límcem z oceli, přesná specifikace viz PD, dodávka a montáž včetně dopravy</t>
  </si>
  <si>
    <t>799.010</t>
  </si>
  <si>
    <t>Venkovní stůl na stolní tenis, přesná specifikace viz PD, doprava, dodávka a montáž</t>
  </si>
  <si>
    <t>799.011</t>
  </si>
  <si>
    <t>Svahová skluzavka, nerez, přesná specifikace viz PD, doprava, dodávka a montáž</t>
  </si>
  <si>
    <t>plastové potrubí PE SDR11 32/3,0</t>
  </si>
  <si>
    <t>bm</t>
  </si>
  <si>
    <t>navrtávací pas - litina - 150/5/4"</t>
  </si>
  <si>
    <t>šoupátko DN25</t>
  </si>
  <si>
    <t>teleskopická zemní souprava</t>
  </si>
  <si>
    <t>uliční poklop</t>
  </si>
  <si>
    <t>pomocný montážní a spojovací materiál</t>
  </si>
  <si>
    <t>kpl</t>
  </si>
  <si>
    <t>7</t>
  </si>
  <si>
    <t>plastová vodoměrná šachta 1200/900/1500 mmlitinový poklop B125</t>
  </si>
  <si>
    <t>zkompletovaná vodoměrná sestava DN25 - např. Hawle 101.14</t>
  </si>
  <si>
    <t>vodoměr DN15, Q3 = 1,5 m3/h, dodávka vodáren</t>
  </si>
  <si>
    <t>10</t>
  </si>
  <si>
    <t>výstražná fólie</t>
  </si>
  <si>
    <t>12</t>
  </si>
  <si>
    <t>signalizační vodič</t>
  </si>
  <si>
    <t>13</t>
  </si>
  <si>
    <t>montáž</t>
  </si>
  <si>
    <t>výkopy</t>
  </si>
  <si>
    <t>R-položka</t>
  </si>
  <si>
    <t>POL12_1</t>
  </si>
  <si>
    <t>14</t>
  </si>
  <si>
    <t>pískový podsyp a obsyp</t>
  </si>
  <si>
    <t>15</t>
  </si>
  <si>
    <t>odvoz a skládkování zeminy</t>
  </si>
  <si>
    <t>16</t>
  </si>
  <si>
    <t>Tlaková zkouška</t>
  </si>
  <si>
    <t>Pol__0001</t>
  </si>
  <si>
    <t>plastové PE potrubí SDR11 32/3,0</t>
  </si>
  <si>
    <t>Pol__0004</t>
  </si>
  <si>
    <t>kulový ventil DN25</t>
  </si>
  <si>
    <t>Pol__0005</t>
  </si>
  <si>
    <t>vypouštěcí ventil DN15</t>
  </si>
  <si>
    <t>Pol__0007</t>
  </si>
  <si>
    <t>pomocný montážní a kotevní materiál</t>
  </si>
  <si>
    <t>Pol__0008</t>
  </si>
  <si>
    <t>výstražná folie</t>
  </si>
  <si>
    <t>Pol__0009</t>
  </si>
  <si>
    <t>montáž potrubí a prvků</t>
  </si>
  <si>
    <t>Pol__0010</t>
  </si>
  <si>
    <t>Pol__0011</t>
  </si>
  <si>
    <t>Pol__0012</t>
  </si>
  <si>
    <t>Pol__0013</t>
  </si>
  <si>
    <t>Pol__0002</t>
  </si>
  <si>
    <t>plastové potrubí PVC KG SN4 - DN125</t>
  </si>
  <si>
    <t>Pol__0003</t>
  </si>
  <si>
    <t>plastové potrubí PVC KG SN4 - DN200</t>
  </si>
  <si>
    <t>liniový žlab, včetně žlabové vpusti (dodávka stavby)</t>
  </si>
  <si>
    <t>Pol__0006</t>
  </si>
  <si>
    <t>plastová šachta s kalojemem o315 mm, litinový poklop B125průchozí - napojení DN125</t>
  </si>
  <si>
    <t>plastová šachta s kalojemem o315 mm, litinový poklop B125průchozí - napojení DN200</t>
  </si>
  <si>
    <t>pomocný montážní materiál</t>
  </si>
  <si>
    <t>Pol__0014</t>
  </si>
  <si>
    <t>zkoušky vodotěsnosti</t>
  </si>
  <si>
    <t>vsakovací boxy 1,2 x 0,6 x 0,63</t>
  </si>
  <si>
    <t>dno boxu</t>
  </si>
  <si>
    <t>vstupní deska boxu</t>
  </si>
  <si>
    <t>bočnice boxu 1,2m</t>
  </si>
  <si>
    <t>revizní šachta o425 mm, kalový koš, teleskop, poklop B125</t>
  </si>
  <si>
    <t>vstupní hrdlo DN125</t>
  </si>
  <si>
    <t>vstupní hrdlo DN200</t>
  </si>
  <si>
    <t>geotextilie 250 g/m2 3 x 4 m</t>
  </si>
  <si>
    <t>štěrkový obsyp fr. 4-8 mm</t>
  </si>
  <si>
    <t>11</t>
  </si>
  <si>
    <t>vsakovací zkouška</t>
  </si>
  <si>
    <t>dodávka celkem</t>
  </si>
  <si>
    <t>1.01</t>
  </si>
  <si>
    <t>VO2 -LED svítidlo zemní s natáčecí hlavou, hliníkové pouzdro, rámeček z nerezové oceli, tvrzenésklo, , průměr 241x199, 12W, 363 lm, 3000 K, nosnost 500 kg, IP 67</t>
  </si>
  <si>
    <t>1.02</t>
  </si>
  <si>
    <t>VO4-LED svítidlo přisazené, hliníková základna, difuzor z bezpečnostního skla, rozměr1010x60x105,, 35,6 W, 2074 lm, IP 65</t>
  </si>
  <si>
    <t>2.0099999999999998</t>
  </si>
  <si>
    <t>Přechodová skříň MX IP65-2xpojistka 10A/gG-svorkovnice pro vodič 4mm2 (L,N,PE)-svorkovnice pro, vodič 10mm2 (L1-3,N,PE)-kabeolová vývodka M32-2xKabeolová vývodka M20</t>
  </si>
  <si>
    <t>2.0199999999999996</t>
  </si>
  <si>
    <t>Vodič CYKY-J 5x10mm2</t>
  </si>
  <si>
    <t>2.0299999999999994</t>
  </si>
  <si>
    <t>Vodič CYKY-J 3x4mm2</t>
  </si>
  <si>
    <t>2.0399999999999991</t>
  </si>
  <si>
    <t>Vodič CYKY-J 3x2,5mm2</t>
  </si>
  <si>
    <t>2.0499999999999989</t>
  </si>
  <si>
    <t>Vodič CYA 6 zž</t>
  </si>
  <si>
    <t>2.0599999999999987</t>
  </si>
  <si>
    <t>Vodič CYA 10 zž</t>
  </si>
  <si>
    <t>2.0699999999999985</t>
  </si>
  <si>
    <t>Chránička KOPOS KOPOFLEX KF 09090</t>
  </si>
  <si>
    <t>2.0799999999999983</t>
  </si>
  <si>
    <t>Trubka ocelová nezávitová, provedení F, 6216 ZN</t>
  </si>
  <si>
    <t>2.0899999999999981</t>
  </si>
  <si>
    <t>Vývodka rovná PE, 4816/P</t>
  </si>
  <si>
    <t>2.0999999999999979</t>
  </si>
  <si>
    <t>Příchytka Typ OMEGA 19-24 mm, 5220 ZN</t>
  </si>
  <si>
    <t>2.1099999999999977</t>
  </si>
  <si>
    <t>Konstrukční mteriál FeZn pro všeobecné použitÍ</t>
  </si>
  <si>
    <t>2.1199999999999974</t>
  </si>
  <si>
    <t>FeZn pásek 30x4</t>
  </si>
  <si>
    <t>2.1299999999999972</t>
  </si>
  <si>
    <t>Svorka SR 2b Tremis V110</t>
  </si>
  <si>
    <t>2.139999999999997</t>
  </si>
  <si>
    <t>Svorka SR 3b Tremis V120</t>
  </si>
  <si>
    <t>2.1499999999999968</t>
  </si>
  <si>
    <t>Drát průměr 10mm FeZn</t>
  </si>
  <si>
    <t>2.1599999999999966</t>
  </si>
  <si>
    <t>Krabice s krytím IP 65Pozn. Umístěno na pergole</t>
  </si>
  <si>
    <t>2.1699999999999964</t>
  </si>
  <si>
    <t>Kabelový výkop , otevření a opětovné uzavření</t>
  </si>
  <si>
    <t>2.1799999999999962</t>
  </si>
  <si>
    <t>Fólie výstražná do výkopu - 100m</t>
  </si>
  <si>
    <t>2.1899999999999959</t>
  </si>
  <si>
    <t>Ukončení veškeré uvedené kabeláže</t>
  </si>
  <si>
    <t>2.1999999999999957</t>
  </si>
  <si>
    <t>Popis a přehledné označení kabelů a vodičů (popisovací štítky)</t>
  </si>
  <si>
    <t>2.2099999999999955</t>
  </si>
  <si>
    <t>Drobný nespecifikovaný materiál</t>
  </si>
  <si>
    <t>6.0299999999999994</t>
  </si>
  <si>
    <t>Montáž svítidel akoncových prvků</t>
  </si>
  <si>
    <t>6.0399999999999991</t>
  </si>
  <si>
    <t>Dodavatelská dokumentace</t>
  </si>
  <si>
    <t>6.0599999999999987</t>
  </si>
  <si>
    <t>Výchozí revize</t>
  </si>
  <si>
    <t>6.0699999999999985</t>
  </si>
  <si>
    <t>Montáž, kompletace, oživení, provozní zkoušky, zaškolení obsluhy</t>
  </si>
  <si>
    <t/>
  </si>
  <si>
    <t>výsadby- plochy bez nové ornice (pro výměnu svrch. vrstvy) : 25,30000</t>
  </si>
  <si>
    <t>54,60000</t>
  </si>
  <si>
    <t>1,25000</t>
  </si>
  <si>
    <t xml:space="preserve">zbývající část pod sejmutým drnem (bude využita v místě stavby) : </t>
  </si>
  <si>
    <t>Odkaz na mn. položky pořadí 1 : 81,15000*0,05</t>
  </si>
  <si>
    <t>162701155R00</t>
  </si>
  <si>
    <t>Vodorovné přemístění výkopku z horniny 5 až 7, na vzdálenost přes 9 000  do 10 000 m</t>
  </si>
  <si>
    <t>Odkaz na mn. položky pořadí 8 : 1,43150</t>
  </si>
  <si>
    <t>162702111R00</t>
  </si>
  <si>
    <t xml:space="preserve">Vodorovné přemístění drnu vzdálenost přes 5000 do 6000 m,  </t>
  </si>
  <si>
    <t>Odkaz na mn. položky pořadí 1 : 81,15000</t>
  </si>
  <si>
    <t>Odkaz na mn. položky pořadí 1 : 81,15000*4</t>
  </si>
  <si>
    <t>Odkaz na mn. položky pořadí 1 : 81,15000*0,1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</si>
  <si>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</si>
  <si>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</si>
  <si>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</si>
  <si>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 xml:space="preserve">na plochách s rozprostřenou ornicí (předpoklad) : </t>
  </si>
  <si>
    <t>50,00000</t>
  </si>
  <si>
    <t>181114711R00</t>
  </si>
  <si>
    <t>Odstranění kamene odstranění sebráním, hmotnost do 15 kg</t>
  </si>
  <si>
    <t>z pozemku s odklizením na hromady na vzdálenost do 10 m nebo s naložením na dopravní prostředek,</t>
  </si>
  <si>
    <t xml:space="preserve">vysbírání kameniva, zbytků... z ploch pro výsadbu (předpoklad) : </t>
  </si>
  <si>
    <t>Odkaz na mn. položky pořadí 12 : 93,15000*0,01</t>
  </si>
  <si>
    <t>Odkaz na mn. položky pořadí 7 : 50,00000*0,01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</si>
  <si>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</si>
  <si>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</si>
  <si>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</si>
  <si>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 xml:space="preserve">pro výsadbu : </t>
  </si>
  <si>
    <t>ornice (tam, kde byla v rámci stavby  odstraněna) : 12,00000</t>
  </si>
  <si>
    <t>svrchní substrát : 25,30000</t>
  </si>
  <si>
    <t>12,00000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</si>
  <si>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</si>
  <si>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</si>
  <si>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</si>
  <si>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Odkaz na mn. položky pořadí 9 : 50,55000</t>
  </si>
  <si>
    <t>182001112R00</t>
  </si>
  <si>
    <t>Plošná úprava terénu při nerovnostech terénu přes 50 do 100 mm, na svahu přes 1:5 do 1:2</t>
  </si>
  <si>
    <t>Odkaz na mn. položky pořadí 13 : 54,60000</t>
  </si>
  <si>
    <t>182001151R00</t>
  </si>
  <si>
    <t xml:space="preserve">Plošná úprava terénu prokypření rotavátorem,  </t>
  </si>
  <si>
    <t xml:space="preserve">promísení substrátu s ornicí : </t>
  </si>
  <si>
    <t>25,30000</t>
  </si>
  <si>
    <t>182301122R00</t>
  </si>
  <si>
    <t>Rozprostření a urovnání ornice ve svahu v souvislé ploše do 500 m2, tloušťka vrstvy přes 100 do 150 mm</t>
  </si>
  <si>
    <t>pro výsadbu : 54,60000</t>
  </si>
  <si>
    <t>182951112RT1</t>
  </si>
  <si>
    <t>Ostatní a doplňkové práce položení netkané zahradnické textilie včetně upevnění, bez dodávky textilie</t>
  </si>
  <si>
    <t>keře_svah_plocha : 54,60000</t>
  </si>
  <si>
    <t>183101112R00</t>
  </si>
  <si>
    <t>Hloubení jamek bez výměny půdy v rovině objem přes 0,01 do 0,02 m3</t>
  </si>
  <si>
    <t>pro vysazování rostlin v hornině 1 až 4 bez výměny půdy, s případným naložením přebytečných výkopků na dopravní prostředek, s odvozem na vzdálenost do 20 km a se složením,</t>
  </si>
  <si>
    <t>Odkaz na mn. položky pořadí 22 : 53,00000</t>
  </si>
  <si>
    <t>183101324R00</t>
  </si>
  <si>
    <t>Hloubení jamek s výměnou půdy na 100 % v rovině objem přes 3 do 4 m3</t>
  </si>
  <si>
    <t>pro vysazování rostlin v hornině 1 až 4 s výměnou půdy na 100%, s případným naložením přebytečných výkopků na dopravní prostředek, s odvozem na vzdálenost do 20 km a se složením,</t>
  </si>
  <si>
    <t>Odkaz na mn. položky pořadí 23 : 9,00000</t>
  </si>
  <si>
    <t>183102132R00</t>
  </si>
  <si>
    <t>Hloubení jamek bez výměny půdy na svahu do 1:2 objem přes 0,01 do 0,02 m3</t>
  </si>
  <si>
    <t>Odkaz na mn. položky pořadí 24 : 200,00000</t>
  </si>
  <si>
    <t>183403152R00</t>
  </si>
  <si>
    <t>Obdělávání půdy vláčením, v rovině nebo na svahu 1:5</t>
  </si>
  <si>
    <t xml:space="preserve">odstr. zbytků po chem. odplev. : </t>
  </si>
  <si>
    <t>Odkaz na mn. položky pořadí 28 : 88,55000</t>
  </si>
  <si>
    <t>183403153R00</t>
  </si>
  <si>
    <t>Obdělávání půdy hrabáním, v rovině nebo na svahu 1:5</t>
  </si>
  <si>
    <t>trávník 2x (příprava plochy + zapravení osiva) : 50,00000*2</t>
  </si>
  <si>
    <t>183403161R00</t>
  </si>
  <si>
    <t>Obdělávání půdy válením, v rovině nebo na svahu 1:5</t>
  </si>
  <si>
    <t>trávník : 50,00000</t>
  </si>
  <si>
    <t>183403252R00</t>
  </si>
  <si>
    <t>Obdělávání půdy vláčením, na svahu přes 1:5 do 1:2</t>
  </si>
  <si>
    <t>Odkaz na mn. položky pořadí 29 : 54,60000</t>
  </si>
  <si>
    <t>184102111R00</t>
  </si>
  <si>
    <t xml:space="preserve">Výsadba dřevin s balem průměr přes 100 do 200 mm, v rovině nebo na svahu do 1:5,  </t>
  </si>
  <si>
    <t>do předem vyhloubené jamky se zalitím,</t>
  </si>
  <si>
    <t>keře_ks : 253,00000</t>
  </si>
  <si>
    <t xml:space="preserve">odpočet keřů ve svahu : </t>
  </si>
  <si>
    <t>Odkaz na mn. položky pořadí 24 : 200,00000*-1</t>
  </si>
  <si>
    <t>184102115R00</t>
  </si>
  <si>
    <t xml:space="preserve">Výsadba dřevin s balem průměr přes 500 do 600 mm, v rovině nebo na svahu do 1:5,  </t>
  </si>
  <si>
    <t>stromy_ks : 9,00000</t>
  </si>
  <si>
    <t>184102121R00</t>
  </si>
  <si>
    <t xml:space="preserve">Výsadba dřevin s balem průměr přes 100 do 200 mm, na svahu přes 1:5 do 1:2,  </t>
  </si>
  <si>
    <t>keře ve svahu : 200</t>
  </si>
  <si>
    <t>184801121R00</t>
  </si>
  <si>
    <t>Ošetření dřevin solitérní dřeviny,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</si>
  <si>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</si>
  <si>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dokonč. péče : 9,00000</t>
  </si>
  <si>
    <t>184801131R00</t>
  </si>
  <si>
    <t>Ošetření dřevin dřeviny ve skupině, v rovině nebo na svahu 1:5</t>
  </si>
  <si>
    <t>dokonč. péče : 25,30000</t>
  </si>
  <si>
    <t>184801132R00</t>
  </si>
  <si>
    <t>Ošetření dřevin dřeviny ve skupině, na svahu přes 1:5 do 1:2</t>
  </si>
  <si>
    <t>dokonč. péče : 54,60000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</si>
  <si>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</si>
  <si>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</si>
  <si>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</si>
  <si>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184802211R00</t>
  </si>
  <si>
    <t>Chemické odplevelení půdy před založením kultury postřikem naširoko, na svahu přes 1:5 do 1:2</t>
  </si>
  <si>
    <t>Včetně dovozu vody do 10 km.</t>
  </si>
  <si>
    <t>184806111R00</t>
  </si>
  <si>
    <t>Řez stromů, keřů nebo růží řez průklestem, netrnité stromy, průměr do 2 m</t>
  </si>
  <si>
    <t>s přemístěním odstraněných větví na vzdálenost do 20 m, uložením na hromady, naložením na dopravní prostředek, odvozem do 20 km a se složením,</t>
  </si>
  <si>
    <t>zpět. řez : 9,00000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</si>
  <si>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</si>
  <si>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</si>
  <si>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</si>
  <si>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184921094R00</t>
  </si>
  <si>
    <t>Mulčování tloušťka přes 50 do 100 mm, na svahu přes 1:5 do 1:2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</si>
  <si>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</si>
  <si>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</si>
  <si>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</si>
  <si>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 xml:space="preserve">množství dle PD : </t>
  </si>
  <si>
    <t>stromy- 4 tablety/ks : 0,01*4*9,00000/1000</t>
  </si>
  <si>
    <t>keře- 1 tbl/ks : 0,01*1*253,00000/1000</t>
  </si>
  <si>
    <t>popínavky- 1 tbl/ks : 0,01*1*5,00000/1000</t>
  </si>
  <si>
    <t>Odkaz na mn. položky pořadí 34 : 0,00200*-1</t>
  </si>
  <si>
    <t>185802124R00</t>
  </si>
  <si>
    <t>Hnojení umělým hnojivem s rozdělením k jednotlivým rostlinám, na svahu přes 1:5 do 1:2</t>
  </si>
  <si>
    <t>keře ve svahu- 1 tbl/ks : 0,01*1*200/1000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</si>
  <si>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</si>
  <si>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</si>
  <si>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</si>
  <si>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trávník- dokonč. péče : 50,00000</t>
  </si>
  <si>
    <t>185804311R00</t>
  </si>
  <si>
    <t xml:space="preserve">Zalití rostlin vodou plocha do 20 m2,  </t>
  </si>
  <si>
    <t>stromy při výsadbě (50+100l/ks)- předpoklad, závisí na průběhu počasí : 0,15*9,00000</t>
  </si>
  <si>
    <t>-zálivka zahrnutá v pol. "výsadba" : -0,09*9,00000</t>
  </si>
  <si>
    <t>185851111R00</t>
  </si>
  <si>
    <t>Dovoz vody pro zálivku rostlin dovoz vody pro zálivku rostlin na vzdálenost do 6000 m</t>
  </si>
  <si>
    <t>Odkaz na mn. položky pořadí 36 : 0,54000</t>
  </si>
  <si>
    <t>199000002R00</t>
  </si>
  <si>
    <t>Poplatky za skládku horniny 1- 4, skupina 17 05 04 z Katalogu odpadů</t>
  </si>
  <si>
    <t>Cena dle Pískovny Černovice. www.piskovna-cernovice.cz</t>
  </si>
  <si>
    <t>původní zemina z jam pro výsadbu stromů : 1,0^2*pi*1,0*9,00000</t>
  </si>
  <si>
    <t>199000003R00</t>
  </si>
  <si>
    <t>Poplatky za skládku horniny 5 - 7, skupina 17 05 04 z Katalogu odpadů</t>
  </si>
  <si>
    <t>183-99-K01</t>
  </si>
  <si>
    <t>Ligustrum vulgare 'Atrovirens'	, ptačí zob obecný 'Atrovirens', C2-C5</t>
  </si>
  <si>
    <t>Začátek provozního součtu</t>
  </si>
  <si>
    <t xml:space="preserve">  vč. ztratného : 43*1,03</t>
  </si>
  <si>
    <t>Konec provozního součtu</t>
  </si>
  <si>
    <t>zaokrouhlení na celé ks : 44</t>
  </si>
  <si>
    <t>183-99-K02</t>
  </si>
  <si>
    <t>Symphoricarpos chenaultii 'Hancock', pámelník Chenaultův 'Hancock', C1</t>
  </si>
  <si>
    <t xml:space="preserve">  vč. ztratného : 200*1,03</t>
  </si>
  <si>
    <t>zaokrouhlení na celé ks : 206</t>
  </si>
  <si>
    <t>183-99-K03</t>
  </si>
  <si>
    <t>Spiraea cinerea, tavolník popelavý, C2-C5</t>
  </si>
  <si>
    <t xml:space="preserve">  vč. ztratného : 10*1,03</t>
  </si>
  <si>
    <t>zaokrouhlení na celé ks : 10</t>
  </si>
  <si>
    <t>183-99-P01</t>
  </si>
  <si>
    <t xml:space="preserve">  vč. ztratného : 5*1,03</t>
  </si>
  <si>
    <t>zaokrouhlení na celé ks : 5</t>
  </si>
  <si>
    <t>183-99-S01</t>
  </si>
  <si>
    <t>Platanus acerifolia 'Alphens Globe', platan javorolistý ´Alphens Globe´, vk, ok 14 - 16, ZB</t>
  </si>
  <si>
    <t xml:space="preserve">  vč. ztratného : 9*1,03</t>
  </si>
  <si>
    <t>zaokrouhlení na celé ks : 9</t>
  </si>
  <si>
    <t>18420211V01</t>
  </si>
  <si>
    <t>Dodávka + montáž podzemního kotvení stromů</t>
  </si>
  <si>
    <t>18450111V01</t>
  </si>
  <si>
    <t>Ochranný nátěr kmene proti korní spále předpokl. dávka 700g/m2, upravit dle konkrét. použitého, přípravku</t>
  </si>
  <si>
    <t>18491111V02</t>
  </si>
  <si>
    <t>Navedení popínavých rostlin k opoře, vč. dodávky materiálu (bambus. tyč)</t>
  </si>
  <si>
    <t>popínavky_ks : 5,00000</t>
  </si>
  <si>
    <t>00572400R</t>
  </si>
  <si>
    <t>směs travní parková, pro běžnou zátěž</t>
  </si>
  <si>
    <t>trávník : 50,00000*0,03*1,03</t>
  </si>
  <si>
    <t>10371500R</t>
  </si>
  <si>
    <t>Substrát zahradnický, volně ložený</t>
  </si>
  <si>
    <t>pro výsadbu : 25,30000*0,15*1,03</t>
  </si>
  <si>
    <t>54,60000*0,15*1,03</t>
  </si>
  <si>
    <t>1,25000*0,15*1,03</t>
  </si>
  <si>
    <t>12,00000*0,15*1,03</t>
  </si>
  <si>
    <t>1037150V01</t>
  </si>
  <si>
    <t>Kompost zahradní</t>
  </si>
  <si>
    <t>strukt. substrát- 20% : 1,0^2*pi*1,0*0,2*9,00000*1,03</t>
  </si>
  <si>
    <t>1037150V02</t>
  </si>
  <si>
    <t>Biouhel</t>
  </si>
  <si>
    <t>strukt. substrát- 10% : 1,0^2*pi*1,0*0,1*9,00000*1,03</t>
  </si>
  <si>
    <t>10391100R</t>
  </si>
  <si>
    <t>kůra mulčovací; balení volně loženo</t>
  </si>
  <si>
    <t>mulčování výsadeb : 25,30000*0,1*1,03</t>
  </si>
  <si>
    <t>54,60000*0,1*1,03</t>
  </si>
  <si>
    <t>1,25000*0,1*1,03</t>
  </si>
  <si>
    <t>12,00000*0,1*1,03</t>
  </si>
  <si>
    <t>2519115V01</t>
  </si>
  <si>
    <t>Hnojivo tabletované, pomalu rozpustné, bezchloridové, zásobní, vhodné pro lesní, ovocné a okrasné rostliny</t>
  </si>
  <si>
    <t>Kg</t>
  </si>
  <si>
    <t>stromy- 4 tablety/ks : 0,01*4*9,00000*1,03</t>
  </si>
  <si>
    <t>keře- 1 tbl/ks : 0,01*1*253,00000*1,03</t>
  </si>
  <si>
    <t>popínavky- 1 tbl/ks : 0,01*1*5,00000*1,03</t>
  </si>
  <si>
    <t>2523400V01</t>
  </si>
  <si>
    <t>Herbicid totální, hubení vytrvalých plevelů</t>
  </si>
  <si>
    <t>l</t>
  </si>
  <si>
    <t>Kalkul</t>
  </si>
  <si>
    <t xml:space="preserve">při realizaci přizpůsobit množství dle konkrét. použ. přípravku : </t>
  </si>
  <si>
    <t>25,30000*0,0015*1,03</t>
  </si>
  <si>
    <t>54,60000*0,0015*1,03</t>
  </si>
  <si>
    <t>1,25000*0,0015*1,03</t>
  </si>
  <si>
    <t>12,00000*0,0015*1,03</t>
  </si>
  <si>
    <t>50,00000*0,0015*1,03</t>
  </si>
  <si>
    <t>583427602R</t>
  </si>
  <si>
    <t>Kamenivo stanovené přírodní; drcené; 32/63; amfibolit</t>
  </si>
  <si>
    <t>strukt. substrát- 70% : 1,0^2*pi*1,0*0,7*9,00000*1,8*1,03</t>
  </si>
  <si>
    <t>67313125R</t>
  </si>
  <si>
    <t>Tkanina přírodní kokosová; plošná hmotnost = 400 g/m2</t>
  </si>
  <si>
    <t>vč. přesahů a prořezu : 54,60000*1,3*1,03</t>
  </si>
  <si>
    <t>998231311R00</t>
  </si>
  <si>
    <t>Přesun hmot pro krajinářské a sadovnické úpravy přesun hmot pro sadovnické a krajinářské úpravy do 5000 m vodorovně, bez svislého přesunu</t>
  </si>
  <si>
    <t>POL7_1</t>
  </si>
  <si>
    <t>ING</t>
  </si>
  <si>
    <t>litinové potrubí  - C40 - DN150</t>
  </si>
  <si>
    <t>litinová odbočka - přírubová - 150/150</t>
  </si>
  <si>
    <t>litinový U-kus DN150</t>
  </si>
  <si>
    <t>litinový E-kus DN150</t>
  </si>
  <si>
    <t>šoupě DN150 - DN150 - příruba</t>
  </si>
  <si>
    <t>tlaková zkouška</t>
  </si>
  <si>
    <t>zkouška pevnosti a vodotěsnosti</t>
  </si>
  <si>
    <t>proplach a dezinfekce</t>
  </si>
  <si>
    <t>Akebia quinata + Clematis montana 'Rubens', akébie pětičetná + plamének horský 'Rubens', C2-C5</t>
  </si>
  <si>
    <t>Umělý trávník pro sportovní povrchy vodorovné značení (lajnování) hřišť šířky,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</si>
</sst>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password="B9F1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6" t="s">
        <v>22</v>
      </c>
      <c r="C2" s="77"/>
      <c r="D2" s="78" t="s">
        <v>43</v>
      </c>
      <c r="E2" s="206" t="s">
        <v>44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9"/>
      <c r="C3" s="77"/>
      <c r="D3" s="80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45</v>
      </c>
      <c r="E5" s="224"/>
      <c r="F5" s="224"/>
      <c r="G5" s="224"/>
      <c r="H5" s="18" t="s">
        <v>40</v>
      </c>
      <c r="I5" s="86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85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4" t="s">
        <v>50</v>
      </c>
      <c r="H8" s="18" t="s">
        <v>40</v>
      </c>
      <c r="I8" s="86" t="s">
        <v>51</v>
      </c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3"/>
      <c r="E11" s="213"/>
      <c r="F11" s="213"/>
      <c r="G11" s="213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SUMIF(F86:F121,A16,I86:I121)+SUMIF(F86:F121,"PSU",I86:I121)</f>
        <v>0</v>
      </c>
      <c r="J16" s="205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SUMIF(F86:F121,A17,I86:I121)</f>
        <v>0</v>
      </c>
      <c r="J17" s="205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SUMIF(F86:F121,A18,I86:I121)</f>
        <v>0</v>
      </c>
      <c r="J18" s="205"/>
    </row>
    <row r="19" spans="1:10" ht="23.25" customHeight="1" x14ac:dyDescent="0.2">
      <c r="A19" s="141" t="s">
        <v>165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SUMIF(F86:F121,A19,I86:I121)</f>
        <v>0</v>
      </c>
      <c r="J19" s="205"/>
    </row>
    <row r="20" spans="1:10" ht="23.25" customHeight="1" x14ac:dyDescent="0.2">
      <c r="A20" s="141" t="s">
        <v>166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SUMIF(F86:F121,A20,I86:I121)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36">
        <f>ZakladDPHSniVypocet+ZakladDPHZaklVypocet</f>
        <v>0</v>
      </c>
      <c r="H28" s="236"/>
      <c r="I28" s="236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5">
        <f>A27</f>
        <v>0</v>
      </c>
      <c r="H29" s="235"/>
      <c r="I29" s="235"/>
      <c r="J29" s="121" t="s">
        <v>85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241"/>
      <c r="D39" s="241"/>
      <c r="E39" s="241"/>
      <c r="F39" s="101">
        <f>'VN VN.1 Naklady'!AE34+'D.1.1 D1.1. Pol'!AE367+'D.1.2 D.1.2.1 Pol'!AE433+'D.1.2 D.1.2.2 Pol'!AE32+'D.1.4.1 D.1.4.1.1 Pol'!AE28+'D.1.4.1 D.1.4.1.2 Pol'!AE22+'D.1.4.1 D.1.4.1.3 Pol'!AE23+'D.1.4.1 D.1.4.1.4 Pol'!AE28+'D.1.4.3 D.1.4.3 Pol'!AE39+'D.1.5 D.1.5.1 Pol'!AE220+'IO.1.4.2 IO.1.4.2 Pol'!AE28</f>
        <v>0</v>
      </c>
      <c r="G39" s="102">
        <f>'VN VN.1 Naklady'!AF34+'D.1.1 D1.1. Pol'!AF367+'D.1.2 D.1.2.1 Pol'!AF433+'D.1.2 D.1.2.2 Pol'!AF32+'D.1.4.1 D.1.4.1.1 Pol'!AF28+'D.1.4.1 D.1.4.1.2 Pol'!AF22+'D.1.4.1 D.1.4.1.3 Pol'!AF23+'D.1.4.1 D.1.4.1.4 Pol'!AF28+'D.1.4.3 D.1.4.3 Pol'!AF39+'D.1.5 D.1.5.1 Pol'!AF220+'IO.1.4.2 IO.1.4.2 Pol'!AF28</f>
        <v>0</v>
      </c>
      <c r="H39" s="103">
        <f t="shared" ref="H39:H59" si="1"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/>
      <c r="C40" s="242" t="s">
        <v>53</v>
      </c>
      <c r="D40" s="242"/>
      <c r="E40" s="242"/>
      <c r="F40" s="106">
        <f>'VN VN.1 Naklady'!AE34</f>
        <v>0</v>
      </c>
      <c r="G40" s="107">
        <f>'VN VN.1 Naklady'!AF34</f>
        <v>0</v>
      </c>
      <c r="H40" s="107">
        <f t="shared" si="1"/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54</v>
      </c>
      <c r="C41" s="241" t="s">
        <v>53</v>
      </c>
      <c r="D41" s="241"/>
      <c r="E41" s="241"/>
      <c r="F41" s="110">
        <f>'VN VN.1 Naklady'!AE34</f>
        <v>0</v>
      </c>
      <c r="G41" s="103">
        <f>'VN VN.1 Naklady'!AF34</f>
        <v>0</v>
      </c>
      <c r="H41" s="103">
        <f t="shared" si="1"/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/>
      <c r="C42" s="242" t="s">
        <v>55</v>
      </c>
      <c r="D42" s="242"/>
      <c r="E42" s="242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56</v>
      </c>
      <c r="C43" s="242" t="s">
        <v>57</v>
      </c>
      <c r="D43" s="242"/>
      <c r="E43" s="242"/>
      <c r="F43" s="106">
        <f>'D.1.1 D1.1. Pol'!AE367</f>
        <v>0</v>
      </c>
      <c r="G43" s="107">
        <f>'D.1.1 D1.1. Pol'!AF367</f>
        <v>0</v>
      </c>
      <c r="H43" s="107">
        <f t="shared" si="1"/>
        <v>0</v>
      </c>
      <c r="I43" s="107">
        <f t="shared" ref="I43:I56" si="2">F43+G43+H43</f>
        <v>0</v>
      </c>
      <c r="J43" s="108" t="str">
        <f t="shared" ref="J43:J56" si="3">IF(CenaCelkemVypocet=0,"",I43/CenaCelkemVypocet*100)</f>
        <v/>
      </c>
    </row>
    <row r="44" spans="1:10" ht="25.5" customHeight="1" x14ac:dyDescent="0.2">
      <c r="A44" s="90">
        <v>3</v>
      </c>
      <c r="B44" s="109" t="s">
        <v>58</v>
      </c>
      <c r="C44" s="241" t="s">
        <v>59</v>
      </c>
      <c r="D44" s="241"/>
      <c r="E44" s="241"/>
      <c r="F44" s="110">
        <f>'D.1.1 D1.1. Pol'!AE367</f>
        <v>0</v>
      </c>
      <c r="G44" s="103">
        <f>'D.1.1 D1.1. Pol'!AF367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2</v>
      </c>
      <c r="B45" s="105" t="s">
        <v>60</v>
      </c>
      <c r="C45" s="242" t="s">
        <v>61</v>
      </c>
      <c r="D45" s="242"/>
      <c r="E45" s="242"/>
      <c r="F45" s="106">
        <f>'D.1.2 D.1.2.1 Pol'!AE433+'D.1.2 D.1.2.2 Pol'!AE32</f>
        <v>0</v>
      </c>
      <c r="G45" s="107">
        <f>'D.1.2 D.1.2.1 Pol'!AF433+'D.1.2 D.1.2.2 Pol'!AF32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0">
        <v>3</v>
      </c>
      <c r="B46" s="109" t="s">
        <v>62</v>
      </c>
      <c r="C46" s="241" t="s">
        <v>59</v>
      </c>
      <c r="D46" s="241"/>
      <c r="E46" s="241"/>
      <c r="F46" s="110">
        <f>'D.1.2 D.1.2.1 Pol'!AE433</f>
        <v>0</v>
      </c>
      <c r="G46" s="103">
        <f>'D.1.2 D.1.2.1 Pol'!AF433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63</v>
      </c>
      <c r="C47" s="241" t="s">
        <v>64</v>
      </c>
      <c r="D47" s="241"/>
      <c r="E47" s="241"/>
      <c r="F47" s="110">
        <f>'D.1.2 D.1.2.2 Pol'!AE32</f>
        <v>0</v>
      </c>
      <c r="G47" s="103">
        <f>'D.1.2 D.1.2.2 Pol'!AF32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2</v>
      </c>
      <c r="B48" s="105" t="s">
        <v>65</v>
      </c>
      <c r="C48" s="242" t="s">
        <v>66</v>
      </c>
      <c r="D48" s="242"/>
      <c r="E48" s="242"/>
      <c r="F48" s="106">
        <f>'D.1.4.1 D.1.4.1.1 Pol'!AE28+'D.1.4.1 D.1.4.1.2 Pol'!AE22+'D.1.4.1 D.1.4.1.3 Pol'!AE23+'D.1.4.1 D.1.4.1.4 Pol'!AE28</f>
        <v>0</v>
      </c>
      <c r="G48" s="107">
        <f>'D.1.4.1 D.1.4.1.1 Pol'!AF28+'D.1.4.1 D.1.4.1.2 Pol'!AF22+'D.1.4.1 D.1.4.1.3 Pol'!AF23+'D.1.4.1 D.1.4.1.4 Pol'!AF28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 x14ac:dyDescent="0.2">
      <c r="A49" s="90">
        <v>3</v>
      </c>
      <c r="B49" s="109" t="s">
        <v>67</v>
      </c>
      <c r="C49" s="241" t="s">
        <v>68</v>
      </c>
      <c r="D49" s="241"/>
      <c r="E49" s="241"/>
      <c r="F49" s="110">
        <f>'D.1.4.1 D.1.4.1.1 Pol'!AE28</f>
        <v>0</v>
      </c>
      <c r="G49" s="103">
        <f>'D.1.4.1 D.1.4.1.1 Pol'!AF28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>
        <v>3</v>
      </c>
      <c r="B50" s="109" t="s">
        <v>69</v>
      </c>
      <c r="C50" s="241" t="s">
        <v>70</v>
      </c>
      <c r="D50" s="241"/>
      <c r="E50" s="241"/>
      <c r="F50" s="110">
        <f>'D.1.4.1 D.1.4.1.2 Pol'!AE22</f>
        <v>0</v>
      </c>
      <c r="G50" s="103">
        <f>'D.1.4.1 D.1.4.1.2 Pol'!AF22</f>
        <v>0</v>
      </c>
      <c r="H50" s="103">
        <f t="shared" si="1"/>
        <v>0</v>
      </c>
      <c r="I50" s="103">
        <f t="shared" si="2"/>
        <v>0</v>
      </c>
      <c r="J50" s="104" t="str">
        <f t="shared" si="3"/>
        <v/>
      </c>
    </row>
    <row r="51" spans="1:10" ht="25.5" customHeight="1" x14ac:dyDescent="0.2">
      <c r="A51" s="90">
        <v>3</v>
      </c>
      <c r="B51" s="109" t="s">
        <v>71</v>
      </c>
      <c r="C51" s="241" t="s">
        <v>72</v>
      </c>
      <c r="D51" s="241"/>
      <c r="E51" s="241"/>
      <c r="F51" s="110">
        <f>'D.1.4.1 D.1.4.1.3 Pol'!AE23</f>
        <v>0</v>
      </c>
      <c r="G51" s="103">
        <f>'D.1.4.1 D.1.4.1.3 Pol'!AF23</f>
        <v>0</v>
      </c>
      <c r="H51" s="103">
        <f t="shared" si="1"/>
        <v>0</v>
      </c>
      <c r="I51" s="103">
        <f t="shared" si="2"/>
        <v>0</v>
      </c>
      <c r="J51" s="104" t="str">
        <f t="shared" si="3"/>
        <v/>
      </c>
    </row>
    <row r="52" spans="1:10" ht="25.5" customHeight="1" x14ac:dyDescent="0.2">
      <c r="A52" s="90">
        <v>3</v>
      </c>
      <c r="B52" s="109" t="s">
        <v>73</v>
      </c>
      <c r="C52" s="241" t="s">
        <v>74</v>
      </c>
      <c r="D52" s="241"/>
      <c r="E52" s="241"/>
      <c r="F52" s="110">
        <f>'D.1.4.1 D.1.4.1.4 Pol'!AE28</f>
        <v>0</v>
      </c>
      <c r="G52" s="103">
        <f>'D.1.4.1 D.1.4.1.4 Pol'!AF28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90">
        <v>2</v>
      </c>
      <c r="B53" s="105" t="s">
        <v>75</v>
      </c>
      <c r="C53" s="242" t="s">
        <v>76</v>
      </c>
      <c r="D53" s="242"/>
      <c r="E53" s="242"/>
      <c r="F53" s="106">
        <f>'D.1.4.3 D.1.4.3 Pol'!AE39</f>
        <v>0</v>
      </c>
      <c r="G53" s="107">
        <f>'D.1.4.3 D.1.4.3 Pol'!AF39</f>
        <v>0</v>
      </c>
      <c r="H53" s="107">
        <f t="shared" si="1"/>
        <v>0</v>
      </c>
      <c r="I53" s="107">
        <f t="shared" si="2"/>
        <v>0</v>
      </c>
      <c r="J53" s="108" t="str">
        <f t="shared" si="3"/>
        <v/>
      </c>
    </row>
    <row r="54" spans="1:10" ht="25.5" customHeight="1" x14ac:dyDescent="0.2">
      <c r="A54" s="90">
        <v>3</v>
      </c>
      <c r="B54" s="109" t="s">
        <v>75</v>
      </c>
      <c r="C54" s="241" t="s">
        <v>76</v>
      </c>
      <c r="D54" s="241"/>
      <c r="E54" s="241"/>
      <c r="F54" s="110">
        <f>'D.1.4.3 D.1.4.3 Pol'!AE39</f>
        <v>0</v>
      </c>
      <c r="G54" s="103">
        <f>'D.1.4.3 D.1.4.3 Pol'!AF39</f>
        <v>0</v>
      </c>
      <c r="H54" s="103">
        <f t="shared" si="1"/>
        <v>0</v>
      </c>
      <c r="I54" s="103">
        <f t="shared" si="2"/>
        <v>0</v>
      </c>
      <c r="J54" s="104" t="str">
        <f t="shared" si="3"/>
        <v/>
      </c>
    </row>
    <row r="55" spans="1:10" ht="25.5" customHeight="1" x14ac:dyDescent="0.2">
      <c r="A55" s="90">
        <v>2</v>
      </c>
      <c r="B55" s="105" t="s">
        <v>77</v>
      </c>
      <c r="C55" s="242" t="s">
        <v>78</v>
      </c>
      <c r="D55" s="242"/>
      <c r="E55" s="242"/>
      <c r="F55" s="106">
        <f>'D.1.5 D.1.5.1 Pol'!AE220</f>
        <v>0</v>
      </c>
      <c r="G55" s="107">
        <f>'D.1.5 D.1.5.1 Pol'!AF220</f>
        <v>0</v>
      </c>
      <c r="H55" s="107">
        <f t="shared" si="1"/>
        <v>0</v>
      </c>
      <c r="I55" s="107">
        <f t="shared" si="2"/>
        <v>0</v>
      </c>
      <c r="J55" s="108" t="str">
        <f t="shared" si="3"/>
        <v/>
      </c>
    </row>
    <row r="56" spans="1:10" ht="25.5" customHeight="1" x14ac:dyDescent="0.2">
      <c r="A56" s="90">
        <v>3</v>
      </c>
      <c r="B56" s="109" t="s">
        <v>79</v>
      </c>
      <c r="C56" s="241" t="s">
        <v>80</v>
      </c>
      <c r="D56" s="241"/>
      <c r="E56" s="241"/>
      <c r="F56" s="110">
        <f>'D.1.5 D.1.5.1 Pol'!AE220</f>
        <v>0</v>
      </c>
      <c r="G56" s="103">
        <f>'D.1.5 D.1.5.1 Pol'!AF220</f>
        <v>0</v>
      </c>
      <c r="H56" s="103">
        <f t="shared" si="1"/>
        <v>0</v>
      </c>
      <c r="I56" s="103">
        <f t="shared" si="2"/>
        <v>0</v>
      </c>
      <c r="J56" s="104" t="str">
        <f t="shared" si="3"/>
        <v/>
      </c>
    </row>
    <row r="57" spans="1:10" ht="25.5" customHeight="1" x14ac:dyDescent="0.2">
      <c r="A57" s="90">
        <v>2</v>
      </c>
      <c r="B57" s="105"/>
      <c r="C57" s="242" t="s">
        <v>81</v>
      </c>
      <c r="D57" s="242"/>
      <c r="E57" s="242"/>
      <c r="F57" s="106"/>
      <c r="G57" s="107"/>
      <c r="H57" s="107">
        <f t="shared" si="1"/>
        <v>0</v>
      </c>
      <c r="I57" s="107"/>
      <c r="J57" s="108"/>
    </row>
    <row r="58" spans="1:10" ht="25.5" customHeight="1" x14ac:dyDescent="0.2">
      <c r="A58" s="90">
        <v>2</v>
      </c>
      <c r="B58" s="105" t="s">
        <v>82</v>
      </c>
      <c r="C58" s="242" t="s">
        <v>83</v>
      </c>
      <c r="D58" s="242"/>
      <c r="E58" s="242"/>
      <c r="F58" s="106">
        <f>'IO.1.4.2 IO.1.4.2 Pol'!AE28</f>
        <v>0</v>
      </c>
      <c r="G58" s="107">
        <f>'IO.1.4.2 IO.1.4.2 Pol'!AF28</f>
        <v>0</v>
      </c>
      <c r="H58" s="107">
        <f t="shared" si="1"/>
        <v>0</v>
      </c>
      <c r="I58" s="107">
        <f>F58+G58+H58</f>
        <v>0</v>
      </c>
      <c r="J58" s="108" t="str">
        <f>IF(CenaCelkemVypocet=0,"",I58/CenaCelkemVypocet*100)</f>
        <v/>
      </c>
    </row>
    <row r="59" spans="1:10" ht="25.5" customHeight="1" x14ac:dyDescent="0.2">
      <c r="A59" s="90">
        <v>3</v>
      </c>
      <c r="B59" s="109" t="s">
        <v>82</v>
      </c>
      <c r="C59" s="241" t="s">
        <v>83</v>
      </c>
      <c r="D59" s="241"/>
      <c r="E59" s="241"/>
      <c r="F59" s="110">
        <f>'IO.1.4.2 IO.1.4.2 Pol'!AE28</f>
        <v>0</v>
      </c>
      <c r="G59" s="103">
        <f>'IO.1.4.2 IO.1.4.2 Pol'!AF28</f>
        <v>0</v>
      </c>
      <c r="H59" s="103">
        <f t="shared" si="1"/>
        <v>0</v>
      </c>
      <c r="I59" s="103">
        <f>F59+G59+H59</f>
        <v>0</v>
      </c>
      <c r="J59" s="104" t="str">
        <f>IF(CenaCelkemVypocet=0,"",I59/CenaCelkemVypocet*100)</f>
        <v/>
      </c>
    </row>
    <row r="60" spans="1:10" ht="25.5" customHeight="1" x14ac:dyDescent="0.2">
      <c r="A60" s="90"/>
      <c r="B60" s="243" t="s">
        <v>84</v>
      </c>
      <c r="C60" s="244"/>
      <c r="D60" s="244"/>
      <c r="E60" s="245"/>
      <c r="F60" s="111">
        <f>SUMIF(A39:A59,"=1",F39:F59)</f>
        <v>0</v>
      </c>
      <c r="G60" s="112">
        <f>SUMIF(A39:A59,"=1",G39:G59)</f>
        <v>0</v>
      </c>
      <c r="H60" s="112">
        <f>SUMIF(A39:A59,"=1",H39:H59)</f>
        <v>0</v>
      </c>
      <c r="I60" s="112">
        <f>SUMIF(A39:A59,"=1",I39:I59)</f>
        <v>0</v>
      </c>
      <c r="J60" s="113">
        <f>SUMIF(A39:A59,"=1",J39:J59)</f>
        <v>0</v>
      </c>
    </row>
    <row r="62" spans="1:10" x14ac:dyDescent="0.2">
      <c r="A62" t="s">
        <v>86</v>
      </c>
      <c r="B62" t="s">
        <v>87</v>
      </c>
    </row>
    <row r="63" spans="1:10" x14ac:dyDescent="0.2">
      <c r="A63" t="s">
        <v>88</v>
      </c>
      <c r="B63" t="s">
        <v>89</v>
      </c>
    </row>
    <row r="64" spans="1:10" x14ac:dyDescent="0.2">
      <c r="A64" t="s">
        <v>90</v>
      </c>
      <c r="B64" t="s">
        <v>91</v>
      </c>
    </row>
    <row r="65" spans="1:2" x14ac:dyDescent="0.2">
      <c r="A65" t="s">
        <v>88</v>
      </c>
      <c r="B65" t="s">
        <v>92</v>
      </c>
    </row>
    <row r="66" spans="1:2" x14ac:dyDescent="0.2">
      <c r="A66" t="s">
        <v>90</v>
      </c>
      <c r="B66" t="s">
        <v>93</v>
      </c>
    </row>
    <row r="67" spans="1:2" x14ac:dyDescent="0.2">
      <c r="A67" t="s">
        <v>90</v>
      </c>
      <c r="B67" t="s">
        <v>94</v>
      </c>
    </row>
    <row r="68" spans="1:2" x14ac:dyDescent="0.2">
      <c r="A68" t="s">
        <v>88</v>
      </c>
      <c r="B68" t="s">
        <v>95</v>
      </c>
    </row>
    <row r="69" spans="1:2" x14ac:dyDescent="0.2">
      <c r="A69" t="s">
        <v>90</v>
      </c>
      <c r="B69" t="s">
        <v>96</v>
      </c>
    </row>
    <row r="70" spans="1:2" x14ac:dyDescent="0.2">
      <c r="A70" t="s">
        <v>90</v>
      </c>
      <c r="B70" t="s">
        <v>97</v>
      </c>
    </row>
    <row r="71" spans="1:2" x14ac:dyDescent="0.2">
      <c r="A71" t="s">
        <v>90</v>
      </c>
      <c r="B71" t="s">
        <v>98</v>
      </c>
    </row>
    <row r="72" spans="1:2" x14ac:dyDescent="0.2">
      <c r="A72" t="s">
        <v>90</v>
      </c>
      <c r="B72" t="s">
        <v>99</v>
      </c>
    </row>
    <row r="73" spans="1:2" x14ac:dyDescent="0.2">
      <c r="A73" t="s">
        <v>88</v>
      </c>
      <c r="B73" t="s">
        <v>100</v>
      </c>
    </row>
    <row r="74" spans="1:2" x14ac:dyDescent="0.2">
      <c r="A74" t="s">
        <v>90</v>
      </c>
      <c r="B74" t="s">
        <v>101</v>
      </c>
    </row>
    <row r="75" spans="1:2" x14ac:dyDescent="0.2">
      <c r="A75" t="s">
        <v>88</v>
      </c>
      <c r="B75" t="s">
        <v>102</v>
      </c>
    </row>
    <row r="76" spans="1:2" x14ac:dyDescent="0.2">
      <c r="A76" t="s">
        <v>90</v>
      </c>
      <c r="B76" t="s">
        <v>103</v>
      </c>
    </row>
    <row r="77" spans="1:2" x14ac:dyDescent="0.2">
      <c r="A77" t="s">
        <v>88</v>
      </c>
      <c r="B77" t="s">
        <v>104</v>
      </c>
    </row>
    <row r="78" spans="1:2" x14ac:dyDescent="0.2">
      <c r="A78" t="s">
        <v>90</v>
      </c>
      <c r="B78" t="s">
        <v>105</v>
      </c>
    </row>
    <row r="79" spans="1:2" x14ac:dyDescent="0.2">
      <c r="A79" t="s">
        <v>88</v>
      </c>
      <c r="B79" t="s">
        <v>106</v>
      </c>
    </row>
    <row r="80" spans="1:2" x14ac:dyDescent="0.2">
      <c r="A80" t="s">
        <v>90</v>
      </c>
      <c r="B80" t="s">
        <v>107</v>
      </c>
    </row>
    <row r="83" spans="1:10" ht="15.75" x14ac:dyDescent="0.25">
      <c r="B83" s="122" t="s">
        <v>108</v>
      </c>
    </row>
    <row r="85" spans="1:10" ht="25.5" customHeight="1" x14ac:dyDescent="0.2">
      <c r="A85" s="124"/>
      <c r="B85" s="127" t="s">
        <v>17</v>
      </c>
      <c r="C85" s="127" t="s">
        <v>5</v>
      </c>
      <c r="D85" s="128"/>
      <c r="E85" s="128"/>
      <c r="F85" s="129" t="s">
        <v>109</v>
      </c>
      <c r="G85" s="129"/>
      <c r="H85" s="129"/>
      <c r="I85" s="129" t="s">
        <v>29</v>
      </c>
      <c r="J85" s="129" t="s">
        <v>0</v>
      </c>
    </row>
    <row r="86" spans="1:10" ht="36.75" customHeight="1" x14ac:dyDescent="0.2">
      <c r="A86" s="125"/>
      <c r="B86" s="130" t="s">
        <v>110</v>
      </c>
      <c r="C86" s="246" t="s">
        <v>111</v>
      </c>
      <c r="D86" s="247"/>
      <c r="E86" s="247"/>
      <c r="F86" s="137" t="s">
        <v>24</v>
      </c>
      <c r="G86" s="138"/>
      <c r="H86" s="138"/>
      <c r="I86" s="138">
        <f>'IO.1.4.2 IO.1.4.2 Pol'!G8</f>
        <v>0</v>
      </c>
      <c r="J86" s="134" t="str">
        <f>IF(I122=0,"",I86/I122*100)</f>
        <v/>
      </c>
    </row>
    <row r="87" spans="1:10" ht="36.75" customHeight="1" x14ac:dyDescent="0.2">
      <c r="A87" s="125"/>
      <c r="B87" s="130" t="s">
        <v>112</v>
      </c>
      <c r="C87" s="246" t="s">
        <v>113</v>
      </c>
      <c r="D87" s="247"/>
      <c r="E87" s="247"/>
      <c r="F87" s="137" t="s">
        <v>24</v>
      </c>
      <c r="G87" s="138"/>
      <c r="H87" s="138"/>
      <c r="I87" s="138">
        <f>'IO.1.4.2 IO.1.4.2 Pol'!G19</f>
        <v>0</v>
      </c>
      <c r="J87" s="134" t="str">
        <f>IF(I122=0,"",I87/I122*100)</f>
        <v/>
      </c>
    </row>
    <row r="88" spans="1:10" ht="36.75" customHeight="1" x14ac:dyDescent="0.2">
      <c r="A88" s="125"/>
      <c r="B88" s="130" t="s">
        <v>114</v>
      </c>
      <c r="C88" s="246" t="s">
        <v>115</v>
      </c>
      <c r="D88" s="247"/>
      <c r="E88" s="247"/>
      <c r="F88" s="137" t="s">
        <v>24</v>
      </c>
      <c r="G88" s="138"/>
      <c r="H88" s="138"/>
      <c r="I88" s="138">
        <f>'IO.1.4.2 IO.1.4.2 Pol'!G23</f>
        <v>0</v>
      </c>
      <c r="J88" s="134" t="str">
        <f>IF(I122=0,"",I88/I122*100)</f>
        <v/>
      </c>
    </row>
    <row r="89" spans="1:10" ht="36.75" customHeight="1" x14ac:dyDescent="0.2">
      <c r="A89" s="125"/>
      <c r="B89" s="130" t="s">
        <v>116</v>
      </c>
      <c r="C89" s="246" t="s">
        <v>111</v>
      </c>
      <c r="D89" s="247"/>
      <c r="E89" s="247"/>
      <c r="F89" s="137" t="s">
        <v>24</v>
      </c>
      <c r="G89" s="138"/>
      <c r="H89" s="138"/>
      <c r="I89" s="138">
        <f>'D.1.4.1 D.1.4.1.1 Pol'!G8+'D.1.4.1 D.1.4.1.2 Pol'!G8+'D.1.4.1 D.1.4.1.3 Pol'!G8+'D.1.4.1 D.1.4.1.4 Pol'!G8</f>
        <v>0</v>
      </c>
      <c r="J89" s="134" t="str">
        <f>IF(I122=0,"",I89/I122*100)</f>
        <v/>
      </c>
    </row>
    <row r="90" spans="1:10" ht="36.75" customHeight="1" x14ac:dyDescent="0.2">
      <c r="A90" s="125"/>
      <c r="B90" s="130" t="s">
        <v>116</v>
      </c>
      <c r="C90" s="246" t="s">
        <v>117</v>
      </c>
      <c r="D90" s="247"/>
      <c r="E90" s="247"/>
      <c r="F90" s="137" t="s">
        <v>24</v>
      </c>
      <c r="G90" s="138"/>
      <c r="H90" s="138"/>
      <c r="I90" s="138">
        <f>'D.1.4.3 D.1.4.3 Pol'!G8</f>
        <v>0</v>
      </c>
      <c r="J90" s="134" t="str">
        <f>IF(I122=0,"",I90/I122*100)</f>
        <v/>
      </c>
    </row>
    <row r="91" spans="1:10" ht="36.75" customHeight="1" x14ac:dyDescent="0.2">
      <c r="A91" s="125"/>
      <c r="B91" s="130" t="s">
        <v>116</v>
      </c>
      <c r="C91" s="246" t="s">
        <v>118</v>
      </c>
      <c r="D91" s="247"/>
      <c r="E91" s="247"/>
      <c r="F91" s="137" t="s">
        <v>24</v>
      </c>
      <c r="G91" s="138"/>
      <c r="H91" s="138"/>
      <c r="I91" s="138">
        <f>'D.1.1 D1.1. Pol'!G8+'D.1.2 D.1.2.1 Pol'!G8+'D.1.5 D.1.5.1 Pol'!G8</f>
        <v>0</v>
      </c>
      <c r="J91" s="134" t="str">
        <f>IF(I122=0,"",I91/I122*100)</f>
        <v/>
      </c>
    </row>
    <row r="92" spans="1:10" ht="36.75" customHeight="1" x14ac:dyDescent="0.2">
      <c r="A92" s="125"/>
      <c r="B92" s="130" t="s">
        <v>119</v>
      </c>
      <c r="C92" s="246" t="s">
        <v>120</v>
      </c>
      <c r="D92" s="247"/>
      <c r="E92" s="247"/>
      <c r="F92" s="137" t="s">
        <v>24</v>
      </c>
      <c r="G92" s="138"/>
      <c r="H92" s="138"/>
      <c r="I92" s="138">
        <f>'D.1.4.3 D.1.4.3 Pol'!G11</f>
        <v>0</v>
      </c>
      <c r="J92" s="134" t="str">
        <f>IF(I122=0,"",I92/I122*100)</f>
        <v/>
      </c>
    </row>
    <row r="93" spans="1:10" ht="36.75" customHeight="1" x14ac:dyDescent="0.2">
      <c r="A93" s="125"/>
      <c r="B93" s="130" t="s">
        <v>119</v>
      </c>
      <c r="C93" s="246" t="s">
        <v>113</v>
      </c>
      <c r="D93" s="247"/>
      <c r="E93" s="247"/>
      <c r="F93" s="137" t="s">
        <v>24</v>
      </c>
      <c r="G93" s="138"/>
      <c r="H93" s="138"/>
      <c r="I93" s="138">
        <f>'D.1.4.1 D.1.4.1.1 Pol'!G21+'D.1.4.1 D.1.4.1.2 Pol'!G15+'D.1.4.1 D.1.4.1.3 Pol'!G16+'D.1.4.1 D.1.4.1.4 Pol'!G18</f>
        <v>0</v>
      </c>
      <c r="J93" s="134" t="str">
        <f>IF(I122=0,"",I93/I122*100)</f>
        <v/>
      </c>
    </row>
    <row r="94" spans="1:10" ht="36.75" customHeight="1" x14ac:dyDescent="0.2">
      <c r="A94" s="125"/>
      <c r="B94" s="130" t="s">
        <v>119</v>
      </c>
      <c r="C94" s="246" t="s">
        <v>121</v>
      </c>
      <c r="D94" s="247"/>
      <c r="E94" s="247"/>
      <c r="F94" s="137" t="s">
        <v>24</v>
      </c>
      <c r="G94" s="138"/>
      <c r="H94" s="138"/>
      <c r="I94" s="138">
        <f>'D.1.1 D1.1. Pol'!G62</f>
        <v>0</v>
      </c>
      <c r="J94" s="134" t="str">
        <f>IF(I122=0,"",I94/I122*100)</f>
        <v/>
      </c>
    </row>
    <row r="95" spans="1:10" ht="36.75" customHeight="1" x14ac:dyDescent="0.2">
      <c r="A95" s="125"/>
      <c r="B95" s="130" t="s">
        <v>119</v>
      </c>
      <c r="C95" s="246" t="s">
        <v>122</v>
      </c>
      <c r="D95" s="247"/>
      <c r="E95" s="247"/>
      <c r="F95" s="137" t="s">
        <v>24</v>
      </c>
      <c r="G95" s="138"/>
      <c r="H95" s="138"/>
      <c r="I95" s="138">
        <f>'D.1.2 D.1.2.1 Pol'!G121</f>
        <v>0</v>
      </c>
      <c r="J95" s="134" t="str">
        <f>IF(I122=0,"",I95/I122*100)</f>
        <v/>
      </c>
    </row>
    <row r="96" spans="1:10" ht="36.75" customHeight="1" x14ac:dyDescent="0.2">
      <c r="A96" s="125"/>
      <c r="B96" s="130" t="s">
        <v>123</v>
      </c>
      <c r="C96" s="246" t="s">
        <v>124</v>
      </c>
      <c r="D96" s="247"/>
      <c r="E96" s="247"/>
      <c r="F96" s="137" t="s">
        <v>24</v>
      </c>
      <c r="G96" s="138"/>
      <c r="H96" s="138"/>
      <c r="I96" s="138">
        <f>'D.1.1 D1.1. Pol'!G89+'D.1.2 D.1.2.1 Pol'!G148</f>
        <v>0</v>
      </c>
      <c r="J96" s="134" t="str">
        <f>IF(I122=0,"",I96/I122*100)</f>
        <v/>
      </c>
    </row>
    <row r="97" spans="1:10" ht="36.75" customHeight="1" x14ac:dyDescent="0.2">
      <c r="A97" s="125"/>
      <c r="B97" s="130" t="s">
        <v>123</v>
      </c>
      <c r="C97" s="246" t="s">
        <v>115</v>
      </c>
      <c r="D97" s="247"/>
      <c r="E97" s="247"/>
      <c r="F97" s="137" t="s">
        <v>24</v>
      </c>
      <c r="G97" s="138"/>
      <c r="H97" s="138"/>
      <c r="I97" s="138">
        <f>'D.1.4.1 D.1.4.1.1 Pol'!G25+'D.1.4.1 D.1.4.1.2 Pol'!G19+'D.1.4.1 D.1.4.1.3 Pol'!G20+'D.1.4.1 D.1.4.1.4 Pol'!G22</f>
        <v>0</v>
      </c>
      <c r="J97" s="134" t="str">
        <f>IF(I122=0,"",I97/I122*100)</f>
        <v/>
      </c>
    </row>
    <row r="98" spans="1:10" ht="36.75" customHeight="1" x14ac:dyDescent="0.2">
      <c r="A98" s="125"/>
      <c r="B98" s="130" t="s">
        <v>125</v>
      </c>
      <c r="C98" s="246" t="s">
        <v>31</v>
      </c>
      <c r="D98" s="247"/>
      <c r="E98" s="247"/>
      <c r="F98" s="137" t="s">
        <v>24</v>
      </c>
      <c r="G98" s="138"/>
      <c r="H98" s="138"/>
      <c r="I98" s="138">
        <f>'D.1.4.1 D.1.4.1.4 Pol'!G24</f>
        <v>0</v>
      </c>
      <c r="J98" s="134" t="str">
        <f>IF(I122=0,"",I98/I122*100)</f>
        <v/>
      </c>
    </row>
    <row r="99" spans="1:10" ht="36.75" customHeight="1" x14ac:dyDescent="0.2">
      <c r="A99" s="125"/>
      <c r="B99" s="130" t="s">
        <v>125</v>
      </c>
      <c r="C99" s="246" t="s">
        <v>126</v>
      </c>
      <c r="D99" s="247"/>
      <c r="E99" s="247"/>
      <c r="F99" s="137" t="s">
        <v>24</v>
      </c>
      <c r="G99" s="138"/>
      <c r="H99" s="138"/>
      <c r="I99" s="138">
        <f>'D.1.1 D1.1. Pol'!G117+'D.1.2 D.1.2.1 Pol'!G163</f>
        <v>0</v>
      </c>
      <c r="J99" s="134" t="str">
        <f>IF(I122=0,"",I99/I122*100)</f>
        <v/>
      </c>
    </row>
    <row r="100" spans="1:10" ht="36.75" customHeight="1" x14ac:dyDescent="0.2">
      <c r="A100" s="125"/>
      <c r="B100" s="130" t="s">
        <v>127</v>
      </c>
      <c r="C100" s="246" t="s">
        <v>128</v>
      </c>
      <c r="D100" s="247"/>
      <c r="E100" s="247"/>
      <c r="F100" s="137" t="s">
        <v>24</v>
      </c>
      <c r="G100" s="138"/>
      <c r="H100" s="138"/>
      <c r="I100" s="138">
        <f>'D.1.2 D.1.2.1 Pol'!G187</f>
        <v>0</v>
      </c>
      <c r="J100" s="134" t="str">
        <f>IF(I122=0,"",I100/I122*100)</f>
        <v/>
      </c>
    </row>
    <row r="101" spans="1:10" ht="36.75" customHeight="1" x14ac:dyDescent="0.2">
      <c r="A101" s="125"/>
      <c r="B101" s="130" t="s">
        <v>127</v>
      </c>
      <c r="C101" s="246" t="s">
        <v>129</v>
      </c>
      <c r="D101" s="247"/>
      <c r="E101" s="247"/>
      <c r="F101" s="137" t="s">
        <v>24</v>
      </c>
      <c r="G101" s="138"/>
      <c r="H101" s="138"/>
      <c r="I101" s="138">
        <f>'D.1.1 D1.1. Pol'!G128</f>
        <v>0</v>
      </c>
      <c r="J101" s="134" t="str">
        <f>IF(I122=0,"",I101/I122*100)</f>
        <v/>
      </c>
    </row>
    <row r="102" spans="1:10" ht="36.75" customHeight="1" x14ac:dyDescent="0.2">
      <c r="A102" s="125"/>
      <c r="B102" s="130" t="s">
        <v>130</v>
      </c>
      <c r="C102" s="246" t="s">
        <v>131</v>
      </c>
      <c r="D102" s="247"/>
      <c r="E102" s="247"/>
      <c r="F102" s="137" t="s">
        <v>24</v>
      </c>
      <c r="G102" s="138"/>
      <c r="H102" s="138"/>
      <c r="I102" s="138">
        <f>'D.1.2 D.1.2.1 Pol'!G236</f>
        <v>0</v>
      </c>
      <c r="J102" s="134" t="str">
        <f>IF(I122=0,"",I102/I122*100)</f>
        <v/>
      </c>
    </row>
    <row r="103" spans="1:10" ht="36.75" customHeight="1" x14ac:dyDescent="0.2">
      <c r="A103" s="125"/>
      <c r="B103" s="130" t="s">
        <v>132</v>
      </c>
      <c r="C103" s="246" t="s">
        <v>133</v>
      </c>
      <c r="D103" s="247"/>
      <c r="E103" s="247"/>
      <c r="F103" s="137" t="s">
        <v>24</v>
      </c>
      <c r="G103" s="138"/>
      <c r="H103" s="138"/>
      <c r="I103" s="138">
        <f>'D.1.4.3 D.1.4.3 Pol'!G33</f>
        <v>0</v>
      </c>
      <c r="J103" s="134" t="str">
        <f>IF(I122=0,"",I103/I122*100)</f>
        <v/>
      </c>
    </row>
    <row r="104" spans="1:10" ht="36.75" customHeight="1" x14ac:dyDescent="0.2">
      <c r="A104" s="125"/>
      <c r="B104" s="130" t="s">
        <v>134</v>
      </c>
      <c r="C104" s="246" t="s">
        <v>135</v>
      </c>
      <c r="D104" s="247"/>
      <c r="E104" s="247"/>
      <c r="F104" s="137" t="s">
        <v>24</v>
      </c>
      <c r="G104" s="138"/>
      <c r="H104" s="138"/>
      <c r="I104" s="138">
        <f>'D.1.1 D1.1. Pol'!G167</f>
        <v>0</v>
      </c>
      <c r="J104" s="134" t="str">
        <f>IF(I122=0,"",I104/I122*100)</f>
        <v/>
      </c>
    </row>
    <row r="105" spans="1:10" ht="36.75" customHeight="1" x14ac:dyDescent="0.2">
      <c r="A105" s="125"/>
      <c r="B105" s="130" t="s">
        <v>136</v>
      </c>
      <c r="C105" s="246" t="s">
        <v>137</v>
      </c>
      <c r="D105" s="247"/>
      <c r="E105" s="247"/>
      <c r="F105" s="137" t="s">
        <v>24</v>
      </c>
      <c r="G105" s="138"/>
      <c r="H105" s="138"/>
      <c r="I105" s="138">
        <f>'D.1.1 D1.1. Pol'!G203</f>
        <v>0</v>
      </c>
      <c r="J105" s="134" t="str">
        <f>IF(I122=0,"",I105/I122*100)</f>
        <v/>
      </c>
    </row>
    <row r="106" spans="1:10" ht="36.75" customHeight="1" x14ac:dyDescent="0.2">
      <c r="A106" s="125"/>
      <c r="B106" s="130" t="s">
        <v>138</v>
      </c>
      <c r="C106" s="246" t="s">
        <v>139</v>
      </c>
      <c r="D106" s="247"/>
      <c r="E106" s="247"/>
      <c r="F106" s="137" t="s">
        <v>24</v>
      </c>
      <c r="G106" s="138"/>
      <c r="H106" s="138"/>
      <c r="I106" s="138">
        <f>'D.1.2 D.1.2.1 Pol'!G243</f>
        <v>0</v>
      </c>
      <c r="J106" s="134" t="str">
        <f>IF(I122=0,"",I106/I122*100)</f>
        <v/>
      </c>
    </row>
    <row r="107" spans="1:10" ht="36.75" customHeight="1" x14ac:dyDescent="0.2">
      <c r="A107" s="125"/>
      <c r="B107" s="130" t="s">
        <v>140</v>
      </c>
      <c r="C107" s="246" t="s">
        <v>141</v>
      </c>
      <c r="D107" s="247"/>
      <c r="E107" s="247"/>
      <c r="F107" s="137" t="s">
        <v>24</v>
      </c>
      <c r="G107" s="138"/>
      <c r="H107" s="138"/>
      <c r="I107" s="138">
        <f>'D.1.2 D.1.2.1 Pol'!G253</f>
        <v>0</v>
      </c>
      <c r="J107" s="134" t="str">
        <f>IF(I122=0,"",I107/I122*100)</f>
        <v/>
      </c>
    </row>
    <row r="108" spans="1:10" ht="36.75" customHeight="1" x14ac:dyDescent="0.2">
      <c r="A108" s="125"/>
      <c r="B108" s="130" t="s">
        <v>142</v>
      </c>
      <c r="C108" s="246" t="s">
        <v>143</v>
      </c>
      <c r="D108" s="247"/>
      <c r="E108" s="247"/>
      <c r="F108" s="137" t="s">
        <v>24</v>
      </c>
      <c r="G108" s="138"/>
      <c r="H108" s="138"/>
      <c r="I108" s="138">
        <f>'D.1.2 D.1.2.1 Pol'!G258</f>
        <v>0</v>
      </c>
      <c r="J108" s="134" t="str">
        <f>IF(I122=0,"",I108/I122*100)</f>
        <v/>
      </c>
    </row>
    <row r="109" spans="1:10" ht="36.75" customHeight="1" x14ac:dyDescent="0.2">
      <c r="A109" s="125"/>
      <c r="B109" s="130" t="s">
        <v>144</v>
      </c>
      <c r="C109" s="246" t="s">
        <v>145</v>
      </c>
      <c r="D109" s="247"/>
      <c r="E109" s="247"/>
      <c r="F109" s="137" t="s">
        <v>24</v>
      </c>
      <c r="G109" s="138"/>
      <c r="H109" s="138"/>
      <c r="I109" s="138">
        <f>'D.1.2 D.1.2.1 Pol'!G263</f>
        <v>0</v>
      </c>
      <c r="J109" s="134" t="str">
        <f>IF(I122=0,"",I109/I122*100)</f>
        <v/>
      </c>
    </row>
    <row r="110" spans="1:10" ht="36.75" customHeight="1" x14ac:dyDescent="0.2">
      <c r="A110" s="125"/>
      <c r="B110" s="130" t="s">
        <v>146</v>
      </c>
      <c r="C110" s="246" t="s">
        <v>147</v>
      </c>
      <c r="D110" s="247"/>
      <c r="E110" s="247"/>
      <c r="F110" s="137" t="s">
        <v>24</v>
      </c>
      <c r="G110" s="138"/>
      <c r="H110" s="138"/>
      <c r="I110" s="138">
        <f>'D.1.2 D.1.2.1 Pol'!G267+'D.1.5 D.1.5.1 Pol'!G217</f>
        <v>0</v>
      </c>
      <c r="J110" s="134" t="str">
        <f>IF(I122=0,"",I110/I122*100)</f>
        <v/>
      </c>
    </row>
    <row r="111" spans="1:10" ht="36.75" customHeight="1" x14ac:dyDescent="0.2">
      <c r="A111" s="125"/>
      <c r="B111" s="130" t="s">
        <v>148</v>
      </c>
      <c r="C111" s="246" t="s">
        <v>149</v>
      </c>
      <c r="D111" s="247"/>
      <c r="E111" s="247"/>
      <c r="F111" s="137" t="s">
        <v>25</v>
      </c>
      <c r="G111" s="138"/>
      <c r="H111" s="138"/>
      <c r="I111" s="138">
        <f>'D.1.2 D.1.2.1 Pol'!G270</f>
        <v>0</v>
      </c>
      <c r="J111" s="134" t="str">
        <f>IF(I122=0,"",I111/I122*100)</f>
        <v/>
      </c>
    </row>
    <row r="112" spans="1:10" ht="36.75" customHeight="1" x14ac:dyDescent="0.2">
      <c r="A112" s="125"/>
      <c r="B112" s="130" t="s">
        <v>148</v>
      </c>
      <c r="C112" s="246" t="s">
        <v>150</v>
      </c>
      <c r="D112" s="247"/>
      <c r="E112" s="247"/>
      <c r="F112" s="137" t="s">
        <v>25</v>
      </c>
      <c r="G112" s="138"/>
      <c r="H112" s="138"/>
      <c r="I112" s="138">
        <f>'D.1.1 D1.1. Pol'!G249</f>
        <v>0</v>
      </c>
      <c r="J112" s="134" t="str">
        <f>IF(I122=0,"",I112/I122*100)</f>
        <v/>
      </c>
    </row>
    <row r="113" spans="1:10" ht="36.75" customHeight="1" x14ac:dyDescent="0.2">
      <c r="A113" s="125"/>
      <c r="B113" s="130" t="s">
        <v>151</v>
      </c>
      <c r="C113" s="246" t="s">
        <v>152</v>
      </c>
      <c r="D113" s="247"/>
      <c r="E113" s="247"/>
      <c r="F113" s="137" t="s">
        <v>25</v>
      </c>
      <c r="G113" s="138"/>
      <c r="H113" s="138"/>
      <c r="I113" s="138">
        <f>'D.1.1 D1.1. Pol'!G293+'D.1.2 D.1.2.1 Pol'!G289</f>
        <v>0</v>
      </c>
      <c r="J113" s="134" t="str">
        <f>IF(I122=0,"",I113/I122*100)</f>
        <v/>
      </c>
    </row>
    <row r="114" spans="1:10" ht="36.75" customHeight="1" x14ac:dyDescent="0.2">
      <c r="A114" s="125"/>
      <c r="B114" s="130" t="s">
        <v>153</v>
      </c>
      <c r="C114" s="246" t="s">
        <v>154</v>
      </c>
      <c r="D114" s="247"/>
      <c r="E114" s="247"/>
      <c r="F114" s="137" t="s">
        <v>25</v>
      </c>
      <c r="G114" s="138"/>
      <c r="H114" s="138"/>
      <c r="I114" s="138">
        <f>'D.1.1 D1.1. Pol'!G330</f>
        <v>0</v>
      </c>
      <c r="J114" s="134" t="str">
        <f>IF(I122=0,"",I114/I122*100)</f>
        <v/>
      </c>
    </row>
    <row r="115" spans="1:10" ht="36.75" customHeight="1" x14ac:dyDescent="0.2">
      <c r="A115" s="125"/>
      <c r="B115" s="130" t="s">
        <v>155</v>
      </c>
      <c r="C115" s="246" t="s">
        <v>156</v>
      </c>
      <c r="D115" s="247"/>
      <c r="E115" s="247"/>
      <c r="F115" s="137" t="s">
        <v>25</v>
      </c>
      <c r="G115" s="138"/>
      <c r="H115" s="138"/>
      <c r="I115" s="138">
        <f>'D.1.2 D.1.2.1 Pol'!G299</f>
        <v>0</v>
      </c>
      <c r="J115" s="134" t="str">
        <f>IF(I122=0,"",I115/I122*100)</f>
        <v/>
      </c>
    </row>
    <row r="116" spans="1:10" ht="36.75" customHeight="1" x14ac:dyDescent="0.2">
      <c r="A116" s="125"/>
      <c r="B116" s="130" t="s">
        <v>157</v>
      </c>
      <c r="C116" s="246" t="s">
        <v>158</v>
      </c>
      <c r="D116" s="247"/>
      <c r="E116" s="247"/>
      <c r="F116" s="137" t="s">
        <v>25</v>
      </c>
      <c r="G116" s="138"/>
      <c r="H116" s="138"/>
      <c r="I116" s="138">
        <f>'D.1.1 D1.1. Pol'!G349+'D.1.2 D.1.2.1 Pol'!G327</f>
        <v>0</v>
      </c>
      <c r="J116" s="134" t="str">
        <f>IF(I122=0,"",I116/I122*100)</f>
        <v/>
      </c>
    </row>
    <row r="117" spans="1:10" ht="36.75" customHeight="1" x14ac:dyDescent="0.2">
      <c r="A117" s="125"/>
      <c r="B117" s="130" t="s">
        <v>159</v>
      </c>
      <c r="C117" s="246" t="s">
        <v>160</v>
      </c>
      <c r="D117" s="247"/>
      <c r="E117" s="247"/>
      <c r="F117" s="137" t="s">
        <v>25</v>
      </c>
      <c r="G117" s="138"/>
      <c r="H117" s="138"/>
      <c r="I117" s="138">
        <f>'D.1.2 D.1.2.1 Pol'!G402</f>
        <v>0</v>
      </c>
      <c r="J117" s="134" t="str">
        <f>IF(I122=0,"",I117/I122*100)</f>
        <v/>
      </c>
    </row>
    <row r="118" spans="1:10" ht="36.75" customHeight="1" x14ac:dyDescent="0.2">
      <c r="A118" s="125"/>
      <c r="B118" s="130" t="s">
        <v>161</v>
      </c>
      <c r="C118" s="246" t="s">
        <v>133</v>
      </c>
      <c r="D118" s="247"/>
      <c r="E118" s="247"/>
      <c r="F118" s="137" t="s">
        <v>25</v>
      </c>
      <c r="G118" s="138"/>
      <c r="H118" s="138"/>
      <c r="I118" s="138">
        <f>'D.1.2 D.1.2.2 Pol'!G8</f>
        <v>0</v>
      </c>
      <c r="J118" s="134" t="str">
        <f>IF(I122=0,"",I118/I122*100)</f>
        <v/>
      </c>
    </row>
    <row r="119" spans="1:10" ht="36.75" customHeight="1" x14ac:dyDescent="0.2">
      <c r="A119" s="125"/>
      <c r="B119" s="130" t="s">
        <v>162</v>
      </c>
      <c r="C119" s="246" t="s">
        <v>163</v>
      </c>
      <c r="D119" s="247"/>
      <c r="E119" s="247"/>
      <c r="F119" s="137" t="s">
        <v>164</v>
      </c>
      <c r="G119" s="138"/>
      <c r="H119" s="138"/>
      <c r="I119" s="138">
        <f>'D.1.2 D.1.2.1 Pol'!G415</f>
        <v>0</v>
      </c>
      <c r="J119" s="134" t="str">
        <f>IF(I122=0,"",I119/I122*100)</f>
        <v/>
      </c>
    </row>
    <row r="120" spans="1:10" ht="36.75" customHeight="1" x14ac:dyDescent="0.2">
      <c r="A120" s="125"/>
      <c r="B120" s="130" t="s">
        <v>165</v>
      </c>
      <c r="C120" s="246" t="s">
        <v>27</v>
      </c>
      <c r="D120" s="247"/>
      <c r="E120" s="247"/>
      <c r="F120" s="137" t="s">
        <v>165</v>
      </c>
      <c r="G120" s="138"/>
      <c r="H120" s="138"/>
      <c r="I120" s="138">
        <f>'VN VN.1 Naklady'!G8</f>
        <v>0</v>
      </c>
      <c r="J120" s="134" t="str">
        <f>IF(I122=0,"",I120/I122*100)</f>
        <v/>
      </c>
    </row>
    <row r="121" spans="1:10" ht="36.75" customHeight="1" x14ac:dyDescent="0.2">
      <c r="A121" s="125"/>
      <c r="B121" s="130" t="s">
        <v>166</v>
      </c>
      <c r="C121" s="246" t="s">
        <v>28</v>
      </c>
      <c r="D121" s="247"/>
      <c r="E121" s="247"/>
      <c r="F121" s="137" t="s">
        <v>166</v>
      </c>
      <c r="G121" s="138"/>
      <c r="H121" s="138"/>
      <c r="I121" s="138">
        <f>'VN VN.1 Naklady'!G18</f>
        <v>0</v>
      </c>
      <c r="J121" s="134" t="str">
        <f>IF(I122=0,"",I121/I122*100)</f>
        <v/>
      </c>
    </row>
    <row r="122" spans="1:10" ht="25.5" customHeight="1" x14ac:dyDescent="0.2">
      <c r="A122" s="126"/>
      <c r="B122" s="131" t="s">
        <v>1</v>
      </c>
      <c r="C122" s="132"/>
      <c r="D122" s="133"/>
      <c r="E122" s="133"/>
      <c r="F122" s="139"/>
      <c r="G122" s="140"/>
      <c r="H122" s="140"/>
      <c r="I122" s="140">
        <f>SUM(I86:I121)</f>
        <v>0</v>
      </c>
      <c r="J122" s="135">
        <f>SUM(J86:J121)</f>
        <v>0</v>
      </c>
    </row>
    <row r="123" spans="1:10" x14ac:dyDescent="0.2">
      <c r="F123" s="89"/>
      <c r="G123" s="89"/>
      <c r="H123" s="89"/>
      <c r="I123" s="89"/>
      <c r="J123" s="136"/>
    </row>
    <row r="124" spans="1:10" x14ac:dyDescent="0.2">
      <c r="F124" s="89"/>
      <c r="G124" s="89"/>
      <c r="H124" s="89"/>
      <c r="I124" s="89"/>
      <c r="J124" s="136"/>
    </row>
    <row r="125" spans="1:10" x14ac:dyDescent="0.2">
      <c r="F125" s="89"/>
      <c r="G125" s="89"/>
      <c r="H125" s="89"/>
      <c r="I125" s="89"/>
      <c r="J125" s="136"/>
    </row>
  </sheetData>
  <sheetProtection password="B9F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19:E119"/>
    <mergeCell ref="C120:E120"/>
    <mergeCell ref="C121:E121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59:E59"/>
    <mergeCell ref="B60:E60"/>
    <mergeCell ref="C86:E86"/>
    <mergeCell ref="C87:E87"/>
    <mergeCell ref="C88:E88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password="B9F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167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165</v>
      </c>
      <c r="C3" s="255" t="s">
        <v>53</v>
      </c>
      <c r="D3" s="256"/>
      <c r="E3" s="256"/>
      <c r="F3" s="256"/>
      <c r="G3" s="257"/>
      <c r="AC3" s="123" t="s">
        <v>170</v>
      </c>
      <c r="AG3" t="s">
        <v>171</v>
      </c>
    </row>
    <row r="4" spans="1:60" ht="24.95" customHeight="1" x14ac:dyDescent="0.2">
      <c r="A4" s="142" t="s">
        <v>9</v>
      </c>
      <c r="B4" s="143" t="s">
        <v>54</v>
      </c>
      <c r="C4" s="258" t="s">
        <v>53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165</v>
      </c>
      <c r="C8" s="176" t="s">
        <v>27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Y8" s="160"/>
      <c r="AG8" t="s">
        <v>196</v>
      </c>
    </row>
    <row r="9" spans="1:60" outlineLevel="1" x14ac:dyDescent="0.2">
      <c r="A9" s="168">
        <v>1</v>
      </c>
      <c r="B9" s="169" t="s">
        <v>197</v>
      </c>
      <c r="C9" s="177" t="s">
        <v>198</v>
      </c>
      <c r="D9" s="170" t="s">
        <v>199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200</v>
      </c>
      <c r="T9" s="174" t="s">
        <v>201</v>
      </c>
      <c r="U9" s="159">
        <v>0</v>
      </c>
      <c r="V9" s="159">
        <f>ROUND(E9*U9,2)</f>
        <v>0</v>
      </c>
      <c r="W9" s="159"/>
      <c r="X9" s="159" t="s">
        <v>202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204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61" t="s">
        <v>239</v>
      </c>
      <c r="D10" s="262"/>
      <c r="E10" s="262"/>
      <c r="F10" s="262"/>
      <c r="G10" s="262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3" x14ac:dyDescent="0.2">
      <c r="A11" s="156"/>
      <c r="B11" s="157"/>
      <c r="C11" s="252" t="s">
        <v>206</v>
      </c>
      <c r="D11" s="253"/>
      <c r="E11" s="253"/>
      <c r="F11" s="253"/>
      <c r="G11" s="253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75" t="str">
        <f>C11</f>
        <v>Vyhotovení protokolu o vytyčení stavby se seznamem souřadnic vytyčených bodů a jejich polohopisnými (S-JTSK) a výškopisnými (Bpv) hodnotami.</v>
      </c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207</v>
      </c>
      <c r="C12" s="177" t="s">
        <v>208</v>
      </c>
      <c r="D12" s="170" t="s">
        <v>199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200</v>
      </c>
      <c r="T12" s="174" t="s">
        <v>201</v>
      </c>
      <c r="U12" s="159">
        <v>0</v>
      </c>
      <c r="V12" s="159">
        <f>ROUND(E12*U12,2)</f>
        <v>0</v>
      </c>
      <c r="W12" s="159"/>
      <c r="X12" s="159" t="s">
        <v>202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61" t="s">
        <v>209</v>
      </c>
      <c r="D13" s="262"/>
      <c r="E13" s="262"/>
      <c r="F13" s="262"/>
      <c r="G13" s="262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Zaměření a vytýčení stávajících inženýrských sítí v místě stavby z hlediska jejich ochrany při provádění stavby.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210</v>
      </c>
      <c r="C14" s="177" t="s">
        <v>211</v>
      </c>
      <c r="D14" s="170" t="s">
        <v>199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200</v>
      </c>
      <c r="T14" s="174" t="s">
        <v>201</v>
      </c>
      <c r="U14" s="159">
        <v>0</v>
      </c>
      <c r="V14" s="159">
        <f>ROUND(E14*U14,2)</f>
        <v>0</v>
      </c>
      <c r="W14" s="159"/>
      <c r="X14" s="159" t="s">
        <v>202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61" t="s">
        <v>212</v>
      </c>
      <c r="D15" s="262"/>
      <c r="E15" s="262"/>
      <c r="F15" s="262"/>
      <c r="G15" s="262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4</v>
      </c>
      <c r="B16" s="169" t="s">
        <v>213</v>
      </c>
      <c r="C16" s="177" t="s">
        <v>214</v>
      </c>
      <c r="D16" s="170" t="s">
        <v>199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215</v>
      </c>
      <c r="T16" s="174" t="s">
        <v>201</v>
      </c>
      <c r="U16" s="159">
        <v>0</v>
      </c>
      <c r="V16" s="159">
        <f>ROUND(E16*U16,2)</f>
        <v>0</v>
      </c>
      <c r="W16" s="159"/>
      <c r="X16" s="159" t="s">
        <v>202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2" x14ac:dyDescent="0.2">
      <c r="A17" s="156"/>
      <c r="B17" s="157"/>
      <c r="C17" s="261" t="s">
        <v>216</v>
      </c>
      <c r="D17" s="262"/>
      <c r="E17" s="262"/>
      <c r="F17" s="262"/>
      <c r="G17" s="262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1" t="s">
        <v>195</v>
      </c>
      <c r="B18" s="162" t="s">
        <v>166</v>
      </c>
      <c r="C18" s="176" t="s">
        <v>28</v>
      </c>
      <c r="D18" s="163"/>
      <c r="E18" s="164"/>
      <c r="F18" s="165"/>
      <c r="G18" s="165">
        <f>SUMIF(AG19:AG32,"&lt;&gt;NOR",G19:G32)</f>
        <v>0</v>
      </c>
      <c r="H18" s="165"/>
      <c r="I18" s="165">
        <f>SUM(I19:I32)</f>
        <v>0</v>
      </c>
      <c r="J18" s="165"/>
      <c r="K18" s="165">
        <f>SUM(K19:K32)</f>
        <v>0</v>
      </c>
      <c r="L18" s="165"/>
      <c r="M18" s="165">
        <f>SUM(M19:M32)</f>
        <v>0</v>
      </c>
      <c r="N18" s="164"/>
      <c r="O18" s="164">
        <f>SUM(O19:O32)</f>
        <v>0</v>
      </c>
      <c r="P18" s="164"/>
      <c r="Q18" s="164">
        <f>SUM(Q19:Q32)</f>
        <v>0</v>
      </c>
      <c r="R18" s="165"/>
      <c r="S18" s="165"/>
      <c r="T18" s="166"/>
      <c r="U18" s="160"/>
      <c r="V18" s="160">
        <f>SUM(V19:V32)</f>
        <v>0</v>
      </c>
      <c r="W18" s="160"/>
      <c r="X18" s="160"/>
      <c r="Y18" s="160"/>
      <c r="AG18" t="s">
        <v>196</v>
      </c>
    </row>
    <row r="19" spans="1:60" outlineLevel="1" x14ac:dyDescent="0.2">
      <c r="A19" s="168">
        <v>5</v>
      </c>
      <c r="B19" s="169" t="s">
        <v>217</v>
      </c>
      <c r="C19" s="177" t="s">
        <v>218</v>
      </c>
      <c r="D19" s="170" t="s">
        <v>199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200</v>
      </c>
      <c r="T19" s="174" t="s">
        <v>201</v>
      </c>
      <c r="U19" s="159">
        <v>0</v>
      </c>
      <c r="V19" s="159">
        <f>ROUND(E19*U19,2)</f>
        <v>0</v>
      </c>
      <c r="W19" s="159"/>
      <c r="X19" s="159" t="s">
        <v>202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61" t="s">
        <v>219</v>
      </c>
      <c r="D20" s="262"/>
      <c r="E20" s="262"/>
      <c r="F20" s="262"/>
      <c r="G20" s="262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6</v>
      </c>
      <c r="B21" s="169" t="s">
        <v>220</v>
      </c>
      <c r="C21" s="177" t="s">
        <v>221</v>
      </c>
      <c r="D21" s="170" t="s">
        <v>199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200</v>
      </c>
      <c r="T21" s="174" t="s">
        <v>201</v>
      </c>
      <c r="U21" s="159">
        <v>0</v>
      </c>
      <c r="V21" s="159">
        <f>ROUND(E21*U21,2)</f>
        <v>0</v>
      </c>
      <c r="W21" s="159"/>
      <c r="X21" s="159" t="s">
        <v>202</v>
      </c>
      <c r="Y21" s="159" t="s">
        <v>203</v>
      </c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2" x14ac:dyDescent="0.2">
      <c r="A22" s="156"/>
      <c r="B22" s="157"/>
      <c r="C22" s="261" t="s">
        <v>222</v>
      </c>
      <c r="D22" s="262"/>
      <c r="E22" s="262"/>
      <c r="F22" s="262"/>
      <c r="G22" s="262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5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7</v>
      </c>
      <c r="B23" s="169" t="s">
        <v>223</v>
      </c>
      <c r="C23" s="177" t="s">
        <v>224</v>
      </c>
      <c r="D23" s="170" t="s">
        <v>199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200</v>
      </c>
      <c r="T23" s="174" t="s">
        <v>201</v>
      </c>
      <c r="U23" s="159">
        <v>0</v>
      </c>
      <c r="V23" s="159">
        <f>ROUND(E23*U23,2)</f>
        <v>0</v>
      </c>
      <c r="W23" s="159"/>
      <c r="X23" s="159" t="s">
        <v>202</v>
      </c>
      <c r="Y23" s="159" t="s">
        <v>203</v>
      </c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33.75" outlineLevel="2" x14ac:dyDescent="0.2">
      <c r="A24" s="156"/>
      <c r="B24" s="157"/>
      <c r="C24" s="261" t="s">
        <v>225</v>
      </c>
      <c r="D24" s="262"/>
      <c r="E24" s="262"/>
      <c r="F24" s="262"/>
      <c r="G24" s="262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5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8</v>
      </c>
      <c r="B25" s="169" t="s">
        <v>226</v>
      </c>
      <c r="C25" s="177" t="s">
        <v>227</v>
      </c>
      <c r="D25" s="170" t="s">
        <v>199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200</v>
      </c>
      <c r="T25" s="174" t="s">
        <v>201</v>
      </c>
      <c r="U25" s="159">
        <v>0</v>
      </c>
      <c r="V25" s="159">
        <f>ROUND(E25*U25,2)</f>
        <v>0</v>
      </c>
      <c r="W25" s="159"/>
      <c r="X25" s="159" t="s">
        <v>202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2" x14ac:dyDescent="0.2">
      <c r="A26" s="156"/>
      <c r="B26" s="157"/>
      <c r="C26" s="261" t="s">
        <v>228</v>
      </c>
      <c r="D26" s="262"/>
      <c r="E26" s="262"/>
      <c r="F26" s="262"/>
      <c r="G26" s="262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5" t="str">
        <f>C26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9</v>
      </c>
      <c r="B27" s="169" t="s">
        <v>229</v>
      </c>
      <c r="C27" s="177" t="s">
        <v>230</v>
      </c>
      <c r="D27" s="170" t="s">
        <v>199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200</v>
      </c>
      <c r="T27" s="174" t="s">
        <v>201</v>
      </c>
      <c r="U27" s="159">
        <v>0</v>
      </c>
      <c r="V27" s="159">
        <f>ROUND(E27*U27,2)</f>
        <v>0</v>
      </c>
      <c r="W27" s="159"/>
      <c r="X27" s="159" t="s">
        <v>202</v>
      </c>
      <c r="Y27" s="159" t="s">
        <v>203</v>
      </c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2" x14ac:dyDescent="0.2">
      <c r="A28" s="156"/>
      <c r="B28" s="157"/>
      <c r="C28" s="261" t="s">
        <v>231</v>
      </c>
      <c r="D28" s="262"/>
      <c r="E28" s="262"/>
      <c r="F28" s="262"/>
      <c r="G28" s="262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5" t="str">
        <f>C28</f>
        <v>náklady spojené s provedením všech technickými normami předepsaných zkoušek a revizí stavebních konstrukcí nebo stavebních prací. Pokud nejsou součástí dílčích rozpočtů.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10</v>
      </c>
      <c r="B29" s="169" t="s">
        <v>232</v>
      </c>
      <c r="C29" s="177" t="s">
        <v>233</v>
      </c>
      <c r="D29" s="170" t="s">
        <v>199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200</v>
      </c>
      <c r="T29" s="174" t="s">
        <v>201</v>
      </c>
      <c r="U29" s="159">
        <v>0</v>
      </c>
      <c r="V29" s="159">
        <f>ROUND(E29*U29,2)</f>
        <v>0</v>
      </c>
      <c r="W29" s="159"/>
      <c r="X29" s="159" t="s">
        <v>202</v>
      </c>
      <c r="Y29" s="159" t="s">
        <v>203</v>
      </c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61" t="s">
        <v>234</v>
      </c>
      <c r="D30" s="262"/>
      <c r="E30" s="262"/>
      <c r="F30" s="262"/>
      <c r="G30" s="262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5" t="str">
        <f>C30</f>
        <v>Náklady na vyhotovení dokumentace skutečného provedení stavby a její předání objednateli v požadované formě a požadovaném počtu.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11</v>
      </c>
      <c r="B31" s="169" t="s">
        <v>235</v>
      </c>
      <c r="C31" s="177" t="s">
        <v>236</v>
      </c>
      <c r="D31" s="170" t="s">
        <v>199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200</v>
      </c>
      <c r="T31" s="174" t="s">
        <v>201</v>
      </c>
      <c r="U31" s="159">
        <v>0</v>
      </c>
      <c r="V31" s="159">
        <f>ROUND(E31*U31,2)</f>
        <v>0</v>
      </c>
      <c r="W31" s="159"/>
      <c r="X31" s="159" t="s">
        <v>202</v>
      </c>
      <c r="Y31" s="159" t="s">
        <v>203</v>
      </c>
      <c r="Z31" s="149"/>
      <c r="AA31" s="149"/>
      <c r="AB31" s="149"/>
      <c r="AC31" s="149"/>
      <c r="AD31" s="149"/>
      <c r="AE31" s="149"/>
      <c r="AF31" s="149"/>
      <c r="AG31" s="149" t="s">
        <v>204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261" t="s">
        <v>237</v>
      </c>
      <c r="D32" s="262"/>
      <c r="E32" s="262"/>
      <c r="F32" s="262"/>
      <c r="G32" s="262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5" t="str">
        <f>C32</f>
        <v>Náklady na provedení skutečného zaměření stavby v rozsahu nezbytném pro zápis změny do katastru nemovitostí.</v>
      </c>
      <c r="BB32" s="149"/>
      <c r="BC32" s="149"/>
      <c r="BD32" s="149"/>
      <c r="BE32" s="149"/>
      <c r="BF32" s="149"/>
      <c r="BG32" s="149"/>
      <c r="BH32" s="149"/>
    </row>
    <row r="33" spans="1:33" x14ac:dyDescent="0.2">
      <c r="A33" s="3"/>
      <c r="B33" s="4"/>
      <c r="C33" s="17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181</v>
      </c>
    </row>
    <row r="34" spans="1:33" x14ac:dyDescent="0.2">
      <c r="A34" s="152"/>
      <c r="B34" s="153" t="s">
        <v>29</v>
      </c>
      <c r="C34" s="179"/>
      <c r="D34" s="154"/>
      <c r="E34" s="155"/>
      <c r="F34" s="155"/>
      <c r="G34" s="167">
        <f>G8+G18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238</v>
      </c>
    </row>
    <row r="35" spans="1:33" x14ac:dyDescent="0.2">
      <c r="C35" s="180"/>
      <c r="D35" s="10"/>
      <c r="AG35" t="s">
        <v>240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16">
    <mergeCell ref="C26:G26"/>
    <mergeCell ref="C28:G28"/>
    <mergeCell ref="C30:G30"/>
    <mergeCell ref="C32:G32"/>
    <mergeCell ref="C13:G13"/>
    <mergeCell ref="C15:G15"/>
    <mergeCell ref="C17:G17"/>
    <mergeCell ref="C20:G20"/>
    <mergeCell ref="C22:G22"/>
    <mergeCell ref="C24:G24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157" sqref="D157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56</v>
      </c>
      <c r="C3" s="255" t="s">
        <v>57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58</v>
      </c>
      <c r="C4" s="258" t="s">
        <v>59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118</v>
      </c>
      <c r="D8" s="163"/>
      <c r="E8" s="164"/>
      <c r="F8" s="165"/>
      <c r="G8" s="165">
        <f>SUMIF(AG9:AG61,"&lt;&gt;NOR",G9:G61)</f>
        <v>0</v>
      </c>
      <c r="H8" s="165"/>
      <c r="I8" s="165">
        <f>SUM(I9:I61)</f>
        <v>0</v>
      </c>
      <c r="J8" s="165"/>
      <c r="K8" s="165">
        <f>SUM(K9:K61)</f>
        <v>0</v>
      </c>
      <c r="L8" s="165"/>
      <c r="M8" s="165">
        <f>SUM(M9:M61)</f>
        <v>0</v>
      </c>
      <c r="N8" s="164"/>
      <c r="O8" s="164">
        <f>SUM(O9:O61)</f>
        <v>40.090000000000003</v>
      </c>
      <c r="P8" s="164"/>
      <c r="Q8" s="164">
        <f>SUM(Q9:Q61)</f>
        <v>0</v>
      </c>
      <c r="R8" s="165"/>
      <c r="S8" s="165"/>
      <c r="T8" s="166"/>
      <c r="U8" s="160"/>
      <c r="V8" s="160">
        <f>SUM(V9:V61)</f>
        <v>0</v>
      </c>
      <c r="W8" s="160"/>
      <c r="X8" s="160"/>
      <c r="Y8" s="160"/>
      <c r="AG8" t="s">
        <v>196</v>
      </c>
    </row>
    <row r="9" spans="1:60" ht="22.5" outlineLevel="1" x14ac:dyDescent="0.2">
      <c r="A9" s="168">
        <v>1</v>
      </c>
      <c r="B9" s="169" t="s">
        <v>242</v>
      </c>
      <c r="C9" s="177" t="s">
        <v>243</v>
      </c>
      <c r="D9" s="170" t="s">
        <v>244</v>
      </c>
      <c r="E9" s="171">
        <v>5.7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245</v>
      </c>
      <c r="T9" s="174" t="s">
        <v>246</v>
      </c>
      <c r="U9" s="159">
        <v>0</v>
      </c>
      <c r="V9" s="159">
        <f>ROUND(E9*U9,2)</f>
        <v>0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248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61" t="s">
        <v>249</v>
      </c>
      <c r="D10" s="262"/>
      <c r="E10" s="262"/>
      <c r="F10" s="262"/>
      <c r="G10" s="262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0" t="s">
        <v>250</v>
      </c>
      <c r="D11" s="181"/>
      <c r="E11" s="18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252</v>
      </c>
      <c r="D12" s="181"/>
      <c r="E12" s="182">
        <v>5.7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8">
        <v>2</v>
      </c>
      <c r="B13" s="169" t="s">
        <v>253</v>
      </c>
      <c r="C13" s="177" t="s">
        <v>254</v>
      </c>
      <c r="D13" s="170" t="s">
        <v>244</v>
      </c>
      <c r="E13" s="171">
        <v>161.28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245</v>
      </c>
      <c r="T13" s="174" t="s">
        <v>246</v>
      </c>
      <c r="U13" s="159">
        <v>0</v>
      </c>
      <c r="V13" s="159">
        <f>ROUND(E13*U13,2)</f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248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1" t="s">
        <v>255</v>
      </c>
      <c r="D14" s="262"/>
      <c r="E14" s="262"/>
      <c r="F14" s="262"/>
      <c r="G14" s="262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90" t="s">
        <v>256</v>
      </c>
      <c r="D15" s="181"/>
      <c r="E15" s="18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251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0" t="s">
        <v>257</v>
      </c>
      <c r="D16" s="181"/>
      <c r="E16" s="182">
        <v>161.28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3</v>
      </c>
      <c r="B17" s="169" t="s">
        <v>258</v>
      </c>
      <c r="C17" s="177" t="s">
        <v>259</v>
      </c>
      <c r="D17" s="170" t="s">
        <v>244</v>
      </c>
      <c r="E17" s="171">
        <v>22.731000000000002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245</v>
      </c>
      <c r="T17" s="174" t="s">
        <v>246</v>
      </c>
      <c r="U17" s="159">
        <v>0</v>
      </c>
      <c r="V17" s="159">
        <f>ROUND(E17*U17,2)</f>
        <v>0</v>
      </c>
      <c r="W17" s="159"/>
      <c r="X17" s="159" t="s">
        <v>247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248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1" t="s">
        <v>260</v>
      </c>
      <c r="D18" s="262"/>
      <c r="E18" s="262"/>
      <c r="F18" s="262"/>
      <c r="G18" s="262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0" t="s">
        <v>261</v>
      </c>
      <c r="D19" s="181"/>
      <c r="E19" s="182"/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251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0" t="s">
        <v>262</v>
      </c>
      <c r="D20" s="181"/>
      <c r="E20" s="18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263</v>
      </c>
      <c r="D21" s="181"/>
      <c r="E21" s="182"/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264</v>
      </c>
      <c r="D22" s="181"/>
      <c r="E22" s="182">
        <v>22.73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68">
        <v>4</v>
      </c>
      <c r="B23" s="169" t="s">
        <v>265</v>
      </c>
      <c r="C23" s="177" t="s">
        <v>266</v>
      </c>
      <c r="D23" s="170" t="s">
        <v>244</v>
      </c>
      <c r="E23" s="171">
        <v>50.475000000000001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245</v>
      </c>
      <c r="T23" s="174" t="s">
        <v>246</v>
      </c>
      <c r="U23" s="159">
        <v>0</v>
      </c>
      <c r="V23" s="159">
        <f>ROUND(E23*U23,2)</f>
        <v>0</v>
      </c>
      <c r="W23" s="159"/>
      <c r="X23" s="159" t="s">
        <v>247</v>
      </c>
      <c r="Y23" s="159" t="s">
        <v>203</v>
      </c>
      <c r="Z23" s="149"/>
      <c r="AA23" s="149"/>
      <c r="AB23" s="149"/>
      <c r="AC23" s="149"/>
      <c r="AD23" s="149"/>
      <c r="AE23" s="149"/>
      <c r="AF23" s="149"/>
      <c r="AG23" s="149" t="s">
        <v>248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61" t="s">
        <v>267</v>
      </c>
      <c r="D24" s="262"/>
      <c r="E24" s="262"/>
      <c r="F24" s="262"/>
      <c r="G24" s="262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90" t="s">
        <v>268</v>
      </c>
      <c r="D25" s="181"/>
      <c r="E25" s="182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90" t="s">
        <v>269</v>
      </c>
      <c r="D26" s="181"/>
      <c r="E26" s="18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90" t="s">
        <v>270</v>
      </c>
      <c r="D27" s="181"/>
      <c r="E27" s="182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0" t="s">
        <v>271</v>
      </c>
      <c r="D28" s="181"/>
      <c r="E28" s="182"/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0" t="s">
        <v>272</v>
      </c>
      <c r="D29" s="181"/>
      <c r="E29" s="182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0" t="s">
        <v>273</v>
      </c>
      <c r="D30" s="181"/>
      <c r="E30" s="182">
        <v>50.48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33.75" outlineLevel="1" x14ac:dyDescent="0.2">
      <c r="A31" s="168">
        <v>5</v>
      </c>
      <c r="B31" s="169" t="s">
        <v>274</v>
      </c>
      <c r="C31" s="177" t="s">
        <v>275</v>
      </c>
      <c r="D31" s="170" t="s">
        <v>244</v>
      </c>
      <c r="E31" s="171">
        <v>240.18600000000001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/>
      <c r="S31" s="173" t="s">
        <v>245</v>
      </c>
      <c r="T31" s="174" t="s">
        <v>246</v>
      </c>
      <c r="U31" s="159">
        <v>0</v>
      </c>
      <c r="V31" s="159">
        <f>ROUND(E31*U31,2)</f>
        <v>0</v>
      </c>
      <c r="W31" s="159"/>
      <c r="X31" s="159" t="s">
        <v>247</v>
      </c>
      <c r="Y31" s="159" t="s">
        <v>203</v>
      </c>
      <c r="Z31" s="149"/>
      <c r="AA31" s="149"/>
      <c r="AB31" s="149"/>
      <c r="AC31" s="149"/>
      <c r="AD31" s="149"/>
      <c r="AE31" s="149"/>
      <c r="AF31" s="149"/>
      <c r="AG31" s="149" t="s">
        <v>248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261" t="s">
        <v>276</v>
      </c>
      <c r="D32" s="262"/>
      <c r="E32" s="262"/>
      <c r="F32" s="262"/>
      <c r="G32" s="262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252" t="s">
        <v>277</v>
      </c>
      <c r="D33" s="253"/>
      <c r="E33" s="253"/>
      <c r="F33" s="253"/>
      <c r="G33" s="253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205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0" t="s">
        <v>278</v>
      </c>
      <c r="D34" s="181"/>
      <c r="E34" s="182"/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 x14ac:dyDescent="0.2">
      <c r="A35" s="156"/>
      <c r="B35" s="157"/>
      <c r="C35" s="190" t="s">
        <v>279</v>
      </c>
      <c r="D35" s="181"/>
      <c r="E35" s="182"/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0" t="s">
        <v>280</v>
      </c>
      <c r="D36" s="181"/>
      <c r="E36" s="182"/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0" t="s">
        <v>281</v>
      </c>
      <c r="D37" s="181"/>
      <c r="E37" s="182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282</v>
      </c>
      <c r="D38" s="181"/>
      <c r="E38" s="182">
        <v>240.19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8">
        <v>6</v>
      </c>
      <c r="B39" s="169" t="s">
        <v>283</v>
      </c>
      <c r="C39" s="177" t="s">
        <v>284</v>
      </c>
      <c r="D39" s="170" t="s">
        <v>285</v>
      </c>
      <c r="E39" s="171">
        <v>384.298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/>
      <c r="S39" s="173" t="s">
        <v>245</v>
      </c>
      <c r="T39" s="174" t="s">
        <v>246</v>
      </c>
      <c r="U39" s="159">
        <v>0</v>
      </c>
      <c r="V39" s="159">
        <f>ROUND(E39*U39,2)</f>
        <v>0</v>
      </c>
      <c r="W39" s="159"/>
      <c r="X39" s="159" t="s">
        <v>247</v>
      </c>
      <c r="Y39" s="159" t="s">
        <v>203</v>
      </c>
      <c r="Z39" s="149"/>
      <c r="AA39" s="149"/>
      <c r="AB39" s="149"/>
      <c r="AC39" s="149"/>
      <c r="AD39" s="149"/>
      <c r="AE39" s="149"/>
      <c r="AF39" s="149"/>
      <c r="AG39" s="149" t="s">
        <v>248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61" t="s">
        <v>286</v>
      </c>
      <c r="D40" s="262"/>
      <c r="E40" s="262"/>
      <c r="F40" s="262"/>
      <c r="G40" s="262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0" t="s">
        <v>287</v>
      </c>
      <c r="D41" s="181"/>
      <c r="E41" s="18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0" t="s">
        <v>288</v>
      </c>
      <c r="D42" s="181"/>
      <c r="E42" s="182">
        <v>384.3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8">
        <v>7</v>
      </c>
      <c r="B43" s="169" t="s">
        <v>289</v>
      </c>
      <c r="C43" s="177" t="s">
        <v>290</v>
      </c>
      <c r="D43" s="170" t="s">
        <v>244</v>
      </c>
      <c r="E43" s="171">
        <v>240.18600000000001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245</v>
      </c>
      <c r="T43" s="174" t="s">
        <v>246</v>
      </c>
      <c r="U43" s="159">
        <v>0</v>
      </c>
      <c r="V43" s="159">
        <f>ROUND(E43*U43,2)</f>
        <v>0</v>
      </c>
      <c r="W43" s="159"/>
      <c r="X43" s="159" t="s">
        <v>247</v>
      </c>
      <c r="Y43" s="159" t="s">
        <v>203</v>
      </c>
      <c r="Z43" s="149"/>
      <c r="AA43" s="149"/>
      <c r="AB43" s="149"/>
      <c r="AC43" s="149"/>
      <c r="AD43" s="149"/>
      <c r="AE43" s="149"/>
      <c r="AF43" s="149"/>
      <c r="AG43" s="149" t="s">
        <v>248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61" t="s">
        <v>291</v>
      </c>
      <c r="D44" s="262"/>
      <c r="E44" s="262"/>
      <c r="F44" s="262"/>
      <c r="G44" s="262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205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8">
        <v>8</v>
      </c>
      <c r="B45" s="169" t="s">
        <v>292</v>
      </c>
      <c r="C45" s="177" t="s">
        <v>293</v>
      </c>
      <c r="D45" s="170" t="s">
        <v>244</v>
      </c>
      <c r="E45" s="171">
        <v>2.9279999999999999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3"/>
      <c r="S45" s="173" t="s">
        <v>245</v>
      </c>
      <c r="T45" s="174" t="s">
        <v>246</v>
      </c>
      <c r="U45" s="159">
        <v>0</v>
      </c>
      <c r="V45" s="159">
        <f>ROUND(E45*U45,2)</f>
        <v>0</v>
      </c>
      <c r="W45" s="159"/>
      <c r="X45" s="159" t="s">
        <v>247</v>
      </c>
      <c r="Y45" s="159" t="s">
        <v>203</v>
      </c>
      <c r="Z45" s="149"/>
      <c r="AA45" s="149"/>
      <c r="AB45" s="149"/>
      <c r="AC45" s="149"/>
      <c r="AD45" s="149"/>
      <c r="AE45" s="149"/>
      <c r="AF45" s="149"/>
      <c r="AG45" s="149" t="s">
        <v>248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61" t="s">
        <v>294</v>
      </c>
      <c r="D46" s="262"/>
      <c r="E46" s="262"/>
      <c r="F46" s="262"/>
      <c r="G46" s="262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90" t="s">
        <v>295</v>
      </c>
      <c r="D47" s="181"/>
      <c r="E47" s="182"/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251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0" t="s">
        <v>296</v>
      </c>
      <c r="D48" s="181"/>
      <c r="E48" s="182">
        <v>2.93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8">
        <v>9</v>
      </c>
      <c r="B49" s="169" t="s">
        <v>297</v>
      </c>
      <c r="C49" s="177" t="s">
        <v>298</v>
      </c>
      <c r="D49" s="170" t="s">
        <v>285</v>
      </c>
      <c r="E49" s="171">
        <v>4.9779999999999998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1</v>
      </c>
      <c r="O49" s="171">
        <f>ROUND(E49*N49,2)</f>
        <v>4.9800000000000004</v>
      </c>
      <c r="P49" s="171">
        <v>0</v>
      </c>
      <c r="Q49" s="171">
        <f>ROUND(E49*P49,2)</f>
        <v>0</v>
      </c>
      <c r="R49" s="173"/>
      <c r="S49" s="173" t="s">
        <v>245</v>
      </c>
      <c r="T49" s="174" t="s">
        <v>246</v>
      </c>
      <c r="U49" s="159">
        <v>0</v>
      </c>
      <c r="V49" s="159">
        <f>ROUND(E49*U49,2)</f>
        <v>0</v>
      </c>
      <c r="W49" s="159"/>
      <c r="X49" s="159" t="s">
        <v>299</v>
      </c>
      <c r="Y49" s="159" t="s">
        <v>203</v>
      </c>
      <c r="Z49" s="149"/>
      <c r="AA49" s="149"/>
      <c r="AB49" s="149"/>
      <c r="AC49" s="149"/>
      <c r="AD49" s="149"/>
      <c r="AE49" s="149"/>
      <c r="AF49" s="149"/>
      <c r="AG49" s="149" t="s">
        <v>300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0" t="s">
        <v>301</v>
      </c>
      <c r="D50" s="181"/>
      <c r="E50" s="182"/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251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0" t="s">
        <v>302</v>
      </c>
      <c r="D51" s="181"/>
      <c r="E51" s="182">
        <v>4.9800000000000004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251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33.75" outlineLevel="1" x14ac:dyDescent="0.2">
      <c r="A52" s="168">
        <v>10</v>
      </c>
      <c r="B52" s="169" t="s">
        <v>303</v>
      </c>
      <c r="C52" s="177" t="s">
        <v>304</v>
      </c>
      <c r="D52" s="170" t="s">
        <v>244</v>
      </c>
      <c r="E52" s="171">
        <v>17.556000000000001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245</v>
      </c>
      <c r="T52" s="174" t="s">
        <v>246</v>
      </c>
      <c r="U52" s="159">
        <v>0</v>
      </c>
      <c r="V52" s="159">
        <f>ROUND(E52*U52,2)</f>
        <v>0</v>
      </c>
      <c r="W52" s="159"/>
      <c r="X52" s="159" t="s">
        <v>247</v>
      </c>
      <c r="Y52" s="159" t="s">
        <v>203</v>
      </c>
      <c r="Z52" s="149"/>
      <c r="AA52" s="149"/>
      <c r="AB52" s="149"/>
      <c r="AC52" s="149"/>
      <c r="AD52" s="149"/>
      <c r="AE52" s="149"/>
      <c r="AF52" s="149"/>
      <c r="AG52" s="149" t="s">
        <v>248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261" t="s">
        <v>305</v>
      </c>
      <c r="D53" s="262"/>
      <c r="E53" s="262"/>
      <c r="F53" s="262"/>
      <c r="G53" s="262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205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252" t="s">
        <v>306</v>
      </c>
      <c r="D54" s="253"/>
      <c r="E54" s="253"/>
      <c r="F54" s="253"/>
      <c r="G54" s="253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205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0" t="s">
        <v>307</v>
      </c>
      <c r="D55" s="181"/>
      <c r="E55" s="182"/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0" t="s">
        <v>308</v>
      </c>
      <c r="D56" s="181"/>
      <c r="E56" s="182"/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251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0" t="s">
        <v>309</v>
      </c>
      <c r="D57" s="181"/>
      <c r="E57" s="182"/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0" t="s">
        <v>310</v>
      </c>
      <c r="D58" s="181"/>
      <c r="E58" s="182">
        <v>17.559999999999999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68">
        <v>11</v>
      </c>
      <c r="B59" s="169" t="s">
        <v>311</v>
      </c>
      <c r="C59" s="177" t="s">
        <v>312</v>
      </c>
      <c r="D59" s="170" t="s">
        <v>285</v>
      </c>
      <c r="E59" s="171">
        <v>35.112000000000002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1</v>
      </c>
      <c r="O59" s="171">
        <f>ROUND(E59*N59,2)</f>
        <v>35.11</v>
      </c>
      <c r="P59" s="171">
        <v>0</v>
      </c>
      <c r="Q59" s="171">
        <f>ROUND(E59*P59,2)</f>
        <v>0</v>
      </c>
      <c r="R59" s="173"/>
      <c r="S59" s="173" t="s">
        <v>245</v>
      </c>
      <c r="T59" s="174" t="s">
        <v>246</v>
      </c>
      <c r="U59" s="159">
        <v>0</v>
      </c>
      <c r="V59" s="159">
        <f>ROUND(E59*U59,2)</f>
        <v>0</v>
      </c>
      <c r="W59" s="159"/>
      <c r="X59" s="159" t="s">
        <v>299</v>
      </c>
      <c r="Y59" s="159" t="s">
        <v>203</v>
      </c>
      <c r="Z59" s="149"/>
      <c r="AA59" s="149"/>
      <c r="AB59" s="149"/>
      <c r="AC59" s="149"/>
      <c r="AD59" s="149"/>
      <c r="AE59" s="149"/>
      <c r="AF59" s="149"/>
      <c r="AG59" s="149" t="s">
        <v>300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0" t="s">
        <v>313</v>
      </c>
      <c r="D60" s="181"/>
      <c r="E60" s="182"/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0" t="s">
        <v>314</v>
      </c>
      <c r="D61" s="181"/>
      <c r="E61" s="182">
        <v>35.11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1" t="s">
        <v>195</v>
      </c>
      <c r="B62" s="162" t="s">
        <v>119</v>
      </c>
      <c r="C62" s="176" t="s">
        <v>121</v>
      </c>
      <c r="D62" s="163"/>
      <c r="E62" s="164"/>
      <c r="F62" s="165"/>
      <c r="G62" s="165">
        <f>SUMIF(AG63:AG88,"&lt;&gt;NOR",G63:G88)</f>
        <v>0</v>
      </c>
      <c r="H62" s="165"/>
      <c r="I62" s="165">
        <f>SUM(I63:I88)</f>
        <v>0</v>
      </c>
      <c r="J62" s="165"/>
      <c r="K62" s="165">
        <f>SUM(K63:K88)</f>
        <v>0</v>
      </c>
      <c r="L62" s="165"/>
      <c r="M62" s="165">
        <f>SUM(M63:M88)</f>
        <v>0</v>
      </c>
      <c r="N62" s="164"/>
      <c r="O62" s="164">
        <f>SUM(O63:O88)</f>
        <v>70.45</v>
      </c>
      <c r="P62" s="164"/>
      <c r="Q62" s="164">
        <f>SUM(Q63:Q88)</f>
        <v>0</v>
      </c>
      <c r="R62" s="165"/>
      <c r="S62" s="165"/>
      <c r="T62" s="166"/>
      <c r="U62" s="160"/>
      <c r="V62" s="160">
        <f>SUM(V63:V88)</f>
        <v>0</v>
      </c>
      <c r="W62" s="160"/>
      <c r="X62" s="160"/>
      <c r="Y62" s="160"/>
      <c r="AG62" t="s">
        <v>196</v>
      </c>
    </row>
    <row r="63" spans="1:60" ht="22.5" outlineLevel="1" x14ac:dyDescent="0.2">
      <c r="A63" s="168">
        <v>12</v>
      </c>
      <c r="B63" s="169" t="s">
        <v>315</v>
      </c>
      <c r="C63" s="177" t="s">
        <v>316</v>
      </c>
      <c r="D63" s="170" t="s">
        <v>244</v>
      </c>
      <c r="E63" s="171">
        <v>18.2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245</v>
      </c>
      <c r="T63" s="174" t="s">
        <v>246</v>
      </c>
      <c r="U63" s="159">
        <v>0</v>
      </c>
      <c r="V63" s="159">
        <f>ROUND(E63*U63,2)</f>
        <v>0</v>
      </c>
      <c r="W63" s="159"/>
      <c r="X63" s="159" t="s">
        <v>247</v>
      </c>
      <c r="Y63" s="159" t="s">
        <v>203</v>
      </c>
      <c r="Z63" s="149"/>
      <c r="AA63" s="149"/>
      <c r="AB63" s="149"/>
      <c r="AC63" s="149"/>
      <c r="AD63" s="149"/>
      <c r="AE63" s="149"/>
      <c r="AF63" s="149"/>
      <c r="AG63" s="149" t="s">
        <v>248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261" t="s">
        <v>317</v>
      </c>
      <c r="D64" s="262"/>
      <c r="E64" s="262"/>
      <c r="F64" s="262"/>
      <c r="G64" s="262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190" t="s">
        <v>318</v>
      </c>
      <c r="D65" s="181"/>
      <c r="E65" s="182"/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90" t="s">
        <v>319</v>
      </c>
      <c r="D66" s="181"/>
      <c r="E66" s="182">
        <v>18.2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251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8">
        <v>13</v>
      </c>
      <c r="B67" s="169" t="s">
        <v>320</v>
      </c>
      <c r="C67" s="177" t="s">
        <v>321</v>
      </c>
      <c r="D67" s="170" t="s">
        <v>244</v>
      </c>
      <c r="E67" s="171">
        <v>7.8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1.92</v>
      </c>
      <c r="O67" s="171">
        <f>ROUND(E67*N67,2)</f>
        <v>14.98</v>
      </c>
      <c r="P67" s="171">
        <v>0</v>
      </c>
      <c r="Q67" s="171">
        <f>ROUND(E67*P67,2)</f>
        <v>0</v>
      </c>
      <c r="R67" s="173"/>
      <c r="S67" s="173" t="s">
        <v>245</v>
      </c>
      <c r="T67" s="174" t="s">
        <v>246</v>
      </c>
      <c r="U67" s="159">
        <v>0</v>
      </c>
      <c r="V67" s="159">
        <f>ROUND(E67*U67,2)</f>
        <v>0</v>
      </c>
      <c r="W67" s="159"/>
      <c r="X67" s="159" t="s">
        <v>247</v>
      </c>
      <c r="Y67" s="159" t="s">
        <v>203</v>
      </c>
      <c r="Z67" s="149"/>
      <c r="AA67" s="149"/>
      <c r="AB67" s="149"/>
      <c r="AC67" s="149"/>
      <c r="AD67" s="149"/>
      <c r="AE67" s="149"/>
      <c r="AF67" s="149"/>
      <c r="AG67" s="149" t="s">
        <v>248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261" t="s">
        <v>322</v>
      </c>
      <c r="D68" s="262"/>
      <c r="E68" s="262"/>
      <c r="F68" s="262"/>
      <c r="G68" s="262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90" t="s">
        <v>323</v>
      </c>
      <c r="D69" s="181"/>
      <c r="E69" s="182"/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251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 x14ac:dyDescent="0.2">
      <c r="A70" s="156"/>
      <c r="B70" s="157"/>
      <c r="C70" s="190" t="s">
        <v>324</v>
      </c>
      <c r="D70" s="181"/>
      <c r="E70" s="182">
        <v>7.8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251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14</v>
      </c>
      <c r="B71" s="169" t="s">
        <v>325</v>
      </c>
      <c r="C71" s="177" t="s">
        <v>326</v>
      </c>
      <c r="D71" s="170" t="s">
        <v>327</v>
      </c>
      <c r="E71" s="171">
        <v>104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3.3E-4</v>
      </c>
      <c r="O71" s="171">
        <f>ROUND(E71*N71,2)</f>
        <v>0.03</v>
      </c>
      <c r="P71" s="171">
        <v>0</v>
      </c>
      <c r="Q71" s="171">
        <f>ROUND(E71*P71,2)</f>
        <v>0</v>
      </c>
      <c r="R71" s="173"/>
      <c r="S71" s="173" t="s">
        <v>245</v>
      </c>
      <c r="T71" s="174" t="s">
        <v>246</v>
      </c>
      <c r="U71" s="159">
        <v>0</v>
      </c>
      <c r="V71" s="159">
        <f>ROUND(E71*U71,2)</f>
        <v>0</v>
      </c>
      <c r="W71" s="159"/>
      <c r="X71" s="159" t="s">
        <v>247</v>
      </c>
      <c r="Y71" s="159" t="s">
        <v>203</v>
      </c>
      <c r="Z71" s="149"/>
      <c r="AA71" s="149"/>
      <c r="AB71" s="149"/>
      <c r="AC71" s="149"/>
      <c r="AD71" s="149"/>
      <c r="AE71" s="149"/>
      <c r="AF71" s="149"/>
      <c r="AG71" s="149" t="s">
        <v>248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261" t="s">
        <v>328</v>
      </c>
      <c r="D72" s="262"/>
      <c r="E72" s="262"/>
      <c r="F72" s="262"/>
      <c r="G72" s="262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0" t="s">
        <v>329</v>
      </c>
      <c r="D73" s="181"/>
      <c r="E73" s="182"/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251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0" t="s">
        <v>330</v>
      </c>
      <c r="D74" s="181"/>
      <c r="E74" s="182">
        <v>104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68">
        <v>15</v>
      </c>
      <c r="B75" s="169" t="s">
        <v>331</v>
      </c>
      <c r="C75" s="177" t="s">
        <v>332</v>
      </c>
      <c r="D75" s="170" t="s">
        <v>244</v>
      </c>
      <c r="E75" s="171">
        <v>2.2480000000000002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2.16</v>
      </c>
      <c r="O75" s="171">
        <f>ROUND(E75*N75,2)</f>
        <v>4.8600000000000003</v>
      </c>
      <c r="P75" s="171">
        <v>0</v>
      </c>
      <c r="Q75" s="171">
        <f>ROUND(E75*P75,2)</f>
        <v>0</v>
      </c>
      <c r="R75" s="173"/>
      <c r="S75" s="173" t="s">
        <v>245</v>
      </c>
      <c r="T75" s="174" t="s">
        <v>246</v>
      </c>
      <c r="U75" s="159">
        <v>0</v>
      </c>
      <c r="V75" s="159">
        <f>ROUND(E75*U75,2)</f>
        <v>0</v>
      </c>
      <c r="W75" s="159"/>
      <c r="X75" s="159" t="s">
        <v>247</v>
      </c>
      <c r="Y75" s="159" t="s">
        <v>203</v>
      </c>
      <c r="Z75" s="149"/>
      <c r="AA75" s="149"/>
      <c r="AB75" s="149"/>
      <c r="AC75" s="149"/>
      <c r="AD75" s="149"/>
      <c r="AE75" s="149"/>
      <c r="AF75" s="149"/>
      <c r="AG75" s="149" t="s">
        <v>248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61" t="s">
        <v>333</v>
      </c>
      <c r="D76" s="262"/>
      <c r="E76" s="262"/>
      <c r="F76" s="262"/>
      <c r="G76" s="262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205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0" t="s">
        <v>334</v>
      </c>
      <c r="D77" s="181"/>
      <c r="E77" s="182"/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0" t="s">
        <v>335</v>
      </c>
      <c r="D78" s="181"/>
      <c r="E78" s="182"/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3" x14ac:dyDescent="0.2">
      <c r="A79" s="156"/>
      <c r="B79" s="157"/>
      <c r="C79" s="190" t="s">
        <v>336</v>
      </c>
      <c r="D79" s="181"/>
      <c r="E79" s="182">
        <v>2.25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68">
        <v>16</v>
      </c>
      <c r="B80" s="169" t="s">
        <v>337</v>
      </c>
      <c r="C80" s="177" t="s">
        <v>338</v>
      </c>
      <c r="D80" s="170" t="s">
        <v>244</v>
      </c>
      <c r="E80" s="171">
        <v>1.61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2.5018699999999998</v>
      </c>
      <c r="O80" s="171">
        <f>ROUND(E80*N80,2)</f>
        <v>4.03</v>
      </c>
      <c r="P80" s="171">
        <v>0</v>
      </c>
      <c r="Q80" s="171">
        <f>ROUND(E80*P80,2)</f>
        <v>0</v>
      </c>
      <c r="R80" s="173"/>
      <c r="S80" s="173" t="s">
        <v>245</v>
      </c>
      <c r="T80" s="174" t="s">
        <v>246</v>
      </c>
      <c r="U80" s="159">
        <v>0</v>
      </c>
      <c r="V80" s="159">
        <f>ROUND(E80*U80,2)</f>
        <v>0</v>
      </c>
      <c r="W80" s="159"/>
      <c r="X80" s="159" t="s">
        <v>247</v>
      </c>
      <c r="Y80" s="159" t="s">
        <v>203</v>
      </c>
      <c r="Z80" s="149"/>
      <c r="AA80" s="149"/>
      <c r="AB80" s="149"/>
      <c r="AC80" s="149"/>
      <c r="AD80" s="149"/>
      <c r="AE80" s="149"/>
      <c r="AF80" s="149"/>
      <c r="AG80" s="149" t="s">
        <v>248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261" t="s">
        <v>339</v>
      </c>
      <c r="D81" s="262"/>
      <c r="E81" s="262"/>
      <c r="F81" s="262"/>
      <c r="G81" s="262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205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272</v>
      </c>
      <c r="D82" s="181"/>
      <c r="E82" s="182"/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0" t="s">
        <v>340</v>
      </c>
      <c r="D83" s="181"/>
      <c r="E83" s="182">
        <v>1.61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8">
        <v>17</v>
      </c>
      <c r="B84" s="169" t="s">
        <v>341</v>
      </c>
      <c r="C84" s="177" t="s">
        <v>342</v>
      </c>
      <c r="D84" s="170" t="s">
        <v>244</v>
      </c>
      <c r="E84" s="171">
        <v>20.231999999999999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2.3010199999999998</v>
      </c>
      <c r="O84" s="171">
        <f>ROUND(E84*N84,2)</f>
        <v>46.55</v>
      </c>
      <c r="P84" s="171">
        <v>0</v>
      </c>
      <c r="Q84" s="171">
        <f>ROUND(E84*P84,2)</f>
        <v>0</v>
      </c>
      <c r="R84" s="173"/>
      <c r="S84" s="173" t="s">
        <v>245</v>
      </c>
      <c r="T84" s="174" t="s">
        <v>246</v>
      </c>
      <c r="U84" s="159">
        <v>0</v>
      </c>
      <c r="V84" s="159">
        <f>ROUND(E84*U84,2)</f>
        <v>0</v>
      </c>
      <c r="W84" s="159"/>
      <c r="X84" s="159" t="s">
        <v>247</v>
      </c>
      <c r="Y84" s="159" t="s">
        <v>203</v>
      </c>
      <c r="Z84" s="149"/>
      <c r="AA84" s="149"/>
      <c r="AB84" s="149"/>
      <c r="AC84" s="149"/>
      <c r="AD84" s="149"/>
      <c r="AE84" s="149"/>
      <c r="AF84" s="149"/>
      <c r="AG84" s="149" t="s">
        <v>248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261" t="s">
        <v>343</v>
      </c>
      <c r="D85" s="262"/>
      <c r="E85" s="262"/>
      <c r="F85" s="262"/>
      <c r="G85" s="262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205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344</v>
      </c>
      <c r="D86" s="181"/>
      <c r="E86" s="182"/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0" t="s">
        <v>345</v>
      </c>
      <c r="D87" s="181"/>
      <c r="E87" s="182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90" t="s">
        <v>346</v>
      </c>
      <c r="D88" s="181"/>
      <c r="E88" s="182">
        <v>20.23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1" t="s">
        <v>195</v>
      </c>
      <c r="B89" s="162" t="s">
        <v>123</v>
      </c>
      <c r="C89" s="176" t="s">
        <v>124</v>
      </c>
      <c r="D89" s="163"/>
      <c r="E89" s="164"/>
      <c r="F89" s="165"/>
      <c r="G89" s="165">
        <f>SUMIF(AG90:AG116,"&lt;&gt;NOR",G90:G116)</f>
        <v>0</v>
      </c>
      <c r="H89" s="165"/>
      <c r="I89" s="165">
        <f>SUM(I90:I116)</f>
        <v>0</v>
      </c>
      <c r="J89" s="165"/>
      <c r="K89" s="165">
        <f>SUM(K90:K116)</f>
        <v>0</v>
      </c>
      <c r="L89" s="165"/>
      <c r="M89" s="165">
        <f>SUM(M90:M116)</f>
        <v>0</v>
      </c>
      <c r="N89" s="164"/>
      <c r="O89" s="164">
        <f>SUM(O90:O116)</f>
        <v>21.11</v>
      </c>
      <c r="P89" s="164"/>
      <c r="Q89" s="164">
        <f>SUM(Q90:Q116)</f>
        <v>0</v>
      </c>
      <c r="R89" s="165"/>
      <c r="S89" s="165"/>
      <c r="T89" s="166"/>
      <c r="U89" s="160"/>
      <c r="V89" s="160">
        <f>SUM(V90:V116)</f>
        <v>0</v>
      </c>
      <c r="W89" s="160"/>
      <c r="X89" s="160"/>
      <c r="Y89" s="160"/>
      <c r="AG89" t="s">
        <v>196</v>
      </c>
    </row>
    <row r="90" spans="1:60" ht="22.5" outlineLevel="1" x14ac:dyDescent="0.2">
      <c r="A90" s="168">
        <v>18</v>
      </c>
      <c r="B90" s="169" t="s">
        <v>347</v>
      </c>
      <c r="C90" s="177" t="s">
        <v>348</v>
      </c>
      <c r="D90" s="170" t="s">
        <v>349</v>
      </c>
      <c r="E90" s="171">
        <v>17.375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1">
        <v>0.50100999999999996</v>
      </c>
      <c r="O90" s="171">
        <f>ROUND(E90*N90,2)</f>
        <v>8.7100000000000009</v>
      </c>
      <c r="P90" s="171">
        <v>0</v>
      </c>
      <c r="Q90" s="171">
        <f>ROUND(E90*P90,2)</f>
        <v>0</v>
      </c>
      <c r="R90" s="173"/>
      <c r="S90" s="173" t="s">
        <v>245</v>
      </c>
      <c r="T90" s="174" t="s">
        <v>246</v>
      </c>
      <c r="U90" s="159">
        <v>0</v>
      </c>
      <c r="V90" s="159">
        <f>ROUND(E90*U90,2)</f>
        <v>0</v>
      </c>
      <c r="W90" s="159"/>
      <c r="X90" s="159" t="s">
        <v>247</v>
      </c>
      <c r="Y90" s="159" t="s">
        <v>203</v>
      </c>
      <c r="Z90" s="149"/>
      <c r="AA90" s="149"/>
      <c r="AB90" s="149"/>
      <c r="AC90" s="149"/>
      <c r="AD90" s="149"/>
      <c r="AE90" s="149"/>
      <c r="AF90" s="149"/>
      <c r="AG90" s="149" t="s">
        <v>248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261" t="s">
        <v>350</v>
      </c>
      <c r="D91" s="262"/>
      <c r="E91" s="262"/>
      <c r="F91" s="262"/>
      <c r="G91" s="262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205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90" t="s">
        <v>351</v>
      </c>
      <c r="D92" s="181"/>
      <c r="E92" s="182"/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0" t="s">
        <v>352</v>
      </c>
      <c r="D93" s="181"/>
      <c r="E93" s="182">
        <v>17.38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251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68">
        <v>19</v>
      </c>
      <c r="B94" s="169" t="s">
        <v>353</v>
      </c>
      <c r="C94" s="177" t="s">
        <v>354</v>
      </c>
      <c r="D94" s="170" t="s">
        <v>285</v>
      </c>
      <c r="E94" s="171">
        <v>0.48899999999999999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1.04922</v>
      </c>
      <c r="O94" s="171">
        <f>ROUND(E94*N94,2)</f>
        <v>0.51</v>
      </c>
      <c r="P94" s="171">
        <v>0</v>
      </c>
      <c r="Q94" s="171">
        <f>ROUND(E94*P94,2)</f>
        <v>0</v>
      </c>
      <c r="R94" s="173"/>
      <c r="S94" s="173" t="s">
        <v>245</v>
      </c>
      <c r="T94" s="174" t="s">
        <v>246</v>
      </c>
      <c r="U94" s="159">
        <v>0</v>
      </c>
      <c r="V94" s="159">
        <f>ROUND(E94*U94,2)</f>
        <v>0</v>
      </c>
      <c r="W94" s="159"/>
      <c r="X94" s="159" t="s">
        <v>247</v>
      </c>
      <c r="Y94" s="159" t="s">
        <v>203</v>
      </c>
      <c r="Z94" s="149"/>
      <c r="AA94" s="149"/>
      <c r="AB94" s="149"/>
      <c r="AC94" s="149"/>
      <c r="AD94" s="149"/>
      <c r="AE94" s="149"/>
      <c r="AF94" s="149"/>
      <c r="AG94" s="149" t="s">
        <v>248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261" t="s">
        <v>355</v>
      </c>
      <c r="D95" s="262"/>
      <c r="E95" s="262"/>
      <c r="F95" s="262"/>
      <c r="G95" s="262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205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190" t="s">
        <v>356</v>
      </c>
      <c r="D96" s="181"/>
      <c r="E96" s="182"/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0" t="s">
        <v>357</v>
      </c>
      <c r="D97" s="181"/>
      <c r="E97" s="182">
        <v>0.49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68">
        <v>20</v>
      </c>
      <c r="B98" s="169" t="s">
        <v>358</v>
      </c>
      <c r="C98" s="177" t="s">
        <v>359</v>
      </c>
      <c r="D98" s="170" t="s">
        <v>360</v>
      </c>
      <c r="E98" s="171">
        <v>68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1">
        <v>0.17488999999999999</v>
      </c>
      <c r="O98" s="171">
        <f>ROUND(E98*N98,2)</f>
        <v>11.89</v>
      </c>
      <c r="P98" s="171">
        <v>0</v>
      </c>
      <c r="Q98" s="171">
        <f>ROUND(E98*P98,2)</f>
        <v>0</v>
      </c>
      <c r="R98" s="173"/>
      <c r="S98" s="173" t="s">
        <v>215</v>
      </c>
      <c r="T98" s="174" t="s">
        <v>201</v>
      </c>
      <c r="U98" s="159">
        <v>0</v>
      </c>
      <c r="V98" s="159">
        <f>ROUND(E98*U98,2)</f>
        <v>0</v>
      </c>
      <c r="W98" s="159"/>
      <c r="X98" s="159" t="s">
        <v>247</v>
      </c>
      <c r="Y98" s="159" t="s">
        <v>203</v>
      </c>
      <c r="Z98" s="149"/>
      <c r="AA98" s="149"/>
      <c r="AB98" s="149"/>
      <c r="AC98" s="149"/>
      <c r="AD98" s="149"/>
      <c r="AE98" s="149"/>
      <c r="AF98" s="149"/>
      <c r="AG98" s="149" t="s">
        <v>248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0" t="s">
        <v>361</v>
      </c>
      <c r="D99" s="181"/>
      <c r="E99" s="182"/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 x14ac:dyDescent="0.2">
      <c r="A100" s="156"/>
      <c r="B100" s="157"/>
      <c r="C100" s="190" t="s">
        <v>362</v>
      </c>
      <c r="D100" s="181"/>
      <c r="E100" s="182"/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251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90" t="s">
        <v>363</v>
      </c>
      <c r="D101" s="181"/>
      <c r="E101" s="182">
        <v>68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251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68">
        <v>21</v>
      </c>
      <c r="B102" s="169" t="s">
        <v>364</v>
      </c>
      <c r="C102" s="177" t="s">
        <v>365</v>
      </c>
      <c r="D102" s="170" t="s">
        <v>366</v>
      </c>
      <c r="E102" s="171">
        <v>3299.0650000000001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1">
        <v>0</v>
      </c>
      <c r="O102" s="171">
        <f>ROUND(E102*N102,2)</f>
        <v>0</v>
      </c>
      <c r="P102" s="171">
        <v>0</v>
      </c>
      <c r="Q102" s="171">
        <f>ROUND(E102*P102,2)</f>
        <v>0</v>
      </c>
      <c r="R102" s="173"/>
      <c r="S102" s="173" t="s">
        <v>215</v>
      </c>
      <c r="T102" s="174" t="s">
        <v>201</v>
      </c>
      <c r="U102" s="159">
        <v>0</v>
      </c>
      <c r="V102" s="159">
        <f>ROUND(E102*U102,2)</f>
        <v>0</v>
      </c>
      <c r="W102" s="159"/>
      <c r="X102" s="159" t="s">
        <v>299</v>
      </c>
      <c r="Y102" s="159" t="s">
        <v>203</v>
      </c>
      <c r="Z102" s="149"/>
      <c r="AA102" s="149"/>
      <c r="AB102" s="149"/>
      <c r="AC102" s="149"/>
      <c r="AD102" s="149"/>
      <c r="AE102" s="149"/>
      <c r="AF102" s="149"/>
      <c r="AG102" s="149" t="s">
        <v>300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0" t="s">
        <v>367</v>
      </c>
      <c r="D103" s="181"/>
      <c r="E103" s="182"/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0" t="s">
        <v>368</v>
      </c>
      <c r="D104" s="181"/>
      <c r="E104" s="182"/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0" t="s">
        <v>369</v>
      </c>
      <c r="D105" s="181"/>
      <c r="E105" s="182"/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0" t="s">
        <v>370</v>
      </c>
      <c r="D106" s="181"/>
      <c r="E106" s="182"/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251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0" t="s">
        <v>371</v>
      </c>
      <c r="D107" s="181"/>
      <c r="E107" s="182">
        <v>3299.07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251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68">
        <v>22</v>
      </c>
      <c r="B108" s="169" t="s">
        <v>372</v>
      </c>
      <c r="C108" s="177" t="s">
        <v>373</v>
      </c>
      <c r="D108" s="170" t="s">
        <v>327</v>
      </c>
      <c r="E108" s="171">
        <v>357.28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3"/>
      <c r="S108" s="173" t="s">
        <v>215</v>
      </c>
      <c r="T108" s="174" t="s">
        <v>201</v>
      </c>
      <c r="U108" s="159">
        <v>0</v>
      </c>
      <c r="V108" s="159">
        <f>ROUND(E108*U108,2)</f>
        <v>0</v>
      </c>
      <c r="W108" s="159"/>
      <c r="X108" s="159" t="s">
        <v>247</v>
      </c>
      <c r="Y108" s="159" t="s">
        <v>203</v>
      </c>
      <c r="Z108" s="149"/>
      <c r="AA108" s="149"/>
      <c r="AB108" s="149"/>
      <c r="AC108" s="149"/>
      <c r="AD108" s="149"/>
      <c r="AE108" s="149"/>
      <c r="AF108" s="149"/>
      <c r="AG108" s="149" t="s">
        <v>248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190" t="s">
        <v>374</v>
      </c>
      <c r="D109" s="181"/>
      <c r="E109" s="182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251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90" t="s">
        <v>375</v>
      </c>
      <c r="D110" s="181"/>
      <c r="E110" s="182">
        <v>357.28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68">
        <v>23</v>
      </c>
      <c r="B111" s="169" t="s">
        <v>376</v>
      </c>
      <c r="C111" s="177" t="s">
        <v>377</v>
      </c>
      <c r="D111" s="170" t="s">
        <v>360</v>
      </c>
      <c r="E111" s="171">
        <v>1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1">
        <v>0</v>
      </c>
      <c r="O111" s="171">
        <f>ROUND(E111*N111,2)</f>
        <v>0</v>
      </c>
      <c r="P111" s="171">
        <v>0</v>
      </c>
      <c r="Q111" s="171">
        <f>ROUND(E111*P111,2)</f>
        <v>0</v>
      </c>
      <c r="R111" s="173"/>
      <c r="S111" s="173" t="s">
        <v>245</v>
      </c>
      <c r="T111" s="174" t="s">
        <v>246</v>
      </c>
      <c r="U111" s="159">
        <v>0</v>
      </c>
      <c r="V111" s="159">
        <f>ROUND(E111*U111,2)</f>
        <v>0</v>
      </c>
      <c r="W111" s="159"/>
      <c r="X111" s="159" t="s">
        <v>247</v>
      </c>
      <c r="Y111" s="159" t="s">
        <v>203</v>
      </c>
      <c r="Z111" s="149"/>
      <c r="AA111" s="149"/>
      <c r="AB111" s="149"/>
      <c r="AC111" s="149"/>
      <c r="AD111" s="149"/>
      <c r="AE111" s="149"/>
      <c r="AF111" s="149"/>
      <c r="AG111" s="149" t="s">
        <v>248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61" t="s">
        <v>378</v>
      </c>
      <c r="D112" s="262"/>
      <c r="E112" s="262"/>
      <c r="F112" s="262"/>
      <c r="G112" s="262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205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3">
        <v>24</v>
      </c>
      <c r="B113" s="184" t="s">
        <v>379</v>
      </c>
      <c r="C113" s="191" t="s">
        <v>380</v>
      </c>
      <c r="D113" s="185" t="s">
        <v>360</v>
      </c>
      <c r="E113" s="186">
        <v>1</v>
      </c>
      <c r="F113" s="187"/>
      <c r="G113" s="188">
        <f>ROUND(E113*F113,2)</f>
        <v>0</v>
      </c>
      <c r="H113" s="187"/>
      <c r="I113" s="188">
        <f>ROUND(E113*H113,2)</f>
        <v>0</v>
      </c>
      <c r="J113" s="187"/>
      <c r="K113" s="188">
        <f>ROUND(E113*J113,2)</f>
        <v>0</v>
      </c>
      <c r="L113" s="188">
        <v>21</v>
      </c>
      <c r="M113" s="188">
        <f>G113*(1+L113/100)</f>
        <v>0</v>
      </c>
      <c r="N113" s="186">
        <v>0</v>
      </c>
      <c r="O113" s="186">
        <f>ROUND(E113*N113,2)</f>
        <v>0</v>
      </c>
      <c r="P113" s="186">
        <v>0</v>
      </c>
      <c r="Q113" s="186">
        <f>ROUND(E113*P113,2)</f>
        <v>0</v>
      </c>
      <c r="R113" s="188"/>
      <c r="S113" s="188" t="s">
        <v>215</v>
      </c>
      <c r="T113" s="189" t="s">
        <v>201</v>
      </c>
      <c r="U113" s="159">
        <v>0</v>
      </c>
      <c r="V113" s="159">
        <f>ROUND(E113*U113,2)</f>
        <v>0</v>
      </c>
      <c r="W113" s="159"/>
      <c r="X113" s="159" t="s">
        <v>299</v>
      </c>
      <c r="Y113" s="159" t="s">
        <v>203</v>
      </c>
      <c r="Z113" s="149"/>
      <c r="AA113" s="149"/>
      <c r="AB113" s="149"/>
      <c r="AC113" s="149"/>
      <c r="AD113" s="149"/>
      <c r="AE113" s="149"/>
      <c r="AF113" s="149"/>
      <c r="AG113" s="149" t="s">
        <v>300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68">
        <v>25</v>
      </c>
      <c r="B114" s="169" t="s">
        <v>381</v>
      </c>
      <c r="C114" s="177" t="s">
        <v>382</v>
      </c>
      <c r="D114" s="170" t="s">
        <v>360</v>
      </c>
      <c r="E114" s="171">
        <v>1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3"/>
      <c r="S114" s="173" t="s">
        <v>245</v>
      </c>
      <c r="T114" s="174" t="s">
        <v>246</v>
      </c>
      <c r="U114" s="159">
        <v>0</v>
      </c>
      <c r="V114" s="159">
        <f>ROUND(E114*U114,2)</f>
        <v>0</v>
      </c>
      <c r="W114" s="159"/>
      <c r="X114" s="159" t="s">
        <v>247</v>
      </c>
      <c r="Y114" s="159" t="s">
        <v>203</v>
      </c>
      <c r="Z114" s="149"/>
      <c r="AA114" s="149"/>
      <c r="AB114" s="149"/>
      <c r="AC114" s="149"/>
      <c r="AD114" s="149"/>
      <c r="AE114" s="149"/>
      <c r="AF114" s="149"/>
      <c r="AG114" s="149" t="s">
        <v>248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61" t="s">
        <v>383</v>
      </c>
      <c r="D115" s="262"/>
      <c r="E115" s="262"/>
      <c r="F115" s="262"/>
      <c r="G115" s="262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205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3">
        <v>26</v>
      </c>
      <c r="B116" s="184" t="s">
        <v>384</v>
      </c>
      <c r="C116" s="191" t="s">
        <v>385</v>
      </c>
      <c r="D116" s="185" t="s">
        <v>360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21</v>
      </c>
      <c r="M116" s="188">
        <f>G116*(1+L116/100)</f>
        <v>0</v>
      </c>
      <c r="N116" s="186">
        <v>0</v>
      </c>
      <c r="O116" s="186">
        <f>ROUND(E116*N116,2)</f>
        <v>0</v>
      </c>
      <c r="P116" s="186">
        <v>0</v>
      </c>
      <c r="Q116" s="186">
        <f>ROUND(E116*P116,2)</f>
        <v>0</v>
      </c>
      <c r="R116" s="188"/>
      <c r="S116" s="188" t="s">
        <v>215</v>
      </c>
      <c r="T116" s="189" t="s">
        <v>201</v>
      </c>
      <c r="U116" s="159">
        <v>0</v>
      </c>
      <c r="V116" s="159">
        <f>ROUND(E116*U116,2)</f>
        <v>0</v>
      </c>
      <c r="W116" s="159"/>
      <c r="X116" s="159" t="s">
        <v>299</v>
      </c>
      <c r="Y116" s="159" t="s">
        <v>203</v>
      </c>
      <c r="Z116" s="149"/>
      <c r="AA116" s="149"/>
      <c r="AB116" s="149"/>
      <c r="AC116" s="149"/>
      <c r="AD116" s="149"/>
      <c r="AE116" s="149"/>
      <c r="AF116" s="149"/>
      <c r="AG116" s="149" t="s">
        <v>300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1" t="s">
        <v>195</v>
      </c>
      <c r="B117" s="162" t="s">
        <v>125</v>
      </c>
      <c r="C117" s="176" t="s">
        <v>126</v>
      </c>
      <c r="D117" s="163"/>
      <c r="E117" s="164"/>
      <c r="F117" s="165"/>
      <c r="G117" s="165">
        <f>SUMIF(AG118:AG127,"&lt;&gt;NOR",G118:G127)</f>
        <v>0</v>
      </c>
      <c r="H117" s="165"/>
      <c r="I117" s="165">
        <f>SUM(I118:I127)</f>
        <v>0</v>
      </c>
      <c r="J117" s="165"/>
      <c r="K117" s="165">
        <f>SUM(K118:K127)</f>
        <v>0</v>
      </c>
      <c r="L117" s="165"/>
      <c r="M117" s="165">
        <f>SUM(M118:M127)</f>
        <v>0</v>
      </c>
      <c r="N117" s="164"/>
      <c r="O117" s="164">
        <f>SUM(O118:O127)</f>
        <v>0</v>
      </c>
      <c r="P117" s="164"/>
      <c r="Q117" s="164">
        <f>SUM(Q118:Q127)</f>
        <v>0</v>
      </c>
      <c r="R117" s="165"/>
      <c r="S117" s="165"/>
      <c r="T117" s="166"/>
      <c r="U117" s="160"/>
      <c r="V117" s="160">
        <f>SUM(V118:V127)</f>
        <v>0</v>
      </c>
      <c r="W117" s="160"/>
      <c r="X117" s="160"/>
      <c r="Y117" s="160"/>
      <c r="AG117" t="s">
        <v>196</v>
      </c>
    </row>
    <row r="118" spans="1:60" ht="22.5" outlineLevel="1" x14ac:dyDescent="0.2">
      <c r="A118" s="168">
        <v>27</v>
      </c>
      <c r="B118" s="169" t="s">
        <v>386</v>
      </c>
      <c r="C118" s="177" t="s">
        <v>387</v>
      </c>
      <c r="D118" s="170" t="s">
        <v>244</v>
      </c>
      <c r="E118" s="171">
        <v>5.3109999999999999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/>
      <c r="S118" s="173" t="s">
        <v>245</v>
      </c>
      <c r="T118" s="174" t="s">
        <v>246</v>
      </c>
      <c r="U118" s="159">
        <v>0</v>
      </c>
      <c r="V118" s="159">
        <f>ROUND(E118*U118,2)</f>
        <v>0</v>
      </c>
      <c r="W118" s="159"/>
      <c r="X118" s="159" t="s">
        <v>247</v>
      </c>
      <c r="Y118" s="159" t="s">
        <v>203</v>
      </c>
      <c r="Z118" s="149"/>
      <c r="AA118" s="149"/>
      <c r="AB118" s="149"/>
      <c r="AC118" s="149"/>
      <c r="AD118" s="149"/>
      <c r="AE118" s="149"/>
      <c r="AF118" s="149"/>
      <c r="AG118" s="149" t="s">
        <v>248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61" t="s">
        <v>388</v>
      </c>
      <c r="D119" s="262"/>
      <c r="E119" s="262"/>
      <c r="F119" s="262"/>
      <c r="G119" s="262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205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0" t="s">
        <v>389</v>
      </c>
      <c r="D120" s="181"/>
      <c r="E120" s="182"/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251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90" t="s">
        <v>390</v>
      </c>
      <c r="D121" s="181"/>
      <c r="E121" s="182"/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251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90" t="s">
        <v>391</v>
      </c>
      <c r="D122" s="181"/>
      <c r="E122" s="182"/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251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90" t="s">
        <v>392</v>
      </c>
      <c r="D123" s="181"/>
      <c r="E123" s="182">
        <v>5.31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251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68">
        <v>28</v>
      </c>
      <c r="B124" s="169" t="s">
        <v>393</v>
      </c>
      <c r="C124" s="177" t="s">
        <v>394</v>
      </c>
      <c r="D124" s="170" t="s">
        <v>349</v>
      </c>
      <c r="E124" s="171">
        <v>5.1349999999999998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/>
      <c r="S124" s="173" t="s">
        <v>245</v>
      </c>
      <c r="T124" s="174" t="s">
        <v>246</v>
      </c>
      <c r="U124" s="159">
        <v>0</v>
      </c>
      <c r="V124" s="159">
        <f>ROUND(E124*U124,2)</f>
        <v>0</v>
      </c>
      <c r="W124" s="159"/>
      <c r="X124" s="159" t="s">
        <v>247</v>
      </c>
      <c r="Y124" s="159" t="s">
        <v>203</v>
      </c>
      <c r="Z124" s="149"/>
      <c r="AA124" s="149"/>
      <c r="AB124" s="149"/>
      <c r="AC124" s="149"/>
      <c r="AD124" s="149"/>
      <c r="AE124" s="149"/>
      <c r="AF124" s="149"/>
      <c r="AG124" s="149" t="s">
        <v>248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261" t="s">
        <v>395</v>
      </c>
      <c r="D125" s="262"/>
      <c r="E125" s="262"/>
      <c r="F125" s="262"/>
      <c r="G125" s="262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205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190" t="s">
        <v>396</v>
      </c>
      <c r="D126" s="181"/>
      <c r="E126" s="182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90" t="s">
        <v>397</v>
      </c>
      <c r="D127" s="181"/>
      <c r="E127" s="182">
        <v>5.13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1" t="s">
        <v>195</v>
      </c>
      <c r="B128" s="162" t="s">
        <v>127</v>
      </c>
      <c r="C128" s="176" t="s">
        <v>129</v>
      </c>
      <c r="D128" s="163"/>
      <c r="E128" s="164"/>
      <c r="F128" s="165"/>
      <c r="G128" s="165">
        <f>SUMIF(AG129:AG166,"&lt;&gt;NOR",G129:G166)</f>
        <v>0</v>
      </c>
      <c r="H128" s="165"/>
      <c r="I128" s="165">
        <f>SUM(I129:I166)</f>
        <v>0</v>
      </c>
      <c r="J128" s="165"/>
      <c r="K128" s="165">
        <f>SUM(K129:K166)</f>
        <v>0</v>
      </c>
      <c r="L128" s="165"/>
      <c r="M128" s="165">
        <f>SUM(M129:M166)</f>
        <v>0</v>
      </c>
      <c r="N128" s="164"/>
      <c r="O128" s="164">
        <f>SUM(O129:O166)</f>
        <v>13.63</v>
      </c>
      <c r="P128" s="164"/>
      <c r="Q128" s="164">
        <f>SUM(Q129:Q166)</f>
        <v>0</v>
      </c>
      <c r="R128" s="165"/>
      <c r="S128" s="165"/>
      <c r="T128" s="166"/>
      <c r="U128" s="160"/>
      <c r="V128" s="160">
        <f>SUM(V129:V166)</f>
        <v>0</v>
      </c>
      <c r="W128" s="160"/>
      <c r="X128" s="160"/>
      <c r="Y128" s="160"/>
      <c r="AG128" t="s">
        <v>196</v>
      </c>
    </row>
    <row r="129" spans="1:60" ht="22.5" outlineLevel="1" x14ac:dyDescent="0.2">
      <c r="A129" s="168">
        <v>29</v>
      </c>
      <c r="B129" s="169" t="s">
        <v>398</v>
      </c>
      <c r="C129" s="177" t="s">
        <v>399</v>
      </c>
      <c r="D129" s="170" t="s">
        <v>349</v>
      </c>
      <c r="E129" s="171">
        <v>448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3"/>
      <c r="S129" s="173" t="s">
        <v>245</v>
      </c>
      <c r="T129" s="174" t="s">
        <v>246</v>
      </c>
      <c r="U129" s="159">
        <v>0</v>
      </c>
      <c r="V129" s="159">
        <f>ROUND(E129*U129,2)</f>
        <v>0</v>
      </c>
      <c r="W129" s="159"/>
      <c r="X129" s="159" t="s">
        <v>247</v>
      </c>
      <c r="Y129" s="159" t="s">
        <v>203</v>
      </c>
      <c r="Z129" s="149"/>
      <c r="AA129" s="149"/>
      <c r="AB129" s="149"/>
      <c r="AC129" s="149"/>
      <c r="AD129" s="149"/>
      <c r="AE129" s="149"/>
      <c r="AF129" s="149"/>
      <c r="AG129" s="149" t="s">
        <v>248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261" t="s">
        <v>400</v>
      </c>
      <c r="D130" s="262"/>
      <c r="E130" s="262"/>
      <c r="F130" s="262"/>
      <c r="G130" s="262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205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190" t="s">
        <v>401</v>
      </c>
      <c r="D131" s="181"/>
      <c r="E131" s="182"/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251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0" t="s">
        <v>402</v>
      </c>
      <c r="D132" s="181"/>
      <c r="E132" s="182">
        <v>448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68">
        <v>30</v>
      </c>
      <c r="B133" s="169" t="s">
        <v>403</v>
      </c>
      <c r="C133" s="177" t="s">
        <v>404</v>
      </c>
      <c r="D133" s="170" t="s">
        <v>349</v>
      </c>
      <c r="E133" s="171">
        <v>448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3"/>
      <c r="S133" s="173" t="s">
        <v>245</v>
      </c>
      <c r="T133" s="174" t="s">
        <v>246</v>
      </c>
      <c r="U133" s="159">
        <v>0</v>
      </c>
      <c r="V133" s="159">
        <f>ROUND(E133*U133,2)</f>
        <v>0</v>
      </c>
      <c r="W133" s="159"/>
      <c r="X133" s="159" t="s">
        <v>247</v>
      </c>
      <c r="Y133" s="159" t="s">
        <v>203</v>
      </c>
      <c r="Z133" s="149"/>
      <c r="AA133" s="149"/>
      <c r="AB133" s="149"/>
      <c r="AC133" s="149"/>
      <c r="AD133" s="149"/>
      <c r="AE133" s="149"/>
      <c r="AF133" s="149"/>
      <c r="AG133" s="149" t="s">
        <v>248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261" t="s">
        <v>405</v>
      </c>
      <c r="D134" s="262"/>
      <c r="E134" s="262"/>
      <c r="F134" s="262"/>
      <c r="G134" s="262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190" t="s">
        <v>401</v>
      </c>
      <c r="D135" s="181"/>
      <c r="E135" s="182"/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251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90" t="s">
        <v>402</v>
      </c>
      <c r="D136" s="181"/>
      <c r="E136" s="182">
        <v>448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251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68">
        <v>31</v>
      </c>
      <c r="B137" s="169" t="s">
        <v>406</v>
      </c>
      <c r="C137" s="177" t="s">
        <v>407</v>
      </c>
      <c r="D137" s="170" t="s">
        <v>349</v>
      </c>
      <c r="E137" s="171">
        <v>5.1349999999999998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/>
      <c r="S137" s="173" t="s">
        <v>245</v>
      </c>
      <c r="T137" s="174" t="s">
        <v>246</v>
      </c>
      <c r="U137" s="159">
        <v>0</v>
      </c>
      <c r="V137" s="159">
        <f>ROUND(E137*U137,2)</f>
        <v>0</v>
      </c>
      <c r="W137" s="159"/>
      <c r="X137" s="159" t="s">
        <v>247</v>
      </c>
      <c r="Y137" s="159" t="s">
        <v>203</v>
      </c>
      <c r="Z137" s="149"/>
      <c r="AA137" s="149"/>
      <c r="AB137" s="149"/>
      <c r="AC137" s="149"/>
      <c r="AD137" s="149"/>
      <c r="AE137" s="149"/>
      <c r="AF137" s="149"/>
      <c r="AG137" s="149" t="s">
        <v>248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61" t="s">
        <v>408</v>
      </c>
      <c r="D138" s="262"/>
      <c r="E138" s="262"/>
      <c r="F138" s="262"/>
      <c r="G138" s="262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205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190" t="s">
        <v>396</v>
      </c>
      <c r="D139" s="181"/>
      <c r="E139" s="182"/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">
      <c r="A140" s="156"/>
      <c r="B140" s="157"/>
      <c r="C140" s="190" t="s">
        <v>397</v>
      </c>
      <c r="D140" s="181"/>
      <c r="E140" s="182">
        <v>5.13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68">
        <v>32</v>
      </c>
      <c r="B141" s="169" t="s">
        <v>409</v>
      </c>
      <c r="C141" s="177" t="s">
        <v>410</v>
      </c>
      <c r="D141" s="170" t="s">
        <v>349</v>
      </c>
      <c r="E141" s="171">
        <v>448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/>
      <c r="S141" s="173" t="s">
        <v>245</v>
      </c>
      <c r="T141" s="174" t="s">
        <v>246</v>
      </c>
      <c r="U141" s="159">
        <v>0</v>
      </c>
      <c r="V141" s="159">
        <f>ROUND(E141*U141,2)</f>
        <v>0</v>
      </c>
      <c r="W141" s="159"/>
      <c r="X141" s="159" t="s">
        <v>247</v>
      </c>
      <c r="Y141" s="159" t="s">
        <v>203</v>
      </c>
      <c r="Z141" s="149"/>
      <c r="AA141" s="149"/>
      <c r="AB141" s="149"/>
      <c r="AC141" s="149"/>
      <c r="AD141" s="149"/>
      <c r="AE141" s="149"/>
      <c r="AF141" s="149"/>
      <c r="AG141" s="149" t="s">
        <v>248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261" t="s">
        <v>411</v>
      </c>
      <c r="D142" s="262"/>
      <c r="E142" s="262"/>
      <c r="F142" s="262"/>
      <c r="G142" s="262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90" t="s">
        <v>401</v>
      </c>
      <c r="D143" s="181"/>
      <c r="E143" s="182"/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3" x14ac:dyDescent="0.2">
      <c r="A144" s="156"/>
      <c r="B144" s="157"/>
      <c r="C144" s="190" t="s">
        <v>402</v>
      </c>
      <c r="D144" s="181"/>
      <c r="E144" s="182">
        <v>448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251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68">
        <v>33</v>
      </c>
      <c r="B145" s="169" t="s">
        <v>412</v>
      </c>
      <c r="C145" s="177" t="s">
        <v>413</v>
      </c>
      <c r="D145" s="170" t="s">
        <v>349</v>
      </c>
      <c r="E145" s="171">
        <v>448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3"/>
      <c r="S145" s="173" t="s">
        <v>245</v>
      </c>
      <c r="T145" s="174" t="s">
        <v>246</v>
      </c>
      <c r="U145" s="159">
        <v>0</v>
      </c>
      <c r="V145" s="159">
        <f>ROUND(E145*U145,2)</f>
        <v>0</v>
      </c>
      <c r="W145" s="159"/>
      <c r="X145" s="159" t="s">
        <v>247</v>
      </c>
      <c r="Y145" s="159" t="s">
        <v>203</v>
      </c>
      <c r="Z145" s="149"/>
      <c r="AA145" s="149"/>
      <c r="AB145" s="149"/>
      <c r="AC145" s="149"/>
      <c r="AD145" s="149"/>
      <c r="AE145" s="149"/>
      <c r="AF145" s="149"/>
      <c r="AG145" s="149" t="s">
        <v>248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61" t="s">
        <v>414</v>
      </c>
      <c r="D146" s="262"/>
      <c r="E146" s="262"/>
      <c r="F146" s="262"/>
      <c r="G146" s="262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90" t="s">
        <v>401</v>
      </c>
      <c r="D147" s="181"/>
      <c r="E147" s="182"/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90" t="s">
        <v>402</v>
      </c>
      <c r="D148" s="181"/>
      <c r="E148" s="182">
        <v>448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251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68">
        <v>34</v>
      </c>
      <c r="B149" s="169" t="s">
        <v>415</v>
      </c>
      <c r="C149" s="177" t="s">
        <v>416</v>
      </c>
      <c r="D149" s="170" t="s">
        <v>349</v>
      </c>
      <c r="E149" s="171">
        <v>448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2.6790000000000001E-2</v>
      </c>
      <c r="O149" s="171">
        <f>ROUND(E149*N149,2)</f>
        <v>12</v>
      </c>
      <c r="P149" s="171">
        <v>0</v>
      </c>
      <c r="Q149" s="171">
        <f>ROUND(E149*P149,2)</f>
        <v>0</v>
      </c>
      <c r="R149" s="173"/>
      <c r="S149" s="173" t="s">
        <v>245</v>
      </c>
      <c r="T149" s="174" t="s">
        <v>246</v>
      </c>
      <c r="U149" s="159">
        <v>0</v>
      </c>
      <c r="V149" s="159">
        <f>ROUND(E149*U149,2)</f>
        <v>0</v>
      </c>
      <c r="W149" s="159"/>
      <c r="X149" s="159" t="s">
        <v>247</v>
      </c>
      <c r="Y149" s="159" t="s">
        <v>203</v>
      </c>
      <c r="Z149" s="149"/>
      <c r="AA149" s="149"/>
      <c r="AB149" s="149"/>
      <c r="AC149" s="149"/>
      <c r="AD149" s="149"/>
      <c r="AE149" s="149"/>
      <c r="AF149" s="149"/>
      <c r="AG149" s="149" t="s">
        <v>248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61" t="s">
        <v>417</v>
      </c>
      <c r="D150" s="262"/>
      <c r="E150" s="262"/>
      <c r="F150" s="262"/>
      <c r="G150" s="262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190" t="s">
        <v>418</v>
      </c>
      <c r="D151" s="181"/>
      <c r="E151" s="182"/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251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90" t="s">
        <v>402</v>
      </c>
      <c r="D152" s="181"/>
      <c r="E152" s="182">
        <v>448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251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68">
        <v>35</v>
      </c>
      <c r="B153" s="169" t="s">
        <v>419</v>
      </c>
      <c r="C153" s="177" t="s">
        <v>1543</v>
      </c>
      <c r="D153" s="170" t="s">
        <v>327</v>
      </c>
      <c r="E153" s="171">
        <v>188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1">
        <v>3.1E-4</v>
      </c>
      <c r="O153" s="171">
        <f>ROUND(E153*N153,2)</f>
        <v>0.06</v>
      </c>
      <c r="P153" s="171">
        <v>0</v>
      </c>
      <c r="Q153" s="171">
        <f>ROUND(E153*P153,2)</f>
        <v>0</v>
      </c>
      <c r="R153" s="173"/>
      <c r="S153" s="173" t="s">
        <v>245</v>
      </c>
      <c r="T153" s="174" t="s">
        <v>246</v>
      </c>
      <c r="U153" s="159">
        <v>0</v>
      </c>
      <c r="V153" s="159">
        <f>ROUND(E153*U153,2)</f>
        <v>0</v>
      </c>
      <c r="W153" s="159"/>
      <c r="X153" s="159" t="s">
        <v>247</v>
      </c>
      <c r="Y153" s="159" t="s">
        <v>203</v>
      </c>
      <c r="Z153" s="149"/>
      <c r="AA153" s="149"/>
      <c r="AB153" s="149"/>
      <c r="AC153" s="149"/>
      <c r="AD153" s="149"/>
      <c r="AE153" s="149"/>
      <c r="AF153" s="149"/>
      <c r="AG153" s="149" t="s">
        <v>248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261" t="s">
        <v>420</v>
      </c>
      <c r="D154" s="262"/>
      <c r="E154" s="262"/>
      <c r="F154" s="262"/>
      <c r="G154" s="262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205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90" t="s">
        <v>421</v>
      </c>
      <c r="D155" s="181"/>
      <c r="E155" s="182"/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251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0" t="s">
        <v>422</v>
      </c>
      <c r="D156" s="181"/>
      <c r="E156" s="182"/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0" t="s">
        <v>423</v>
      </c>
      <c r="D157" s="181"/>
      <c r="E157" s="182"/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251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0" t="s">
        <v>424</v>
      </c>
      <c r="D158" s="181"/>
      <c r="E158" s="182">
        <v>188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251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33.75" outlineLevel="1" x14ac:dyDescent="0.2">
      <c r="A159" s="168">
        <v>36</v>
      </c>
      <c r="B159" s="169" t="s">
        <v>425</v>
      </c>
      <c r="C159" s="177" t="s">
        <v>426</v>
      </c>
      <c r="D159" s="170" t="s">
        <v>349</v>
      </c>
      <c r="E159" s="171">
        <v>5.1349999999999998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8.8800000000000004E-2</v>
      </c>
      <c r="O159" s="171">
        <f>ROUND(E159*N159,2)</f>
        <v>0.46</v>
      </c>
      <c r="P159" s="171">
        <v>0</v>
      </c>
      <c r="Q159" s="171">
        <f>ROUND(E159*P159,2)</f>
        <v>0</v>
      </c>
      <c r="R159" s="173"/>
      <c r="S159" s="173" t="s">
        <v>245</v>
      </c>
      <c r="T159" s="174" t="s">
        <v>246</v>
      </c>
      <c r="U159" s="159">
        <v>0</v>
      </c>
      <c r="V159" s="159">
        <f>ROUND(E159*U159,2)</f>
        <v>0</v>
      </c>
      <c r="W159" s="159"/>
      <c r="X159" s="159" t="s">
        <v>247</v>
      </c>
      <c r="Y159" s="159" t="s">
        <v>203</v>
      </c>
      <c r="Z159" s="149"/>
      <c r="AA159" s="149"/>
      <c r="AB159" s="149"/>
      <c r="AC159" s="149"/>
      <c r="AD159" s="149"/>
      <c r="AE159" s="149"/>
      <c r="AF159" s="149"/>
      <c r="AG159" s="149" t="s">
        <v>248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261" t="s">
        <v>427</v>
      </c>
      <c r="D160" s="262"/>
      <c r="E160" s="262"/>
      <c r="F160" s="262"/>
      <c r="G160" s="262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205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252" t="s">
        <v>428</v>
      </c>
      <c r="D161" s="253"/>
      <c r="E161" s="253"/>
      <c r="F161" s="253"/>
      <c r="G161" s="253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205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90" t="s">
        <v>396</v>
      </c>
      <c r="D162" s="181"/>
      <c r="E162" s="182"/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251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90" t="s">
        <v>397</v>
      </c>
      <c r="D163" s="181"/>
      <c r="E163" s="182">
        <v>5.13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68">
        <v>37</v>
      </c>
      <c r="B164" s="169" t="s">
        <v>429</v>
      </c>
      <c r="C164" s="177" t="s">
        <v>430</v>
      </c>
      <c r="D164" s="170" t="s">
        <v>349</v>
      </c>
      <c r="E164" s="171">
        <v>5.2889999999999997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0.21</v>
      </c>
      <c r="O164" s="171">
        <f>ROUND(E164*N164,2)</f>
        <v>1.1100000000000001</v>
      </c>
      <c r="P164" s="171">
        <v>0</v>
      </c>
      <c r="Q164" s="171">
        <f>ROUND(E164*P164,2)</f>
        <v>0</v>
      </c>
      <c r="R164" s="173"/>
      <c r="S164" s="173" t="s">
        <v>245</v>
      </c>
      <c r="T164" s="174" t="s">
        <v>246</v>
      </c>
      <c r="U164" s="159">
        <v>0</v>
      </c>
      <c r="V164" s="159">
        <f>ROUND(E164*U164,2)</f>
        <v>0</v>
      </c>
      <c r="W164" s="159"/>
      <c r="X164" s="159" t="s">
        <v>299</v>
      </c>
      <c r="Y164" s="159" t="s">
        <v>203</v>
      </c>
      <c r="Z164" s="149"/>
      <c r="AA164" s="149"/>
      <c r="AB164" s="149"/>
      <c r="AC164" s="149"/>
      <c r="AD164" s="149"/>
      <c r="AE164" s="149"/>
      <c r="AF164" s="149"/>
      <c r="AG164" s="149" t="s">
        <v>300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190" t="s">
        <v>431</v>
      </c>
      <c r="D165" s="181"/>
      <c r="E165" s="182"/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0" t="s">
        <v>432</v>
      </c>
      <c r="D166" s="181"/>
      <c r="E166" s="182">
        <v>5.29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251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1" t="s">
        <v>195</v>
      </c>
      <c r="B167" s="162" t="s">
        <v>134</v>
      </c>
      <c r="C167" s="176" t="s">
        <v>135</v>
      </c>
      <c r="D167" s="163"/>
      <c r="E167" s="164"/>
      <c r="F167" s="165"/>
      <c r="G167" s="165">
        <f>SUMIF(AG168:AG202,"&lt;&gt;NOR",G168:G202)</f>
        <v>0</v>
      </c>
      <c r="H167" s="165"/>
      <c r="I167" s="165">
        <f>SUM(I168:I202)</f>
        <v>0</v>
      </c>
      <c r="J167" s="165"/>
      <c r="K167" s="165">
        <f>SUM(K168:K202)</f>
        <v>0</v>
      </c>
      <c r="L167" s="165"/>
      <c r="M167" s="165">
        <f>SUM(M168:M202)</f>
        <v>0</v>
      </c>
      <c r="N167" s="164"/>
      <c r="O167" s="164">
        <f>SUM(O168:O202)</f>
        <v>1.08</v>
      </c>
      <c r="P167" s="164"/>
      <c r="Q167" s="164">
        <f>SUM(Q168:Q202)</f>
        <v>0</v>
      </c>
      <c r="R167" s="165"/>
      <c r="S167" s="165"/>
      <c r="T167" s="166"/>
      <c r="U167" s="160"/>
      <c r="V167" s="160">
        <f>SUM(V168:V202)</f>
        <v>0</v>
      </c>
      <c r="W167" s="160"/>
      <c r="X167" s="160"/>
      <c r="Y167" s="160"/>
      <c r="AG167" t="s">
        <v>196</v>
      </c>
    </row>
    <row r="168" spans="1:60" ht="22.5" outlineLevel="1" x14ac:dyDescent="0.2">
      <c r="A168" s="168">
        <v>38</v>
      </c>
      <c r="B168" s="169" t="s">
        <v>433</v>
      </c>
      <c r="C168" s="177" t="s">
        <v>434</v>
      </c>
      <c r="D168" s="170" t="s">
        <v>327</v>
      </c>
      <c r="E168" s="171">
        <v>53.3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21</v>
      </c>
      <c r="M168" s="173">
        <f>G168*(1+L168/100)</f>
        <v>0</v>
      </c>
      <c r="N168" s="171">
        <v>1.0000000000000001E-5</v>
      </c>
      <c r="O168" s="171">
        <f>ROUND(E168*N168,2)</f>
        <v>0</v>
      </c>
      <c r="P168" s="171">
        <v>0</v>
      </c>
      <c r="Q168" s="171">
        <f>ROUND(E168*P168,2)</f>
        <v>0</v>
      </c>
      <c r="R168" s="173"/>
      <c r="S168" s="173" t="s">
        <v>245</v>
      </c>
      <c r="T168" s="174" t="s">
        <v>246</v>
      </c>
      <c r="U168" s="159">
        <v>0</v>
      </c>
      <c r="V168" s="159">
        <f>ROUND(E168*U168,2)</f>
        <v>0</v>
      </c>
      <c r="W168" s="159"/>
      <c r="X168" s="159" t="s">
        <v>247</v>
      </c>
      <c r="Y168" s="159" t="s">
        <v>203</v>
      </c>
      <c r="Z168" s="149"/>
      <c r="AA168" s="149"/>
      <c r="AB168" s="149"/>
      <c r="AC168" s="149"/>
      <c r="AD168" s="149"/>
      <c r="AE168" s="149"/>
      <c r="AF168" s="149"/>
      <c r="AG168" s="149" t="s">
        <v>248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261" t="s">
        <v>435</v>
      </c>
      <c r="D169" s="262"/>
      <c r="E169" s="262"/>
      <c r="F169" s="262"/>
      <c r="G169" s="262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205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90" t="s">
        <v>436</v>
      </c>
      <c r="D170" s="181"/>
      <c r="E170" s="182"/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251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90" t="s">
        <v>437</v>
      </c>
      <c r="D171" s="181"/>
      <c r="E171" s="182"/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251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90" t="s">
        <v>438</v>
      </c>
      <c r="D172" s="181"/>
      <c r="E172" s="182">
        <v>53.3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251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68">
        <v>39</v>
      </c>
      <c r="B173" s="169" t="s">
        <v>439</v>
      </c>
      <c r="C173" s="177" t="s">
        <v>440</v>
      </c>
      <c r="D173" s="170" t="s">
        <v>327</v>
      </c>
      <c r="E173" s="171">
        <v>54.899000000000001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1">
        <v>1.2700000000000001E-3</v>
      </c>
      <c r="O173" s="171">
        <f>ROUND(E173*N173,2)</f>
        <v>7.0000000000000007E-2</v>
      </c>
      <c r="P173" s="171">
        <v>0</v>
      </c>
      <c r="Q173" s="171">
        <f>ROUND(E173*P173,2)</f>
        <v>0</v>
      </c>
      <c r="R173" s="173"/>
      <c r="S173" s="173" t="s">
        <v>245</v>
      </c>
      <c r="T173" s="174" t="s">
        <v>246</v>
      </c>
      <c r="U173" s="159">
        <v>0</v>
      </c>
      <c r="V173" s="159">
        <f>ROUND(E173*U173,2)</f>
        <v>0</v>
      </c>
      <c r="W173" s="159"/>
      <c r="X173" s="159" t="s">
        <v>299</v>
      </c>
      <c r="Y173" s="159" t="s">
        <v>203</v>
      </c>
      <c r="Z173" s="149"/>
      <c r="AA173" s="149"/>
      <c r="AB173" s="149"/>
      <c r="AC173" s="149"/>
      <c r="AD173" s="149"/>
      <c r="AE173" s="149"/>
      <c r="AF173" s="149"/>
      <c r="AG173" s="149" t="s">
        <v>300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">
      <c r="A174" s="156"/>
      <c r="B174" s="157"/>
      <c r="C174" s="190" t="s">
        <v>441</v>
      </c>
      <c r="D174" s="181"/>
      <c r="E174" s="182"/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251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90" t="s">
        <v>442</v>
      </c>
      <c r="D175" s="181"/>
      <c r="E175" s="182">
        <v>54.9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251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68">
        <v>40</v>
      </c>
      <c r="B176" s="169" t="s">
        <v>443</v>
      </c>
      <c r="C176" s="177" t="s">
        <v>444</v>
      </c>
      <c r="D176" s="170" t="s">
        <v>327</v>
      </c>
      <c r="E176" s="171">
        <v>17.5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1">
        <v>1.0000000000000001E-5</v>
      </c>
      <c r="O176" s="171">
        <f>ROUND(E176*N176,2)</f>
        <v>0</v>
      </c>
      <c r="P176" s="171">
        <v>0</v>
      </c>
      <c r="Q176" s="171">
        <f>ROUND(E176*P176,2)</f>
        <v>0</v>
      </c>
      <c r="R176" s="173"/>
      <c r="S176" s="173" t="s">
        <v>245</v>
      </c>
      <c r="T176" s="174" t="s">
        <v>246</v>
      </c>
      <c r="U176" s="159">
        <v>0</v>
      </c>
      <c r="V176" s="159">
        <f>ROUND(E176*U176,2)</f>
        <v>0</v>
      </c>
      <c r="W176" s="159"/>
      <c r="X176" s="159" t="s">
        <v>247</v>
      </c>
      <c r="Y176" s="159" t="s">
        <v>203</v>
      </c>
      <c r="Z176" s="149"/>
      <c r="AA176" s="149"/>
      <c r="AB176" s="149"/>
      <c r="AC176" s="149"/>
      <c r="AD176" s="149"/>
      <c r="AE176" s="149"/>
      <c r="AF176" s="149"/>
      <c r="AG176" s="149" t="s">
        <v>248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261" t="s">
        <v>445</v>
      </c>
      <c r="D177" s="262"/>
      <c r="E177" s="262"/>
      <c r="F177" s="262"/>
      <c r="G177" s="262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205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190" t="s">
        <v>446</v>
      </c>
      <c r="D178" s="181"/>
      <c r="E178" s="182"/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251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3" x14ac:dyDescent="0.2">
      <c r="A179" s="156"/>
      <c r="B179" s="157"/>
      <c r="C179" s="190" t="s">
        <v>447</v>
      </c>
      <c r="D179" s="181"/>
      <c r="E179" s="182">
        <v>17.5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251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68">
        <v>41</v>
      </c>
      <c r="B180" s="169" t="s">
        <v>448</v>
      </c>
      <c r="C180" s="177" t="s">
        <v>449</v>
      </c>
      <c r="D180" s="170" t="s">
        <v>327</v>
      </c>
      <c r="E180" s="171">
        <v>18.024999999999999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1">
        <v>4.2700000000000004E-3</v>
      </c>
      <c r="O180" s="171">
        <f>ROUND(E180*N180,2)</f>
        <v>0.08</v>
      </c>
      <c r="P180" s="171">
        <v>0</v>
      </c>
      <c r="Q180" s="171">
        <f>ROUND(E180*P180,2)</f>
        <v>0</v>
      </c>
      <c r="R180" s="173"/>
      <c r="S180" s="173" t="s">
        <v>245</v>
      </c>
      <c r="T180" s="174" t="s">
        <v>246</v>
      </c>
      <c r="U180" s="159">
        <v>0</v>
      </c>
      <c r="V180" s="159">
        <f>ROUND(E180*U180,2)</f>
        <v>0</v>
      </c>
      <c r="W180" s="159"/>
      <c r="X180" s="159" t="s">
        <v>299</v>
      </c>
      <c r="Y180" s="159" t="s">
        <v>203</v>
      </c>
      <c r="Z180" s="149"/>
      <c r="AA180" s="149"/>
      <c r="AB180" s="149"/>
      <c r="AC180" s="149"/>
      <c r="AD180" s="149"/>
      <c r="AE180" s="149"/>
      <c r="AF180" s="149"/>
      <c r="AG180" s="149" t="s">
        <v>300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190" t="s">
        <v>450</v>
      </c>
      <c r="D181" s="181"/>
      <c r="E181" s="182"/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251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 x14ac:dyDescent="0.2">
      <c r="A182" s="156"/>
      <c r="B182" s="157"/>
      <c r="C182" s="190" t="s">
        <v>451</v>
      </c>
      <c r="D182" s="181"/>
      <c r="E182" s="182">
        <v>18.02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68">
        <v>42</v>
      </c>
      <c r="B183" s="169" t="s">
        <v>452</v>
      </c>
      <c r="C183" s="177" t="s">
        <v>453</v>
      </c>
      <c r="D183" s="170" t="s">
        <v>360</v>
      </c>
      <c r="E183" s="171">
        <v>2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1">
        <v>0.17612</v>
      </c>
      <c r="O183" s="171">
        <f>ROUND(E183*N183,2)</f>
        <v>0.35</v>
      </c>
      <c r="P183" s="171">
        <v>0</v>
      </c>
      <c r="Q183" s="171">
        <f>ROUND(E183*P183,2)</f>
        <v>0</v>
      </c>
      <c r="R183" s="173"/>
      <c r="S183" s="173" t="s">
        <v>245</v>
      </c>
      <c r="T183" s="174" t="s">
        <v>246</v>
      </c>
      <c r="U183" s="159">
        <v>0</v>
      </c>
      <c r="V183" s="159">
        <f>ROUND(E183*U183,2)</f>
        <v>0</v>
      </c>
      <c r="W183" s="159"/>
      <c r="X183" s="159" t="s">
        <v>247</v>
      </c>
      <c r="Y183" s="159" t="s">
        <v>203</v>
      </c>
      <c r="Z183" s="149"/>
      <c r="AA183" s="149"/>
      <c r="AB183" s="149"/>
      <c r="AC183" s="149"/>
      <c r="AD183" s="149"/>
      <c r="AE183" s="149"/>
      <c r="AF183" s="149"/>
      <c r="AG183" s="149" t="s">
        <v>248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261" t="s">
        <v>454</v>
      </c>
      <c r="D184" s="262"/>
      <c r="E184" s="262"/>
      <c r="F184" s="262"/>
      <c r="G184" s="262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205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2" x14ac:dyDescent="0.2">
      <c r="A185" s="156"/>
      <c r="B185" s="157"/>
      <c r="C185" s="190" t="s">
        <v>455</v>
      </c>
      <c r="D185" s="181"/>
      <c r="E185" s="182"/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251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190" t="s">
        <v>119</v>
      </c>
      <c r="D186" s="181"/>
      <c r="E186" s="182">
        <v>2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68">
        <v>43</v>
      </c>
      <c r="B187" s="169" t="s">
        <v>456</v>
      </c>
      <c r="C187" s="177" t="s">
        <v>457</v>
      </c>
      <c r="D187" s="170" t="s">
        <v>360</v>
      </c>
      <c r="E187" s="171">
        <v>2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1">
        <v>1.555E-2</v>
      </c>
      <c r="O187" s="171">
        <f>ROUND(E187*N187,2)</f>
        <v>0.03</v>
      </c>
      <c r="P187" s="171">
        <v>0</v>
      </c>
      <c r="Q187" s="171">
        <f>ROUND(E187*P187,2)</f>
        <v>0</v>
      </c>
      <c r="R187" s="173"/>
      <c r="S187" s="173" t="s">
        <v>245</v>
      </c>
      <c r="T187" s="174" t="s">
        <v>246</v>
      </c>
      <c r="U187" s="159">
        <v>0</v>
      </c>
      <c r="V187" s="159">
        <f>ROUND(E187*U187,2)</f>
        <v>0</v>
      </c>
      <c r="W187" s="159"/>
      <c r="X187" s="159" t="s">
        <v>247</v>
      </c>
      <c r="Y187" s="159" t="s">
        <v>203</v>
      </c>
      <c r="Z187" s="149"/>
      <c r="AA187" s="149"/>
      <c r="AB187" s="149"/>
      <c r="AC187" s="149"/>
      <c r="AD187" s="149"/>
      <c r="AE187" s="149"/>
      <c r="AF187" s="149"/>
      <c r="AG187" s="149" t="s">
        <v>248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2" x14ac:dyDescent="0.2">
      <c r="A188" s="156"/>
      <c r="B188" s="157"/>
      <c r="C188" s="261" t="s">
        <v>458</v>
      </c>
      <c r="D188" s="262"/>
      <c r="E188" s="262"/>
      <c r="F188" s="262"/>
      <c r="G188" s="262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205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90" t="s">
        <v>455</v>
      </c>
      <c r="D189" s="181"/>
      <c r="E189" s="182"/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90" t="s">
        <v>119</v>
      </c>
      <c r="D190" s="181"/>
      <c r="E190" s="182">
        <v>2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68">
        <v>44</v>
      </c>
      <c r="B191" s="169" t="s">
        <v>459</v>
      </c>
      <c r="C191" s="177" t="s">
        <v>460</v>
      </c>
      <c r="D191" s="170" t="s">
        <v>360</v>
      </c>
      <c r="E191" s="171">
        <v>2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3"/>
      <c r="S191" s="173" t="s">
        <v>245</v>
      </c>
      <c r="T191" s="174" t="s">
        <v>246</v>
      </c>
      <c r="U191" s="159">
        <v>0</v>
      </c>
      <c r="V191" s="159">
        <f>ROUND(E191*U191,2)</f>
        <v>0</v>
      </c>
      <c r="W191" s="159"/>
      <c r="X191" s="159" t="s">
        <v>247</v>
      </c>
      <c r="Y191" s="159" t="s">
        <v>203</v>
      </c>
      <c r="Z191" s="149"/>
      <c r="AA191" s="149"/>
      <c r="AB191" s="149"/>
      <c r="AC191" s="149"/>
      <c r="AD191" s="149"/>
      <c r="AE191" s="149"/>
      <c r="AF191" s="149"/>
      <c r="AG191" s="149" t="s">
        <v>248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261" t="s">
        <v>461</v>
      </c>
      <c r="D192" s="262"/>
      <c r="E192" s="262"/>
      <c r="F192" s="262"/>
      <c r="G192" s="262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205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90" t="s">
        <v>455</v>
      </c>
      <c r="D193" s="181"/>
      <c r="E193" s="182"/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251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90" t="s">
        <v>119</v>
      </c>
      <c r="D194" s="181"/>
      <c r="E194" s="182">
        <v>2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68">
        <v>45</v>
      </c>
      <c r="B195" s="169" t="s">
        <v>462</v>
      </c>
      <c r="C195" s="177" t="s">
        <v>463</v>
      </c>
      <c r="D195" s="170" t="s">
        <v>360</v>
      </c>
      <c r="E195" s="171">
        <v>3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1">
        <v>1.39E-3</v>
      </c>
      <c r="O195" s="171">
        <f>ROUND(E195*N195,2)</f>
        <v>0</v>
      </c>
      <c r="P195" s="171">
        <v>0</v>
      </c>
      <c r="Q195" s="171">
        <f>ROUND(E195*P195,2)</f>
        <v>0</v>
      </c>
      <c r="R195" s="173"/>
      <c r="S195" s="173" t="s">
        <v>245</v>
      </c>
      <c r="T195" s="174" t="s">
        <v>246</v>
      </c>
      <c r="U195" s="159">
        <v>0</v>
      </c>
      <c r="V195" s="159">
        <f>ROUND(E195*U195,2)</f>
        <v>0</v>
      </c>
      <c r="W195" s="159"/>
      <c r="X195" s="159" t="s">
        <v>247</v>
      </c>
      <c r="Y195" s="159" t="s">
        <v>203</v>
      </c>
      <c r="Z195" s="149"/>
      <c r="AA195" s="149"/>
      <c r="AB195" s="149"/>
      <c r="AC195" s="149"/>
      <c r="AD195" s="149"/>
      <c r="AE195" s="149"/>
      <c r="AF195" s="149"/>
      <c r="AG195" s="149" t="s">
        <v>248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261" t="s">
        <v>464</v>
      </c>
      <c r="D196" s="262"/>
      <c r="E196" s="262"/>
      <c r="F196" s="262"/>
      <c r="G196" s="262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205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2" x14ac:dyDescent="0.2">
      <c r="A197" s="156"/>
      <c r="B197" s="157"/>
      <c r="C197" s="190" t="s">
        <v>465</v>
      </c>
      <c r="D197" s="181"/>
      <c r="E197" s="182"/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0" t="s">
        <v>123</v>
      </c>
      <c r="D198" s="181"/>
      <c r="E198" s="182">
        <v>3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68">
        <v>46</v>
      </c>
      <c r="B199" s="169" t="s">
        <v>466</v>
      </c>
      <c r="C199" s="177" t="s">
        <v>467</v>
      </c>
      <c r="D199" s="170" t="s">
        <v>360</v>
      </c>
      <c r="E199" s="171">
        <v>2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0.27400000000000002</v>
      </c>
      <c r="O199" s="171">
        <f>ROUND(E199*N199,2)</f>
        <v>0.55000000000000004</v>
      </c>
      <c r="P199" s="171">
        <v>0</v>
      </c>
      <c r="Q199" s="171">
        <f>ROUND(E199*P199,2)</f>
        <v>0</v>
      </c>
      <c r="R199" s="173"/>
      <c r="S199" s="173" t="s">
        <v>245</v>
      </c>
      <c r="T199" s="174" t="s">
        <v>246</v>
      </c>
      <c r="U199" s="159">
        <v>0</v>
      </c>
      <c r="V199" s="159">
        <f>ROUND(E199*U199,2)</f>
        <v>0</v>
      </c>
      <c r="W199" s="159"/>
      <c r="X199" s="159" t="s">
        <v>247</v>
      </c>
      <c r="Y199" s="159" t="s">
        <v>203</v>
      </c>
      <c r="Z199" s="149"/>
      <c r="AA199" s="149"/>
      <c r="AB199" s="149"/>
      <c r="AC199" s="149"/>
      <c r="AD199" s="149"/>
      <c r="AE199" s="149"/>
      <c r="AF199" s="149"/>
      <c r="AG199" s="149" t="s">
        <v>248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2" x14ac:dyDescent="0.2">
      <c r="A200" s="156"/>
      <c r="B200" s="157"/>
      <c r="C200" s="261" t="s">
        <v>468</v>
      </c>
      <c r="D200" s="262"/>
      <c r="E200" s="262"/>
      <c r="F200" s="262"/>
      <c r="G200" s="262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9"/>
      <c r="AA200" s="149"/>
      <c r="AB200" s="149"/>
      <c r="AC200" s="149"/>
      <c r="AD200" s="149"/>
      <c r="AE200" s="149"/>
      <c r="AF200" s="149"/>
      <c r="AG200" s="149" t="s">
        <v>205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190" t="s">
        <v>455</v>
      </c>
      <c r="D201" s="181"/>
      <c r="E201" s="182"/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251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 x14ac:dyDescent="0.2">
      <c r="A202" s="156"/>
      <c r="B202" s="157"/>
      <c r="C202" s="190" t="s">
        <v>119</v>
      </c>
      <c r="D202" s="181"/>
      <c r="E202" s="182">
        <v>2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251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1" t="s">
        <v>195</v>
      </c>
      <c r="B203" s="162" t="s">
        <v>136</v>
      </c>
      <c r="C203" s="176" t="s">
        <v>137</v>
      </c>
      <c r="D203" s="163"/>
      <c r="E203" s="164"/>
      <c r="F203" s="165"/>
      <c r="G203" s="165">
        <f>SUMIF(AG204:AG248,"&lt;&gt;NOR",G204:G248)</f>
        <v>0</v>
      </c>
      <c r="H203" s="165"/>
      <c r="I203" s="165">
        <f>SUM(I204:I248)</f>
        <v>0</v>
      </c>
      <c r="J203" s="165"/>
      <c r="K203" s="165">
        <f>SUM(K204:K248)</f>
        <v>0</v>
      </c>
      <c r="L203" s="165"/>
      <c r="M203" s="165">
        <f>SUM(M204:M248)</f>
        <v>0</v>
      </c>
      <c r="N203" s="164"/>
      <c r="O203" s="164">
        <f>SUM(O204:O248)</f>
        <v>32.85</v>
      </c>
      <c r="P203" s="164"/>
      <c r="Q203" s="164">
        <f>SUM(Q204:Q248)</f>
        <v>0</v>
      </c>
      <c r="R203" s="165"/>
      <c r="S203" s="165"/>
      <c r="T203" s="166"/>
      <c r="U203" s="160"/>
      <c r="V203" s="160">
        <f>SUM(V204:V248)</f>
        <v>0</v>
      </c>
      <c r="W203" s="160"/>
      <c r="X203" s="160"/>
      <c r="Y203" s="160"/>
      <c r="AG203" t="s">
        <v>196</v>
      </c>
    </row>
    <row r="204" spans="1:60" ht="33.75" outlineLevel="1" x14ac:dyDescent="0.2">
      <c r="A204" s="168">
        <v>47</v>
      </c>
      <c r="B204" s="169" t="s">
        <v>469</v>
      </c>
      <c r="C204" s="177" t="s">
        <v>470</v>
      </c>
      <c r="D204" s="170" t="s">
        <v>327</v>
      </c>
      <c r="E204" s="171">
        <v>61.32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1">
        <v>8.5760000000000003E-2</v>
      </c>
      <c r="O204" s="171">
        <f>ROUND(E204*N204,2)</f>
        <v>5.26</v>
      </c>
      <c r="P204" s="171">
        <v>0</v>
      </c>
      <c r="Q204" s="171">
        <f>ROUND(E204*P204,2)</f>
        <v>0</v>
      </c>
      <c r="R204" s="173"/>
      <c r="S204" s="173" t="s">
        <v>245</v>
      </c>
      <c r="T204" s="174" t="s">
        <v>246</v>
      </c>
      <c r="U204" s="159">
        <v>0</v>
      </c>
      <c r="V204" s="159">
        <f>ROUND(E204*U204,2)</f>
        <v>0</v>
      </c>
      <c r="W204" s="159"/>
      <c r="X204" s="159" t="s">
        <v>247</v>
      </c>
      <c r="Y204" s="159" t="s">
        <v>203</v>
      </c>
      <c r="Z204" s="149"/>
      <c r="AA204" s="149"/>
      <c r="AB204" s="149"/>
      <c r="AC204" s="149"/>
      <c r="AD204" s="149"/>
      <c r="AE204" s="149"/>
      <c r="AF204" s="149"/>
      <c r="AG204" s="149" t="s">
        <v>248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261" t="s">
        <v>471</v>
      </c>
      <c r="D205" s="262"/>
      <c r="E205" s="262"/>
      <c r="F205" s="262"/>
      <c r="G205" s="262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205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2" x14ac:dyDescent="0.2">
      <c r="A206" s="156"/>
      <c r="B206" s="157"/>
      <c r="C206" s="190" t="s">
        <v>472</v>
      </c>
      <c r="D206" s="181"/>
      <c r="E206" s="182"/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251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3" x14ac:dyDescent="0.2">
      <c r="A207" s="156"/>
      <c r="B207" s="157"/>
      <c r="C207" s="190" t="s">
        <v>473</v>
      </c>
      <c r="D207" s="181"/>
      <c r="E207" s="182">
        <v>61.32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251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68">
        <v>48</v>
      </c>
      <c r="B208" s="169" t="s">
        <v>474</v>
      </c>
      <c r="C208" s="177" t="s">
        <v>475</v>
      </c>
      <c r="D208" s="170" t="s">
        <v>349</v>
      </c>
      <c r="E208" s="171">
        <v>13.49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1">
        <v>0.13200000000000001</v>
      </c>
      <c r="O208" s="171">
        <f>ROUND(E208*N208,2)</f>
        <v>1.78</v>
      </c>
      <c r="P208" s="171">
        <v>0</v>
      </c>
      <c r="Q208" s="171">
        <f>ROUND(E208*P208,2)</f>
        <v>0</v>
      </c>
      <c r="R208" s="173"/>
      <c r="S208" s="173" t="s">
        <v>245</v>
      </c>
      <c r="T208" s="174" t="s">
        <v>246</v>
      </c>
      <c r="U208" s="159">
        <v>0</v>
      </c>
      <c r="V208" s="159">
        <f>ROUND(E208*U208,2)</f>
        <v>0</v>
      </c>
      <c r="W208" s="159"/>
      <c r="X208" s="159" t="s">
        <v>299</v>
      </c>
      <c r="Y208" s="159" t="s">
        <v>203</v>
      </c>
      <c r="Z208" s="149"/>
      <c r="AA208" s="149"/>
      <c r="AB208" s="149"/>
      <c r="AC208" s="149"/>
      <c r="AD208" s="149"/>
      <c r="AE208" s="149"/>
      <c r="AF208" s="149"/>
      <c r="AG208" s="149" t="s">
        <v>300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90" t="s">
        <v>476</v>
      </c>
      <c r="D209" s="181"/>
      <c r="E209" s="182"/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90" t="s">
        <v>477</v>
      </c>
      <c r="D210" s="181"/>
      <c r="E210" s="182">
        <v>13.49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251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t="33.75" outlineLevel="1" x14ac:dyDescent="0.2">
      <c r="A211" s="168">
        <v>49</v>
      </c>
      <c r="B211" s="169" t="s">
        <v>478</v>
      </c>
      <c r="C211" s="177" t="s">
        <v>479</v>
      </c>
      <c r="D211" s="170" t="s">
        <v>327</v>
      </c>
      <c r="E211" s="171">
        <v>16.260000000000002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21</v>
      </c>
      <c r="M211" s="173">
        <f>G211*(1+L211/100)</f>
        <v>0</v>
      </c>
      <c r="N211" s="171">
        <v>0.1295</v>
      </c>
      <c r="O211" s="171">
        <f>ROUND(E211*N211,2)</f>
        <v>2.11</v>
      </c>
      <c r="P211" s="171">
        <v>0</v>
      </c>
      <c r="Q211" s="171">
        <f>ROUND(E211*P211,2)</f>
        <v>0</v>
      </c>
      <c r="R211" s="173"/>
      <c r="S211" s="173" t="s">
        <v>245</v>
      </c>
      <c r="T211" s="174" t="s">
        <v>246</v>
      </c>
      <c r="U211" s="159">
        <v>0</v>
      </c>
      <c r="V211" s="159">
        <f>ROUND(E211*U211,2)</f>
        <v>0</v>
      </c>
      <c r="W211" s="159"/>
      <c r="X211" s="159" t="s">
        <v>247</v>
      </c>
      <c r="Y211" s="159" t="s">
        <v>203</v>
      </c>
      <c r="Z211" s="149"/>
      <c r="AA211" s="149"/>
      <c r="AB211" s="149"/>
      <c r="AC211" s="149"/>
      <c r="AD211" s="149"/>
      <c r="AE211" s="149"/>
      <c r="AF211" s="149"/>
      <c r="AG211" s="149" t="s">
        <v>248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 x14ac:dyDescent="0.2">
      <c r="A212" s="156"/>
      <c r="B212" s="157"/>
      <c r="C212" s="261" t="s">
        <v>480</v>
      </c>
      <c r="D212" s="262"/>
      <c r="E212" s="262"/>
      <c r="F212" s="262"/>
      <c r="G212" s="262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205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190" t="s">
        <v>481</v>
      </c>
      <c r="D213" s="181"/>
      <c r="E213" s="182"/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251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3" x14ac:dyDescent="0.2">
      <c r="A214" s="156"/>
      <c r="B214" s="157"/>
      <c r="C214" s="190" t="s">
        <v>482</v>
      </c>
      <c r="D214" s="181"/>
      <c r="E214" s="182">
        <v>16.260000000000002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251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8">
        <v>50</v>
      </c>
      <c r="B215" s="169" t="s">
        <v>483</v>
      </c>
      <c r="C215" s="177" t="s">
        <v>484</v>
      </c>
      <c r="D215" s="170" t="s">
        <v>327</v>
      </c>
      <c r="E215" s="171">
        <v>16.585000000000001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2.1999999999999999E-2</v>
      </c>
      <c r="O215" s="171">
        <f>ROUND(E215*N215,2)</f>
        <v>0.36</v>
      </c>
      <c r="P215" s="171">
        <v>0</v>
      </c>
      <c r="Q215" s="171">
        <f>ROUND(E215*P215,2)</f>
        <v>0</v>
      </c>
      <c r="R215" s="173"/>
      <c r="S215" s="173" t="s">
        <v>245</v>
      </c>
      <c r="T215" s="174" t="s">
        <v>246</v>
      </c>
      <c r="U215" s="159">
        <v>0</v>
      </c>
      <c r="V215" s="159">
        <f>ROUND(E215*U215,2)</f>
        <v>0</v>
      </c>
      <c r="W215" s="159"/>
      <c r="X215" s="159" t="s">
        <v>299</v>
      </c>
      <c r="Y215" s="159" t="s">
        <v>203</v>
      </c>
      <c r="Z215" s="149"/>
      <c r="AA215" s="149"/>
      <c r="AB215" s="149"/>
      <c r="AC215" s="149"/>
      <c r="AD215" s="149"/>
      <c r="AE215" s="149"/>
      <c r="AF215" s="149"/>
      <c r="AG215" s="149" t="s">
        <v>300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90" t="s">
        <v>485</v>
      </c>
      <c r="D216" s="181"/>
      <c r="E216" s="182"/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251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3" x14ac:dyDescent="0.2">
      <c r="A217" s="156"/>
      <c r="B217" s="157"/>
      <c r="C217" s="190" t="s">
        <v>486</v>
      </c>
      <c r="D217" s="181"/>
      <c r="E217" s="182">
        <v>16.59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251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2.5" outlineLevel="1" x14ac:dyDescent="0.2">
      <c r="A218" s="168">
        <v>51</v>
      </c>
      <c r="B218" s="169" t="s">
        <v>487</v>
      </c>
      <c r="C218" s="177" t="s">
        <v>488</v>
      </c>
      <c r="D218" s="170" t="s">
        <v>349</v>
      </c>
      <c r="E218" s="171">
        <v>5.1349999999999998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71">
        <v>4.6999999999999999E-4</v>
      </c>
      <c r="O218" s="171">
        <f>ROUND(E218*N218,2)</f>
        <v>0</v>
      </c>
      <c r="P218" s="171">
        <v>0</v>
      </c>
      <c r="Q218" s="171">
        <f>ROUND(E218*P218,2)</f>
        <v>0</v>
      </c>
      <c r="R218" s="173"/>
      <c r="S218" s="173" t="s">
        <v>245</v>
      </c>
      <c r="T218" s="174" t="s">
        <v>246</v>
      </c>
      <c r="U218" s="159">
        <v>0</v>
      </c>
      <c r="V218" s="159">
        <f>ROUND(E218*U218,2)</f>
        <v>0</v>
      </c>
      <c r="W218" s="159"/>
      <c r="X218" s="159" t="s">
        <v>247</v>
      </c>
      <c r="Y218" s="159" t="s">
        <v>203</v>
      </c>
      <c r="Z218" s="149"/>
      <c r="AA218" s="149"/>
      <c r="AB218" s="149"/>
      <c r="AC218" s="149"/>
      <c r="AD218" s="149"/>
      <c r="AE218" s="149"/>
      <c r="AF218" s="149"/>
      <c r="AG218" s="149" t="s">
        <v>248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261" t="s">
        <v>489</v>
      </c>
      <c r="D219" s="262"/>
      <c r="E219" s="262"/>
      <c r="F219" s="262"/>
      <c r="G219" s="262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205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90" t="s">
        <v>396</v>
      </c>
      <c r="D220" s="181"/>
      <c r="E220" s="182"/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251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3" x14ac:dyDescent="0.2">
      <c r="A221" s="156"/>
      <c r="B221" s="157"/>
      <c r="C221" s="190" t="s">
        <v>397</v>
      </c>
      <c r="D221" s="181"/>
      <c r="E221" s="182">
        <v>5.13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68">
        <v>52</v>
      </c>
      <c r="B222" s="169" t="s">
        <v>490</v>
      </c>
      <c r="C222" s="177" t="s">
        <v>491</v>
      </c>
      <c r="D222" s="170" t="s">
        <v>327</v>
      </c>
      <c r="E222" s="171">
        <v>70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71">
        <v>0.29221000000000003</v>
      </c>
      <c r="O222" s="171">
        <f>ROUND(E222*N222,2)</f>
        <v>20.45</v>
      </c>
      <c r="P222" s="171">
        <v>0</v>
      </c>
      <c r="Q222" s="171">
        <f>ROUND(E222*P222,2)</f>
        <v>0</v>
      </c>
      <c r="R222" s="173"/>
      <c r="S222" s="173" t="s">
        <v>245</v>
      </c>
      <c r="T222" s="174" t="s">
        <v>246</v>
      </c>
      <c r="U222" s="159">
        <v>0</v>
      </c>
      <c r="V222" s="159">
        <f>ROUND(E222*U222,2)</f>
        <v>0</v>
      </c>
      <c r="W222" s="159"/>
      <c r="X222" s="159" t="s">
        <v>247</v>
      </c>
      <c r="Y222" s="159" t="s">
        <v>203</v>
      </c>
      <c r="Z222" s="149"/>
      <c r="AA222" s="149"/>
      <c r="AB222" s="149"/>
      <c r="AC222" s="149"/>
      <c r="AD222" s="149"/>
      <c r="AE222" s="149"/>
      <c r="AF222" s="149"/>
      <c r="AG222" s="149" t="s">
        <v>248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261" t="s">
        <v>492</v>
      </c>
      <c r="D223" s="262"/>
      <c r="E223" s="262"/>
      <c r="F223" s="262"/>
      <c r="G223" s="262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205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190" t="s">
        <v>493</v>
      </c>
      <c r="D224" s="181"/>
      <c r="E224" s="182"/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251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3" x14ac:dyDescent="0.2">
      <c r="A225" s="156"/>
      <c r="B225" s="157"/>
      <c r="C225" s="190" t="s">
        <v>494</v>
      </c>
      <c r="D225" s="181"/>
      <c r="E225" s="182">
        <v>70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251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83">
        <v>53</v>
      </c>
      <c r="B226" s="184" t="s">
        <v>495</v>
      </c>
      <c r="C226" s="191" t="s">
        <v>496</v>
      </c>
      <c r="D226" s="185" t="s">
        <v>327</v>
      </c>
      <c r="E226" s="186">
        <v>70</v>
      </c>
      <c r="F226" s="187"/>
      <c r="G226" s="188">
        <f>ROUND(E226*F226,2)</f>
        <v>0</v>
      </c>
      <c r="H226" s="187"/>
      <c r="I226" s="188">
        <f>ROUND(E226*H226,2)</f>
        <v>0</v>
      </c>
      <c r="J226" s="187"/>
      <c r="K226" s="188">
        <f>ROUND(E226*J226,2)</f>
        <v>0</v>
      </c>
      <c r="L226" s="188">
        <v>21</v>
      </c>
      <c r="M226" s="188">
        <f>G226*(1+L226/100)</f>
        <v>0</v>
      </c>
      <c r="N226" s="186">
        <v>1.5599999999999999E-2</v>
      </c>
      <c r="O226" s="186">
        <f>ROUND(E226*N226,2)</f>
        <v>1.0900000000000001</v>
      </c>
      <c r="P226" s="186">
        <v>0</v>
      </c>
      <c r="Q226" s="186">
        <f>ROUND(E226*P226,2)</f>
        <v>0</v>
      </c>
      <c r="R226" s="188"/>
      <c r="S226" s="188" t="s">
        <v>245</v>
      </c>
      <c r="T226" s="189" t="s">
        <v>246</v>
      </c>
      <c r="U226" s="159">
        <v>0</v>
      </c>
      <c r="V226" s="159">
        <f>ROUND(E226*U226,2)</f>
        <v>0</v>
      </c>
      <c r="W226" s="159"/>
      <c r="X226" s="159" t="s">
        <v>299</v>
      </c>
      <c r="Y226" s="159" t="s">
        <v>203</v>
      </c>
      <c r="Z226" s="149"/>
      <c r="AA226" s="149"/>
      <c r="AB226" s="149"/>
      <c r="AC226" s="149"/>
      <c r="AD226" s="149"/>
      <c r="AE226" s="149"/>
      <c r="AF226" s="149"/>
      <c r="AG226" s="149" t="s">
        <v>300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83">
        <v>54</v>
      </c>
      <c r="B227" s="184" t="s">
        <v>497</v>
      </c>
      <c r="C227" s="191" t="s">
        <v>498</v>
      </c>
      <c r="D227" s="185" t="s">
        <v>327</v>
      </c>
      <c r="E227" s="186">
        <v>70</v>
      </c>
      <c r="F227" s="187"/>
      <c r="G227" s="188">
        <f>ROUND(E227*F227,2)</f>
        <v>0</v>
      </c>
      <c r="H227" s="187"/>
      <c r="I227" s="188">
        <f>ROUND(E227*H227,2)</f>
        <v>0</v>
      </c>
      <c r="J227" s="187"/>
      <c r="K227" s="188">
        <f>ROUND(E227*J227,2)</f>
        <v>0</v>
      </c>
      <c r="L227" s="188">
        <v>21</v>
      </c>
      <c r="M227" s="188">
        <f>G227*(1+L227/100)</f>
        <v>0</v>
      </c>
      <c r="N227" s="186">
        <v>2.15E-3</v>
      </c>
      <c r="O227" s="186">
        <f>ROUND(E227*N227,2)</f>
        <v>0.15</v>
      </c>
      <c r="P227" s="186">
        <v>0</v>
      </c>
      <c r="Q227" s="186">
        <f>ROUND(E227*P227,2)</f>
        <v>0</v>
      </c>
      <c r="R227" s="188"/>
      <c r="S227" s="188" t="s">
        <v>245</v>
      </c>
      <c r="T227" s="189" t="s">
        <v>246</v>
      </c>
      <c r="U227" s="159">
        <v>0</v>
      </c>
      <c r="V227" s="159">
        <f>ROUND(E227*U227,2)</f>
        <v>0</v>
      </c>
      <c r="W227" s="159"/>
      <c r="X227" s="159" t="s">
        <v>299</v>
      </c>
      <c r="Y227" s="159" t="s">
        <v>203</v>
      </c>
      <c r="Z227" s="149"/>
      <c r="AA227" s="149"/>
      <c r="AB227" s="149"/>
      <c r="AC227" s="149"/>
      <c r="AD227" s="149"/>
      <c r="AE227" s="149"/>
      <c r="AF227" s="149"/>
      <c r="AG227" s="149" t="s">
        <v>300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83">
        <v>55</v>
      </c>
      <c r="B228" s="184" t="s">
        <v>499</v>
      </c>
      <c r="C228" s="191" t="s">
        <v>500</v>
      </c>
      <c r="D228" s="185" t="s">
        <v>360</v>
      </c>
      <c r="E228" s="186">
        <v>4</v>
      </c>
      <c r="F228" s="187"/>
      <c r="G228" s="188">
        <f>ROUND(E228*F228,2)</f>
        <v>0</v>
      </c>
      <c r="H228" s="187"/>
      <c r="I228" s="188">
        <f>ROUND(E228*H228,2)</f>
        <v>0</v>
      </c>
      <c r="J228" s="187"/>
      <c r="K228" s="188">
        <f>ROUND(E228*J228,2)</f>
        <v>0</v>
      </c>
      <c r="L228" s="188">
        <v>21</v>
      </c>
      <c r="M228" s="188">
        <f>G228*(1+L228/100)</f>
        <v>0</v>
      </c>
      <c r="N228" s="186">
        <v>1.6000000000000001E-3</v>
      </c>
      <c r="O228" s="186">
        <f>ROUND(E228*N228,2)</f>
        <v>0.01</v>
      </c>
      <c r="P228" s="186">
        <v>0</v>
      </c>
      <c r="Q228" s="186">
        <f>ROUND(E228*P228,2)</f>
        <v>0</v>
      </c>
      <c r="R228" s="188"/>
      <c r="S228" s="188" t="s">
        <v>245</v>
      </c>
      <c r="T228" s="189" t="s">
        <v>246</v>
      </c>
      <c r="U228" s="159">
        <v>0</v>
      </c>
      <c r="V228" s="159">
        <f>ROUND(E228*U228,2)</f>
        <v>0</v>
      </c>
      <c r="W228" s="159"/>
      <c r="X228" s="159" t="s">
        <v>299</v>
      </c>
      <c r="Y228" s="159" t="s">
        <v>203</v>
      </c>
      <c r="Z228" s="149"/>
      <c r="AA228" s="149"/>
      <c r="AB228" s="149"/>
      <c r="AC228" s="149"/>
      <c r="AD228" s="149"/>
      <c r="AE228" s="149"/>
      <c r="AF228" s="149"/>
      <c r="AG228" s="149" t="s">
        <v>300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8">
        <v>56</v>
      </c>
      <c r="B229" s="169" t="s">
        <v>501</v>
      </c>
      <c r="C229" s="177" t="s">
        <v>502</v>
      </c>
      <c r="D229" s="170" t="s">
        <v>360</v>
      </c>
      <c r="E229" s="171">
        <v>5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0.27205000000000001</v>
      </c>
      <c r="O229" s="171">
        <f>ROUND(E229*N229,2)</f>
        <v>1.36</v>
      </c>
      <c r="P229" s="171">
        <v>0</v>
      </c>
      <c r="Q229" s="171">
        <f>ROUND(E229*P229,2)</f>
        <v>0</v>
      </c>
      <c r="R229" s="173"/>
      <c r="S229" s="173" t="s">
        <v>245</v>
      </c>
      <c r="T229" s="174" t="s">
        <v>246</v>
      </c>
      <c r="U229" s="159">
        <v>0</v>
      </c>
      <c r="V229" s="159">
        <f>ROUND(E229*U229,2)</f>
        <v>0</v>
      </c>
      <c r="W229" s="159"/>
      <c r="X229" s="159" t="s">
        <v>247</v>
      </c>
      <c r="Y229" s="159" t="s">
        <v>203</v>
      </c>
      <c r="Z229" s="149"/>
      <c r="AA229" s="149"/>
      <c r="AB229" s="149"/>
      <c r="AC229" s="149"/>
      <c r="AD229" s="149"/>
      <c r="AE229" s="149"/>
      <c r="AF229" s="149"/>
      <c r="AG229" s="149" t="s">
        <v>248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2" x14ac:dyDescent="0.2">
      <c r="A230" s="156"/>
      <c r="B230" s="157"/>
      <c r="C230" s="261" t="s">
        <v>503</v>
      </c>
      <c r="D230" s="262"/>
      <c r="E230" s="262"/>
      <c r="F230" s="262"/>
      <c r="G230" s="262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205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">
      <c r="A231" s="156"/>
      <c r="B231" s="157"/>
      <c r="C231" s="190" t="s">
        <v>504</v>
      </c>
      <c r="D231" s="181"/>
      <c r="E231" s="182"/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9"/>
      <c r="AA231" s="149"/>
      <c r="AB231" s="149"/>
      <c r="AC231" s="149"/>
      <c r="AD231" s="149"/>
      <c r="AE231" s="149"/>
      <c r="AF231" s="149"/>
      <c r="AG231" s="149" t="s">
        <v>251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3" x14ac:dyDescent="0.2">
      <c r="A232" s="156"/>
      <c r="B232" s="157"/>
      <c r="C232" s="190" t="s">
        <v>127</v>
      </c>
      <c r="D232" s="181"/>
      <c r="E232" s="182">
        <v>5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251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83">
        <v>57</v>
      </c>
      <c r="B233" s="184" t="s">
        <v>505</v>
      </c>
      <c r="C233" s="191" t="s">
        <v>506</v>
      </c>
      <c r="D233" s="185" t="s">
        <v>360</v>
      </c>
      <c r="E233" s="186">
        <v>5</v>
      </c>
      <c r="F233" s="187"/>
      <c r="G233" s="188">
        <f>ROUND(E233*F233,2)</f>
        <v>0</v>
      </c>
      <c r="H233" s="187"/>
      <c r="I233" s="188">
        <f>ROUND(E233*H233,2)</f>
        <v>0</v>
      </c>
      <c r="J233" s="187"/>
      <c r="K233" s="188">
        <f>ROUND(E233*J233,2)</f>
        <v>0</v>
      </c>
      <c r="L233" s="188">
        <v>21</v>
      </c>
      <c r="M233" s="188">
        <f>G233*(1+L233/100)</f>
        <v>0</v>
      </c>
      <c r="N233" s="186">
        <v>2.7E-2</v>
      </c>
      <c r="O233" s="186">
        <f>ROUND(E233*N233,2)</f>
        <v>0.14000000000000001</v>
      </c>
      <c r="P233" s="186">
        <v>0</v>
      </c>
      <c r="Q233" s="186">
        <f>ROUND(E233*P233,2)</f>
        <v>0</v>
      </c>
      <c r="R233" s="188"/>
      <c r="S233" s="188" t="s">
        <v>245</v>
      </c>
      <c r="T233" s="189" t="s">
        <v>246</v>
      </c>
      <c r="U233" s="159">
        <v>0</v>
      </c>
      <c r="V233" s="159">
        <f>ROUND(E233*U233,2)</f>
        <v>0</v>
      </c>
      <c r="W233" s="159"/>
      <c r="X233" s="159" t="s">
        <v>299</v>
      </c>
      <c r="Y233" s="159" t="s">
        <v>203</v>
      </c>
      <c r="Z233" s="149"/>
      <c r="AA233" s="149"/>
      <c r="AB233" s="149"/>
      <c r="AC233" s="149"/>
      <c r="AD233" s="149"/>
      <c r="AE233" s="149"/>
      <c r="AF233" s="149"/>
      <c r="AG233" s="149" t="s">
        <v>300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68">
        <v>58</v>
      </c>
      <c r="B234" s="169" t="s">
        <v>507</v>
      </c>
      <c r="C234" s="177" t="s">
        <v>508</v>
      </c>
      <c r="D234" s="170" t="s">
        <v>327</v>
      </c>
      <c r="E234" s="171">
        <v>2.5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1">
        <v>1.4E-3</v>
      </c>
      <c r="O234" s="171">
        <f>ROUND(E234*N234,2)</f>
        <v>0</v>
      </c>
      <c r="P234" s="171">
        <v>0</v>
      </c>
      <c r="Q234" s="171">
        <f>ROUND(E234*P234,2)</f>
        <v>0</v>
      </c>
      <c r="R234" s="173"/>
      <c r="S234" s="173" t="s">
        <v>245</v>
      </c>
      <c r="T234" s="174" t="s">
        <v>246</v>
      </c>
      <c r="U234" s="159">
        <v>0</v>
      </c>
      <c r="V234" s="159">
        <f>ROUND(E234*U234,2)</f>
        <v>0</v>
      </c>
      <c r="W234" s="159"/>
      <c r="X234" s="159" t="s">
        <v>299</v>
      </c>
      <c r="Y234" s="159" t="s">
        <v>203</v>
      </c>
      <c r="Z234" s="149"/>
      <c r="AA234" s="149"/>
      <c r="AB234" s="149"/>
      <c r="AC234" s="149"/>
      <c r="AD234" s="149"/>
      <c r="AE234" s="149"/>
      <c r="AF234" s="149"/>
      <c r="AG234" s="149" t="s">
        <v>300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190" t="s">
        <v>509</v>
      </c>
      <c r="D235" s="181"/>
      <c r="E235" s="182"/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251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90" t="s">
        <v>510</v>
      </c>
      <c r="D236" s="181"/>
      <c r="E236" s="182">
        <v>2.5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t="33.75" outlineLevel="1" x14ac:dyDescent="0.2">
      <c r="A237" s="168">
        <v>59</v>
      </c>
      <c r="B237" s="169" t="s">
        <v>511</v>
      </c>
      <c r="C237" s="177" t="s">
        <v>512</v>
      </c>
      <c r="D237" s="170" t="s">
        <v>360</v>
      </c>
      <c r="E237" s="171">
        <v>36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1.4999999999999999E-4</v>
      </c>
      <c r="O237" s="171">
        <f>ROUND(E237*N237,2)</f>
        <v>0.01</v>
      </c>
      <c r="P237" s="171">
        <v>0</v>
      </c>
      <c r="Q237" s="171">
        <f>ROUND(E237*P237,2)</f>
        <v>0</v>
      </c>
      <c r="R237" s="173"/>
      <c r="S237" s="173" t="s">
        <v>245</v>
      </c>
      <c r="T237" s="174" t="s">
        <v>246</v>
      </c>
      <c r="U237" s="159">
        <v>0</v>
      </c>
      <c r="V237" s="159">
        <f>ROUND(E237*U237,2)</f>
        <v>0</v>
      </c>
      <c r="W237" s="159"/>
      <c r="X237" s="159" t="s">
        <v>247</v>
      </c>
      <c r="Y237" s="159" t="s">
        <v>203</v>
      </c>
      <c r="Z237" s="149"/>
      <c r="AA237" s="149"/>
      <c r="AB237" s="149"/>
      <c r="AC237" s="149"/>
      <c r="AD237" s="149"/>
      <c r="AE237" s="149"/>
      <c r="AF237" s="149"/>
      <c r="AG237" s="149" t="s">
        <v>248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261" t="s">
        <v>513</v>
      </c>
      <c r="D238" s="262"/>
      <c r="E238" s="262"/>
      <c r="F238" s="262"/>
      <c r="G238" s="262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205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190" t="s">
        <v>514</v>
      </c>
      <c r="D239" s="181"/>
      <c r="E239" s="182"/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0" t="s">
        <v>515</v>
      </c>
      <c r="D240" s="181"/>
      <c r="E240" s="182"/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90" t="s">
        <v>516</v>
      </c>
      <c r="D241" s="181"/>
      <c r="E241" s="182">
        <v>36</v>
      </c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251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83">
        <v>60</v>
      </c>
      <c r="B242" s="184" t="s">
        <v>517</v>
      </c>
      <c r="C242" s="191" t="s">
        <v>518</v>
      </c>
      <c r="D242" s="185" t="s">
        <v>327</v>
      </c>
      <c r="E242" s="186">
        <v>33.942999999999998</v>
      </c>
      <c r="F242" s="187"/>
      <c r="G242" s="188">
        <f>ROUND(E242*F242,2)</f>
        <v>0</v>
      </c>
      <c r="H242" s="187"/>
      <c r="I242" s="188">
        <f>ROUND(E242*H242,2)</f>
        <v>0</v>
      </c>
      <c r="J242" s="187"/>
      <c r="K242" s="188">
        <f>ROUND(E242*J242,2)</f>
        <v>0</v>
      </c>
      <c r="L242" s="188">
        <v>21</v>
      </c>
      <c r="M242" s="188">
        <f>G242*(1+L242/100)</f>
        <v>0</v>
      </c>
      <c r="N242" s="186">
        <v>2.5899999999999999E-3</v>
      </c>
      <c r="O242" s="186">
        <f>ROUND(E242*N242,2)</f>
        <v>0.09</v>
      </c>
      <c r="P242" s="186">
        <v>0</v>
      </c>
      <c r="Q242" s="186">
        <f>ROUND(E242*P242,2)</f>
        <v>0</v>
      </c>
      <c r="R242" s="188"/>
      <c r="S242" s="188" t="s">
        <v>245</v>
      </c>
      <c r="T242" s="189" t="s">
        <v>246</v>
      </c>
      <c r="U242" s="159">
        <v>0</v>
      </c>
      <c r="V242" s="159">
        <f>ROUND(E242*U242,2)</f>
        <v>0</v>
      </c>
      <c r="W242" s="159"/>
      <c r="X242" s="159" t="s">
        <v>299</v>
      </c>
      <c r="Y242" s="159" t="s">
        <v>203</v>
      </c>
      <c r="Z242" s="149"/>
      <c r="AA242" s="149"/>
      <c r="AB242" s="149"/>
      <c r="AC242" s="149"/>
      <c r="AD242" s="149"/>
      <c r="AE242" s="149"/>
      <c r="AF242" s="149"/>
      <c r="AG242" s="149" t="s">
        <v>300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83">
        <v>61</v>
      </c>
      <c r="B243" s="184" t="s">
        <v>519</v>
      </c>
      <c r="C243" s="191" t="s">
        <v>520</v>
      </c>
      <c r="D243" s="185" t="s">
        <v>521</v>
      </c>
      <c r="E243" s="186">
        <v>2.0569999999999999</v>
      </c>
      <c r="F243" s="187"/>
      <c r="G243" s="188">
        <f>ROUND(E243*F243,2)</f>
        <v>0</v>
      </c>
      <c r="H243" s="187"/>
      <c r="I243" s="188">
        <f>ROUND(E243*H243,2)</f>
        <v>0</v>
      </c>
      <c r="J243" s="187"/>
      <c r="K243" s="188">
        <f>ROUND(E243*J243,2)</f>
        <v>0</v>
      </c>
      <c r="L243" s="188">
        <v>21</v>
      </c>
      <c r="M243" s="188">
        <f>G243*(1+L243/100)</f>
        <v>0</v>
      </c>
      <c r="N243" s="186">
        <v>0</v>
      </c>
      <c r="O243" s="186">
        <f>ROUND(E243*N243,2)</f>
        <v>0</v>
      </c>
      <c r="P243" s="186">
        <v>0</v>
      </c>
      <c r="Q243" s="186">
        <f>ROUND(E243*P243,2)</f>
        <v>0</v>
      </c>
      <c r="R243" s="188"/>
      <c r="S243" s="188" t="s">
        <v>215</v>
      </c>
      <c r="T243" s="189" t="s">
        <v>201</v>
      </c>
      <c r="U243" s="159">
        <v>0</v>
      </c>
      <c r="V243" s="159">
        <f>ROUND(E243*U243,2)</f>
        <v>0</v>
      </c>
      <c r="W243" s="159"/>
      <c r="X243" s="159" t="s">
        <v>299</v>
      </c>
      <c r="Y243" s="159" t="s">
        <v>203</v>
      </c>
      <c r="Z243" s="149"/>
      <c r="AA243" s="149"/>
      <c r="AB243" s="149"/>
      <c r="AC243" s="149"/>
      <c r="AD243" s="149"/>
      <c r="AE243" s="149"/>
      <c r="AF243" s="149"/>
      <c r="AG243" s="149" t="s">
        <v>300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33.75" outlineLevel="1" x14ac:dyDescent="0.2">
      <c r="A244" s="168">
        <v>62</v>
      </c>
      <c r="B244" s="169" t="s">
        <v>522</v>
      </c>
      <c r="C244" s="177" t="s">
        <v>523</v>
      </c>
      <c r="D244" s="170" t="s">
        <v>360</v>
      </c>
      <c r="E244" s="171">
        <v>2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2.5000000000000001E-4</v>
      </c>
      <c r="O244" s="171">
        <f>ROUND(E244*N244,2)</f>
        <v>0</v>
      </c>
      <c r="P244" s="171">
        <v>0</v>
      </c>
      <c r="Q244" s="171">
        <f>ROUND(E244*P244,2)</f>
        <v>0</v>
      </c>
      <c r="R244" s="173"/>
      <c r="S244" s="173" t="s">
        <v>245</v>
      </c>
      <c r="T244" s="174" t="s">
        <v>246</v>
      </c>
      <c r="U244" s="159">
        <v>0</v>
      </c>
      <c r="V244" s="159">
        <f>ROUND(E244*U244,2)</f>
        <v>0</v>
      </c>
      <c r="W244" s="159"/>
      <c r="X244" s="159" t="s">
        <v>247</v>
      </c>
      <c r="Y244" s="159" t="s">
        <v>203</v>
      </c>
      <c r="Z244" s="149"/>
      <c r="AA244" s="149"/>
      <c r="AB244" s="149"/>
      <c r="AC244" s="149"/>
      <c r="AD244" s="149"/>
      <c r="AE244" s="149"/>
      <c r="AF244" s="149"/>
      <c r="AG244" s="149" t="s">
        <v>248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">
      <c r="A245" s="156"/>
      <c r="B245" s="157"/>
      <c r="C245" s="261" t="s">
        <v>524</v>
      </c>
      <c r="D245" s="262"/>
      <c r="E245" s="262"/>
      <c r="F245" s="262"/>
      <c r="G245" s="262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205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90" t="s">
        <v>525</v>
      </c>
      <c r="D246" s="181"/>
      <c r="E246" s="182"/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90" t="s">
        <v>119</v>
      </c>
      <c r="D247" s="181"/>
      <c r="E247" s="182">
        <v>2</v>
      </c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83">
        <v>63</v>
      </c>
      <c r="B248" s="184" t="s">
        <v>526</v>
      </c>
      <c r="C248" s="191" t="s">
        <v>527</v>
      </c>
      <c r="D248" s="185" t="s">
        <v>327</v>
      </c>
      <c r="E248" s="186">
        <v>2</v>
      </c>
      <c r="F248" s="187"/>
      <c r="G248" s="188">
        <f>ROUND(E248*F248,2)</f>
        <v>0</v>
      </c>
      <c r="H248" s="187"/>
      <c r="I248" s="188">
        <f>ROUND(E248*H248,2)</f>
        <v>0</v>
      </c>
      <c r="J248" s="187"/>
      <c r="K248" s="188">
        <f>ROUND(E248*J248,2)</f>
        <v>0</v>
      </c>
      <c r="L248" s="188">
        <v>21</v>
      </c>
      <c r="M248" s="188">
        <f>G248*(1+L248/100)</f>
        <v>0</v>
      </c>
      <c r="N248" s="186">
        <v>2.1559999999999999E-2</v>
      </c>
      <c r="O248" s="186">
        <f>ROUND(E248*N248,2)</f>
        <v>0.04</v>
      </c>
      <c r="P248" s="186">
        <v>0</v>
      </c>
      <c r="Q248" s="186">
        <f>ROUND(E248*P248,2)</f>
        <v>0</v>
      </c>
      <c r="R248" s="188"/>
      <c r="S248" s="188" t="s">
        <v>245</v>
      </c>
      <c r="T248" s="189" t="s">
        <v>246</v>
      </c>
      <c r="U248" s="159">
        <v>0</v>
      </c>
      <c r="V248" s="159">
        <f>ROUND(E248*U248,2)</f>
        <v>0</v>
      </c>
      <c r="W248" s="159"/>
      <c r="X248" s="159" t="s">
        <v>299</v>
      </c>
      <c r="Y248" s="159" t="s">
        <v>203</v>
      </c>
      <c r="Z248" s="149"/>
      <c r="AA248" s="149"/>
      <c r="AB248" s="149"/>
      <c r="AC248" s="149"/>
      <c r="AD248" s="149"/>
      <c r="AE248" s="149"/>
      <c r="AF248" s="149"/>
      <c r="AG248" s="149" t="s">
        <v>300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x14ac:dyDescent="0.2">
      <c r="A249" s="161" t="s">
        <v>195</v>
      </c>
      <c r="B249" s="162" t="s">
        <v>148</v>
      </c>
      <c r="C249" s="176" t="s">
        <v>150</v>
      </c>
      <c r="D249" s="163"/>
      <c r="E249" s="164"/>
      <c r="F249" s="165"/>
      <c r="G249" s="165">
        <f>SUMIF(AG250:AG292,"&lt;&gt;NOR",G250:G292)</f>
        <v>0</v>
      </c>
      <c r="H249" s="165"/>
      <c r="I249" s="165">
        <f>SUM(I250:I292)</f>
        <v>0</v>
      </c>
      <c r="J249" s="165"/>
      <c r="K249" s="165">
        <f>SUM(K250:K292)</f>
        <v>0</v>
      </c>
      <c r="L249" s="165"/>
      <c r="M249" s="165">
        <f>SUM(M250:M292)</f>
        <v>0</v>
      </c>
      <c r="N249" s="164"/>
      <c r="O249" s="164">
        <f>SUM(O250:O292)</f>
        <v>0.05</v>
      </c>
      <c r="P249" s="164"/>
      <c r="Q249" s="164">
        <f>SUM(Q250:Q292)</f>
        <v>0</v>
      </c>
      <c r="R249" s="165"/>
      <c r="S249" s="165"/>
      <c r="T249" s="166"/>
      <c r="U249" s="160"/>
      <c r="V249" s="160">
        <f>SUM(V250:V292)</f>
        <v>0</v>
      </c>
      <c r="W249" s="160"/>
      <c r="X249" s="160"/>
      <c r="Y249" s="160"/>
      <c r="AG249" t="s">
        <v>196</v>
      </c>
    </row>
    <row r="250" spans="1:60" ht="22.5" outlineLevel="1" x14ac:dyDescent="0.2">
      <c r="A250" s="168">
        <v>64</v>
      </c>
      <c r="B250" s="169" t="s">
        <v>528</v>
      </c>
      <c r="C250" s="177" t="s">
        <v>529</v>
      </c>
      <c r="D250" s="170" t="s">
        <v>349</v>
      </c>
      <c r="E250" s="171">
        <v>1.39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1">
        <v>0</v>
      </c>
      <c r="O250" s="171">
        <f>ROUND(E250*N250,2)</f>
        <v>0</v>
      </c>
      <c r="P250" s="171">
        <v>0</v>
      </c>
      <c r="Q250" s="171">
        <f>ROUND(E250*P250,2)</f>
        <v>0</v>
      </c>
      <c r="R250" s="173"/>
      <c r="S250" s="173" t="s">
        <v>245</v>
      </c>
      <c r="T250" s="174" t="s">
        <v>246</v>
      </c>
      <c r="U250" s="159">
        <v>0</v>
      </c>
      <c r="V250" s="159">
        <f>ROUND(E250*U250,2)</f>
        <v>0</v>
      </c>
      <c r="W250" s="159"/>
      <c r="X250" s="159" t="s">
        <v>247</v>
      </c>
      <c r="Y250" s="159" t="s">
        <v>203</v>
      </c>
      <c r="Z250" s="149"/>
      <c r="AA250" s="149"/>
      <c r="AB250" s="149"/>
      <c r="AC250" s="149"/>
      <c r="AD250" s="149"/>
      <c r="AE250" s="149"/>
      <c r="AF250" s="149"/>
      <c r="AG250" s="149" t="s">
        <v>530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2" x14ac:dyDescent="0.2">
      <c r="A251" s="156"/>
      <c r="B251" s="157"/>
      <c r="C251" s="261" t="s">
        <v>531</v>
      </c>
      <c r="D251" s="262"/>
      <c r="E251" s="262"/>
      <c r="F251" s="262"/>
      <c r="G251" s="262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205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2" x14ac:dyDescent="0.2">
      <c r="A252" s="156"/>
      <c r="B252" s="157"/>
      <c r="C252" s="190" t="s">
        <v>532</v>
      </c>
      <c r="D252" s="181"/>
      <c r="E252" s="182"/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251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90" t="s">
        <v>533</v>
      </c>
      <c r="D253" s="181"/>
      <c r="E253" s="182">
        <v>1.39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251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68">
        <v>65</v>
      </c>
      <c r="B254" s="169" t="s">
        <v>534</v>
      </c>
      <c r="C254" s="177" t="s">
        <v>535</v>
      </c>
      <c r="D254" s="170" t="s">
        <v>285</v>
      </c>
      <c r="E254" s="171">
        <v>4.0000000000000001E-3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1</v>
      </c>
      <c r="O254" s="171">
        <f>ROUND(E254*N254,2)</f>
        <v>0</v>
      </c>
      <c r="P254" s="171">
        <v>0</v>
      </c>
      <c r="Q254" s="171">
        <f>ROUND(E254*P254,2)</f>
        <v>0</v>
      </c>
      <c r="R254" s="173"/>
      <c r="S254" s="173" t="s">
        <v>245</v>
      </c>
      <c r="T254" s="174" t="s">
        <v>246</v>
      </c>
      <c r="U254" s="159">
        <v>0</v>
      </c>
      <c r="V254" s="159">
        <f>ROUND(E254*U254,2)</f>
        <v>0</v>
      </c>
      <c r="W254" s="159"/>
      <c r="X254" s="159" t="s">
        <v>299</v>
      </c>
      <c r="Y254" s="159" t="s">
        <v>203</v>
      </c>
      <c r="Z254" s="149"/>
      <c r="AA254" s="149"/>
      <c r="AB254" s="149"/>
      <c r="AC254" s="149"/>
      <c r="AD254" s="149"/>
      <c r="AE254" s="149"/>
      <c r="AF254" s="149"/>
      <c r="AG254" s="149" t="s">
        <v>300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90" t="s">
        <v>536</v>
      </c>
      <c r="D255" s="181"/>
      <c r="E255" s="182"/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251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90" t="s">
        <v>537</v>
      </c>
      <c r="D256" s="181"/>
      <c r="E256" s="182"/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251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68">
        <v>66</v>
      </c>
      <c r="B257" s="169" t="s">
        <v>538</v>
      </c>
      <c r="C257" s="177" t="s">
        <v>539</v>
      </c>
      <c r="D257" s="170" t="s">
        <v>349</v>
      </c>
      <c r="E257" s="171">
        <v>7.6879999999999997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71">
        <v>0</v>
      </c>
      <c r="O257" s="171">
        <f>ROUND(E257*N257,2)</f>
        <v>0</v>
      </c>
      <c r="P257" s="171">
        <v>0</v>
      </c>
      <c r="Q257" s="171">
        <f>ROUND(E257*P257,2)</f>
        <v>0</v>
      </c>
      <c r="R257" s="173"/>
      <c r="S257" s="173" t="s">
        <v>245</v>
      </c>
      <c r="T257" s="174" t="s">
        <v>246</v>
      </c>
      <c r="U257" s="159">
        <v>0</v>
      </c>
      <c r="V257" s="159">
        <f>ROUND(E257*U257,2)</f>
        <v>0</v>
      </c>
      <c r="W257" s="159"/>
      <c r="X257" s="159" t="s">
        <v>247</v>
      </c>
      <c r="Y257" s="159" t="s">
        <v>203</v>
      </c>
      <c r="Z257" s="149"/>
      <c r="AA257" s="149"/>
      <c r="AB257" s="149"/>
      <c r="AC257" s="149"/>
      <c r="AD257" s="149"/>
      <c r="AE257" s="149"/>
      <c r="AF257" s="149"/>
      <c r="AG257" s="149" t="s">
        <v>530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">
      <c r="A258" s="156"/>
      <c r="B258" s="157"/>
      <c r="C258" s="261" t="s">
        <v>540</v>
      </c>
      <c r="D258" s="262"/>
      <c r="E258" s="262"/>
      <c r="F258" s="262"/>
      <c r="G258" s="262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205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2" x14ac:dyDescent="0.2">
      <c r="A259" s="156"/>
      <c r="B259" s="157"/>
      <c r="C259" s="190" t="s">
        <v>541</v>
      </c>
      <c r="D259" s="181"/>
      <c r="E259" s="182"/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251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3" x14ac:dyDescent="0.2">
      <c r="A260" s="156"/>
      <c r="B260" s="157"/>
      <c r="C260" s="190" t="s">
        <v>542</v>
      </c>
      <c r="D260" s="181"/>
      <c r="E260" s="182">
        <v>7.69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68">
        <v>67</v>
      </c>
      <c r="B261" s="169" t="s">
        <v>534</v>
      </c>
      <c r="C261" s="177" t="s">
        <v>535</v>
      </c>
      <c r="D261" s="170" t="s">
        <v>285</v>
      </c>
      <c r="E261" s="171">
        <v>3.0000000000000001E-3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1</v>
      </c>
      <c r="O261" s="171">
        <f>ROUND(E261*N261,2)</f>
        <v>0</v>
      </c>
      <c r="P261" s="171">
        <v>0</v>
      </c>
      <c r="Q261" s="171">
        <f>ROUND(E261*P261,2)</f>
        <v>0</v>
      </c>
      <c r="R261" s="173"/>
      <c r="S261" s="173" t="s">
        <v>245</v>
      </c>
      <c r="T261" s="174" t="s">
        <v>246</v>
      </c>
      <c r="U261" s="159">
        <v>0</v>
      </c>
      <c r="V261" s="159">
        <f>ROUND(E261*U261,2)</f>
        <v>0</v>
      </c>
      <c r="W261" s="159"/>
      <c r="X261" s="159" t="s">
        <v>299</v>
      </c>
      <c r="Y261" s="159" t="s">
        <v>203</v>
      </c>
      <c r="Z261" s="149"/>
      <c r="AA261" s="149"/>
      <c r="AB261" s="149"/>
      <c r="AC261" s="149"/>
      <c r="AD261" s="149"/>
      <c r="AE261" s="149"/>
      <c r="AF261" s="149"/>
      <c r="AG261" s="149" t="s">
        <v>300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90" t="s">
        <v>543</v>
      </c>
      <c r="D262" s="181"/>
      <c r="E262" s="182"/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251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3" x14ac:dyDescent="0.2">
      <c r="A263" s="156"/>
      <c r="B263" s="157"/>
      <c r="C263" s="190" t="s">
        <v>544</v>
      </c>
      <c r="D263" s="181"/>
      <c r="E263" s="182"/>
      <c r="F263" s="159"/>
      <c r="G263" s="159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9"/>
      <c r="AA263" s="149"/>
      <c r="AB263" s="149"/>
      <c r="AC263" s="149"/>
      <c r="AD263" s="149"/>
      <c r="AE263" s="149"/>
      <c r="AF263" s="149"/>
      <c r="AG263" s="149" t="s">
        <v>251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68">
        <v>68</v>
      </c>
      <c r="B264" s="169" t="s">
        <v>545</v>
      </c>
      <c r="C264" s="177" t="s">
        <v>546</v>
      </c>
      <c r="D264" s="170" t="s">
        <v>349</v>
      </c>
      <c r="E264" s="171">
        <v>1.39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4.0000000000000002E-4</v>
      </c>
      <c r="O264" s="171">
        <f>ROUND(E264*N264,2)</f>
        <v>0</v>
      </c>
      <c r="P264" s="171">
        <v>0</v>
      </c>
      <c r="Q264" s="171">
        <f>ROUND(E264*P264,2)</f>
        <v>0</v>
      </c>
      <c r="R264" s="173"/>
      <c r="S264" s="173" t="s">
        <v>245</v>
      </c>
      <c r="T264" s="174" t="s">
        <v>246</v>
      </c>
      <c r="U264" s="159">
        <v>0</v>
      </c>
      <c r="V264" s="159">
        <f>ROUND(E264*U264,2)</f>
        <v>0</v>
      </c>
      <c r="W264" s="159"/>
      <c r="X264" s="159" t="s">
        <v>247</v>
      </c>
      <c r="Y264" s="159" t="s">
        <v>203</v>
      </c>
      <c r="Z264" s="149"/>
      <c r="AA264" s="149"/>
      <c r="AB264" s="149"/>
      <c r="AC264" s="149"/>
      <c r="AD264" s="149"/>
      <c r="AE264" s="149"/>
      <c r="AF264" s="149"/>
      <c r="AG264" s="149" t="s">
        <v>530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2" x14ac:dyDescent="0.2">
      <c r="A265" s="156"/>
      <c r="B265" s="157"/>
      <c r="C265" s="261" t="s">
        <v>547</v>
      </c>
      <c r="D265" s="262"/>
      <c r="E265" s="262"/>
      <c r="F265" s="262"/>
      <c r="G265" s="262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205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2" x14ac:dyDescent="0.2">
      <c r="A266" s="156"/>
      <c r="B266" s="157"/>
      <c r="C266" s="190" t="s">
        <v>532</v>
      </c>
      <c r="D266" s="181"/>
      <c r="E266" s="182"/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251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0" t="s">
        <v>533</v>
      </c>
      <c r="D267" s="181"/>
      <c r="E267" s="182">
        <v>1.39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251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68">
        <v>69</v>
      </c>
      <c r="B268" s="169" t="s">
        <v>548</v>
      </c>
      <c r="C268" s="177" t="s">
        <v>549</v>
      </c>
      <c r="D268" s="170" t="s">
        <v>349</v>
      </c>
      <c r="E268" s="171">
        <v>1.62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4.4999999999999997E-3</v>
      </c>
      <c r="O268" s="171">
        <f>ROUND(E268*N268,2)</f>
        <v>0.01</v>
      </c>
      <c r="P268" s="171">
        <v>0</v>
      </c>
      <c r="Q268" s="171">
        <f>ROUND(E268*P268,2)</f>
        <v>0</v>
      </c>
      <c r="R268" s="173"/>
      <c r="S268" s="173" t="s">
        <v>245</v>
      </c>
      <c r="T268" s="174" t="s">
        <v>246</v>
      </c>
      <c r="U268" s="159">
        <v>0</v>
      </c>
      <c r="V268" s="159">
        <f>ROUND(E268*U268,2)</f>
        <v>0</v>
      </c>
      <c r="W268" s="159"/>
      <c r="X268" s="159" t="s">
        <v>299</v>
      </c>
      <c r="Y268" s="159" t="s">
        <v>203</v>
      </c>
      <c r="Z268" s="149"/>
      <c r="AA268" s="149"/>
      <c r="AB268" s="149"/>
      <c r="AC268" s="149"/>
      <c r="AD268" s="149"/>
      <c r="AE268" s="149"/>
      <c r="AF268" s="149"/>
      <c r="AG268" s="149" t="s">
        <v>300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2" x14ac:dyDescent="0.2">
      <c r="A269" s="156"/>
      <c r="B269" s="157"/>
      <c r="C269" s="190" t="s">
        <v>550</v>
      </c>
      <c r="D269" s="181"/>
      <c r="E269" s="182"/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251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0" t="s">
        <v>551</v>
      </c>
      <c r="D270" s="181"/>
      <c r="E270" s="182">
        <v>1.62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251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68">
        <v>70</v>
      </c>
      <c r="B271" s="169" t="s">
        <v>552</v>
      </c>
      <c r="C271" s="177" t="s">
        <v>553</v>
      </c>
      <c r="D271" s="170" t="s">
        <v>349</v>
      </c>
      <c r="E271" s="171">
        <v>7.6879999999999997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1">
        <v>4.0000000000000002E-4</v>
      </c>
      <c r="O271" s="171">
        <f>ROUND(E271*N271,2)</f>
        <v>0</v>
      </c>
      <c r="P271" s="171">
        <v>0</v>
      </c>
      <c r="Q271" s="171">
        <f>ROUND(E271*P271,2)</f>
        <v>0</v>
      </c>
      <c r="R271" s="173"/>
      <c r="S271" s="173" t="s">
        <v>245</v>
      </c>
      <c r="T271" s="174" t="s">
        <v>246</v>
      </c>
      <c r="U271" s="159">
        <v>0</v>
      </c>
      <c r="V271" s="159">
        <f>ROUND(E271*U271,2)</f>
        <v>0</v>
      </c>
      <c r="W271" s="159"/>
      <c r="X271" s="159" t="s">
        <v>247</v>
      </c>
      <c r="Y271" s="159" t="s">
        <v>203</v>
      </c>
      <c r="Z271" s="149"/>
      <c r="AA271" s="149"/>
      <c r="AB271" s="149"/>
      <c r="AC271" s="149"/>
      <c r="AD271" s="149"/>
      <c r="AE271" s="149"/>
      <c r="AF271" s="149"/>
      <c r="AG271" s="149" t="s">
        <v>530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2" x14ac:dyDescent="0.2">
      <c r="A272" s="156"/>
      <c r="B272" s="157"/>
      <c r="C272" s="261" t="s">
        <v>554</v>
      </c>
      <c r="D272" s="262"/>
      <c r="E272" s="262"/>
      <c r="F272" s="262"/>
      <c r="G272" s="262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205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2" x14ac:dyDescent="0.2">
      <c r="A273" s="156"/>
      <c r="B273" s="157"/>
      <c r="C273" s="190" t="s">
        <v>541</v>
      </c>
      <c r="D273" s="181"/>
      <c r="E273" s="182"/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251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0" t="s">
        <v>542</v>
      </c>
      <c r="D274" s="181"/>
      <c r="E274" s="182">
        <v>7.69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251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2.5" outlineLevel="1" x14ac:dyDescent="0.2">
      <c r="A275" s="168">
        <v>71</v>
      </c>
      <c r="B275" s="169" t="s">
        <v>548</v>
      </c>
      <c r="C275" s="177" t="s">
        <v>549</v>
      </c>
      <c r="D275" s="170" t="s">
        <v>349</v>
      </c>
      <c r="E275" s="171">
        <v>9.3870000000000005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21</v>
      </c>
      <c r="M275" s="173">
        <f>G275*(1+L275/100)</f>
        <v>0</v>
      </c>
      <c r="N275" s="171">
        <v>4.4999999999999997E-3</v>
      </c>
      <c r="O275" s="171">
        <f>ROUND(E275*N275,2)</f>
        <v>0.04</v>
      </c>
      <c r="P275" s="171">
        <v>0</v>
      </c>
      <c r="Q275" s="171">
        <f>ROUND(E275*P275,2)</f>
        <v>0</v>
      </c>
      <c r="R275" s="173"/>
      <c r="S275" s="173" t="s">
        <v>245</v>
      </c>
      <c r="T275" s="174" t="s">
        <v>246</v>
      </c>
      <c r="U275" s="159">
        <v>0</v>
      </c>
      <c r="V275" s="159">
        <f>ROUND(E275*U275,2)</f>
        <v>0</v>
      </c>
      <c r="W275" s="159"/>
      <c r="X275" s="159" t="s">
        <v>299</v>
      </c>
      <c r="Y275" s="159" t="s">
        <v>203</v>
      </c>
      <c r="Z275" s="149"/>
      <c r="AA275" s="149"/>
      <c r="AB275" s="149"/>
      <c r="AC275" s="149"/>
      <c r="AD275" s="149"/>
      <c r="AE275" s="149"/>
      <c r="AF275" s="149"/>
      <c r="AG275" s="149" t="s">
        <v>300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2" x14ac:dyDescent="0.2">
      <c r="A276" s="156"/>
      <c r="B276" s="157"/>
      <c r="C276" s="190" t="s">
        <v>555</v>
      </c>
      <c r="D276" s="181"/>
      <c r="E276" s="182"/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251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90" t="s">
        <v>556</v>
      </c>
      <c r="D277" s="181"/>
      <c r="E277" s="182">
        <v>9.39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251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68">
        <v>72</v>
      </c>
      <c r="B278" s="169" t="s">
        <v>557</v>
      </c>
      <c r="C278" s="177" t="s">
        <v>558</v>
      </c>
      <c r="D278" s="170" t="s">
        <v>349</v>
      </c>
      <c r="E278" s="171">
        <v>7.6879999999999997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1">
        <v>4.0000000000000003E-5</v>
      </c>
      <c r="O278" s="171">
        <f>ROUND(E278*N278,2)</f>
        <v>0</v>
      </c>
      <c r="P278" s="171">
        <v>0</v>
      </c>
      <c r="Q278" s="171">
        <f>ROUND(E278*P278,2)</f>
        <v>0</v>
      </c>
      <c r="R278" s="173"/>
      <c r="S278" s="173" t="s">
        <v>245</v>
      </c>
      <c r="T278" s="174" t="s">
        <v>246</v>
      </c>
      <c r="U278" s="159">
        <v>0</v>
      </c>
      <c r="V278" s="159">
        <f>ROUND(E278*U278,2)</f>
        <v>0</v>
      </c>
      <c r="W278" s="159"/>
      <c r="X278" s="159" t="s">
        <v>247</v>
      </c>
      <c r="Y278" s="159" t="s">
        <v>203</v>
      </c>
      <c r="Z278" s="149"/>
      <c r="AA278" s="149"/>
      <c r="AB278" s="149"/>
      <c r="AC278" s="149"/>
      <c r="AD278" s="149"/>
      <c r="AE278" s="149"/>
      <c r="AF278" s="149"/>
      <c r="AG278" s="149" t="s">
        <v>530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2" x14ac:dyDescent="0.2">
      <c r="A279" s="156"/>
      <c r="B279" s="157"/>
      <c r="C279" s="261" t="s">
        <v>559</v>
      </c>
      <c r="D279" s="262"/>
      <c r="E279" s="262"/>
      <c r="F279" s="262"/>
      <c r="G279" s="262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205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2" x14ac:dyDescent="0.2">
      <c r="A280" s="156"/>
      <c r="B280" s="157"/>
      <c r="C280" s="190" t="s">
        <v>541</v>
      </c>
      <c r="D280" s="181"/>
      <c r="E280" s="182"/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251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0" t="s">
        <v>542</v>
      </c>
      <c r="D281" s="181"/>
      <c r="E281" s="182">
        <v>7.69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251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68">
        <v>73</v>
      </c>
      <c r="B282" s="169" t="s">
        <v>560</v>
      </c>
      <c r="C282" s="177" t="s">
        <v>561</v>
      </c>
      <c r="D282" s="170" t="s">
        <v>349</v>
      </c>
      <c r="E282" s="171">
        <v>9.3870000000000005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1">
        <v>2.9999999999999997E-4</v>
      </c>
      <c r="O282" s="171">
        <f>ROUND(E282*N282,2)</f>
        <v>0</v>
      </c>
      <c r="P282" s="171">
        <v>0</v>
      </c>
      <c r="Q282" s="171">
        <f>ROUND(E282*P282,2)</f>
        <v>0</v>
      </c>
      <c r="R282" s="173"/>
      <c r="S282" s="173" t="s">
        <v>245</v>
      </c>
      <c r="T282" s="174" t="s">
        <v>246</v>
      </c>
      <c r="U282" s="159">
        <v>0</v>
      </c>
      <c r="V282" s="159">
        <f>ROUND(E282*U282,2)</f>
        <v>0</v>
      </c>
      <c r="W282" s="159"/>
      <c r="X282" s="159" t="s">
        <v>299</v>
      </c>
      <c r="Y282" s="159" t="s">
        <v>203</v>
      </c>
      <c r="Z282" s="149"/>
      <c r="AA282" s="149"/>
      <c r="AB282" s="149"/>
      <c r="AC282" s="149"/>
      <c r="AD282" s="149"/>
      <c r="AE282" s="149"/>
      <c r="AF282" s="149"/>
      <c r="AG282" s="149" t="s">
        <v>300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2" x14ac:dyDescent="0.2">
      <c r="A283" s="156"/>
      <c r="B283" s="157"/>
      <c r="C283" s="190" t="s">
        <v>555</v>
      </c>
      <c r="D283" s="181"/>
      <c r="E283" s="182"/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251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90" t="s">
        <v>556</v>
      </c>
      <c r="D284" s="181"/>
      <c r="E284" s="182">
        <v>9.39</v>
      </c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251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2.5" outlineLevel="1" x14ac:dyDescent="0.2">
      <c r="A285" s="168">
        <v>74</v>
      </c>
      <c r="B285" s="169" t="s">
        <v>562</v>
      </c>
      <c r="C285" s="177" t="s">
        <v>563</v>
      </c>
      <c r="D285" s="170" t="s">
        <v>327</v>
      </c>
      <c r="E285" s="171">
        <v>7.55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1">
        <v>1.6000000000000001E-4</v>
      </c>
      <c r="O285" s="171">
        <f>ROUND(E285*N285,2)</f>
        <v>0</v>
      </c>
      <c r="P285" s="171">
        <v>0</v>
      </c>
      <c r="Q285" s="171">
        <f>ROUND(E285*P285,2)</f>
        <v>0</v>
      </c>
      <c r="R285" s="173"/>
      <c r="S285" s="173" t="s">
        <v>245</v>
      </c>
      <c r="T285" s="174" t="s">
        <v>246</v>
      </c>
      <c r="U285" s="159">
        <v>0</v>
      </c>
      <c r="V285" s="159">
        <f>ROUND(E285*U285,2)</f>
        <v>0</v>
      </c>
      <c r="W285" s="159"/>
      <c r="X285" s="159" t="s">
        <v>247</v>
      </c>
      <c r="Y285" s="159" t="s">
        <v>203</v>
      </c>
      <c r="Z285" s="149"/>
      <c r="AA285" s="149"/>
      <c r="AB285" s="149"/>
      <c r="AC285" s="149"/>
      <c r="AD285" s="149"/>
      <c r="AE285" s="149"/>
      <c r="AF285" s="149"/>
      <c r="AG285" s="149" t="s">
        <v>530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2" x14ac:dyDescent="0.2">
      <c r="A286" s="156"/>
      <c r="B286" s="157"/>
      <c r="C286" s="261" t="s">
        <v>564</v>
      </c>
      <c r="D286" s="262"/>
      <c r="E286" s="262"/>
      <c r="F286" s="262"/>
      <c r="G286" s="262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205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2" x14ac:dyDescent="0.2">
      <c r="A287" s="156"/>
      <c r="B287" s="157"/>
      <c r="C287" s="190" t="s">
        <v>565</v>
      </c>
      <c r="D287" s="181"/>
      <c r="E287" s="182"/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251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90" t="s">
        <v>566</v>
      </c>
      <c r="D288" s="181"/>
      <c r="E288" s="182">
        <v>7.55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251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2.5" outlineLevel="1" x14ac:dyDescent="0.2">
      <c r="A289" s="168">
        <v>75</v>
      </c>
      <c r="B289" s="169" t="s">
        <v>567</v>
      </c>
      <c r="C289" s="177" t="s">
        <v>568</v>
      </c>
      <c r="D289" s="170" t="s">
        <v>349</v>
      </c>
      <c r="E289" s="171">
        <v>7.6879999999999997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0</v>
      </c>
      <c r="O289" s="171">
        <f>ROUND(E289*N289,2)</f>
        <v>0</v>
      </c>
      <c r="P289" s="171">
        <v>0</v>
      </c>
      <c r="Q289" s="171">
        <f>ROUND(E289*P289,2)</f>
        <v>0</v>
      </c>
      <c r="R289" s="173"/>
      <c r="S289" s="173" t="s">
        <v>245</v>
      </c>
      <c r="T289" s="174" t="s">
        <v>246</v>
      </c>
      <c r="U289" s="159">
        <v>0</v>
      </c>
      <c r="V289" s="159">
        <f>ROUND(E289*U289,2)</f>
        <v>0</v>
      </c>
      <c r="W289" s="159"/>
      <c r="X289" s="159" t="s">
        <v>247</v>
      </c>
      <c r="Y289" s="159" t="s">
        <v>203</v>
      </c>
      <c r="Z289" s="149"/>
      <c r="AA289" s="149"/>
      <c r="AB289" s="149"/>
      <c r="AC289" s="149"/>
      <c r="AD289" s="149"/>
      <c r="AE289" s="149"/>
      <c r="AF289" s="149"/>
      <c r="AG289" s="149" t="s">
        <v>530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2" x14ac:dyDescent="0.2">
      <c r="A290" s="156"/>
      <c r="B290" s="157"/>
      <c r="C290" s="261" t="s">
        <v>569</v>
      </c>
      <c r="D290" s="262"/>
      <c r="E290" s="262"/>
      <c r="F290" s="262"/>
      <c r="G290" s="262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205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2.5" outlineLevel="1" x14ac:dyDescent="0.2">
      <c r="A291" s="168">
        <v>76</v>
      </c>
      <c r="B291" s="169" t="s">
        <v>570</v>
      </c>
      <c r="C291" s="177" t="s">
        <v>571</v>
      </c>
      <c r="D291" s="170" t="s">
        <v>0</v>
      </c>
      <c r="E291" s="171">
        <v>59.488999999999997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1">
        <v>0</v>
      </c>
      <c r="O291" s="171">
        <f>ROUND(E291*N291,2)</f>
        <v>0</v>
      </c>
      <c r="P291" s="171">
        <v>0</v>
      </c>
      <c r="Q291" s="171">
        <f>ROUND(E291*P291,2)</f>
        <v>0</v>
      </c>
      <c r="R291" s="173"/>
      <c r="S291" s="173" t="s">
        <v>245</v>
      </c>
      <c r="T291" s="174" t="s">
        <v>246</v>
      </c>
      <c r="U291" s="159">
        <v>0</v>
      </c>
      <c r="V291" s="159">
        <f>ROUND(E291*U291,2)</f>
        <v>0</v>
      </c>
      <c r="W291" s="159"/>
      <c r="X291" s="159" t="s">
        <v>247</v>
      </c>
      <c r="Y291" s="159" t="s">
        <v>203</v>
      </c>
      <c r="Z291" s="149"/>
      <c r="AA291" s="149"/>
      <c r="AB291" s="149"/>
      <c r="AC291" s="149"/>
      <c r="AD291" s="149"/>
      <c r="AE291" s="149"/>
      <c r="AF291" s="149"/>
      <c r="AG291" s="149" t="s">
        <v>530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2" x14ac:dyDescent="0.2">
      <c r="A292" s="156"/>
      <c r="B292" s="157"/>
      <c r="C292" s="261" t="s">
        <v>572</v>
      </c>
      <c r="D292" s="262"/>
      <c r="E292" s="262"/>
      <c r="F292" s="262"/>
      <c r="G292" s="262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205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x14ac:dyDescent="0.2">
      <c r="A293" s="161" t="s">
        <v>195</v>
      </c>
      <c r="B293" s="162" t="s">
        <v>151</v>
      </c>
      <c r="C293" s="176" t="s">
        <v>152</v>
      </c>
      <c r="D293" s="163"/>
      <c r="E293" s="164"/>
      <c r="F293" s="165"/>
      <c r="G293" s="165">
        <f>SUMIF(AG294:AG329,"&lt;&gt;NOR",G294:G329)</f>
        <v>0</v>
      </c>
      <c r="H293" s="165"/>
      <c r="I293" s="165">
        <f>SUM(I294:I329)</f>
        <v>0</v>
      </c>
      <c r="J293" s="165"/>
      <c r="K293" s="165">
        <f>SUM(K294:K329)</f>
        <v>0</v>
      </c>
      <c r="L293" s="165"/>
      <c r="M293" s="165">
        <f>SUM(M294:M329)</f>
        <v>0</v>
      </c>
      <c r="N293" s="164"/>
      <c r="O293" s="164">
        <f>SUM(O294:O329)</f>
        <v>2.08</v>
      </c>
      <c r="P293" s="164"/>
      <c r="Q293" s="164">
        <f>SUM(Q294:Q329)</f>
        <v>0</v>
      </c>
      <c r="R293" s="165"/>
      <c r="S293" s="165"/>
      <c r="T293" s="166"/>
      <c r="U293" s="160"/>
      <c r="V293" s="160">
        <f>SUM(V294:V329)</f>
        <v>0</v>
      </c>
      <c r="W293" s="160"/>
      <c r="X293" s="160"/>
      <c r="Y293" s="160"/>
      <c r="AG293" t="s">
        <v>196</v>
      </c>
    </row>
    <row r="294" spans="1:60" outlineLevel="1" x14ac:dyDescent="0.2">
      <c r="A294" s="168">
        <v>77</v>
      </c>
      <c r="B294" s="169" t="s">
        <v>573</v>
      </c>
      <c r="C294" s="177" t="s">
        <v>574</v>
      </c>
      <c r="D294" s="170" t="s">
        <v>349</v>
      </c>
      <c r="E294" s="171">
        <v>8.7080000000000002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21</v>
      </c>
      <c r="M294" s="173">
        <f>G294*(1+L294/100)</f>
        <v>0</v>
      </c>
      <c r="N294" s="171">
        <v>0</v>
      </c>
      <c r="O294" s="171">
        <f>ROUND(E294*N294,2)</f>
        <v>0</v>
      </c>
      <c r="P294" s="171">
        <v>0</v>
      </c>
      <c r="Q294" s="171">
        <f>ROUND(E294*P294,2)</f>
        <v>0</v>
      </c>
      <c r="R294" s="173"/>
      <c r="S294" s="173" t="s">
        <v>245</v>
      </c>
      <c r="T294" s="174" t="s">
        <v>246</v>
      </c>
      <c r="U294" s="159">
        <v>0</v>
      </c>
      <c r="V294" s="159">
        <f>ROUND(E294*U294,2)</f>
        <v>0</v>
      </c>
      <c r="W294" s="159"/>
      <c r="X294" s="159" t="s">
        <v>247</v>
      </c>
      <c r="Y294" s="159" t="s">
        <v>203</v>
      </c>
      <c r="Z294" s="149"/>
      <c r="AA294" s="149"/>
      <c r="AB294" s="149"/>
      <c r="AC294" s="149"/>
      <c r="AD294" s="149"/>
      <c r="AE294" s="149"/>
      <c r="AF294" s="149"/>
      <c r="AG294" s="149" t="s">
        <v>530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2" x14ac:dyDescent="0.2">
      <c r="A295" s="156"/>
      <c r="B295" s="157"/>
      <c r="C295" s="261" t="s">
        <v>575</v>
      </c>
      <c r="D295" s="262"/>
      <c r="E295" s="262"/>
      <c r="F295" s="262"/>
      <c r="G295" s="262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205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90" t="s">
        <v>576</v>
      </c>
      <c r="D296" s="181"/>
      <c r="E296" s="182"/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3" x14ac:dyDescent="0.2">
      <c r="A297" s="156"/>
      <c r="B297" s="157"/>
      <c r="C297" s="190" t="s">
        <v>577</v>
      </c>
      <c r="D297" s="181"/>
      <c r="E297" s="182">
        <v>8.7100000000000009</v>
      </c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9"/>
      <c r="AA297" s="149"/>
      <c r="AB297" s="149"/>
      <c r="AC297" s="149"/>
      <c r="AD297" s="149"/>
      <c r="AE297" s="149"/>
      <c r="AF297" s="149"/>
      <c r="AG297" s="149" t="s">
        <v>251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68">
        <v>78</v>
      </c>
      <c r="B298" s="169" t="s">
        <v>578</v>
      </c>
      <c r="C298" s="177" t="s">
        <v>579</v>
      </c>
      <c r="D298" s="170" t="s">
        <v>349</v>
      </c>
      <c r="E298" s="171">
        <v>84.718000000000004</v>
      </c>
      <c r="F298" s="172"/>
      <c r="G298" s="173">
        <f>ROUND(E298*F298,2)</f>
        <v>0</v>
      </c>
      <c r="H298" s="172"/>
      <c r="I298" s="173">
        <f>ROUND(E298*H298,2)</f>
        <v>0</v>
      </c>
      <c r="J298" s="172"/>
      <c r="K298" s="173">
        <f>ROUND(E298*J298,2)</f>
        <v>0</v>
      </c>
      <c r="L298" s="173">
        <v>21</v>
      </c>
      <c r="M298" s="173">
        <f>G298*(1+L298/100)</f>
        <v>0</v>
      </c>
      <c r="N298" s="171">
        <v>0</v>
      </c>
      <c r="O298" s="171">
        <f>ROUND(E298*N298,2)</f>
        <v>0</v>
      </c>
      <c r="P298" s="171">
        <v>0</v>
      </c>
      <c r="Q298" s="171">
        <f>ROUND(E298*P298,2)</f>
        <v>0</v>
      </c>
      <c r="R298" s="173"/>
      <c r="S298" s="173" t="s">
        <v>245</v>
      </c>
      <c r="T298" s="174" t="s">
        <v>246</v>
      </c>
      <c r="U298" s="159">
        <v>0</v>
      </c>
      <c r="V298" s="159">
        <f>ROUND(E298*U298,2)</f>
        <v>0</v>
      </c>
      <c r="W298" s="159"/>
      <c r="X298" s="159" t="s">
        <v>247</v>
      </c>
      <c r="Y298" s="159" t="s">
        <v>203</v>
      </c>
      <c r="Z298" s="149"/>
      <c r="AA298" s="149"/>
      <c r="AB298" s="149"/>
      <c r="AC298" s="149"/>
      <c r="AD298" s="149"/>
      <c r="AE298" s="149"/>
      <c r="AF298" s="149"/>
      <c r="AG298" s="149" t="s">
        <v>530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261" t="s">
        <v>580</v>
      </c>
      <c r="D299" s="262"/>
      <c r="E299" s="262"/>
      <c r="F299" s="262"/>
      <c r="G299" s="262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205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2" x14ac:dyDescent="0.2">
      <c r="A300" s="156"/>
      <c r="B300" s="157"/>
      <c r="C300" s="190" t="s">
        <v>581</v>
      </c>
      <c r="D300" s="181"/>
      <c r="E300" s="182"/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9"/>
      <c r="AA300" s="149"/>
      <c r="AB300" s="149"/>
      <c r="AC300" s="149"/>
      <c r="AD300" s="149"/>
      <c r="AE300" s="149"/>
      <c r="AF300" s="149"/>
      <c r="AG300" s="149" t="s">
        <v>251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90" t="s">
        <v>582</v>
      </c>
      <c r="D301" s="181"/>
      <c r="E301" s="182">
        <v>84.72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251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68">
        <v>79</v>
      </c>
      <c r="B302" s="169" t="s">
        <v>583</v>
      </c>
      <c r="C302" s="177" t="s">
        <v>584</v>
      </c>
      <c r="D302" s="170" t="s">
        <v>244</v>
      </c>
      <c r="E302" s="171">
        <v>3.7370000000000001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1">
        <v>0.5</v>
      </c>
      <c r="O302" s="171">
        <f>ROUND(E302*N302,2)</f>
        <v>1.87</v>
      </c>
      <c r="P302" s="171">
        <v>0</v>
      </c>
      <c r="Q302" s="171">
        <f>ROUND(E302*P302,2)</f>
        <v>0</v>
      </c>
      <c r="R302" s="173"/>
      <c r="S302" s="173" t="s">
        <v>245</v>
      </c>
      <c r="T302" s="174" t="s">
        <v>246</v>
      </c>
      <c r="U302" s="159">
        <v>0</v>
      </c>
      <c r="V302" s="159">
        <f>ROUND(E302*U302,2)</f>
        <v>0</v>
      </c>
      <c r="W302" s="159"/>
      <c r="X302" s="159" t="s">
        <v>299</v>
      </c>
      <c r="Y302" s="159" t="s">
        <v>203</v>
      </c>
      <c r="Z302" s="149"/>
      <c r="AA302" s="149"/>
      <c r="AB302" s="149"/>
      <c r="AC302" s="149"/>
      <c r="AD302" s="149"/>
      <c r="AE302" s="149"/>
      <c r="AF302" s="149"/>
      <c r="AG302" s="149" t="s">
        <v>300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2" x14ac:dyDescent="0.2">
      <c r="A303" s="156"/>
      <c r="B303" s="157"/>
      <c r="C303" s="261" t="s">
        <v>585</v>
      </c>
      <c r="D303" s="262"/>
      <c r="E303" s="262"/>
      <c r="F303" s="262"/>
      <c r="G303" s="262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205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252" t="s">
        <v>586</v>
      </c>
      <c r="D304" s="253"/>
      <c r="E304" s="253"/>
      <c r="F304" s="253"/>
      <c r="G304" s="253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205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2" x14ac:dyDescent="0.2">
      <c r="A305" s="156"/>
      <c r="B305" s="157"/>
      <c r="C305" s="190" t="s">
        <v>587</v>
      </c>
      <c r="D305" s="181"/>
      <c r="E305" s="182"/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251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3" x14ac:dyDescent="0.2">
      <c r="A306" s="156"/>
      <c r="B306" s="157"/>
      <c r="C306" s="190" t="s">
        <v>588</v>
      </c>
      <c r="D306" s="181"/>
      <c r="E306" s="182">
        <v>3.74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251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68">
        <v>80</v>
      </c>
      <c r="B307" s="169" t="s">
        <v>589</v>
      </c>
      <c r="C307" s="177" t="s">
        <v>590</v>
      </c>
      <c r="D307" s="170" t="s">
        <v>244</v>
      </c>
      <c r="E307" s="171">
        <v>3.7370000000000001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1">
        <v>1.192E-2</v>
      </c>
      <c r="O307" s="171">
        <f>ROUND(E307*N307,2)</f>
        <v>0.04</v>
      </c>
      <c r="P307" s="171">
        <v>0</v>
      </c>
      <c r="Q307" s="171">
        <f>ROUND(E307*P307,2)</f>
        <v>0</v>
      </c>
      <c r="R307" s="173"/>
      <c r="S307" s="173" t="s">
        <v>245</v>
      </c>
      <c r="T307" s="174" t="s">
        <v>246</v>
      </c>
      <c r="U307" s="159">
        <v>0</v>
      </c>
      <c r="V307" s="159">
        <f>ROUND(E307*U307,2)</f>
        <v>0</v>
      </c>
      <c r="W307" s="159"/>
      <c r="X307" s="159" t="s">
        <v>247</v>
      </c>
      <c r="Y307" s="159" t="s">
        <v>203</v>
      </c>
      <c r="Z307" s="149"/>
      <c r="AA307" s="149"/>
      <c r="AB307" s="149"/>
      <c r="AC307" s="149"/>
      <c r="AD307" s="149"/>
      <c r="AE307" s="149"/>
      <c r="AF307" s="149"/>
      <c r="AG307" s="149" t="s">
        <v>530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2" x14ac:dyDescent="0.2">
      <c r="A308" s="156"/>
      <c r="B308" s="157"/>
      <c r="C308" s="261" t="s">
        <v>591</v>
      </c>
      <c r="D308" s="262"/>
      <c r="E308" s="262"/>
      <c r="F308" s="262"/>
      <c r="G308" s="262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9"/>
      <c r="AA308" s="149"/>
      <c r="AB308" s="149"/>
      <c r="AC308" s="149"/>
      <c r="AD308" s="149"/>
      <c r="AE308" s="149"/>
      <c r="AF308" s="149"/>
      <c r="AG308" s="149" t="s">
        <v>205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33.75" outlineLevel="1" x14ac:dyDescent="0.2">
      <c r="A309" s="168">
        <v>81</v>
      </c>
      <c r="B309" s="169" t="s">
        <v>592</v>
      </c>
      <c r="C309" s="177" t="s">
        <v>593</v>
      </c>
      <c r="D309" s="170" t="s">
        <v>327</v>
      </c>
      <c r="E309" s="171">
        <v>10.199999999999999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1">
        <v>0</v>
      </c>
      <c r="O309" s="171">
        <f>ROUND(E309*N309,2)</f>
        <v>0</v>
      </c>
      <c r="P309" s="171">
        <v>0</v>
      </c>
      <c r="Q309" s="171">
        <f>ROUND(E309*P309,2)</f>
        <v>0</v>
      </c>
      <c r="R309" s="173"/>
      <c r="S309" s="173" t="s">
        <v>245</v>
      </c>
      <c r="T309" s="174" t="s">
        <v>246</v>
      </c>
      <c r="U309" s="159">
        <v>0</v>
      </c>
      <c r="V309" s="159">
        <f>ROUND(E309*U309,2)</f>
        <v>0</v>
      </c>
      <c r="W309" s="159"/>
      <c r="X309" s="159" t="s">
        <v>247</v>
      </c>
      <c r="Y309" s="159" t="s">
        <v>203</v>
      </c>
      <c r="Z309" s="149"/>
      <c r="AA309" s="149"/>
      <c r="AB309" s="149"/>
      <c r="AC309" s="149"/>
      <c r="AD309" s="149"/>
      <c r="AE309" s="149"/>
      <c r="AF309" s="149"/>
      <c r="AG309" s="149" t="s">
        <v>530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2" x14ac:dyDescent="0.2">
      <c r="A310" s="156"/>
      <c r="B310" s="157"/>
      <c r="C310" s="261" t="s">
        <v>594</v>
      </c>
      <c r="D310" s="262"/>
      <c r="E310" s="262"/>
      <c r="F310" s="262"/>
      <c r="G310" s="262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9"/>
      <c r="AA310" s="149"/>
      <c r="AB310" s="149"/>
      <c r="AC310" s="149"/>
      <c r="AD310" s="149"/>
      <c r="AE310" s="149"/>
      <c r="AF310" s="149"/>
      <c r="AG310" s="149" t="s">
        <v>205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252" t="s">
        <v>595</v>
      </c>
      <c r="D311" s="253"/>
      <c r="E311" s="253"/>
      <c r="F311" s="253"/>
      <c r="G311" s="253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205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2" x14ac:dyDescent="0.2">
      <c r="A312" s="156"/>
      <c r="B312" s="157"/>
      <c r="C312" s="190" t="s">
        <v>596</v>
      </c>
      <c r="D312" s="181"/>
      <c r="E312" s="182"/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90" t="s">
        <v>597</v>
      </c>
      <c r="D313" s="181"/>
      <c r="E313" s="182">
        <v>10.199999999999999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251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68">
        <v>82</v>
      </c>
      <c r="B314" s="169" t="s">
        <v>598</v>
      </c>
      <c r="C314" s="177" t="s">
        <v>599</v>
      </c>
      <c r="D314" s="170" t="s">
        <v>244</v>
      </c>
      <c r="E314" s="171">
        <v>0.13300000000000001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21</v>
      </c>
      <c r="M314" s="173">
        <f>G314*(1+L314/100)</f>
        <v>0</v>
      </c>
      <c r="N314" s="171">
        <v>0.55000000000000004</v>
      </c>
      <c r="O314" s="171">
        <f>ROUND(E314*N314,2)</f>
        <v>7.0000000000000007E-2</v>
      </c>
      <c r="P314" s="171">
        <v>0</v>
      </c>
      <c r="Q314" s="171">
        <f>ROUND(E314*P314,2)</f>
        <v>0</v>
      </c>
      <c r="R314" s="173"/>
      <c r="S314" s="173" t="s">
        <v>245</v>
      </c>
      <c r="T314" s="174" t="s">
        <v>246</v>
      </c>
      <c r="U314" s="159">
        <v>0</v>
      </c>
      <c r="V314" s="159">
        <f>ROUND(E314*U314,2)</f>
        <v>0</v>
      </c>
      <c r="W314" s="159"/>
      <c r="X314" s="159" t="s">
        <v>299</v>
      </c>
      <c r="Y314" s="159" t="s">
        <v>203</v>
      </c>
      <c r="Z314" s="149"/>
      <c r="AA314" s="149"/>
      <c r="AB314" s="149"/>
      <c r="AC314" s="149"/>
      <c r="AD314" s="149"/>
      <c r="AE314" s="149"/>
      <c r="AF314" s="149"/>
      <c r="AG314" s="149" t="s">
        <v>300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2" x14ac:dyDescent="0.2">
      <c r="A315" s="156"/>
      <c r="B315" s="157"/>
      <c r="C315" s="261" t="s">
        <v>585</v>
      </c>
      <c r="D315" s="262"/>
      <c r="E315" s="262"/>
      <c r="F315" s="262"/>
      <c r="G315" s="262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205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252" t="s">
        <v>600</v>
      </c>
      <c r="D316" s="253"/>
      <c r="E316" s="253"/>
      <c r="F316" s="253"/>
      <c r="G316" s="253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9"/>
      <c r="AA316" s="149"/>
      <c r="AB316" s="149"/>
      <c r="AC316" s="149"/>
      <c r="AD316" s="149"/>
      <c r="AE316" s="149"/>
      <c r="AF316" s="149"/>
      <c r="AG316" s="149" t="s">
        <v>205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2" x14ac:dyDescent="0.2">
      <c r="A317" s="156"/>
      <c r="B317" s="157"/>
      <c r="C317" s="190" t="s">
        <v>601</v>
      </c>
      <c r="D317" s="181"/>
      <c r="E317" s="182"/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251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190" t="s">
        <v>602</v>
      </c>
      <c r="D318" s="181"/>
      <c r="E318" s="182">
        <v>0.13</v>
      </c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9"/>
      <c r="AA318" s="149"/>
      <c r="AB318" s="149"/>
      <c r="AC318" s="149"/>
      <c r="AD318" s="149"/>
      <c r="AE318" s="149"/>
      <c r="AF318" s="149"/>
      <c r="AG318" s="149" t="s">
        <v>251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x14ac:dyDescent="0.2">
      <c r="A319" s="168">
        <v>83</v>
      </c>
      <c r="B319" s="169" t="s">
        <v>603</v>
      </c>
      <c r="C319" s="177" t="s">
        <v>604</v>
      </c>
      <c r="D319" s="170" t="s">
        <v>349</v>
      </c>
      <c r="E319" s="171">
        <v>7.3949999999999996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1">
        <v>0</v>
      </c>
      <c r="O319" s="171">
        <f>ROUND(E319*N319,2)</f>
        <v>0</v>
      </c>
      <c r="P319" s="171">
        <v>0</v>
      </c>
      <c r="Q319" s="171">
        <f>ROUND(E319*P319,2)</f>
        <v>0</v>
      </c>
      <c r="R319" s="173"/>
      <c r="S319" s="173" t="s">
        <v>245</v>
      </c>
      <c r="T319" s="174" t="s">
        <v>246</v>
      </c>
      <c r="U319" s="159">
        <v>0</v>
      </c>
      <c r="V319" s="159">
        <f>ROUND(E319*U319,2)</f>
        <v>0</v>
      </c>
      <c r="W319" s="159"/>
      <c r="X319" s="159" t="s">
        <v>247</v>
      </c>
      <c r="Y319" s="159" t="s">
        <v>203</v>
      </c>
      <c r="Z319" s="149"/>
      <c r="AA319" s="149"/>
      <c r="AB319" s="149"/>
      <c r="AC319" s="149"/>
      <c r="AD319" s="149"/>
      <c r="AE319" s="149"/>
      <c r="AF319" s="149"/>
      <c r="AG319" s="149" t="s">
        <v>530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2" x14ac:dyDescent="0.2">
      <c r="A320" s="156"/>
      <c r="B320" s="157"/>
      <c r="C320" s="261" t="s">
        <v>605</v>
      </c>
      <c r="D320" s="262"/>
      <c r="E320" s="262"/>
      <c r="F320" s="262"/>
      <c r="G320" s="262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205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2" x14ac:dyDescent="0.2">
      <c r="A321" s="156"/>
      <c r="B321" s="157"/>
      <c r="C321" s="190" t="s">
        <v>606</v>
      </c>
      <c r="D321" s="181"/>
      <c r="E321" s="182"/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251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90" t="s">
        <v>607</v>
      </c>
      <c r="D322" s="181"/>
      <c r="E322" s="182">
        <v>7.39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9"/>
      <c r="AA322" s="149"/>
      <c r="AB322" s="149"/>
      <c r="AC322" s="149"/>
      <c r="AD322" s="149"/>
      <c r="AE322" s="149"/>
      <c r="AF322" s="149"/>
      <c r="AG322" s="149" t="s">
        <v>251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68">
        <v>84</v>
      </c>
      <c r="B323" s="169" t="s">
        <v>608</v>
      </c>
      <c r="C323" s="177" t="s">
        <v>609</v>
      </c>
      <c r="D323" s="170" t="s">
        <v>349</v>
      </c>
      <c r="E323" s="171">
        <v>8.1349999999999998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1.2800000000000001E-2</v>
      </c>
      <c r="O323" s="171">
        <f>ROUND(E323*N323,2)</f>
        <v>0.1</v>
      </c>
      <c r="P323" s="171">
        <v>0</v>
      </c>
      <c r="Q323" s="171">
        <f>ROUND(E323*P323,2)</f>
        <v>0</v>
      </c>
      <c r="R323" s="173"/>
      <c r="S323" s="173" t="s">
        <v>245</v>
      </c>
      <c r="T323" s="174" t="s">
        <v>246</v>
      </c>
      <c r="U323" s="159">
        <v>0</v>
      </c>
      <c r="V323" s="159">
        <f>ROUND(E323*U323,2)</f>
        <v>0</v>
      </c>
      <c r="W323" s="159"/>
      <c r="X323" s="159" t="s">
        <v>299</v>
      </c>
      <c r="Y323" s="159" t="s">
        <v>203</v>
      </c>
      <c r="Z323" s="149"/>
      <c r="AA323" s="149"/>
      <c r="AB323" s="149"/>
      <c r="AC323" s="149"/>
      <c r="AD323" s="149"/>
      <c r="AE323" s="149"/>
      <c r="AF323" s="149"/>
      <c r="AG323" s="149" t="s">
        <v>300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190" t="s">
        <v>610</v>
      </c>
      <c r="D324" s="181"/>
      <c r="E324" s="182"/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251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3" x14ac:dyDescent="0.2">
      <c r="A325" s="156"/>
      <c r="B325" s="157"/>
      <c r="C325" s="190" t="s">
        <v>611</v>
      </c>
      <c r="D325" s="181"/>
      <c r="E325" s="182">
        <v>8.1300000000000008</v>
      </c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59"/>
      <c r="Z325" s="149"/>
      <c r="AA325" s="149"/>
      <c r="AB325" s="149"/>
      <c r="AC325" s="149"/>
      <c r="AD325" s="149"/>
      <c r="AE325" s="149"/>
      <c r="AF325" s="149"/>
      <c r="AG325" s="149" t="s">
        <v>251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ht="22.5" outlineLevel="1" x14ac:dyDescent="0.2">
      <c r="A326" s="168">
        <v>85</v>
      </c>
      <c r="B326" s="169" t="s">
        <v>612</v>
      </c>
      <c r="C326" s="177" t="s">
        <v>613</v>
      </c>
      <c r="D326" s="170" t="s">
        <v>244</v>
      </c>
      <c r="E326" s="171">
        <v>0.13300000000000001</v>
      </c>
      <c r="F326" s="172"/>
      <c r="G326" s="173">
        <f>ROUND(E326*F326,2)</f>
        <v>0</v>
      </c>
      <c r="H326" s="172"/>
      <c r="I326" s="173">
        <f>ROUND(E326*H326,2)</f>
        <v>0</v>
      </c>
      <c r="J326" s="172"/>
      <c r="K326" s="173">
        <f>ROUND(E326*J326,2)</f>
        <v>0</v>
      </c>
      <c r="L326" s="173">
        <v>21</v>
      </c>
      <c r="M326" s="173">
        <f>G326*(1+L326/100)</f>
        <v>0</v>
      </c>
      <c r="N326" s="171">
        <v>2.2839999999999999E-2</v>
      </c>
      <c r="O326" s="171">
        <f>ROUND(E326*N326,2)</f>
        <v>0</v>
      </c>
      <c r="P326" s="171">
        <v>0</v>
      </c>
      <c r="Q326" s="171">
        <f>ROUND(E326*P326,2)</f>
        <v>0</v>
      </c>
      <c r="R326" s="173"/>
      <c r="S326" s="173" t="s">
        <v>245</v>
      </c>
      <c r="T326" s="174" t="s">
        <v>246</v>
      </c>
      <c r="U326" s="159">
        <v>0</v>
      </c>
      <c r="V326" s="159">
        <f>ROUND(E326*U326,2)</f>
        <v>0</v>
      </c>
      <c r="W326" s="159"/>
      <c r="X326" s="159" t="s">
        <v>247</v>
      </c>
      <c r="Y326" s="159" t="s">
        <v>203</v>
      </c>
      <c r="Z326" s="149"/>
      <c r="AA326" s="149"/>
      <c r="AB326" s="149"/>
      <c r="AC326" s="149"/>
      <c r="AD326" s="149"/>
      <c r="AE326" s="149"/>
      <c r="AF326" s="149"/>
      <c r="AG326" s="149" t="s">
        <v>530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2" x14ac:dyDescent="0.2">
      <c r="A327" s="156"/>
      <c r="B327" s="157"/>
      <c r="C327" s="261" t="s">
        <v>614</v>
      </c>
      <c r="D327" s="262"/>
      <c r="E327" s="262"/>
      <c r="F327" s="262"/>
      <c r="G327" s="262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205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68">
        <v>86</v>
      </c>
      <c r="B328" s="169" t="s">
        <v>615</v>
      </c>
      <c r="C328" s="177" t="s">
        <v>616</v>
      </c>
      <c r="D328" s="170" t="s">
        <v>0</v>
      </c>
      <c r="E328" s="171">
        <v>1056.7329999999999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1">
        <v>0</v>
      </c>
      <c r="O328" s="171">
        <f>ROUND(E328*N328,2)</f>
        <v>0</v>
      </c>
      <c r="P328" s="171">
        <v>0</v>
      </c>
      <c r="Q328" s="171">
        <f>ROUND(E328*P328,2)</f>
        <v>0</v>
      </c>
      <c r="R328" s="173"/>
      <c r="S328" s="173" t="s">
        <v>245</v>
      </c>
      <c r="T328" s="174" t="s">
        <v>246</v>
      </c>
      <c r="U328" s="159">
        <v>0</v>
      </c>
      <c r="V328" s="159">
        <f>ROUND(E328*U328,2)</f>
        <v>0</v>
      </c>
      <c r="W328" s="159"/>
      <c r="X328" s="159" t="s">
        <v>247</v>
      </c>
      <c r="Y328" s="159" t="s">
        <v>203</v>
      </c>
      <c r="Z328" s="149"/>
      <c r="AA328" s="149"/>
      <c r="AB328" s="149"/>
      <c r="AC328" s="149"/>
      <c r="AD328" s="149"/>
      <c r="AE328" s="149"/>
      <c r="AF328" s="149"/>
      <c r="AG328" s="149" t="s">
        <v>530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2" x14ac:dyDescent="0.2">
      <c r="A329" s="156"/>
      <c r="B329" s="157"/>
      <c r="C329" s="261" t="s">
        <v>617</v>
      </c>
      <c r="D329" s="262"/>
      <c r="E329" s="262"/>
      <c r="F329" s="262"/>
      <c r="G329" s="262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205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x14ac:dyDescent="0.2">
      <c r="A330" s="161" t="s">
        <v>195</v>
      </c>
      <c r="B330" s="162" t="s">
        <v>153</v>
      </c>
      <c r="C330" s="176" t="s">
        <v>154</v>
      </c>
      <c r="D330" s="163"/>
      <c r="E330" s="164"/>
      <c r="F330" s="165"/>
      <c r="G330" s="165">
        <f>SUMIF(AG331:AG348,"&lt;&gt;NOR",G331:G348)</f>
        <v>0</v>
      </c>
      <c r="H330" s="165"/>
      <c r="I330" s="165">
        <f>SUM(I331:I348)</f>
        <v>0</v>
      </c>
      <c r="J330" s="165"/>
      <c r="K330" s="165">
        <f>SUM(K331:K348)</f>
        <v>0</v>
      </c>
      <c r="L330" s="165"/>
      <c r="M330" s="165">
        <f>SUM(M331:M348)</f>
        <v>0</v>
      </c>
      <c r="N330" s="164"/>
      <c r="O330" s="164">
        <f>SUM(O331:O348)</f>
        <v>0.09</v>
      </c>
      <c r="P330" s="164"/>
      <c r="Q330" s="164">
        <f>SUM(Q331:Q348)</f>
        <v>0</v>
      </c>
      <c r="R330" s="165"/>
      <c r="S330" s="165"/>
      <c r="T330" s="166"/>
      <c r="U330" s="160"/>
      <c r="V330" s="160">
        <f>SUM(V331:V348)</f>
        <v>0</v>
      </c>
      <c r="W330" s="160"/>
      <c r="X330" s="160"/>
      <c r="Y330" s="160"/>
      <c r="AG330" t="s">
        <v>196</v>
      </c>
    </row>
    <row r="331" spans="1:60" ht="33.75" outlineLevel="1" x14ac:dyDescent="0.2">
      <c r="A331" s="168">
        <v>87</v>
      </c>
      <c r="B331" s="169" t="s">
        <v>618</v>
      </c>
      <c r="C331" s="177" t="s">
        <v>619</v>
      </c>
      <c r="D331" s="170" t="s">
        <v>349</v>
      </c>
      <c r="E331" s="171">
        <v>7.3949999999999996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71">
        <v>6.6E-3</v>
      </c>
      <c r="O331" s="171">
        <f>ROUND(E331*N331,2)</f>
        <v>0.05</v>
      </c>
      <c r="P331" s="171">
        <v>0</v>
      </c>
      <c r="Q331" s="171">
        <f>ROUND(E331*P331,2)</f>
        <v>0</v>
      </c>
      <c r="R331" s="173"/>
      <c r="S331" s="173" t="s">
        <v>245</v>
      </c>
      <c r="T331" s="174" t="s">
        <v>246</v>
      </c>
      <c r="U331" s="159">
        <v>0</v>
      </c>
      <c r="V331" s="159">
        <f>ROUND(E331*U331,2)</f>
        <v>0</v>
      </c>
      <c r="W331" s="159"/>
      <c r="X331" s="159" t="s">
        <v>247</v>
      </c>
      <c r="Y331" s="159" t="s">
        <v>203</v>
      </c>
      <c r="Z331" s="149"/>
      <c r="AA331" s="149"/>
      <c r="AB331" s="149"/>
      <c r="AC331" s="149"/>
      <c r="AD331" s="149"/>
      <c r="AE331" s="149"/>
      <c r="AF331" s="149"/>
      <c r="AG331" s="149" t="s">
        <v>530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2" x14ac:dyDescent="0.2">
      <c r="A332" s="156"/>
      <c r="B332" s="157"/>
      <c r="C332" s="261" t="s">
        <v>620</v>
      </c>
      <c r="D332" s="262"/>
      <c r="E332" s="262"/>
      <c r="F332" s="262"/>
      <c r="G332" s="262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205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2" x14ac:dyDescent="0.2">
      <c r="A333" s="156"/>
      <c r="B333" s="157"/>
      <c r="C333" s="190" t="s">
        <v>621</v>
      </c>
      <c r="D333" s="181"/>
      <c r="E333" s="182"/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251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0" t="s">
        <v>607</v>
      </c>
      <c r="D334" s="181"/>
      <c r="E334" s="182">
        <v>7.39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251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2.5" outlineLevel="1" x14ac:dyDescent="0.2">
      <c r="A335" s="168">
        <v>88</v>
      </c>
      <c r="B335" s="169" t="s">
        <v>622</v>
      </c>
      <c r="C335" s="177" t="s">
        <v>623</v>
      </c>
      <c r="D335" s="170" t="s">
        <v>327</v>
      </c>
      <c r="E335" s="171">
        <v>7.75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1">
        <v>2.1800000000000001E-3</v>
      </c>
      <c r="O335" s="171">
        <f>ROUND(E335*N335,2)</f>
        <v>0.02</v>
      </c>
      <c r="P335" s="171">
        <v>0</v>
      </c>
      <c r="Q335" s="171">
        <f>ROUND(E335*P335,2)</f>
        <v>0</v>
      </c>
      <c r="R335" s="173"/>
      <c r="S335" s="173" t="s">
        <v>245</v>
      </c>
      <c r="T335" s="174" t="s">
        <v>246</v>
      </c>
      <c r="U335" s="159">
        <v>0</v>
      </c>
      <c r="V335" s="159">
        <f>ROUND(E335*U335,2)</f>
        <v>0</v>
      </c>
      <c r="W335" s="159"/>
      <c r="X335" s="159" t="s">
        <v>247</v>
      </c>
      <c r="Y335" s="159" t="s">
        <v>203</v>
      </c>
      <c r="Z335" s="149"/>
      <c r="AA335" s="149"/>
      <c r="AB335" s="149"/>
      <c r="AC335" s="149"/>
      <c r="AD335" s="149"/>
      <c r="AE335" s="149"/>
      <c r="AF335" s="149"/>
      <c r="AG335" s="149" t="s">
        <v>530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2" x14ac:dyDescent="0.2">
      <c r="A336" s="156"/>
      <c r="B336" s="157"/>
      <c r="C336" s="261" t="s">
        <v>624</v>
      </c>
      <c r="D336" s="262"/>
      <c r="E336" s="262"/>
      <c r="F336" s="262"/>
      <c r="G336" s="262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205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2" x14ac:dyDescent="0.2">
      <c r="A337" s="156"/>
      <c r="B337" s="157"/>
      <c r="C337" s="190" t="s">
        <v>625</v>
      </c>
      <c r="D337" s="181"/>
      <c r="E337" s="182"/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9"/>
      <c r="AA337" s="149"/>
      <c r="AB337" s="149"/>
      <c r="AC337" s="149"/>
      <c r="AD337" s="149"/>
      <c r="AE337" s="149"/>
      <c r="AF337" s="149"/>
      <c r="AG337" s="149" t="s">
        <v>251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90" t="s">
        <v>626</v>
      </c>
      <c r="D338" s="181"/>
      <c r="E338" s="182">
        <v>7.75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251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2.5" outlineLevel="1" x14ac:dyDescent="0.2">
      <c r="A339" s="168">
        <v>89</v>
      </c>
      <c r="B339" s="169" t="s">
        <v>627</v>
      </c>
      <c r="C339" s="177" t="s">
        <v>628</v>
      </c>
      <c r="D339" s="170" t="s">
        <v>327</v>
      </c>
      <c r="E339" s="171">
        <v>4.3499999999999996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1">
        <v>1.9400000000000001E-3</v>
      </c>
      <c r="O339" s="171">
        <f>ROUND(E339*N339,2)</f>
        <v>0.01</v>
      </c>
      <c r="P339" s="171">
        <v>0</v>
      </c>
      <c r="Q339" s="171">
        <f>ROUND(E339*P339,2)</f>
        <v>0</v>
      </c>
      <c r="R339" s="173"/>
      <c r="S339" s="173" t="s">
        <v>245</v>
      </c>
      <c r="T339" s="174" t="s">
        <v>246</v>
      </c>
      <c r="U339" s="159">
        <v>0</v>
      </c>
      <c r="V339" s="159">
        <f>ROUND(E339*U339,2)</f>
        <v>0</v>
      </c>
      <c r="W339" s="159"/>
      <c r="X339" s="159" t="s">
        <v>247</v>
      </c>
      <c r="Y339" s="159" t="s">
        <v>203</v>
      </c>
      <c r="Z339" s="149"/>
      <c r="AA339" s="149"/>
      <c r="AB339" s="149"/>
      <c r="AC339" s="149"/>
      <c r="AD339" s="149"/>
      <c r="AE339" s="149"/>
      <c r="AF339" s="149"/>
      <c r="AG339" s="149" t="s">
        <v>530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2" x14ac:dyDescent="0.2">
      <c r="A340" s="156"/>
      <c r="B340" s="157"/>
      <c r="C340" s="261" t="s">
        <v>629</v>
      </c>
      <c r="D340" s="262"/>
      <c r="E340" s="262"/>
      <c r="F340" s="262"/>
      <c r="G340" s="262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9"/>
      <c r="AA340" s="149"/>
      <c r="AB340" s="149"/>
      <c r="AC340" s="149"/>
      <c r="AD340" s="149"/>
      <c r="AE340" s="149"/>
      <c r="AF340" s="149"/>
      <c r="AG340" s="149" t="s">
        <v>205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ht="22.5" outlineLevel="1" x14ac:dyDescent="0.2">
      <c r="A341" s="168">
        <v>90</v>
      </c>
      <c r="B341" s="169" t="s">
        <v>630</v>
      </c>
      <c r="C341" s="177" t="s">
        <v>631</v>
      </c>
      <c r="D341" s="170" t="s">
        <v>327</v>
      </c>
      <c r="E341" s="171">
        <v>4.3499999999999996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21</v>
      </c>
      <c r="M341" s="173">
        <f>G341*(1+L341/100)</f>
        <v>0</v>
      </c>
      <c r="N341" s="171">
        <v>2.33E-3</v>
      </c>
      <c r="O341" s="171">
        <f>ROUND(E341*N341,2)</f>
        <v>0.01</v>
      </c>
      <c r="P341" s="171">
        <v>0</v>
      </c>
      <c r="Q341" s="171">
        <f>ROUND(E341*P341,2)</f>
        <v>0</v>
      </c>
      <c r="R341" s="173"/>
      <c r="S341" s="173" t="s">
        <v>245</v>
      </c>
      <c r="T341" s="174" t="s">
        <v>246</v>
      </c>
      <c r="U341" s="159">
        <v>0</v>
      </c>
      <c r="V341" s="159">
        <f>ROUND(E341*U341,2)</f>
        <v>0</v>
      </c>
      <c r="W341" s="159"/>
      <c r="X341" s="159" t="s">
        <v>247</v>
      </c>
      <c r="Y341" s="159" t="s">
        <v>203</v>
      </c>
      <c r="Z341" s="149"/>
      <c r="AA341" s="149"/>
      <c r="AB341" s="149"/>
      <c r="AC341" s="149"/>
      <c r="AD341" s="149"/>
      <c r="AE341" s="149"/>
      <c r="AF341" s="149"/>
      <c r="AG341" s="149" t="s">
        <v>530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2" x14ac:dyDescent="0.2">
      <c r="A342" s="156"/>
      <c r="B342" s="157"/>
      <c r="C342" s="261" t="s">
        <v>632</v>
      </c>
      <c r="D342" s="262"/>
      <c r="E342" s="262"/>
      <c r="F342" s="262"/>
      <c r="G342" s="262"/>
      <c r="H342" s="159"/>
      <c r="I342" s="159"/>
      <c r="J342" s="159"/>
      <c r="K342" s="159"/>
      <c r="L342" s="159"/>
      <c r="M342" s="159"/>
      <c r="N342" s="158"/>
      <c r="O342" s="158"/>
      <c r="P342" s="158"/>
      <c r="Q342" s="158"/>
      <c r="R342" s="159"/>
      <c r="S342" s="159"/>
      <c r="T342" s="159"/>
      <c r="U342" s="159"/>
      <c r="V342" s="159"/>
      <c r="W342" s="159"/>
      <c r="X342" s="159"/>
      <c r="Y342" s="159"/>
      <c r="Z342" s="149"/>
      <c r="AA342" s="149"/>
      <c r="AB342" s="149"/>
      <c r="AC342" s="149"/>
      <c r="AD342" s="149"/>
      <c r="AE342" s="149"/>
      <c r="AF342" s="149"/>
      <c r="AG342" s="149" t="s">
        <v>205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68">
        <v>91</v>
      </c>
      <c r="B343" s="169" t="s">
        <v>633</v>
      </c>
      <c r="C343" s="177" t="s">
        <v>634</v>
      </c>
      <c r="D343" s="170" t="s">
        <v>360</v>
      </c>
      <c r="E343" s="171">
        <v>1</v>
      </c>
      <c r="F343" s="172"/>
      <c r="G343" s="173">
        <f>ROUND(E343*F343,2)</f>
        <v>0</v>
      </c>
      <c r="H343" s="172"/>
      <c r="I343" s="173">
        <f>ROUND(E343*H343,2)</f>
        <v>0</v>
      </c>
      <c r="J343" s="172"/>
      <c r="K343" s="173">
        <f>ROUND(E343*J343,2)</f>
        <v>0</v>
      </c>
      <c r="L343" s="173">
        <v>21</v>
      </c>
      <c r="M343" s="173">
        <f>G343*(1+L343/100)</f>
        <v>0</v>
      </c>
      <c r="N343" s="171">
        <v>3.1E-4</v>
      </c>
      <c r="O343" s="171">
        <f>ROUND(E343*N343,2)</f>
        <v>0</v>
      </c>
      <c r="P343" s="171">
        <v>0</v>
      </c>
      <c r="Q343" s="171">
        <f>ROUND(E343*P343,2)</f>
        <v>0</v>
      </c>
      <c r="R343" s="173"/>
      <c r="S343" s="173" t="s">
        <v>245</v>
      </c>
      <c r="T343" s="174" t="s">
        <v>246</v>
      </c>
      <c r="U343" s="159">
        <v>0</v>
      </c>
      <c r="V343" s="159">
        <f>ROUND(E343*U343,2)</f>
        <v>0</v>
      </c>
      <c r="W343" s="159"/>
      <c r="X343" s="159" t="s">
        <v>247</v>
      </c>
      <c r="Y343" s="159" t="s">
        <v>203</v>
      </c>
      <c r="Z343" s="149"/>
      <c r="AA343" s="149"/>
      <c r="AB343" s="149"/>
      <c r="AC343" s="149"/>
      <c r="AD343" s="149"/>
      <c r="AE343" s="149"/>
      <c r="AF343" s="149"/>
      <c r="AG343" s="149" t="s">
        <v>530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2" x14ac:dyDescent="0.2">
      <c r="A344" s="156"/>
      <c r="B344" s="157"/>
      <c r="C344" s="261" t="s">
        <v>635</v>
      </c>
      <c r="D344" s="262"/>
      <c r="E344" s="262"/>
      <c r="F344" s="262"/>
      <c r="G344" s="262"/>
      <c r="H344" s="159"/>
      <c r="I344" s="159"/>
      <c r="J344" s="159"/>
      <c r="K344" s="159"/>
      <c r="L344" s="159"/>
      <c r="M344" s="159"/>
      <c r="N344" s="158"/>
      <c r="O344" s="158"/>
      <c r="P344" s="158"/>
      <c r="Q344" s="158"/>
      <c r="R344" s="159"/>
      <c r="S344" s="159"/>
      <c r="T344" s="159"/>
      <c r="U344" s="159"/>
      <c r="V344" s="159"/>
      <c r="W344" s="159"/>
      <c r="X344" s="159"/>
      <c r="Y344" s="159"/>
      <c r="Z344" s="149"/>
      <c r="AA344" s="149"/>
      <c r="AB344" s="149"/>
      <c r="AC344" s="149"/>
      <c r="AD344" s="149"/>
      <c r="AE344" s="149"/>
      <c r="AF344" s="149"/>
      <c r="AG344" s="149" t="s">
        <v>205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68">
        <v>92</v>
      </c>
      <c r="B345" s="169" t="s">
        <v>636</v>
      </c>
      <c r="C345" s="177" t="s">
        <v>637</v>
      </c>
      <c r="D345" s="170" t="s">
        <v>327</v>
      </c>
      <c r="E345" s="171">
        <v>2.23</v>
      </c>
      <c r="F345" s="172"/>
      <c r="G345" s="173">
        <f>ROUND(E345*F345,2)</f>
        <v>0</v>
      </c>
      <c r="H345" s="172"/>
      <c r="I345" s="173">
        <f>ROUND(E345*H345,2)</f>
        <v>0</v>
      </c>
      <c r="J345" s="172"/>
      <c r="K345" s="173">
        <f>ROUND(E345*J345,2)</f>
        <v>0</v>
      </c>
      <c r="L345" s="173">
        <v>21</v>
      </c>
      <c r="M345" s="173">
        <f>G345*(1+L345/100)</f>
        <v>0</v>
      </c>
      <c r="N345" s="171">
        <v>9.7000000000000005E-4</v>
      </c>
      <c r="O345" s="171">
        <f>ROUND(E345*N345,2)</f>
        <v>0</v>
      </c>
      <c r="P345" s="171">
        <v>0</v>
      </c>
      <c r="Q345" s="171">
        <f>ROUND(E345*P345,2)</f>
        <v>0</v>
      </c>
      <c r="R345" s="173"/>
      <c r="S345" s="173" t="s">
        <v>245</v>
      </c>
      <c r="T345" s="174" t="s">
        <v>246</v>
      </c>
      <c r="U345" s="159">
        <v>0</v>
      </c>
      <c r="V345" s="159">
        <f>ROUND(E345*U345,2)</f>
        <v>0</v>
      </c>
      <c r="W345" s="159"/>
      <c r="X345" s="159" t="s">
        <v>247</v>
      </c>
      <c r="Y345" s="159" t="s">
        <v>203</v>
      </c>
      <c r="Z345" s="149"/>
      <c r="AA345" s="149"/>
      <c r="AB345" s="149"/>
      <c r="AC345" s="149"/>
      <c r="AD345" s="149"/>
      <c r="AE345" s="149"/>
      <c r="AF345" s="149"/>
      <c r="AG345" s="149" t="s">
        <v>530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2" x14ac:dyDescent="0.2">
      <c r="A346" s="156"/>
      <c r="B346" s="157"/>
      <c r="C346" s="261" t="s">
        <v>638</v>
      </c>
      <c r="D346" s="262"/>
      <c r="E346" s="262"/>
      <c r="F346" s="262"/>
      <c r="G346" s="262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9"/>
      <c r="AA346" s="149"/>
      <c r="AB346" s="149"/>
      <c r="AC346" s="149"/>
      <c r="AD346" s="149"/>
      <c r="AE346" s="149"/>
      <c r="AF346" s="149"/>
      <c r="AG346" s="149" t="s">
        <v>205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33.75" outlineLevel="1" x14ac:dyDescent="0.2">
      <c r="A347" s="168">
        <v>93</v>
      </c>
      <c r="B347" s="169" t="s">
        <v>639</v>
      </c>
      <c r="C347" s="177" t="s">
        <v>640</v>
      </c>
      <c r="D347" s="170" t="s">
        <v>0</v>
      </c>
      <c r="E347" s="171">
        <v>133.34700000000001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1">
        <v>0</v>
      </c>
      <c r="O347" s="171">
        <f>ROUND(E347*N347,2)</f>
        <v>0</v>
      </c>
      <c r="P347" s="171">
        <v>0</v>
      </c>
      <c r="Q347" s="171">
        <f>ROUND(E347*P347,2)</f>
        <v>0</v>
      </c>
      <c r="R347" s="173"/>
      <c r="S347" s="173" t="s">
        <v>245</v>
      </c>
      <c r="T347" s="174" t="s">
        <v>246</v>
      </c>
      <c r="U347" s="159">
        <v>0</v>
      </c>
      <c r="V347" s="159">
        <f>ROUND(E347*U347,2)</f>
        <v>0</v>
      </c>
      <c r="W347" s="159"/>
      <c r="X347" s="159" t="s">
        <v>247</v>
      </c>
      <c r="Y347" s="159" t="s">
        <v>203</v>
      </c>
      <c r="Z347" s="149"/>
      <c r="AA347" s="149"/>
      <c r="AB347" s="149"/>
      <c r="AC347" s="149"/>
      <c r="AD347" s="149"/>
      <c r="AE347" s="149"/>
      <c r="AF347" s="149"/>
      <c r="AG347" s="149" t="s">
        <v>530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2" x14ac:dyDescent="0.2">
      <c r="A348" s="156"/>
      <c r="B348" s="157"/>
      <c r="C348" s="261" t="s">
        <v>641</v>
      </c>
      <c r="D348" s="262"/>
      <c r="E348" s="262"/>
      <c r="F348" s="262"/>
      <c r="G348" s="262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9"/>
      <c r="AA348" s="149"/>
      <c r="AB348" s="149"/>
      <c r="AC348" s="149"/>
      <c r="AD348" s="149"/>
      <c r="AE348" s="149"/>
      <c r="AF348" s="149"/>
      <c r="AG348" s="149" t="s">
        <v>205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x14ac:dyDescent="0.2">
      <c r="A349" s="161" t="s">
        <v>195</v>
      </c>
      <c r="B349" s="162" t="s">
        <v>157</v>
      </c>
      <c r="C349" s="176" t="s">
        <v>158</v>
      </c>
      <c r="D349" s="163"/>
      <c r="E349" s="164"/>
      <c r="F349" s="165"/>
      <c r="G349" s="165">
        <f>SUMIF(AG350:AG365,"&lt;&gt;NOR",G350:G365)</f>
        <v>0</v>
      </c>
      <c r="H349" s="165"/>
      <c r="I349" s="165">
        <f>SUM(I350:I365)</f>
        <v>0</v>
      </c>
      <c r="J349" s="165"/>
      <c r="K349" s="165">
        <f>SUM(K350:K365)</f>
        <v>0</v>
      </c>
      <c r="L349" s="165"/>
      <c r="M349" s="165">
        <f>SUM(M350:M365)</f>
        <v>0</v>
      </c>
      <c r="N349" s="164"/>
      <c r="O349" s="164">
        <f>SUM(O350:O365)</f>
        <v>0.02</v>
      </c>
      <c r="P349" s="164"/>
      <c r="Q349" s="164">
        <f>SUM(Q350:Q365)</f>
        <v>0</v>
      </c>
      <c r="R349" s="165"/>
      <c r="S349" s="165"/>
      <c r="T349" s="166"/>
      <c r="U349" s="160"/>
      <c r="V349" s="160">
        <f>SUM(V350:V365)</f>
        <v>0</v>
      </c>
      <c r="W349" s="160"/>
      <c r="X349" s="160"/>
      <c r="Y349" s="160"/>
      <c r="AG349" t="s">
        <v>196</v>
      </c>
    </row>
    <row r="350" spans="1:60" outlineLevel="1" x14ac:dyDescent="0.2">
      <c r="A350" s="183">
        <v>94</v>
      </c>
      <c r="B350" s="184" t="s">
        <v>642</v>
      </c>
      <c r="C350" s="191" t="s">
        <v>643</v>
      </c>
      <c r="D350" s="185" t="s">
        <v>644</v>
      </c>
      <c r="E350" s="186">
        <v>1</v>
      </c>
      <c r="F350" s="187"/>
      <c r="G350" s="188">
        <f>ROUND(E350*F350,2)</f>
        <v>0</v>
      </c>
      <c r="H350" s="187"/>
      <c r="I350" s="188">
        <f>ROUND(E350*H350,2)</f>
        <v>0</v>
      </c>
      <c r="J350" s="187"/>
      <c r="K350" s="188">
        <f>ROUND(E350*J350,2)</f>
        <v>0</v>
      </c>
      <c r="L350" s="188">
        <v>21</v>
      </c>
      <c r="M350" s="188">
        <f>G350*(1+L350/100)</f>
        <v>0</v>
      </c>
      <c r="N350" s="186">
        <v>0</v>
      </c>
      <c r="O350" s="186">
        <f>ROUND(E350*N350,2)</f>
        <v>0</v>
      </c>
      <c r="P350" s="186">
        <v>0</v>
      </c>
      <c r="Q350" s="186">
        <f>ROUND(E350*P350,2)</f>
        <v>0</v>
      </c>
      <c r="R350" s="188"/>
      <c r="S350" s="188" t="s">
        <v>215</v>
      </c>
      <c r="T350" s="189" t="s">
        <v>201</v>
      </c>
      <c r="U350" s="159">
        <v>0</v>
      </c>
      <c r="V350" s="159">
        <f>ROUND(E350*U350,2)</f>
        <v>0</v>
      </c>
      <c r="W350" s="159"/>
      <c r="X350" s="159" t="s">
        <v>247</v>
      </c>
      <c r="Y350" s="159" t="s">
        <v>203</v>
      </c>
      <c r="Z350" s="149"/>
      <c r="AA350" s="149"/>
      <c r="AB350" s="149"/>
      <c r="AC350" s="149"/>
      <c r="AD350" s="149"/>
      <c r="AE350" s="149"/>
      <c r="AF350" s="149"/>
      <c r="AG350" s="149" t="s">
        <v>530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83">
        <v>95</v>
      </c>
      <c r="B351" s="184" t="s">
        <v>645</v>
      </c>
      <c r="C351" s="191" t="s">
        <v>646</v>
      </c>
      <c r="D351" s="185" t="s">
        <v>644</v>
      </c>
      <c r="E351" s="186">
        <v>1</v>
      </c>
      <c r="F351" s="187"/>
      <c r="G351" s="188">
        <f>ROUND(E351*F351,2)</f>
        <v>0</v>
      </c>
      <c r="H351" s="187"/>
      <c r="I351" s="188">
        <f>ROUND(E351*H351,2)</f>
        <v>0</v>
      </c>
      <c r="J351" s="187"/>
      <c r="K351" s="188">
        <f>ROUND(E351*J351,2)</f>
        <v>0</v>
      </c>
      <c r="L351" s="188">
        <v>21</v>
      </c>
      <c r="M351" s="188">
        <f>G351*(1+L351/100)</f>
        <v>0</v>
      </c>
      <c r="N351" s="186">
        <v>0</v>
      </c>
      <c r="O351" s="186">
        <f>ROUND(E351*N351,2)</f>
        <v>0</v>
      </c>
      <c r="P351" s="186">
        <v>0</v>
      </c>
      <c r="Q351" s="186">
        <f>ROUND(E351*P351,2)</f>
        <v>0</v>
      </c>
      <c r="R351" s="188"/>
      <c r="S351" s="188" t="s">
        <v>215</v>
      </c>
      <c r="T351" s="189" t="s">
        <v>201</v>
      </c>
      <c r="U351" s="159">
        <v>0</v>
      </c>
      <c r="V351" s="159">
        <f>ROUND(E351*U351,2)</f>
        <v>0</v>
      </c>
      <c r="W351" s="159"/>
      <c r="X351" s="159" t="s">
        <v>247</v>
      </c>
      <c r="Y351" s="159" t="s">
        <v>203</v>
      </c>
      <c r="Z351" s="149"/>
      <c r="AA351" s="149"/>
      <c r="AB351" s="149"/>
      <c r="AC351" s="149"/>
      <c r="AD351" s="149"/>
      <c r="AE351" s="149"/>
      <c r="AF351" s="149"/>
      <c r="AG351" s="149" t="s">
        <v>530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83">
        <v>96</v>
      </c>
      <c r="B352" s="184" t="s">
        <v>647</v>
      </c>
      <c r="C352" s="191" t="s">
        <v>648</v>
      </c>
      <c r="D352" s="185" t="s">
        <v>521</v>
      </c>
      <c r="E352" s="186">
        <v>2</v>
      </c>
      <c r="F352" s="187"/>
      <c r="G352" s="188">
        <f>ROUND(E352*F352,2)</f>
        <v>0</v>
      </c>
      <c r="H352" s="187"/>
      <c r="I352" s="188">
        <f>ROUND(E352*H352,2)</f>
        <v>0</v>
      </c>
      <c r="J352" s="187"/>
      <c r="K352" s="188">
        <f>ROUND(E352*J352,2)</f>
        <v>0</v>
      </c>
      <c r="L352" s="188">
        <v>21</v>
      </c>
      <c r="M352" s="188">
        <f>G352*(1+L352/100)</f>
        <v>0</v>
      </c>
      <c r="N352" s="186">
        <v>0</v>
      </c>
      <c r="O352" s="186">
        <f>ROUND(E352*N352,2)</f>
        <v>0</v>
      </c>
      <c r="P352" s="186">
        <v>0</v>
      </c>
      <c r="Q352" s="186">
        <f>ROUND(E352*P352,2)</f>
        <v>0</v>
      </c>
      <c r="R352" s="188"/>
      <c r="S352" s="188" t="s">
        <v>215</v>
      </c>
      <c r="T352" s="189" t="s">
        <v>201</v>
      </c>
      <c r="U352" s="159">
        <v>0</v>
      </c>
      <c r="V352" s="159">
        <f>ROUND(E352*U352,2)</f>
        <v>0</v>
      </c>
      <c r="W352" s="159"/>
      <c r="X352" s="159" t="s">
        <v>247</v>
      </c>
      <c r="Y352" s="159" t="s">
        <v>203</v>
      </c>
      <c r="Z352" s="149"/>
      <c r="AA352" s="149"/>
      <c r="AB352" s="149"/>
      <c r="AC352" s="149"/>
      <c r="AD352" s="149"/>
      <c r="AE352" s="149"/>
      <c r="AF352" s="149"/>
      <c r="AG352" s="149" t="s">
        <v>530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68">
        <v>97</v>
      </c>
      <c r="B353" s="169" t="s">
        <v>649</v>
      </c>
      <c r="C353" s="177" t="s">
        <v>650</v>
      </c>
      <c r="D353" s="170" t="s">
        <v>366</v>
      </c>
      <c r="E353" s="171">
        <v>303.39999999999998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1">
        <v>6.9999999999999994E-5</v>
      </c>
      <c r="O353" s="171">
        <f>ROUND(E353*N353,2)</f>
        <v>0.02</v>
      </c>
      <c r="P353" s="171">
        <v>0</v>
      </c>
      <c r="Q353" s="171">
        <f>ROUND(E353*P353,2)</f>
        <v>0</v>
      </c>
      <c r="R353" s="173"/>
      <c r="S353" s="173" t="s">
        <v>245</v>
      </c>
      <c r="T353" s="174" t="s">
        <v>246</v>
      </c>
      <c r="U353" s="159">
        <v>0</v>
      </c>
      <c r="V353" s="159">
        <f>ROUND(E353*U353,2)</f>
        <v>0</v>
      </c>
      <c r="W353" s="159"/>
      <c r="X353" s="159" t="s">
        <v>247</v>
      </c>
      <c r="Y353" s="159" t="s">
        <v>203</v>
      </c>
      <c r="Z353" s="149"/>
      <c r="AA353" s="149"/>
      <c r="AB353" s="149"/>
      <c r="AC353" s="149"/>
      <c r="AD353" s="149"/>
      <c r="AE353" s="149"/>
      <c r="AF353" s="149"/>
      <c r="AG353" s="149" t="s">
        <v>530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2" x14ac:dyDescent="0.2">
      <c r="A354" s="156"/>
      <c r="B354" s="157"/>
      <c r="C354" s="261" t="s">
        <v>651</v>
      </c>
      <c r="D354" s="262"/>
      <c r="E354" s="262"/>
      <c r="F354" s="262"/>
      <c r="G354" s="262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205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2" x14ac:dyDescent="0.2">
      <c r="A355" s="156"/>
      <c r="B355" s="157"/>
      <c r="C355" s="190" t="s">
        <v>369</v>
      </c>
      <c r="D355" s="181"/>
      <c r="E355" s="182"/>
      <c r="F355" s="159"/>
      <c r="G355" s="159"/>
      <c r="H355" s="159"/>
      <c r="I355" s="159"/>
      <c r="J355" s="159"/>
      <c r="K355" s="159"/>
      <c r="L355" s="159"/>
      <c r="M355" s="159"/>
      <c r="N355" s="158"/>
      <c r="O355" s="158"/>
      <c r="P355" s="158"/>
      <c r="Q355" s="158"/>
      <c r="R355" s="159"/>
      <c r="S355" s="159"/>
      <c r="T355" s="159"/>
      <c r="U355" s="159"/>
      <c r="V355" s="159"/>
      <c r="W355" s="159"/>
      <c r="X355" s="159"/>
      <c r="Y355" s="159"/>
      <c r="Z355" s="149"/>
      <c r="AA355" s="149"/>
      <c r="AB355" s="149"/>
      <c r="AC355" s="149"/>
      <c r="AD355" s="149"/>
      <c r="AE355" s="149"/>
      <c r="AF355" s="149"/>
      <c r="AG355" s="149" t="s">
        <v>251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90" t="s">
        <v>652</v>
      </c>
      <c r="D356" s="181"/>
      <c r="E356" s="182"/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251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0" t="s">
        <v>653</v>
      </c>
      <c r="D357" s="181"/>
      <c r="E357" s="182">
        <v>303.39999999999998</v>
      </c>
      <c r="F357" s="159"/>
      <c r="G357" s="1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251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68">
        <v>98</v>
      </c>
      <c r="B358" s="169" t="s">
        <v>654</v>
      </c>
      <c r="C358" s="177" t="s">
        <v>655</v>
      </c>
      <c r="D358" s="170" t="s">
        <v>366</v>
      </c>
      <c r="E358" s="171">
        <v>364.08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1">
        <v>0</v>
      </c>
      <c r="O358" s="171">
        <f>ROUND(E358*N358,2)</f>
        <v>0</v>
      </c>
      <c r="P358" s="171">
        <v>0</v>
      </c>
      <c r="Q358" s="171">
        <f>ROUND(E358*P358,2)</f>
        <v>0</v>
      </c>
      <c r="R358" s="173"/>
      <c r="S358" s="173" t="s">
        <v>215</v>
      </c>
      <c r="T358" s="174" t="s">
        <v>201</v>
      </c>
      <c r="U358" s="159">
        <v>0</v>
      </c>
      <c r="V358" s="159">
        <f>ROUND(E358*U358,2)</f>
        <v>0</v>
      </c>
      <c r="W358" s="159"/>
      <c r="X358" s="159" t="s">
        <v>299</v>
      </c>
      <c r="Y358" s="159" t="s">
        <v>203</v>
      </c>
      <c r="Z358" s="149"/>
      <c r="AA358" s="149"/>
      <c r="AB358" s="149"/>
      <c r="AC358" s="149"/>
      <c r="AD358" s="149"/>
      <c r="AE358" s="149"/>
      <c r="AF358" s="149"/>
      <c r="AG358" s="149" t="s">
        <v>300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2" x14ac:dyDescent="0.2">
      <c r="A359" s="156"/>
      <c r="B359" s="157"/>
      <c r="C359" s="190" t="s">
        <v>656</v>
      </c>
      <c r="D359" s="181"/>
      <c r="E359" s="182"/>
      <c r="F359" s="159"/>
      <c r="G359" s="159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251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90" t="s">
        <v>657</v>
      </c>
      <c r="D360" s="181"/>
      <c r="E360" s="182">
        <v>364.08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251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83">
        <v>99</v>
      </c>
      <c r="B361" s="184" t="s">
        <v>658</v>
      </c>
      <c r="C361" s="191" t="s">
        <v>659</v>
      </c>
      <c r="D361" s="185" t="s">
        <v>521</v>
      </c>
      <c r="E361" s="186">
        <v>34</v>
      </c>
      <c r="F361" s="187"/>
      <c r="G361" s="188">
        <f>ROUND(E361*F361,2)</f>
        <v>0</v>
      </c>
      <c r="H361" s="187"/>
      <c r="I361" s="188">
        <f>ROUND(E361*H361,2)</f>
        <v>0</v>
      </c>
      <c r="J361" s="187"/>
      <c r="K361" s="188">
        <f>ROUND(E361*J361,2)</f>
        <v>0</v>
      </c>
      <c r="L361" s="188">
        <v>21</v>
      </c>
      <c r="M361" s="188">
        <f>G361*(1+L361/100)</f>
        <v>0</v>
      </c>
      <c r="N361" s="186">
        <v>0</v>
      </c>
      <c r="O361" s="186">
        <f>ROUND(E361*N361,2)</f>
        <v>0</v>
      </c>
      <c r="P361" s="186">
        <v>0</v>
      </c>
      <c r="Q361" s="186">
        <f>ROUND(E361*P361,2)</f>
        <v>0</v>
      </c>
      <c r="R361" s="188"/>
      <c r="S361" s="188" t="s">
        <v>215</v>
      </c>
      <c r="T361" s="189" t="s">
        <v>201</v>
      </c>
      <c r="U361" s="159">
        <v>0</v>
      </c>
      <c r="V361" s="159">
        <f>ROUND(E361*U361,2)</f>
        <v>0</v>
      </c>
      <c r="W361" s="159"/>
      <c r="X361" s="159" t="s">
        <v>247</v>
      </c>
      <c r="Y361" s="159" t="s">
        <v>203</v>
      </c>
      <c r="Z361" s="149"/>
      <c r="AA361" s="149"/>
      <c r="AB361" s="149"/>
      <c r="AC361" s="149"/>
      <c r="AD361" s="149"/>
      <c r="AE361" s="149"/>
      <c r="AF361" s="149"/>
      <c r="AG361" s="149" t="s">
        <v>530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83">
        <v>100</v>
      </c>
      <c r="B362" s="184" t="s">
        <v>660</v>
      </c>
      <c r="C362" s="191" t="s">
        <v>661</v>
      </c>
      <c r="D362" s="185" t="s">
        <v>521</v>
      </c>
      <c r="E362" s="186">
        <v>6</v>
      </c>
      <c r="F362" s="187"/>
      <c r="G362" s="188">
        <f>ROUND(E362*F362,2)</f>
        <v>0</v>
      </c>
      <c r="H362" s="187"/>
      <c r="I362" s="188">
        <f>ROUND(E362*H362,2)</f>
        <v>0</v>
      </c>
      <c r="J362" s="187"/>
      <c r="K362" s="188">
        <f>ROUND(E362*J362,2)</f>
        <v>0</v>
      </c>
      <c r="L362" s="188">
        <v>21</v>
      </c>
      <c r="M362" s="188">
        <f>G362*(1+L362/100)</f>
        <v>0</v>
      </c>
      <c r="N362" s="186">
        <v>0</v>
      </c>
      <c r="O362" s="186">
        <f>ROUND(E362*N362,2)</f>
        <v>0</v>
      </c>
      <c r="P362" s="186">
        <v>0</v>
      </c>
      <c r="Q362" s="186">
        <f>ROUND(E362*P362,2)</f>
        <v>0</v>
      </c>
      <c r="R362" s="188"/>
      <c r="S362" s="188" t="s">
        <v>215</v>
      </c>
      <c r="T362" s="189" t="s">
        <v>201</v>
      </c>
      <c r="U362" s="159">
        <v>0</v>
      </c>
      <c r="V362" s="159">
        <f>ROUND(E362*U362,2)</f>
        <v>0</v>
      </c>
      <c r="W362" s="159"/>
      <c r="X362" s="159" t="s">
        <v>247</v>
      </c>
      <c r="Y362" s="159" t="s">
        <v>203</v>
      </c>
      <c r="Z362" s="149"/>
      <c r="AA362" s="149"/>
      <c r="AB362" s="149"/>
      <c r="AC362" s="149"/>
      <c r="AD362" s="149"/>
      <c r="AE362" s="149"/>
      <c r="AF362" s="149"/>
      <c r="AG362" s="149" t="s">
        <v>530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83">
        <v>101</v>
      </c>
      <c r="B363" s="184" t="s">
        <v>662</v>
      </c>
      <c r="C363" s="191" t="s">
        <v>663</v>
      </c>
      <c r="D363" s="185" t="s">
        <v>521</v>
      </c>
      <c r="E363" s="186">
        <v>1</v>
      </c>
      <c r="F363" s="187"/>
      <c r="G363" s="188">
        <f>ROUND(E363*F363,2)</f>
        <v>0</v>
      </c>
      <c r="H363" s="187"/>
      <c r="I363" s="188">
        <f>ROUND(E363*H363,2)</f>
        <v>0</v>
      </c>
      <c r="J363" s="187"/>
      <c r="K363" s="188">
        <f>ROUND(E363*J363,2)</f>
        <v>0</v>
      </c>
      <c r="L363" s="188">
        <v>21</v>
      </c>
      <c r="M363" s="188">
        <f>G363*(1+L363/100)</f>
        <v>0</v>
      </c>
      <c r="N363" s="186">
        <v>0</v>
      </c>
      <c r="O363" s="186">
        <f>ROUND(E363*N363,2)</f>
        <v>0</v>
      </c>
      <c r="P363" s="186">
        <v>0</v>
      </c>
      <c r="Q363" s="186">
        <f>ROUND(E363*P363,2)</f>
        <v>0</v>
      </c>
      <c r="R363" s="188"/>
      <c r="S363" s="188" t="s">
        <v>215</v>
      </c>
      <c r="T363" s="189" t="s">
        <v>201</v>
      </c>
      <c r="U363" s="159">
        <v>0</v>
      </c>
      <c r="V363" s="159">
        <f>ROUND(E363*U363,2)</f>
        <v>0</v>
      </c>
      <c r="W363" s="159"/>
      <c r="X363" s="159" t="s">
        <v>247</v>
      </c>
      <c r="Y363" s="159" t="s">
        <v>203</v>
      </c>
      <c r="Z363" s="149"/>
      <c r="AA363" s="149"/>
      <c r="AB363" s="149"/>
      <c r="AC363" s="149"/>
      <c r="AD363" s="149"/>
      <c r="AE363" s="149"/>
      <c r="AF363" s="149"/>
      <c r="AG363" s="149" t="s">
        <v>530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2.5" outlineLevel="1" x14ac:dyDescent="0.2">
      <c r="A364" s="168">
        <v>102</v>
      </c>
      <c r="B364" s="169" t="s">
        <v>664</v>
      </c>
      <c r="C364" s="177" t="s">
        <v>665</v>
      </c>
      <c r="D364" s="170" t="s">
        <v>0</v>
      </c>
      <c r="E364" s="171">
        <v>1177.796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1">
        <v>0</v>
      </c>
      <c r="O364" s="171">
        <f>ROUND(E364*N364,2)</f>
        <v>0</v>
      </c>
      <c r="P364" s="171">
        <v>0</v>
      </c>
      <c r="Q364" s="171">
        <f>ROUND(E364*P364,2)</f>
        <v>0</v>
      </c>
      <c r="R364" s="173"/>
      <c r="S364" s="173" t="s">
        <v>245</v>
      </c>
      <c r="T364" s="174" t="s">
        <v>246</v>
      </c>
      <c r="U364" s="159">
        <v>0</v>
      </c>
      <c r="V364" s="159">
        <f>ROUND(E364*U364,2)</f>
        <v>0</v>
      </c>
      <c r="W364" s="159"/>
      <c r="X364" s="159" t="s">
        <v>247</v>
      </c>
      <c r="Y364" s="159" t="s">
        <v>203</v>
      </c>
      <c r="Z364" s="149"/>
      <c r="AA364" s="149"/>
      <c r="AB364" s="149"/>
      <c r="AC364" s="149"/>
      <c r="AD364" s="149"/>
      <c r="AE364" s="149"/>
      <c r="AF364" s="149"/>
      <c r="AG364" s="149" t="s">
        <v>530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2" x14ac:dyDescent="0.2">
      <c r="A365" s="156"/>
      <c r="B365" s="157"/>
      <c r="C365" s="261" t="s">
        <v>666</v>
      </c>
      <c r="D365" s="262"/>
      <c r="E365" s="262"/>
      <c r="F365" s="262"/>
      <c r="G365" s="262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205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x14ac:dyDescent="0.2">
      <c r="A366" s="3"/>
      <c r="B366" s="4"/>
      <c r="C366" s="178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E366">
        <v>12</v>
      </c>
      <c r="AF366">
        <v>21</v>
      </c>
      <c r="AG366" t="s">
        <v>181</v>
      </c>
    </row>
    <row r="367" spans="1:60" x14ac:dyDescent="0.2">
      <c r="A367" s="152"/>
      <c r="B367" s="153" t="s">
        <v>29</v>
      </c>
      <c r="C367" s="179"/>
      <c r="D367" s="154"/>
      <c r="E367" s="155"/>
      <c r="F367" s="155"/>
      <c r="G367" s="167">
        <f>G8+G62+G89+G117+G128+G167+G203+G249+G293+G330+G349</f>
        <v>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AE367">
        <f>SUMIF(L7:L365,AE366,G7:G365)</f>
        <v>0</v>
      </c>
      <c r="AF367">
        <f>SUMIF(L7:L365,AF366,G7:G365)</f>
        <v>0</v>
      </c>
      <c r="AG367" t="s">
        <v>238</v>
      </c>
    </row>
    <row r="368" spans="1:60" x14ac:dyDescent="0.2">
      <c r="C368" s="180"/>
      <c r="D368" s="10"/>
      <c r="AG368" t="s">
        <v>240</v>
      </c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gY7Cc6RpDqwZwVjb5WEahUHvBsQ5vY2tjVLxzxd3B0W+Y9188PZ9HT9i5IP5Hf795caf20c1gDeXOu2pyQfug==" saltValue="1WjtwFA/rFxsM3Zw80ZLYQ==" spinCount="100000" sheet="1" formatRows="0"/>
  <mergeCells count="79">
    <mergeCell ref="C365:G365"/>
    <mergeCell ref="C340:G340"/>
    <mergeCell ref="C342:G342"/>
    <mergeCell ref="C344:G344"/>
    <mergeCell ref="C346:G346"/>
    <mergeCell ref="C348:G348"/>
    <mergeCell ref="C354:G354"/>
    <mergeCell ref="C336:G336"/>
    <mergeCell ref="C303:G303"/>
    <mergeCell ref="C304:G304"/>
    <mergeCell ref="C308:G308"/>
    <mergeCell ref="C310:G310"/>
    <mergeCell ref="C311:G311"/>
    <mergeCell ref="C315:G315"/>
    <mergeCell ref="C316:G316"/>
    <mergeCell ref="C320:G320"/>
    <mergeCell ref="C327:G327"/>
    <mergeCell ref="C329:G329"/>
    <mergeCell ref="C332:G332"/>
    <mergeCell ref="C299:G299"/>
    <mergeCell ref="C238:G238"/>
    <mergeCell ref="C245:G245"/>
    <mergeCell ref="C251:G251"/>
    <mergeCell ref="C258:G258"/>
    <mergeCell ref="C265:G265"/>
    <mergeCell ref="C272:G272"/>
    <mergeCell ref="C279:G279"/>
    <mergeCell ref="C286:G286"/>
    <mergeCell ref="C290:G290"/>
    <mergeCell ref="C292:G292"/>
    <mergeCell ref="C295:G295"/>
    <mergeCell ref="C230:G230"/>
    <mergeCell ref="C169:G169"/>
    <mergeCell ref="C177:G177"/>
    <mergeCell ref="C184:G184"/>
    <mergeCell ref="C188:G188"/>
    <mergeCell ref="C192:G192"/>
    <mergeCell ref="C196:G196"/>
    <mergeCell ref="C200:G200"/>
    <mergeCell ref="C205:G205"/>
    <mergeCell ref="C212:G212"/>
    <mergeCell ref="C219:G219"/>
    <mergeCell ref="C223:G223"/>
    <mergeCell ref="C161:G161"/>
    <mergeCell ref="C115:G115"/>
    <mergeCell ref="C119:G119"/>
    <mergeCell ref="C125:G125"/>
    <mergeCell ref="C130:G130"/>
    <mergeCell ref="C134:G134"/>
    <mergeCell ref="C138:G138"/>
    <mergeCell ref="C142:G142"/>
    <mergeCell ref="C146:G146"/>
    <mergeCell ref="C150:G150"/>
    <mergeCell ref="C154:G154"/>
    <mergeCell ref="C160:G160"/>
    <mergeCell ref="C112:G112"/>
    <mergeCell ref="C46:G46"/>
    <mergeCell ref="C53:G53"/>
    <mergeCell ref="C54:G54"/>
    <mergeCell ref="C64:G64"/>
    <mergeCell ref="C68:G68"/>
    <mergeCell ref="C72:G72"/>
    <mergeCell ref="C76:G76"/>
    <mergeCell ref="C81:G81"/>
    <mergeCell ref="C85:G85"/>
    <mergeCell ref="C91:G91"/>
    <mergeCell ref="C95:G95"/>
    <mergeCell ref="C44:G44"/>
    <mergeCell ref="A1:G1"/>
    <mergeCell ref="C2:G2"/>
    <mergeCell ref="C3:G3"/>
    <mergeCell ref="C4:G4"/>
    <mergeCell ref="C10:G10"/>
    <mergeCell ref="C14:G14"/>
    <mergeCell ref="C18:G18"/>
    <mergeCell ref="C24:G24"/>
    <mergeCell ref="C32:G32"/>
    <mergeCell ref="C33:G33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4" sqref="C3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60</v>
      </c>
      <c r="C3" s="255" t="s">
        <v>61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62</v>
      </c>
      <c r="C4" s="258" t="s">
        <v>59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118</v>
      </c>
      <c r="D8" s="163"/>
      <c r="E8" s="164"/>
      <c r="F8" s="165"/>
      <c r="G8" s="165">
        <f>SUMIF(AG9:AG120,"&lt;&gt;NOR",G9:G120)</f>
        <v>0</v>
      </c>
      <c r="H8" s="165"/>
      <c r="I8" s="165">
        <f>SUM(I9:I120)</f>
        <v>0</v>
      </c>
      <c r="J8" s="165"/>
      <c r="K8" s="165">
        <f>SUM(K9:K120)</f>
        <v>0</v>
      </c>
      <c r="L8" s="165"/>
      <c r="M8" s="165">
        <f>SUM(M9:M120)</f>
        <v>0</v>
      </c>
      <c r="N8" s="164"/>
      <c r="O8" s="164">
        <f>SUM(O9:O120)</f>
        <v>15.060000000000002</v>
      </c>
      <c r="P8" s="164"/>
      <c r="Q8" s="164">
        <f>SUM(Q9:Q120)</f>
        <v>0</v>
      </c>
      <c r="R8" s="165"/>
      <c r="S8" s="165"/>
      <c r="T8" s="166"/>
      <c r="U8" s="160"/>
      <c r="V8" s="160">
        <f>SUM(V9:V120)</f>
        <v>144.80999999999997</v>
      </c>
      <c r="W8" s="160"/>
      <c r="X8" s="160"/>
      <c r="Y8" s="160"/>
      <c r="AG8" t="s">
        <v>196</v>
      </c>
    </row>
    <row r="9" spans="1:60" ht="33.75" outlineLevel="1" x14ac:dyDescent="0.2">
      <c r="A9" s="168">
        <v>1</v>
      </c>
      <c r="B9" s="169" t="s">
        <v>667</v>
      </c>
      <c r="C9" s="177" t="s">
        <v>668</v>
      </c>
      <c r="D9" s="170" t="s">
        <v>349</v>
      </c>
      <c r="E9" s="171">
        <v>39.18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669</v>
      </c>
      <c r="S9" s="173" t="s">
        <v>200</v>
      </c>
      <c r="T9" s="174" t="s">
        <v>670</v>
      </c>
      <c r="U9" s="159">
        <v>0.21</v>
      </c>
      <c r="V9" s="159">
        <f>ROUND(E9*U9,2)</f>
        <v>8.23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671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63" t="s">
        <v>672</v>
      </c>
      <c r="D10" s="264"/>
      <c r="E10" s="264"/>
      <c r="F10" s="264"/>
      <c r="G10" s="264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673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tl. do 10 cm s nařezáním, vyrýpnutím, zvednutím, přemístěním a složením na vzdálenost do 50 m nebo s naložením na dopravní prostředek,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0" t="s">
        <v>674</v>
      </c>
      <c r="D11" s="181"/>
      <c r="E11" s="182">
        <v>12.18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675</v>
      </c>
      <c r="D12" s="181"/>
      <c r="E12" s="182">
        <v>27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2</v>
      </c>
      <c r="B13" s="169" t="s">
        <v>676</v>
      </c>
      <c r="C13" s="177" t="s">
        <v>677</v>
      </c>
      <c r="D13" s="170" t="s">
        <v>244</v>
      </c>
      <c r="E13" s="171">
        <v>4.5270000000000001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 t="s">
        <v>678</v>
      </c>
      <c r="S13" s="173" t="s">
        <v>200</v>
      </c>
      <c r="T13" s="174" t="s">
        <v>670</v>
      </c>
      <c r="U13" s="159">
        <v>0.1</v>
      </c>
      <c r="V13" s="159">
        <f>ROUND(E13*U13,2)</f>
        <v>0.45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671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3" t="s">
        <v>679</v>
      </c>
      <c r="D14" s="264"/>
      <c r="E14" s="264"/>
      <c r="F14" s="264"/>
      <c r="G14" s="264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673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5" t="str">
        <f>C14</f>
        <v>nebo lesní půdy, s vodorovným přemístěním na hromady v místě upotřebení nebo na dočasné či trvalé skládky se složením</v>
      </c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52" t="s">
        <v>680</v>
      </c>
      <c r="D15" s="253"/>
      <c r="E15" s="253"/>
      <c r="F15" s="253"/>
      <c r="G15" s="253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0" t="s">
        <v>681</v>
      </c>
      <c r="D16" s="181"/>
      <c r="E16" s="182">
        <v>1.827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90" t="s">
        <v>682</v>
      </c>
      <c r="D17" s="181"/>
      <c r="E17" s="182">
        <v>2.7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8">
        <v>3</v>
      </c>
      <c r="B18" s="169" t="s">
        <v>683</v>
      </c>
      <c r="C18" s="177" t="s">
        <v>684</v>
      </c>
      <c r="D18" s="170" t="s">
        <v>244</v>
      </c>
      <c r="E18" s="171">
        <v>200.04859999999999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 t="s">
        <v>678</v>
      </c>
      <c r="S18" s="173" t="s">
        <v>200</v>
      </c>
      <c r="T18" s="174" t="s">
        <v>670</v>
      </c>
      <c r="U18" s="159">
        <v>0.37</v>
      </c>
      <c r="V18" s="159">
        <f>ROUND(E18*U18,2)</f>
        <v>74.02</v>
      </c>
      <c r="W18" s="159"/>
      <c r="X18" s="159" t="s">
        <v>247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671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263" t="s">
        <v>685</v>
      </c>
      <c r="D19" s="264"/>
      <c r="E19" s="264"/>
      <c r="F19" s="264"/>
      <c r="G19" s="264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673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2" x14ac:dyDescent="0.2">
      <c r="A20" s="156"/>
      <c r="B20" s="157"/>
      <c r="C20" s="190" t="s">
        <v>686</v>
      </c>
      <c r="D20" s="181"/>
      <c r="E20" s="182">
        <v>154.96250000000001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 x14ac:dyDescent="0.2">
      <c r="A21" s="156"/>
      <c r="B21" s="157"/>
      <c r="C21" s="190" t="s">
        <v>687</v>
      </c>
      <c r="D21" s="181"/>
      <c r="E21" s="182">
        <v>10.980600000000001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0" t="s">
        <v>688</v>
      </c>
      <c r="D22" s="181"/>
      <c r="E22" s="182">
        <v>23.287500000000001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90" t="s">
        <v>689</v>
      </c>
      <c r="D23" s="181"/>
      <c r="E23" s="182">
        <v>5.9850000000000003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0" t="s">
        <v>690</v>
      </c>
      <c r="D24" s="181"/>
      <c r="E24" s="182">
        <v>4.8330000000000002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8">
        <v>4</v>
      </c>
      <c r="B25" s="169" t="s">
        <v>691</v>
      </c>
      <c r="C25" s="177" t="s">
        <v>692</v>
      </c>
      <c r="D25" s="170" t="s">
        <v>244</v>
      </c>
      <c r="E25" s="171">
        <v>50.012149999999998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678</v>
      </c>
      <c r="S25" s="173" t="s">
        <v>200</v>
      </c>
      <c r="T25" s="174" t="s">
        <v>670</v>
      </c>
      <c r="U25" s="159">
        <v>0.06</v>
      </c>
      <c r="V25" s="159">
        <f>ROUND(E25*U25,2)</f>
        <v>3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671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3" t="s">
        <v>685</v>
      </c>
      <c r="D26" s="264"/>
      <c r="E26" s="264"/>
      <c r="F26" s="264"/>
      <c r="G26" s="264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673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693</v>
      </c>
      <c r="D27" s="181"/>
      <c r="E27" s="182">
        <v>50.012149999999998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5</v>
      </c>
      <c r="B28" s="169" t="s">
        <v>694</v>
      </c>
      <c r="C28" s="177" t="s">
        <v>695</v>
      </c>
      <c r="D28" s="170" t="s">
        <v>244</v>
      </c>
      <c r="E28" s="171">
        <v>5.4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678</v>
      </c>
      <c r="S28" s="173" t="s">
        <v>200</v>
      </c>
      <c r="T28" s="174" t="s">
        <v>670</v>
      </c>
      <c r="U28" s="159">
        <v>0.27</v>
      </c>
      <c r="V28" s="159">
        <f>ROUND(E28*U28,2)</f>
        <v>1.46</v>
      </c>
      <c r="W28" s="159"/>
      <c r="X28" s="159" t="s">
        <v>247</v>
      </c>
      <c r="Y28" s="159" t="s">
        <v>203</v>
      </c>
      <c r="Z28" s="149"/>
      <c r="AA28" s="149"/>
      <c r="AB28" s="149"/>
      <c r="AC28" s="149"/>
      <c r="AD28" s="149"/>
      <c r="AE28" s="149"/>
      <c r="AF28" s="149"/>
      <c r="AG28" s="149" t="s">
        <v>671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33.75" outlineLevel="2" x14ac:dyDescent="0.2">
      <c r="A29" s="156"/>
      <c r="B29" s="157"/>
      <c r="C29" s="263" t="s">
        <v>696</v>
      </c>
      <c r="D29" s="264"/>
      <c r="E29" s="264"/>
      <c r="F29" s="264"/>
      <c r="G29" s="264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673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75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697</v>
      </c>
      <c r="D30" s="181"/>
      <c r="E30" s="182">
        <v>5.4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6</v>
      </c>
      <c r="B31" s="169" t="s">
        <v>698</v>
      </c>
      <c r="C31" s="177" t="s">
        <v>699</v>
      </c>
      <c r="D31" s="170" t="s">
        <v>244</v>
      </c>
      <c r="E31" s="171">
        <v>1.35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 t="s">
        <v>678</v>
      </c>
      <c r="S31" s="173" t="s">
        <v>200</v>
      </c>
      <c r="T31" s="174" t="s">
        <v>670</v>
      </c>
      <c r="U31" s="159">
        <v>0.04</v>
      </c>
      <c r="V31" s="159">
        <f>ROUND(E31*U31,2)</f>
        <v>0.05</v>
      </c>
      <c r="W31" s="159"/>
      <c r="X31" s="159" t="s">
        <v>247</v>
      </c>
      <c r="Y31" s="159" t="s">
        <v>203</v>
      </c>
      <c r="Z31" s="149"/>
      <c r="AA31" s="149"/>
      <c r="AB31" s="149"/>
      <c r="AC31" s="149"/>
      <c r="AD31" s="149"/>
      <c r="AE31" s="149"/>
      <c r="AF31" s="149"/>
      <c r="AG31" s="149" t="s">
        <v>671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3.75" outlineLevel="2" x14ac:dyDescent="0.2">
      <c r="A32" s="156"/>
      <c r="B32" s="157"/>
      <c r="C32" s="263" t="s">
        <v>696</v>
      </c>
      <c r="D32" s="264"/>
      <c r="E32" s="264"/>
      <c r="F32" s="264"/>
      <c r="G32" s="264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673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75" t="str">
        <f>C32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90" t="s">
        <v>700</v>
      </c>
      <c r="D33" s="181"/>
      <c r="E33" s="182">
        <v>1.35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251</v>
      </c>
      <c r="AH33" s="149">
        <v>5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7</v>
      </c>
      <c r="B34" s="169" t="s">
        <v>701</v>
      </c>
      <c r="C34" s="177" t="s">
        <v>702</v>
      </c>
      <c r="D34" s="170" t="s">
        <v>244</v>
      </c>
      <c r="E34" s="171">
        <v>13.166230000000001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678</v>
      </c>
      <c r="S34" s="173" t="s">
        <v>200</v>
      </c>
      <c r="T34" s="174" t="s">
        <v>670</v>
      </c>
      <c r="U34" s="159">
        <v>0.37</v>
      </c>
      <c r="V34" s="159">
        <f>ROUND(E34*U34,2)</f>
        <v>4.87</v>
      </c>
      <c r="W34" s="159"/>
      <c r="X34" s="159" t="s">
        <v>247</v>
      </c>
      <c r="Y34" s="159" t="s">
        <v>203</v>
      </c>
      <c r="Z34" s="149"/>
      <c r="AA34" s="149"/>
      <c r="AB34" s="149"/>
      <c r="AC34" s="149"/>
      <c r="AD34" s="149"/>
      <c r="AE34" s="149"/>
      <c r="AF34" s="149"/>
      <c r="AG34" s="149" t="s">
        <v>671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2" x14ac:dyDescent="0.2">
      <c r="A35" s="156"/>
      <c r="B35" s="157"/>
      <c r="C35" s="263" t="s">
        <v>703</v>
      </c>
      <c r="D35" s="264"/>
      <c r="E35" s="264"/>
      <c r="F35" s="264"/>
      <c r="G35" s="264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673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75" t="str">
        <f>C35</f>
        <v>zapažených i nezapažených s urovnáním dna do předepsaného profilu a spádu, s přehozením výkopku na přilehlém terénu na vzdálenost do 3 m od podélné osy rýhy nebo s naložením výkopku na dopravní prostředek.</v>
      </c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90" t="s">
        <v>704</v>
      </c>
      <c r="D36" s="181"/>
      <c r="E36" s="182">
        <v>1.01325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251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0" t="s">
        <v>705</v>
      </c>
      <c r="D37" s="181"/>
      <c r="E37" s="182">
        <v>0.32938000000000001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3" x14ac:dyDescent="0.2">
      <c r="A38" s="156"/>
      <c r="B38" s="157"/>
      <c r="C38" s="190" t="s">
        <v>706</v>
      </c>
      <c r="D38" s="181"/>
      <c r="E38" s="182">
        <v>2.1844999999999999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707</v>
      </c>
      <c r="D39" s="181"/>
      <c r="E39" s="182">
        <v>1.9359999999999999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90" t="s">
        <v>708</v>
      </c>
      <c r="D40" s="181"/>
      <c r="E40" s="182">
        <v>1.3109999999999999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251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0" t="s">
        <v>709</v>
      </c>
      <c r="D41" s="181"/>
      <c r="E41" s="182">
        <v>2.18025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0" t="s">
        <v>710</v>
      </c>
      <c r="D42" s="181"/>
      <c r="E42" s="182">
        <v>4.2118500000000001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8</v>
      </c>
      <c r="B43" s="169" t="s">
        <v>711</v>
      </c>
      <c r="C43" s="177" t="s">
        <v>712</v>
      </c>
      <c r="D43" s="170" t="s">
        <v>244</v>
      </c>
      <c r="E43" s="171">
        <v>3.29156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 t="s">
        <v>678</v>
      </c>
      <c r="S43" s="173" t="s">
        <v>200</v>
      </c>
      <c r="T43" s="174" t="s">
        <v>670</v>
      </c>
      <c r="U43" s="159">
        <v>0.39</v>
      </c>
      <c r="V43" s="159">
        <f>ROUND(E43*U43,2)</f>
        <v>1.28</v>
      </c>
      <c r="W43" s="159"/>
      <c r="X43" s="159" t="s">
        <v>247</v>
      </c>
      <c r="Y43" s="159" t="s">
        <v>203</v>
      </c>
      <c r="Z43" s="149"/>
      <c r="AA43" s="149"/>
      <c r="AB43" s="149"/>
      <c r="AC43" s="149"/>
      <c r="AD43" s="149"/>
      <c r="AE43" s="149"/>
      <c r="AF43" s="149"/>
      <c r="AG43" s="149" t="s">
        <v>671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2" x14ac:dyDescent="0.2">
      <c r="A44" s="156"/>
      <c r="B44" s="157"/>
      <c r="C44" s="263" t="s">
        <v>703</v>
      </c>
      <c r="D44" s="264"/>
      <c r="E44" s="264"/>
      <c r="F44" s="264"/>
      <c r="G44" s="264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673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5" t="str">
        <f>C44</f>
        <v>zapažených i nezapažených s urovnáním dna do předepsaného profilu a spádu, s přehozením výkopku na přilehlém terénu na vzdálenost do 3 m od podélné osy rýhy nebo s naložením výkopku na dopravní prostředek.</v>
      </c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0" t="s">
        <v>713</v>
      </c>
      <c r="D45" s="181"/>
      <c r="E45" s="182">
        <v>3.29156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5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8">
        <v>9</v>
      </c>
      <c r="B46" s="169" t="s">
        <v>714</v>
      </c>
      <c r="C46" s="177" t="s">
        <v>715</v>
      </c>
      <c r="D46" s="170" t="s">
        <v>244</v>
      </c>
      <c r="E46" s="171">
        <v>3.0461999999999998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3" t="s">
        <v>678</v>
      </c>
      <c r="S46" s="173" t="s">
        <v>200</v>
      </c>
      <c r="T46" s="174" t="s">
        <v>670</v>
      </c>
      <c r="U46" s="159">
        <v>0.37</v>
      </c>
      <c r="V46" s="159">
        <f>ROUND(E46*U46,2)</f>
        <v>1.1299999999999999</v>
      </c>
      <c r="W46" s="159"/>
      <c r="X46" s="159" t="s">
        <v>247</v>
      </c>
      <c r="Y46" s="159" t="s">
        <v>203</v>
      </c>
      <c r="Z46" s="149"/>
      <c r="AA46" s="149"/>
      <c r="AB46" s="149"/>
      <c r="AC46" s="149"/>
      <c r="AD46" s="149"/>
      <c r="AE46" s="149"/>
      <c r="AF46" s="149"/>
      <c r="AG46" s="149" t="s">
        <v>671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33.75" outlineLevel="2" x14ac:dyDescent="0.2">
      <c r="A47" s="156"/>
      <c r="B47" s="157"/>
      <c r="C47" s="263" t="s">
        <v>716</v>
      </c>
      <c r="D47" s="264"/>
      <c r="E47" s="264"/>
      <c r="F47" s="264"/>
      <c r="G47" s="264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673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5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0" t="s">
        <v>717</v>
      </c>
      <c r="D48" s="181"/>
      <c r="E48" s="182">
        <v>1.3779999999999999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0" t="s">
        <v>718</v>
      </c>
      <c r="D49" s="181"/>
      <c r="E49" s="182">
        <v>1.6681999999999999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251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8">
        <v>10</v>
      </c>
      <c r="B50" s="169" t="s">
        <v>719</v>
      </c>
      <c r="C50" s="177" t="s">
        <v>720</v>
      </c>
      <c r="D50" s="170" t="s">
        <v>244</v>
      </c>
      <c r="E50" s="171">
        <v>0.76154999999999995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 t="s">
        <v>678</v>
      </c>
      <c r="S50" s="173" t="s">
        <v>200</v>
      </c>
      <c r="T50" s="174" t="s">
        <v>670</v>
      </c>
      <c r="U50" s="159">
        <v>0.08</v>
      </c>
      <c r="V50" s="159">
        <f>ROUND(E50*U50,2)</f>
        <v>0.06</v>
      </c>
      <c r="W50" s="159"/>
      <c r="X50" s="159" t="s">
        <v>247</v>
      </c>
      <c r="Y50" s="159" t="s">
        <v>203</v>
      </c>
      <c r="Z50" s="149"/>
      <c r="AA50" s="149"/>
      <c r="AB50" s="149"/>
      <c r="AC50" s="149"/>
      <c r="AD50" s="149"/>
      <c r="AE50" s="149"/>
      <c r="AF50" s="149"/>
      <c r="AG50" s="149" t="s">
        <v>671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33.75" outlineLevel="2" x14ac:dyDescent="0.2">
      <c r="A51" s="156"/>
      <c r="B51" s="157"/>
      <c r="C51" s="263" t="s">
        <v>716</v>
      </c>
      <c r="D51" s="264"/>
      <c r="E51" s="264"/>
      <c r="F51" s="264"/>
      <c r="G51" s="264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673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5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721</v>
      </c>
      <c r="D52" s="181"/>
      <c r="E52" s="182">
        <v>0.76154999999999995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8">
        <v>11</v>
      </c>
      <c r="B53" s="169" t="s">
        <v>722</v>
      </c>
      <c r="C53" s="177" t="s">
        <v>723</v>
      </c>
      <c r="D53" s="170" t="s">
        <v>244</v>
      </c>
      <c r="E53" s="171">
        <v>1.0384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3" t="s">
        <v>678</v>
      </c>
      <c r="S53" s="173" t="s">
        <v>200</v>
      </c>
      <c r="T53" s="174" t="s">
        <v>670</v>
      </c>
      <c r="U53" s="159">
        <v>3.53</v>
      </c>
      <c r="V53" s="159">
        <f>ROUND(E53*U53,2)</f>
        <v>3.67</v>
      </c>
      <c r="W53" s="159"/>
      <c r="X53" s="159" t="s">
        <v>247</v>
      </c>
      <c r="Y53" s="159" t="s">
        <v>203</v>
      </c>
      <c r="Z53" s="149"/>
      <c r="AA53" s="149"/>
      <c r="AB53" s="149"/>
      <c r="AC53" s="149"/>
      <c r="AD53" s="149"/>
      <c r="AE53" s="149"/>
      <c r="AF53" s="149"/>
      <c r="AG53" s="149" t="s">
        <v>671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263" t="s">
        <v>724</v>
      </c>
      <c r="D54" s="264"/>
      <c r="E54" s="264"/>
      <c r="F54" s="264"/>
      <c r="G54" s="264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673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0" t="s">
        <v>725</v>
      </c>
      <c r="D55" s="181"/>
      <c r="E55" s="182">
        <v>1.0384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8">
        <v>12</v>
      </c>
      <c r="B56" s="169" t="s">
        <v>726</v>
      </c>
      <c r="C56" s="177" t="s">
        <v>727</v>
      </c>
      <c r="D56" s="170" t="s">
        <v>244</v>
      </c>
      <c r="E56" s="171">
        <v>219.94843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 t="s">
        <v>678</v>
      </c>
      <c r="S56" s="173" t="s">
        <v>200</v>
      </c>
      <c r="T56" s="174" t="s">
        <v>670</v>
      </c>
      <c r="U56" s="159">
        <v>0.01</v>
      </c>
      <c r="V56" s="159">
        <f>ROUND(E56*U56,2)</f>
        <v>2.2000000000000002</v>
      </c>
      <c r="W56" s="159"/>
      <c r="X56" s="159" t="s">
        <v>247</v>
      </c>
      <c r="Y56" s="159" t="s">
        <v>203</v>
      </c>
      <c r="Z56" s="149"/>
      <c r="AA56" s="149"/>
      <c r="AB56" s="149"/>
      <c r="AC56" s="149"/>
      <c r="AD56" s="149"/>
      <c r="AE56" s="149"/>
      <c r="AF56" s="149"/>
      <c r="AG56" s="149" t="s">
        <v>671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263" t="s">
        <v>728</v>
      </c>
      <c r="D57" s="264"/>
      <c r="E57" s="264"/>
      <c r="F57" s="264"/>
      <c r="G57" s="264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673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0" t="s">
        <v>729</v>
      </c>
      <c r="D58" s="181"/>
      <c r="E58" s="182">
        <v>200.04859999999999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5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0" t="s">
        <v>730</v>
      </c>
      <c r="D59" s="181"/>
      <c r="E59" s="182">
        <v>5.4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5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0" t="s">
        <v>731</v>
      </c>
      <c r="D60" s="181"/>
      <c r="E60" s="182">
        <v>13.166230000000001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5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0" t="s">
        <v>732</v>
      </c>
      <c r="D61" s="181"/>
      <c r="E61" s="182">
        <v>3.0461999999999998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5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0" t="s">
        <v>733</v>
      </c>
      <c r="D62" s="181"/>
      <c r="E62" s="182">
        <v>1.0384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0" t="s">
        <v>734</v>
      </c>
      <c r="D63" s="181"/>
      <c r="E63" s="182">
        <v>-2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251</v>
      </c>
      <c r="AH63" s="149">
        <v>5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0" t="s">
        <v>735</v>
      </c>
      <c r="D64" s="181"/>
      <c r="E64" s="182">
        <v>-0.751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5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68">
        <v>13</v>
      </c>
      <c r="B65" s="169" t="s">
        <v>736</v>
      </c>
      <c r="C65" s="177" t="s">
        <v>737</v>
      </c>
      <c r="D65" s="170" t="s">
        <v>244</v>
      </c>
      <c r="E65" s="171">
        <v>1979.53583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678</v>
      </c>
      <c r="S65" s="173" t="s">
        <v>200</v>
      </c>
      <c r="T65" s="174" t="s">
        <v>670</v>
      </c>
      <c r="U65" s="159">
        <v>0</v>
      </c>
      <c r="V65" s="159">
        <f>ROUND(E65*U65,2)</f>
        <v>0</v>
      </c>
      <c r="W65" s="159"/>
      <c r="X65" s="159" t="s">
        <v>247</v>
      </c>
      <c r="Y65" s="159" t="s">
        <v>203</v>
      </c>
      <c r="Z65" s="149"/>
      <c r="AA65" s="149"/>
      <c r="AB65" s="149"/>
      <c r="AC65" s="149"/>
      <c r="AD65" s="149"/>
      <c r="AE65" s="149"/>
      <c r="AF65" s="149"/>
      <c r="AG65" s="149" t="s">
        <v>671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263" t="s">
        <v>728</v>
      </c>
      <c r="D66" s="264"/>
      <c r="E66" s="264"/>
      <c r="F66" s="264"/>
      <c r="G66" s="264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673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0" t="s">
        <v>738</v>
      </c>
      <c r="D67" s="181"/>
      <c r="E67" s="182">
        <v>1979.53583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251</v>
      </c>
      <c r="AH67" s="149">
        <v>5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8">
        <v>14</v>
      </c>
      <c r="B68" s="169" t="s">
        <v>739</v>
      </c>
      <c r="C68" s="177" t="s">
        <v>740</v>
      </c>
      <c r="D68" s="170" t="s">
        <v>349</v>
      </c>
      <c r="E68" s="171">
        <v>39.18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 t="s">
        <v>669</v>
      </c>
      <c r="S68" s="173" t="s">
        <v>200</v>
      </c>
      <c r="T68" s="174" t="s">
        <v>670</v>
      </c>
      <c r="U68" s="159">
        <v>0.05</v>
      </c>
      <c r="V68" s="159">
        <f>ROUND(E68*U68,2)</f>
        <v>1.96</v>
      </c>
      <c r="W68" s="159"/>
      <c r="X68" s="159" t="s">
        <v>247</v>
      </c>
      <c r="Y68" s="159" t="s">
        <v>203</v>
      </c>
      <c r="Z68" s="149"/>
      <c r="AA68" s="149"/>
      <c r="AB68" s="149"/>
      <c r="AC68" s="149"/>
      <c r="AD68" s="149"/>
      <c r="AE68" s="149"/>
      <c r="AF68" s="149"/>
      <c r="AG68" s="149" t="s">
        <v>671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263" t="s">
        <v>741</v>
      </c>
      <c r="D69" s="264"/>
      <c r="E69" s="264"/>
      <c r="F69" s="264"/>
      <c r="G69" s="264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673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742</v>
      </c>
      <c r="D70" s="181"/>
      <c r="E70" s="182">
        <v>39.18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251</v>
      </c>
      <c r="AH70" s="149">
        <v>5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15</v>
      </c>
      <c r="B71" s="169" t="s">
        <v>743</v>
      </c>
      <c r="C71" s="177" t="s">
        <v>744</v>
      </c>
      <c r="D71" s="170" t="s">
        <v>349</v>
      </c>
      <c r="E71" s="171">
        <v>352.62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 t="s">
        <v>669</v>
      </c>
      <c r="S71" s="173" t="s">
        <v>200</v>
      </c>
      <c r="T71" s="174" t="s">
        <v>670</v>
      </c>
      <c r="U71" s="159">
        <v>1E-3</v>
      </c>
      <c r="V71" s="159">
        <f>ROUND(E71*U71,2)</f>
        <v>0.35</v>
      </c>
      <c r="W71" s="159"/>
      <c r="X71" s="159" t="s">
        <v>247</v>
      </c>
      <c r="Y71" s="159" t="s">
        <v>203</v>
      </c>
      <c r="Z71" s="149"/>
      <c r="AA71" s="149"/>
      <c r="AB71" s="149"/>
      <c r="AC71" s="149"/>
      <c r="AD71" s="149"/>
      <c r="AE71" s="149"/>
      <c r="AF71" s="149"/>
      <c r="AG71" s="149" t="s">
        <v>671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263" t="s">
        <v>741</v>
      </c>
      <c r="D72" s="264"/>
      <c r="E72" s="264"/>
      <c r="F72" s="264"/>
      <c r="G72" s="264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673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0" t="s">
        <v>745</v>
      </c>
      <c r="D73" s="181"/>
      <c r="E73" s="182">
        <v>352.62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251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8">
        <v>16</v>
      </c>
      <c r="B74" s="169" t="s">
        <v>746</v>
      </c>
      <c r="C74" s="177" t="s">
        <v>747</v>
      </c>
      <c r="D74" s="170" t="s">
        <v>244</v>
      </c>
      <c r="E74" s="171">
        <v>3.9180000000000001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 t="s">
        <v>669</v>
      </c>
      <c r="S74" s="173" t="s">
        <v>200</v>
      </c>
      <c r="T74" s="174" t="s">
        <v>670</v>
      </c>
      <c r="U74" s="159">
        <v>0</v>
      </c>
      <c r="V74" s="159">
        <f>ROUND(E74*U74,2)</f>
        <v>0</v>
      </c>
      <c r="W74" s="159"/>
      <c r="X74" s="159" t="s">
        <v>247</v>
      </c>
      <c r="Y74" s="159" t="s">
        <v>203</v>
      </c>
      <c r="Z74" s="149"/>
      <c r="AA74" s="149"/>
      <c r="AB74" s="149"/>
      <c r="AC74" s="149"/>
      <c r="AD74" s="149"/>
      <c r="AE74" s="149"/>
      <c r="AF74" s="149"/>
      <c r="AG74" s="149" t="s">
        <v>671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263" t="s">
        <v>741</v>
      </c>
      <c r="D75" s="264"/>
      <c r="E75" s="264"/>
      <c r="F75" s="264"/>
      <c r="G75" s="264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673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90" t="s">
        <v>748</v>
      </c>
      <c r="D76" s="181"/>
      <c r="E76" s="182">
        <v>3.9180000000000001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5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68">
        <v>17</v>
      </c>
      <c r="B77" s="169" t="s">
        <v>749</v>
      </c>
      <c r="C77" s="177" t="s">
        <v>750</v>
      </c>
      <c r="D77" s="170" t="s">
        <v>244</v>
      </c>
      <c r="E77" s="171">
        <v>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 t="s">
        <v>678</v>
      </c>
      <c r="S77" s="173" t="s">
        <v>200</v>
      </c>
      <c r="T77" s="174" t="s">
        <v>670</v>
      </c>
      <c r="U77" s="159">
        <v>0.2</v>
      </c>
      <c r="V77" s="159">
        <f>ROUND(E77*U77,2)</f>
        <v>0.4</v>
      </c>
      <c r="W77" s="159"/>
      <c r="X77" s="159" t="s">
        <v>247</v>
      </c>
      <c r="Y77" s="159" t="s">
        <v>203</v>
      </c>
      <c r="Z77" s="149"/>
      <c r="AA77" s="149"/>
      <c r="AB77" s="149"/>
      <c r="AC77" s="149"/>
      <c r="AD77" s="149"/>
      <c r="AE77" s="149"/>
      <c r="AF77" s="149"/>
      <c r="AG77" s="149" t="s">
        <v>671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63" t="s">
        <v>751</v>
      </c>
      <c r="D78" s="264"/>
      <c r="E78" s="264"/>
      <c r="F78" s="264"/>
      <c r="G78" s="264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673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252" t="s">
        <v>752</v>
      </c>
      <c r="D79" s="253"/>
      <c r="E79" s="253"/>
      <c r="F79" s="253"/>
      <c r="G79" s="253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205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753</v>
      </c>
      <c r="D80" s="181"/>
      <c r="E80" s="182">
        <v>2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68">
        <v>18</v>
      </c>
      <c r="B81" s="169" t="s">
        <v>754</v>
      </c>
      <c r="C81" s="177" t="s">
        <v>755</v>
      </c>
      <c r="D81" s="170" t="s">
        <v>244</v>
      </c>
      <c r="E81" s="171">
        <v>7.5869999999999997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 t="s">
        <v>678</v>
      </c>
      <c r="S81" s="173" t="s">
        <v>200</v>
      </c>
      <c r="T81" s="174" t="s">
        <v>670</v>
      </c>
      <c r="U81" s="159">
        <v>0.13</v>
      </c>
      <c r="V81" s="159">
        <f>ROUND(E81*U81,2)</f>
        <v>0.99</v>
      </c>
      <c r="W81" s="159"/>
      <c r="X81" s="159" t="s">
        <v>247</v>
      </c>
      <c r="Y81" s="159" t="s">
        <v>203</v>
      </c>
      <c r="Z81" s="149"/>
      <c r="AA81" s="149"/>
      <c r="AB81" s="149"/>
      <c r="AC81" s="149"/>
      <c r="AD81" s="149"/>
      <c r="AE81" s="149"/>
      <c r="AF81" s="149"/>
      <c r="AG81" s="149" t="s">
        <v>671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63" t="s">
        <v>751</v>
      </c>
      <c r="D82" s="264"/>
      <c r="E82" s="264"/>
      <c r="F82" s="264"/>
      <c r="G82" s="264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673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252" t="s">
        <v>756</v>
      </c>
      <c r="D83" s="253"/>
      <c r="E83" s="253"/>
      <c r="F83" s="253"/>
      <c r="G83" s="253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205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0" t="s">
        <v>757</v>
      </c>
      <c r="D84" s="181"/>
      <c r="E84" s="182">
        <v>1.587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0" t="s">
        <v>758</v>
      </c>
      <c r="D85" s="181"/>
      <c r="E85" s="182">
        <v>6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8">
        <v>19</v>
      </c>
      <c r="B86" s="169" t="s">
        <v>759</v>
      </c>
      <c r="C86" s="177" t="s">
        <v>760</v>
      </c>
      <c r="D86" s="170" t="s">
        <v>244</v>
      </c>
      <c r="E86" s="171">
        <v>0.751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 t="s">
        <v>678</v>
      </c>
      <c r="S86" s="173" t="s">
        <v>200</v>
      </c>
      <c r="T86" s="174" t="s">
        <v>670</v>
      </c>
      <c r="U86" s="159">
        <v>2.2000000000000002</v>
      </c>
      <c r="V86" s="159">
        <f>ROUND(E86*U86,2)</f>
        <v>1.65</v>
      </c>
      <c r="W86" s="159"/>
      <c r="X86" s="159" t="s">
        <v>247</v>
      </c>
      <c r="Y86" s="159" t="s">
        <v>203</v>
      </c>
      <c r="Z86" s="149"/>
      <c r="AA86" s="149"/>
      <c r="AB86" s="149"/>
      <c r="AC86" s="149"/>
      <c r="AD86" s="149"/>
      <c r="AE86" s="149"/>
      <c r="AF86" s="149"/>
      <c r="AG86" s="149" t="s">
        <v>671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2" x14ac:dyDescent="0.2">
      <c r="A87" s="156"/>
      <c r="B87" s="157"/>
      <c r="C87" s="263" t="s">
        <v>761</v>
      </c>
      <c r="D87" s="264"/>
      <c r="E87" s="264"/>
      <c r="F87" s="264"/>
      <c r="G87" s="264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673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75" t="str">
        <f>C87</f>
        <v>sypaninou z vhodných hornin tř. 1 - 4 nebo materiálem, uloženým ve vzdálenosti do 30 m od vnějšího kraje objektu, pro jakoukoliv míru zhutnění,</v>
      </c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0" t="s">
        <v>762</v>
      </c>
      <c r="D88" s="181"/>
      <c r="E88" s="182">
        <v>0.114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90" t="s">
        <v>763</v>
      </c>
      <c r="D89" s="181"/>
      <c r="E89" s="182">
        <v>0.1273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90" t="s">
        <v>764</v>
      </c>
      <c r="D90" s="181"/>
      <c r="E90" s="182">
        <v>0.17219999999999999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251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0" t="s">
        <v>765</v>
      </c>
      <c r="D91" s="181"/>
      <c r="E91" s="182">
        <v>0.33750000000000002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251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8">
        <v>20</v>
      </c>
      <c r="B92" s="169" t="s">
        <v>766</v>
      </c>
      <c r="C92" s="177" t="s">
        <v>767</v>
      </c>
      <c r="D92" s="170" t="s">
        <v>349</v>
      </c>
      <c r="E92" s="171">
        <v>737.23749999999995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 t="s">
        <v>678</v>
      </c>
      <c r="S92" s="173" t="s">
        <v>200</v>
      </c>
      <c r="T92" s="174" t="s">
        <v>670</v>
      </c>
      <c r="U92" s="159">
        <v>0.02</v>
      </c>
      <c r="V92" s="159">
        <f>ROUND(E92*U92,2)</f>
        <v>14.74</v>
      </c>
      <c r="W92" s="159"/>
      <c r="X92" s="159" t="s">
        <v>247</v>
      </c>
      <c r="Y92" s="159" t="s">
        <v>203</v>
      </c>
      <c r="Z92" s="149"/>
      <c r="AA92" s="149"/>
      <c r="AB92" s="149"/>
      <c r="AC92" s="149"/>
      <c r="AD92" s="149"/>
      <c r="AE92" s="149"/>
      <c r="AF92" s="149"/>
      <c r="AG92" s="149" t="s">
        <v>671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263" t="s">
        <v>768</v>
      </c>
      <c r="D93" s="264"/>
      <c r="E93" s="264"/>
      <c r="F93" s="264"/>
      <c r="G93" s="264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673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769</v>
      </c>
      <c r="D94" s="181"/>
      <c r="E94" s="182">
        <v>339.84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0" t="s">
        <v>770</v>
      </c>
      <c r="D95" s="181"/>
      <c r="E95" s="182">
        <v>181.6225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251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90" t="s">
        <v>771</v>
      </c>
      <c r="D96" s="181"/>
      <c r="E96" s="182">
        <v>185.39500000000001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0" t="s">
        <v>772</v>
      </c>
      <c r="D97" s="181"/>
      <c r="E97" s="182">
        <v>15.64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0" t="s">
        <v>773</v>
      </c>
      <c r="D98" s="181"/>
      <c r="E98" s="182">
        <v>14.74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251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68">
        <v>21</v>
      </c>
      <c r="B99" s="169" t="s">
        <v>774</v>
      </c>
      <c r="C99" s="177" t="s">
        <v>775</v>
      </c>
      <c r="D99" s="170" t="s">
        <v>349</v>
      </c>
      <c r="E99" s="171">
        <v>14.98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3" t="s">
        <v>678</v>
      </c>
      <c r="S99" s="173" t="s">
        <v>200</v>
      </c>
      <c r="T99" s="174" t="s">
        <v>670</v>
      </c>
      <c r="U99" s="159">
        <v>0.1</v>
      </c>
      <c r="V99" s="159">
        <f>ROUND(E99*U99,2)</f>
        <v>1.5</v>
      </c>
      <c r="W99" s="159"/>
      <c r="X99" s="159" t="s">
        <v>247</v>
      </c>
      <c r="Y99" s="159" t="s">
        <v>203</v>
      </c>
      <c r="Z99" s="149"/>
      <c r="AA99" s="149"/>
      <c r="AB99" s="149"/>
      <c r="AC99" s="149"/>
      <c r="AD99" s="149"/>
      <c r="AE99" s="149"/>
      <c r="AF99" s="149"/>
      <c r="AG99" s="149" t="s">
        <v>671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263" t="s">
        <v>768</v>
      </c>
      <c r="D100" s="264"/>
      <c r="E100" s="264"/>
      <c r="F100" s="264"/>
      <c r="G100" s="264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673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0" t="s">
        <v>776</v>
      </c>
      <c r="D101" s="181"/>
      <c r="E101" s="182"/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251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90" t="s">
        <v>777</v>
      </c>
      <c r="D102" s="181"/>
      <c r="E102" s="182">
        <v>2.6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251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90" t="s">
        <v>778</v>
      </c>
      <c r="D103" s="181"/>
      <c r="E103" s="182">
        <v>1.33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251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0" t="s">
        <v>779</v>
      </c>
      <c r="D104" s="181"/>
      <c r="E104" s="182">
        <v>3.52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0" t="s">
        <v>780</v>
      </c>
      <c r="D105" s="181"/>
      <c r="E105" s="182">
        <v>1.1399999999999999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0" t="s">
        <v>781</v>
      </c>
      <c r="D106" s="181"/>
      <c r="E106" s="182">
        <v>6.39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251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68">
        <v>22</v>
      </c>
      <c r="B107" s="169" t="s">
        <v>782</v>
      </c>
      <c r="C107" s="177" t="s">
        <v>783</v>
      </c>
      <c r="D107" s="170" t="s">
        <v>349</v>
      </c>
      <c r="E107" s="171">
        <v>45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3" t="s">
        <v>678</v>
      </c>
      <c r="S107" s="173" t="s">
        <v>200</v>
      </c>
      <c r="T107" s="174" t="s">
        <v>670</v>
      </c>
      <c r="U107" s="159">
        <v>0.34</v>
      </c>
      <c r="V107" s="159">
        <f>ROUND(E107*U107,2)</f>
        <v>15.3</v>
      </c>
      <c r="W107" s="159"/>
      <c r="X107" s="159" t="s">
        <v>247</v>
      </c>
      <c r="Y107" s="159" t="s">
        <v>203</v>
      </c>
      <c r="Z107" s="149"/>
      <c r="AA107" s="149"/>
      <c r="AB107" s="149"/>
      <c r="AC107" s="149"/>
      <c r="AD107" s="149"/>
      <c r="AE107" s="149"/>
      <c r="AF107" s="149"/>
      <c r="AG107" s="149" t="s">
        <v>671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63" t="s">
        <v>784</v>
      </c>
      <c r="D108" s="264"/>
      <c r="E108" s="264"/>
      <c r="F108" s="264"/>
      <c r="G108" s="264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673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75" t="str">
        <f>C108</f>
        <v>s případným nutným přemístěním hromad nebo dočasných skládek na místo potřeby ze vzdálenosti do 30 m, ve svahu sklonu přes 1 : 5,</v>
      </c>
      <c r="BB108" s="149"/>
      <c r="BC108" s="149"/>
      <c r="BD108" s="149"/>
      <c r="BE108" s="149"/>
      <c r="BF108" s="149"/>
      <c r="BG108" s="149"/>
      <c r="BH108" s="149"/>
    </row>
    <row r="109" spans="1:60" ht="22.5" outlineLevel="2" x14ac:dyDescent="0.2">
      <c r="A109" s="156"/>
      <c r="B109" s="157"/>
      <c r="C109" s="190" t="s">
        <v>785</v>
      </c>
      <c r="D109" s="181"/>
      <c r="E109" s="182">
        <v>45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251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8">
        <v>23</v>
      </c>
      <c r="B110" s="169" t="s">
        <v>786</v>
      </c>
      <c r="C110" s="177" t="s">
        <v>787</v>
      </c>
      <c r="D110" s="170" t="s">
        <v>349</v>
      </c>
      <c r="E110" s="171">
        <v>3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3" t="s">
        <v>678</v>
      </c>
      <c r="S110" s="173" t="s">
        <v>200</v>
      </c>
      <c r="T110" s="174" t="s">
        <v>670</v>
      </c>
      <c r="U110" s="159">
        <v>2.5</v>
      </c>
      <c r="V110" s="159">
        <f>ROUND(E110*U110,2)</f>
        <v>7.5</v>
      </c>
      <c r="W110" s="159"/>
      <c r="X110" s="159" t="s">
        <v>247</v>
      </c>
      <c r="Y110" s="159" t="s">
        <v>203</v>
      </c>
      <c r="Z110" s="149"/>
      <c r="AA110" s="149"/>
      <c r="AB110" s="149"/>
      <c r="AC110" s="149"/>
      <c r="AD110" s="149"/>
      <c r="AE110" s="149"/>
      <c r="AF110" s="149"/>
      <c r="AG110" s="149" t="s">
        <v>671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2" x14ac:dyDescent="0.2">
      <c r="A111" s="156"/>
      <c r="B111" s="157"/>
      <c r="C111" s="263" t="s">
        <v>788</v>
      </c>
      <c r="D111" s="264"/>
      <c r="E111" s="264"/>
      <c r="F111" s="264"/>
      <c r="G111" s="264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673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75" t="str">
        <f>C111</f>
        <v>sypaných z kamene, s vybráním, potřebným přemístěním a uložením kamenů ložnými plochami kolmo k líci svahu a s vyklínováním spár drobnými kameny,</v>
      </c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190" t="s">
        <v>789</v>
      </c>
      <c r="D112" s="181"/>
      <c r="E112" s="182">
        <v>3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68">
        <v>24</v>
      </c>
      <c r="B113" s="169" t="s">
        <v>790</v>
      </c>
      <c r="C113" s="177" t="s">
        <v>791</v>
      </c>
      <c r="D113" s="170" t="s">
        <v>285</v>
      </c>
      <c r="E113" s="171">
        <v>351.91748000000001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3" t="s">
        <v>678</v>
      </c>
      <c r="S113" s="173" t="s">
        <v>200</v>
      </c>
      <c r="T113" s="174" t="s">
        <v>670</v>
      </c>
      <c r="U113" s="159">
        <v>0</v>
      </c>
      <c r="V113" s="159">
        <f>ROUND(E113*U113,2)</f>
        <v>0</v>
      </c>
      <c r="W113" s="159"/>
      <c r="X113" s="159" t="s">
        <v>247</v>
      </c>
      <c r="Y113" s="159" t="s">
        <v>203</v>
      </c>
      <c r="Z113" s="149"/>
      <c r="AA113" s="149"/>
      <c r="AB113" s="149"/>
      <c r="AC113" s="149"/>
      <c r="AD113" s="149"/>
      <c r="AE113" s="149"/>
      <c r="AF113" s="149"/>
      <c r="AG113" s="149" t="s">
        <v>671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90" t="s">
        <v>792</v>
      </c>
      <c r="D114" s="181"/>
      <c r="E114" s="182">
        <v>351.91748000000001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>
        <v>5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8">
        <v>25</v>
      </c>
      <c r="B115" s="169" t="s">
        <v>793</v>
      </c>
      <c r="C115" s="177" t="s">
        <v>794</v>
      </c>
      <c r="D115" s="170" t="s">
        <v>285</v>
      </c>
      <c r="E115" s="171">
        <v>2.61538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1</v>
      </c>
      <c r="O115" s="171">
        <f>ROUND(E115*N115,2)</f>
        <v>2.62</v>
      </c>
      <c r="P115" s="171">
        <v>0</v>
      </c>
      <c r="Q115" s="171">
        <f>ROUND(E115*P115,2)</f>
        <v>0</v>
      </c>
      <c r="R115" s="173"/>
      <c r="S115" s="173" t="s">
        <v>215</v>
      </c>
      <c r="T115" s="174" t="s">
        <v>201</v>
      </c>
      <c r="U115" s="159">
        <v>0</v>
      </c>
      <c r="V115" s="159">
        <f>ROUND(E115*U115,2)</f>
        <v>0</v>
      </c>
      <c r="W115" s="159"/>
      <c r="X115" s="159" t="s">
        <v>299</v>
      </c>
      <c r="Y115" s="159" t="s">
        <v>203</v>
      </c>
      <c r="Z115" s="149"/>
      <c r="AA115" s="149"/>
      <c r="AB115" s="149"/>
      <c r="AC115" s="149"/>
      <c r="AD115" s="149"/>
      <c r="AE115" s="149"/>
      <c r="AF115" s="149"/>
      <c r="AG115" s="149" t="s">
        <v>795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90" t="s">
        <v>796</v>
      </c>
      <c r="D116" s="181"/>
      <c r="E116" s="182">
        <v>2.61538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68">
        <v>26</v>
      </c>
      <c r="B117" s="169" t="s">
        <v>797</v>
      </c>
      <c r="C117" s="177" t="s">
        <v>798</v>
      </c>
      <c r="D117" s="170" t="s">
        <v>244</v>
      </c>
      <c r="E117" s="171">
        <v>6.18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1">
        <v>1.6</v>
      </c>
      <c r="O117" s="171">
        <f>ROUND(E117*N117,2)</f>
        <v>9.89</v>
      </c>
      <c r="P117" s="171">
        <v>0</v>
      </c>
      <c r="Q117" s="171">
        <f>ROUND(E117*P117,2)</f>
        <v>0</v>
      </c>
      <c r="R117" s="173" t="s">
        <v>799</v>
      </c>
      <c r="S117" s="173" t="s">
        <v>200</v>
      </c>
      <c r="T117" s="174" t="s">
        <v>670</v>
      </c>
      <c r="U117" s="159">
        <v>0</v>
      </c>
      <c r="V117" s="159">
        <f>ROUND(E117*U117,2)</f>
        <v>0</v>
      </c>
      <c r="W117" s="159"/>
      <c r="X117" s="159" t="s">
        <v>299</v>
      </c>
      <c r="Y117" s="159" t="s">
        <v>203</v>
      </c>
      <c r="Z117" s="149"/>
      <c r="AA117" s="149"/>
      <c r="AB117" s="149"/>
      <c r="AC117" s="149"/>
      <c r="AD117" s="149"/>
      <c r="AE117" s="149"/>
      <c r="AF117" s="149"/>
      <c r="AG117" s="149" t="s">
        <v>795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0" t="s">
        <v>800</v>
      </c>
      <c r="D118" s="181"/>
      <c r="E118" s="182">
        <v>6.18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251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8">
        <v>27</v>
      </c>
      <c r="B119" s="169" t="s">
        <v>801</v>
      </c>
      <c r="C119" s="177" t="s">
        <v>802</v>
      </c>
      <c r="D119" s="170" t="s">
        <v>244</v>
      </c>
      <c r="E119" s="171">
        <v>1.5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1.7</v>
      </c>
      <c r="O119" s="171">
        <f>ROUND(E119*N119,2)</f>
        <v>2.5499999999999998</v>
      </c>
      <c r="P119" s="171">
        <v>0</v>
      </c>
      <c r="Q119" s="171">
        <f>ROUND(E119*P119,2)</f>
        <v>0</v>
      </c>
      <c r="R119" s="173" t="s">
        <v>799</v>
      </c>
      <c r="S119" s="173" t="s">
        <v>200</v>
      </c>
      <c r="T119" s="174" t="s">
        <v>670</v>
      </c>
      <c r="U119" s="159">
        <v>0</v>
      </c>
      <c r="V119" s="159">
        <f>ROUND(E119*U119,2)</f>
        <v>0</v>
      </c>
      <c r="W119" s="159"/>
      <c r="X119" s="159" t="s">
        <v>299</v>
      </c>
      <c r="Y119" s="159" t="s">
        <v>203</v>
      </c>
      <c r="Z119" s="149"/>
      <c r="AA119" s="149"/>
      <c r="AB119" s="149"/>
      <c r="AC119" s="149"/>
      <c r="AD119" s="149"/>
      <c r="AE119" s="149"/>
      <c r="AF119" s="149"/>
      <c r="AG119" s="149" t="s">
        <v>795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0" t="s">
        <v>803</v>
      </c>
      <c r="D120" s="181"/>
      <c r="E120" s="182">
        <v>1.5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251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1" t="s">
        <v>195</v>
      </c>
      <c r="B121" s="162" t="s">
        <v>119</v>
      </c>
      <c r="C121" s="176" t="s">
        <v>122</v>
      </c>
      <c r="D121" s="163"/>
      <c r="E121" s="164"/>
      <c r="F121" s="165"/>
      <c r="G121" s="165">
        <f>SUMIF(AG122:AG147,"&lt;&gt;NOR",G122:G147)</f>
        <v>0</v>
      </c>
      <c r="H121" s="165"/>
      <c r="I121" s="165">
        <f>SUM(I122:I147)</f>
        <v>0</v>
      </c>
      <c r="J121" s="165"/>
      <c r="K121" s="165">
        <f>SUM(K122:K147)</f>
        <v>0</v>
      </c>
      <c r="L121" s="165"/>
      <c r="M121" s="165">
        <f>SUM(M122:M147)</f>
        <v>0</v>
      </c>
      <c r="N121" s="164"/>
      <c r="O121" s="164">
        <f>SUM(O122:O147)</f>
        <v>30.43</v>
      </c>
      <c r="P121" s="164"/>
      <c r="Q121" s="164">
        <f>SUM(Q122:Q147)</f>
        <v>0</v>
      </c>
      <c r="R121" s="165"/>
      <c r="S121" s="165"/>
      <c r="T121" s="166"/>
      <c r="U121" s="160"/>
      <c r="V121" s="160">
        <f>SUM(V122:V147)</f>
        <v>22.52</v>
      </c>
      <c r="W121" s="160"/>
      <c r="X121" s="160"/>
      <c r="Y121" s="160"/>
      <c r="AG121" t="s">
        <v>196</v>
      </c>
    </row>
    <row r="122" spans="1:60" outlineLevel="1" x14ac:dyDescent="0.2">
      <c r="A122" s="168">
        <v>28</v>
      </c>
      <c r="B122" s="169" t="s">
        <v>804</v>
      </c>
      <c r="C122" s="177" t="s">
        <v>805</v>
      </c>
      <c r="D122" s="170" t="s">
        <v>244</v>
      </c>
      <c r="E122" s="171">
        <v>10.7158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1">
        <v>2.5249999999999999</v>
      </c>
      <c r="O122" s="171">
        <f>ROUND(E122*N122,2)</f>
        <v>27.06</v>
      </c>
      <c r="P122" s="171">
        <v>0</v>
      </c>
      <c r="Q122" s="171">
        <f>ROUND(E122*P122,2)</f>
        <v>0</v>
      </c>
      <c r="R122" s="173" t="s">
        <v>806</v>
      </c>
      <c r="S122" s="173" t="s">
        <v>200</v>
      </c>
      <c r="T122" s="174" t="s">
        <v>670</v>
      </c>
      <c r="U122" s="159">
        <v>0.48</v>
      </c>
      <c r="V122" s="159">
        <f>ROUND(E122*U122,2)</f>
        <v>5.14</v>
      </c>
      <c r="W122" s="159"/>
      <c r="X122" s="159" t="s">
        <v>247</v>
      </c>
      <c r="Y122" s="159" t="s">
        <v>203</v>
      </c>
      <c r="Z122" s="149"/>
      <c r="AA122" s="149"/>
      <c r="AB122" s="149"/>
      <c r="AC122" s="149"/>
      <c r="AD122" s="149"/>
      <c r="AE122" s="149"/>
      <c r="AF122" s="149"/>
      <c r="AG122" s="149" t="s">
        <v>671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261" t="s">
        <v>807</v>
      </c>
      <c r="D123" s="262"/>
      <c r="E123" s="262"/>
      <c r="F123" s="262"/>
      <c r="G123" s="262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205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90" t="s">
        <v>808</v>
      </c>
      <c r="D124" s="181"/>
      <c r="E124" s="182">
        <v>2.08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90" t="s">
        <v>809</v>
      </c>
      <c r="D125" s="181"/>
      <c r="E125" s="182">
        <v>1.0640000000000001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90" t="s">
        <v>810</v>
      </c>
      <c r="D126" s="181"/>
      <c r="E126" s="182">
        <v>1.4079999999999999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90" t="s">
        <v>811</v>
      </c>
      <c r="D127" s="181"/>
      <c r="E127" s="182">
        <v>0.99180000000000001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90" t="s">
        <v>812</v>
      </c>
      <c r="D128" s="181"/>
      <c r="E128" s="182">
        <v>5.1719999999999997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8">
        <v>29</v>
      </c>
      <c r="B129" s="169" t="s">
        <v>813</v>
      </c>
      <c r="C129" s="177" t="s">
        <v>814</v>
      </c>
      <c r="D129" s="170" t="s">
        <v>349</v>
      </c>
      <c r="E129" s="171">
        <v>11.2325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3.916E-2</v>
      </c>
      <c r="O129" s="171">
        <f>ROUND(E129*N129,2)</f>
        <v>0.44</v>
      </c>
      <c r="P129" s="171">
        <v>0</v>
      </c>
      <c r="Q129" s="171">
        <f>ROUND(E129*P129,2)</f>
        <v>0</v>
      </c>
      <c r="R129" s="173" t="s">
        <v>806</v>
      </c>
      <c r="S129" s="173" t="s">
        <v>200</v>
      </c>
      <c r="T129" s="174" t="s">
        <v>670</v>
      </c>
      <c r="U129" s="159">
        <v>1.05</v>
      </c>
      <c r="V129" s="159">
        <f>ROUND(E129*U129,2)</f>
        <v>11.79</v>
      </c>
      <c r="W129" s="159"/>
      <c r="X129" s="159" t="s">
        <v>247</v>
      </c>
      <c r="Y129" s="159" t="s">
        <v>203</v>
      </c>
      <c r="Z129" s="149"/>
      <c r="AA129" s="149"/>
      <c r="AB129" s="149"/>
      <c r="AC129" s="149"/>
      <c r="AD129" s="149"/>
      <c r="AE129" s="149"/>
      <c r="AF129" s="149"/>
      <c r="AG129" s="149" t="s">
        <v>671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2" x14ac:dyDescent="0.2">
      <c r="A130" s="156"/>
      <c r="B130" s="157"/>
      <c r="C130" s="263" t="s">
        <v>815</v>
      </c>
      <c r="D130" s="264"/>
      <c r="E130" s="264"/>
      <c r="F130" s="264"/>
      <c r="G130" s="264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673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75" t="str">
        <f>C130</f>
        <v>svislé nebo šikmé (odkloněné), půdorysně přímé nebo zalomené, stěn základových pasů ve volných nebo zapažených jámách, rýhách, šachtách, včetně případných vzpěr,</v>
      </c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190" t="s">
        <v>816</v>
      </c>
      <c r="D131" s="181"/>
      <c r="E131" s="182">
        <v>1.2555000000000001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251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0" t="s">
        <v>817</v>
      </c>
      <c r="D132" s="181"/>
      <c r="E132" s="182">
        <v>1.1439999999999999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90" t="s">
        <v>818</v>
      </c>
      <c r="D133" s="181"/>
      <c r="E133" s="182">
        <v>1.3694999999999999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90" t="s">
        <v>819</v>
      </c>
      <c r="D134" s="181"/>
      <c r="E134" s="182">
        <v>7.4634999999999998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251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68">
        <v>30</v>
      </c>
      <c r="B135" s="169" t="s">
        <v>820</v>
      </c>
      <c r="C135" s="177" t="s">
        <v>821</v>
      </c>
      <c r="D135" s="170" t="s">
        <v>349</v>
      </c>
      <c r="E135" s="171">
        <v>11.2325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806</v>
      </c>
      <c r="S135" s="173" t="s">
        <v>200</v>
      </c>
      <c r="T135" s="174" t="s">
        <v>670</v>
      </c>
      <c r="U135" s="159">
        <v>0.32</v>
      </c>
      <c r="V135" s="159">
        <f>ROUND(E135*U135,2)</f>
        <v>3.59</v>
      </c>
      <c r="W135" s="159"/>
      <c r="X135" s="159" t="s">
        <v>247</v>
      </c>
      <c r="Y135" s="159" t="s">
        <v>203</v>
      </c>
      <c r="Z135" s="149"/>
      <c r="AA135" s="149"/>
      <c r="AB135" s="149"/>
      <c r="AC135" s="149"/>
      <c r="AD135" s="149"/>
      <c r="AE135" s="149"/>
      <c r="AF135" s="149"/>
      <c r="AG135" s="149" t="s">
        <v>671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2" x14ac:dyDescent="0.2">
      <c r="A136" s="156"/>
      <c r="B136" s="157"/>
      <c r="C136" s="263" t="s">
        <v>815</v>
      </c>
      <c r="D136" s="264"/>
      <c r="E136" s="264"/>
      <c r="F136" s="264"/>
      <c r="G136" s="264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673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75" t="str">
        <f>C136</f>
        <v>svislé nebo šikmé (odkloněné), půdorysně přímé nebo zalomené, stěn základových pasů ve volných nebo zapažených jámách, rýhách, šachtách, včetně případných vzpěr,</v>
      </c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252" t="s">
        <v>822</v>
      </c>
      <c r="D137" s="253"/>
      <c r="E137" s="253"/>
      <c r="F137" s="253"/>
      <c r="G137" s="253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205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190" t="s">
        <v>823</v>
      </c>
      <c r="D138" s="181"/>
      <c r="E138" s="182">
        <v>11.2325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251</v>
      </c>
      <c r="AH138" s="149">
        <v>5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68">
        <v>31</v>
      </c>
      <c r="B139" s="169" t="s">
        <v>824</v>
      </c>
      <c r="C139" s="177" t="s">
        <v>825</v>
      </c>
      <c r="D139" s="170" t="s">
        <v>244</v>
      </c>
      <c r="E139" s="171">
        <v>1.1439999999999999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2.5249999999999999</v>
      </c>
      <c r="O139" s="171">
        <f>ROUND(E139*N139,2)</f>
        <v>2.89</v>
      </c>
      <c r="P139" s="171">
        <v>0</v>
      </c>
      <c r="Q139" s="171">
        <f>ROUND(E139*P139,2)</f>
        <v>0</v>
      </c>
      <c r="R139" s="173" t="s">
        <v>806</v>
      </c>
      <c r="S139" s="173" t="s">
        <v>200</v>
      </c>
      <c r="T139" s="174" t="s">
        <v>670</v>
      </c>
      <c r="U139" s="159">
        <v>0.48</v>
      </c>
      <c r="V139" s="159">
        <f>ROUND(E139*U139,2)</f>
        <v>0.55000000000000004</v>
      </c>
      <c r="W139" s="159"/>
      <c r="X139" s="159" t="s">
        <v>247</v>
      </c>
      <c r="Y139" s="159" t="s">
        <v>203</v>
      </c>
      <c r="Z139" s="149"/>
      <c r="AA139" s="149"/>
      <c r="AB139" s="149"/>
      <c r="AC139" s="149"/>
      <c r="AD139" s="149"/>
      <c r="AE139" s="149"/>
      <c r="AF139" s="149"/>
      <c r="AG139" s="149" t="s">
        <v>671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190" t="s">
        <v>826</v>
      </c>
      <c r="D140" s="181"/>
      <c r="E140" s="182">
        <v>1.1439999999999999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8">
        <v>32</v>
      </c>
      <c r="B141" s="169" t="s">
        <v>827</v>
      </c>
      <c r="C141" s="177" t="s">
        <v>828</v>
      </c>
      <c r="D141" s="170" t="s">
        <v>349</v>
      </c>
      <c r="E141" s="171">
        <v>1.056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3.9199999999999999E-2</v>
      </c>
      <c r="O141" s="171">
        <f>ROUND(E141*N141,2)</f>
        <v>0.04</v>
      </c>
      <c r="P141" s="171">
        <v>0</v>
      </c>
      <c r="Q141" s="171">
        <f>ROUND(E141*P141,2)</f>
        <v>0</v>
      </c>
      <c r="R141" s="173" t="s">
        <v>806</v>
      </c>
      <c r="S141" s="173" t="s">
        <v>200</v>
      </c>
      <c r="T141" s="174" t="s">
        <v>670</v>
      </c>
      <c r="U141" s="159">
        <v>1.05</v>
      </c>
      <c r="V141" s="159">
        <f>ROUND(E141*U141,2)</f>
        <v>1.1100000000000001</v>
      </c>
      <c r="W141" s="159"/>
      <c r="X141" s="159" t="s">
        <v>247</v>
      </c>
      <c r="Y141" s="159" t="s">
        <v>203</v>
      </c>
      <c r="Z141" s="149"/>
      <c r="AA141" s="149"/>
      <c r="AB141" s="149"/>
      <c r="AC141" s="149"/>
      <c r="AD141" s="149"/>
      <c r="AE141" s="149"/>
      <c r="AF141" s="149"/>
      <c r="AG141" s="149" t="s">
        <v>671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2" x14ac:dyDescent="0.2">
      <c r="A142" s="156"/>
      <c r="B142" s="157"/>
      <c r="C142" s="263" t="s">
        <v>829</v>
      </c>
      <c r="D142" s="264"/>
      <c r="E142" s="264"/>
      <c r="F142" s="264"/>
      <c r="G142" s="264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673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75" t="str">
        <f>C142</f>
        <v>bednění svislé nebo šikmé (odkloněné), půdorysně přímé nebo zalomené, stěn základových patek ve volných nebo zapažených jámách, rýhách, šachtách, včetně případných vzpěr,</v>
      </c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90" t="s">
        <v>830</v>
      </c>
      <c r="D143" s="181"/>
      <c r="E143" s="182">
        <v>1.056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8">
        <v>33</v>
      </c>
      <c r="B144" s="169" t="s">
        <v>831</v>
      </c>
      <c r="C144" s="177" t="s">
        <v>832</v>
      </c>
      <c r="D144" s="170" t="s">
        <v>349</v>
      </c>
      <c r="E144" s="171">
        <v>1.056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806</v>
      </c>
      <c r="S144" s="173" t="s">
        <v>200</v>
      </c>
      <c r="T144" s="174" t="s">
        <v>670</v>
      </c>
      <c r="U144" s="159">
        <v>0.32</v>
      </c>
      <c r="V144" s="159">
        <f>ROUND(E144*U144,2)</f>
        <v>0.34</v>
      </c>
      <c r="W144" s="159"/>
      <c r="X144" s="159" t="s">
        <v>247</v>
      </c>
      <c r="Y144" s="159" t="s">
        <v>203</v>
      </c>
      <c r="Z144" s="149"/>
      <c r="AA144" s="149"/>
      <c r="AB144" s="149"/>
      <c r="AC144" s="149"/>
      <c r="AD144" s="149"/>
      <c r="AE144" s="149"/>
      <c r="AF144" s="149"/>
      <c r="AG144" s="149" t="s">
        <v>671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2" x14ac:dyDescent="0.2">
      <c r="A145" s="156"/>
      <c r="B145" s="157"/>
      <c r="C145" s="263" t="s">
        <v>829</v>
      </c>
      <c r="D145" s="264"/>
      <c r="E145" s="264"/>
      <c r="F145" s="264"/>
      <c r="G145" s="264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673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75" t="str">
        <f>C145</f>
        <v>bednění svislé nebo šikmé (odkloněné), půdorysně přímé nebo zalomené, stěn základových patek ve volných nebo zapažených jámách, rýhách, šachtách, včetně případných vzpěr,</v>
      </c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52" t="s">
        <v>833</v>
      </c>
      <c r="D146" s="253"/>
      <c r="E146" s="253"/>
      <c r="F146" s="253"/>
      <c r="G146" s="253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90" t="s">
        <v>834</v>
      </c>
      <c r="D147" s="181"/>
      <c r="E147" s="182">
        <v>1.056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5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161" t="s">
        <v>195</v>
      </c>
      <c r="B148" s="162" t="s">
        <v>123</v>
      </c>
      <c r="C148" s="176" t="s">
        <v>124</v>
      </c>
      <c r="D148" s="163"/>
      <c r="E148" s="164"/>
      <c r="F148" s="165"/>
      <c r="G148" s="165">
        <f>SUMIF(AG149:AG162,"&lt;&gt;NOR",G149:G162)</f>
        <v>0</v>
      </c>
      <c r="H148" s="165"/>
      <c r="I148" s="165">
        <f>SUM(I149:I162)</f>
        <v>0</v>
      </c>
      <c r="J148" s="165"/>
      <c r="K148" s="165">
        <f>SUM(K149:K162)</f>
        <v>0</v>
      </c>
      <c r="L148" s="165"/>
      <c r="M148" s="165">
        <f>SUM(M149:M162)</f>
        <v>0</v>
      </c>
      <c r="N148" s="164"/>
      <c r="O148" s="164">
        <f>SUM(O149:O162)</f>
        <v>11.100000000000001</v>
      </c>
      <c r="P148" s="164"/>
      <c r="Q148" s="164">
        <f>SUM(Q149:Q162)</f>
        <v>0</v>
      </c>
      <c r="R148" s="165"/>
      <c r="S148" s="165"/>
      <c r="T148" s="166"/>
      <c r="U148" s="160"/>
      <c r="V148" s="160">
        <f>SUM(V149:V162)</f>
        <v>38.35</v>
      </c>
      <c r="W148" s="160"/>
      <c r="X148" s="160"/>
      <c r="Y148" s="160"/>
      <c r="AG148" t="s">
        <v>196</v>
      </c>
    </row>
    <row r="149" spans="1:60" outlineLevel="1" x14ac:dyDescent="0.2">
      <c r="A149" s="168">
        <v>34</v>
      </c>
      <c r="B149" s="169" t="s">
        <v>835</v>
      </c>
      <c r="C149" s="177" t="s">
        <v>836</v>
      </c>
      <c r="D149" s="170" t="s">
        <v>349</v>
      </c>
      <c r="E149" s="171">
        <v>6.6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0.99155000000000004</v>
      </c>
      <c r="O149" s="171">
        <f>ROUND(E149*N149,2)</f>
        <v>6.54</v>
      </c>
      <c r="P149" s="171">
        <v>0</v>
      </c>
      <c r="Q149" s="171">
        <f>ROUND(E149*P149,2)</f>
        <v>0</v>
      </c>
      <c r="R149" s="173" t="s">
        <v>806</v>
      </c>
      <c r="S149" s="173" t="s">
        <v>200</v>
      </c>
      <c r="T149" s="174" t="s">
        <v>670</v>
      </c>
      <c r="U149" s="159">
        <v>1.1399999999999999</v>
      </c>
      <c r="V149" s="159">
        <f>ROUND(E149*U149,2)</f>
        <v>7.52</v>
      </c>
      <c r="W149" s="159"/>
      <c r="X149" s="159" t="s">
        <v>247</v>
      </c>
      <c r="Y149" s="159" t="s">
        <v>203</v>
      </c>
      <c r="Z149" s="149"/>
      <c r="AA149" s="149"/>
      <c r="AB149" s="149"/>
      <c r="AC149" s="149"/>
      <c r="AD149" s="149"/>
      <c r="AE149" s="149"/>
      <c r="AF149" s="149"/>
      <c r="AG149" s="149" t="s">
        <v>671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63" t="s">
        <v>837</v>
      </c>
      <c r="D150" s="264"/>
      <c r="E150" s="264"/>
      <c r="F150" s="264"/>
      <c r="G150" s="264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673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190" t="s">
        <v>838</v>
      </c>
      <c r="D151" s="181"/>
      <c r="E151" s="182">
        <v>6.6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251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33.75" outlineLevel="1" x14ac:dyDescent="0.2">
      <c r="A152" s="168">
        <v>35</v>
      </c>
      <c r="B152" s="169" t="s">
        <v>839</v>
      </c>
      <c r="C152" s="177" t="s">
        <v>840</v>
      </c>
      <c r="D152" s="170" t="s">
        <v>285</v>
      </c>
      <c r="E152" s="171">
        <v>5.0750000000000003E-2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1">
        <v>1.0210999999999999</v>
      </c>
      <c r="O152" s="171">
        <f>ROUND(E152*N152,2)</f>
        <v>0.05</v>
      </c>
      <c r="P152" s="171">
        <v>0</v>
      </c>
      <c r="Q152" s="171">
        <f>ROUND(E152*P152,2)</f>
        <v>0</v>
      </c>
      <c r="R152" s="173" t="s">
        <v>806</v>
      </c>
      <c r="S152" s="173" t="s">
        <v>200</v>
      </c>
      <c r="T152" s="174" t="s">
        <v>670</v>
      </c>
      <c r="U152" s="159">
        <v>25.27</v>
      </c>
      <c r="V152" s="159">
        <f>ROUND(E152*U152,2)</f>
        <v>1.28</v>
      </c>
      <c r="W152" s="159"/>
      <c r="X152" s="159" t="s">
        <v>247</v>
      </c>
      <c r="Y152" s="159" t="s">
        <v>203</v>
      </c>
      <c r="Z152" s="149"/>
      <c r="AA152" s="149"/>
      <c r="AB152" s="149"/>
      <c r="AC152" s="149"/>
      <c r="AD152" s="149"/>
      <c r="AE152" s="149"/>
      <c r="AF152" s="149"/>
      <c r="AG152" s="149" t="s">
        <v>671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63" t="s">
        <v>841</v>
      </c>
      <c r="D153" s="264"/>
      <c r="E153" s="264"/>
      <c r="F153" s="264"/>
      <c r="G153" s="264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673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190" t="s">
        <v>842</v>
      </c>
      <c r="D154" s="181"/>
      <c r="E154" s="182">
        <v>5.0750000000000003E-2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251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8">
        <v>36</v>
      </c>
      <c r="B155" s="169" t="s">
        <v>843</v>
      </c>
      <c r="C155" s="177" t="s">
        <v>844</v>
      </c>
      <c r="D155" s="170" t="s">
        <v>349</v>
      </c>
      <c r="E155" s="171">
        <v>18.940000000000001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0.23068</v>
      </c>
      <c r="O155" s="171">
        <f>ROUND(E155*N155,2)</f>
        <v>4.37</v>
      </c>
      <c r="P155" s="171">
        <v>0</v>
      </c>
      <c r="Q155" s="171">
        <f>ROUND(E155*P155,2)</f>
        <v>0</v>
      </c>
      <c r="R155" s="173" t="s">
        <v>806</v>
      </c>
      <c r="S155" s="173" t="s">
        <v>200</v>
      </c>
      <c r="T155" s="174" t="s">
        <v>670</v>
      </c>
      <c r="U155" s="159">
        <v>1.5</v>
      </c>
      <c r="V155" s="159">
        <f>ROUND(E155*U155,2)</f>
        <v>28.41</v>
      </c>
      <c r="W155" s="159"/>
      <c r="X155" s="159" t="s">
        <v>247</v>
      </c>
      <c r="Y155" s="159" t="s">
        <v>203</v>
      </c>
      <c r="Z155" s="149"/>
      <c r="AA155" s="149"/>
      <c r="AB155" s="149"/>
      <c r="AC155" s="149"/>
      <c r="AD155" s="149"/>
      <c r="AE155" s="149"/>
      <c r="AF155" s="149"/>
      <c r="AG155" s="149" t="s">
        <v>671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263" t="s">
        <v>845</v>
      </c>
      <c r="D156" s="264"/>
      <c r="E156" s="264"/>
      <c r="F156" s="264"/>
      <c r="G156" s="264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673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75" t="str">
        <f>C156</f>
        <v>kladení tvárnic na speciální maltu, spárování současně při zdění, zvýšené nároky na udržení čistoty zdiva</v>
      </c>
      <c r="BB156" s="149"/>
      <c r="BC156" s="149"/>
      <c r="BD156" s="149"/>
      <c r="BE156" s="149"/>
      <c r="BF156" s="149"/>
      <c r="BG156" s="149"/>
      <c r="BH156" s="149"/>
    </row>
    <row r="157" spans="1:60" outlineLevel="2" x14ac:dyDescent="0.2">
      <c r="A157" s="156"/>
      <c r="B157" s="157"/>
      <c r="C157" s="252" t="s">
        <v>846</v>
      </c>
      <c r="D157" s="253"/>
      <c r="E157" s="253"/>
      <c r="F157" s="253"/>
      <c r="G157" s="253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205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190" t="s">
        <v>847</v>
      </c>
      <c r="D158" s="181"/>
      <c r="E158" s="182">
        <v>3.8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251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0" t="s">
        <v>848</v>
      </c>
      <c r="D159" s="181"/>
      <c r="E159" s="182">
        <v>6.82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251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190" t="s">
        <v>849</v>
      </c>
      <c r="D160" s="181"/>
      <c r="E160" s="182">
        <v>8.32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251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68">
        <v>37</v>
      </c>
      <c r="B161" s="169" t="s">
        <v>850</v>
      </c>
      <c r="C161" s="177" t="s">
        <v>851</v>
      </c>
      <c r="D161" s="170" t="s">
        <v>327</v>
      </c>
      <c r="E161" s="171">
        <v>3.8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1">
        <v>3.5580000000000001E-2</v>
      </c>
      <c r="O161" s="171">
        <f>ROUND(E161*N161,2)</f>
        <v>0.14000000000000001</v>
      </c>
      <c r="P161" s="171">
        <v>0</v>
      </c>
      <c r="Q161" s="171">
        <f>ROUND(E161*P161,2)</f>
        <v>0</v>
      </c>
      <c r="R161" s="173" t="s">
        <v>806</v>
      </c>
      <c r="S161" s="173" t="s">
        <v>200</v>
      </c>
      <c r="T161" s="174" t="s">
        <v>670</v>
      </c>
      <c r="U161" s="159">
        <v>0.3</v>
      </c>
      <c r="V161" s="159">
        <f>ROUND(E161*U161,2)</f>
        <v>1.1399999999999999</v>
      </c>
      <c r="W161" s="159"/>
      <c r="X161" s="159" t="s">
        <v>247</v>
      </c>
      <c r="Y161" s="159" t="s">
        <v>203</v>
      </c>
      <c r="Z161" s="149"/>
      <c r="AA161" s="149"/>
      <c r="AB161" s="149"/>
      <c r="AC161" s="149"/>
      <c r="AD161" s="149"/>
      <c r="AE161" s="149"/>
      <c r="AF161" s="149"/>
      <c r="AG161" s="149" t="s">
        <v>671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90" t="s">
        <v>852</v>
      </c>
      <c r="D162" s="181"/>
      <c r="E162" s="182">
        <v>3.8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251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x14ac:dyDescent="0.2">
      <c r="A163" s="161" t="s">
        <v>195</v>
      </c>
      <c r="B163" s="162" t="s">
        <v>125</v>
      </c>
      <c r="C163" s="176" t="s">
        <v>126</v>
      </c>
      <c r="D163" s="163"/>
      <c r="E163" s="164"/>
      <c r="F163" s="165"/>
      <c r="G163" s="165">
        <f>SUMIF(AG164:AG186,"&lt;&gt;NOR",G164:G186)</f>
        <v>0</v>
      </c>
      <c r="H163" s="165"/>
      <c r="I163" s="165">
        <f>SUM(I164:I186)</f>
        <v>0</v>
      </c>
      <c r="J163" s="165"/>
      <c r="K163" s="165">
        <f>SUM(K164:K186)</f>
        <v>0</v>
      </c>
      <c r="L163" s="165"/>
      <c r="M163" s="165">
        <f>SUM(M164:M186)</f>
        <v>0</v>
      </c>
      <c r="N163" s="164"/>
      <c r="O163" s="164">
        <f>SUM(O164:O186)</f>
        <v>2.27</v>
      </c>
      <c r="P163" s="164"/>
      <c r="Q163" s="164">
        <f>SUM(Q164:Q186)</f>
        <v>0</v>
      </c>
      <c r="R163" s="165"/>
      <c r="S163" s="165"/>
      <c r="T163" s="166"/>
      <c r="U163" s="160"/>
      <c r="V163" s="160">
        <f>SUM(V164:V186)</f>
        <v>11.98</v>
      </c>
      <c r="W163" s="160"/>
      <c r="X163" s="160"/>
      <c r="Y163" s="160"/>
      <c r="AG163" t="s">
        <v>196</v>
      </c>
    </row>
    <row r="164" spans="1:60" outlineLevel="1" x14ac:dyDescent="0.2">
      <c r="A164" s="168">
        <v>38</v>
      </c>
      <c r="B164" s="169" t="s">
        <v>853</v>
      </c>
      <c r="C164" s="177" t="s">
        <v>854</v>
      </c>
      <c r="D164" s="170" t="s">
        <v>360</v>
      </c>
      <c r="E164" s="171">
        <v>4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0.11047999999999999</v>
      </c>
      <c r="O164" s="171">
        <f>ROUND(E164*N164,2)</f>
        <v>0.44</v>
      </c>
      <c r="P164" s="171">
        <v>0</v>
      </c>
      <c r="Q164" s="171">
        <f>ROUND(E164*P164,2)</f>
        <v>0</v>
      </c>
      <c r="R164" s="173"/>
      <c r="S164" s="173" t="s">
        <v>200</v>
      </c>
      <c r="T164" s="174" t="s">
        <v>670</v>
      </c>
      <c r="U164" s="159">
        <v>0.83</v>
      </c>
      <c r="V164" s="159">
        <f>ROUND(E164*U164,2)</f>
        <v>3.32</v>
      </c>
      <c r="W164" s="159"/>
      <c r="X164" s="159" t="s">
        <v>247</v>
      </c>
      <c r="Y164" s="159" t="s">
        <v>203</v>
      </c>
      <c r="Z164" s="149"/>
      <c r="AA164" s="149"/>
      <c r="AB164" s="149"/>
      <c r="AC164" s="149"/>
      <c r="AD164" s="149"/>
      <c r="AE164" s="149"/>
      <c r="AF164" s="149"/>
      <c r="AG164" s="149" t="s">
        <v>671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190" t="s">
        <v>855</v>
      </c>
      <c r="D165" s="181"/>
      <c r="E165" s="182">
        <v>2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0" t="s">
        <v>856</v>
      </c>
      <c r="D166" s="181"/>
      <c r="E166" s="182">
        <v>2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251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8">
        <v>39</v>
      </c>
      <c r="B167" s="169" t="s">
        <v>857</v>
      </c>
      <c r="C167" s="177" t="s">
        <v>858</v>
      </c>
      <c r="D167" s="170" t="s">
        <v>327</v>
      </c>
      <c r="E167" s="171">
        <v>4.8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3.4610000000000002E-2</v>
      </c>
      <c r="O167" s="171">
        <f>ROUND(E167*N167,2)</f>
        <v>0.17</v>
      </c>
      <c r="P167" s="171">
        <v>0</v>
      </c>
      <c r="Q167" s="171">
        <f>ROUND(E167*P167,2)</f>
        <v>0</v>
      </c>
      <c r="R167" s="173" t="s">
        <v>806</v>
      </c>
      <c r="S167" s="173" t="s">
        <v>200</v>
      </c>
      <c r="T167" s="174" t="s">
        <v>670</v>
      </c>
      <c r="U167" s="159">
        <v>1.35</v>
      </c>
      <c r="V167" s="159">
        <f>ROUND(E167*U167,2)</f>
        <v>6.48</v>
      </c>
      <c r="W167" s="159"/>
      <c r="X167" s="159" t="s">
        <v>247</v>
      </c>
      <c r="Y167" s="159" t="s">
        <v>203</v>
      </c>
      <c r="Z167" s="149"/>
      <c r="AA167" s="149"/>
      <c r="AB167" s="149"/>
      <c r="AC167" s="149"/>
      <c r="AD167" s="149"/>
      <c r="AE167" s="149"/>
      <c r="AF167" s="149"/>
      <c r="AG167" s="149" t="s">
        <v>671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263" t="s">
        <v>859</v>
      </c>
      <c r="D168" s="264"/>
      <c r="E168" s="264"/>
      <c r="F168" s="264"/>
      <c r="G168" s="264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673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190" t="s">
        <v>860</v>
      </c>
      <c r="D169" s="181"/>
      <c r="E169" s="182">
        <v>4.8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251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8">
        <v>40</v>
      </c>
      <c r="B170" s="169" t="s">
        <v>861</v>
      </c>
      <c r="C170" s="177" t="s">
        <v>862</v>
      </c>
      <c r="D170" s="170" t="s">
        <v>327</v>
      </c>
      <c r="E170" s="171">
        <v>2.4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0.11369</v>
      </c>
      <c r="O170" s="171">
        <f>ROUND(E170*N170,2)</f>
        <v>0.27</v>
      </c>
      <c r="P170" s="171">
        <v>0</v>
      </c>
      <c r="Q170" s="171">
        <f>ROUND(E170*P170,2)</f>
        <v>0</v>
      </c>
      <c r="R170" s="173" t="s">
        <v>806</v>
      </c>
      <c r="S170" s="173" t="s">
        <v>200</v>
      </c>
      <c r="T170" s="174" t="s">
        <v>670</v>
      </c>
      <c r="U170" s="159">
        <v>0.56999999999999995</v>
      </c>
      <c r="V170" s="159">
        <f>ROUND(E170*U170,2)</f>
        <v>1.37</v>
      </c>
      <c r="W170" s="159"/>
      <c r="X170" s="159" t="s">
        <v>247</v>
      </c>
      <c r="Y170" s="159" t="s">
        <v>203</v>
      </c>
      <c r="Z170" s="149"/>
      <c r="AA170" s="149"/>
      <c r="AB170" s="149"/>
      <c r="AC170" s="149"/>
      <c r="AD170" s="149"/>
      <c r="AE170" s="149"/>
      <c r="AF170" s="149"/>
      <c r="AG170" s="149" t="s">
        <v>671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263" t="s">
        <v>863</v>
      </c>
      <c r="D171" s="264"/>
      <c r="E171" s="264"/>
      <c r="F171" s="264"/>
      <c r="G171" s="264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673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75" t="str">
        <f>C171</f>
        <v>na terén nebo na desku z betonu prostého nebo prokládaného kamenem, bez potěru, se zahlazením povrchu,</v>
      </c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190" t="s">
        <v>864</v>
      </c>
      <c r="D172" s="181"/>
      <c r="E172" s="182">
        <v>2.4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251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68">
        <v>41</v>
      </c>
      <c r="B173" s="169" t="s">
        <v>865</v>
      </c>
      <c r="C173" s="177" t="s">
        <v>866</v>
      </c>
      <c r="D173" s="170" t="s">
        <v>349</v>
      </c>
      <c r="E173" s="171">
        <v>0.45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1">
        <v>1.6930000000000001E-2</v>
      </c>
      <c r="O173" s="171">
        <f>ROUND(E173*N173,2)</f>
        <v>0.01</v>
      </c>
      <c r="P173" s="171">
        <v>0</v>
      </c>
      <c r="Q173" s="171">
        <f>ROUND(E173*P173,2)</f>
        <v>0</v>
      </c>
      <c r="R173" s="173" t="s">
        <v>806</v>
      </c>
      <c r="S173" s="173" t="s">
        <v>200</v>
      </c>
      <c r="T173" s="174" t="s">
        <v>670</v>
      </c>
      <c r="U173" s="159">
        <v>1.54</v>
      </c>
      <c r="V173" s="159">
        <f>ROUND(E173*U173,2)</f>
        <v>0.69</v>
      </c>
      <c r="W173" s="159"/>
      <c r="X173" s="159" t="s">
        <v>247</v>
      </c>
      <c r="Y173" s="159" t="s">
        <v>203</v>
      </c>
      <c r="Z173" s="149"/>
      <c r="AA173" s="149"/>
      <c r="AB173" s="149"/>
      <c r="AC173" s="149"/>
      <c r="AD173" s="149"/>
      <c r="AE173" s="149"/>
      <c r="AF173" s="149"/>
      <c r="AG173" s="149" t="s">
        <v>671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">
      <c r="A174" s="156"/>
      <c r="B174" s="157"/>
      <c r="C174" s="190" t="s">
        <v>867</v>
      </c>
      <c r="D174" s="181"/>
      <c r="E174" s="182">
        <v>0.45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251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68">
        <v>42</v>
      </c>
      <c r="B175" s="169" t="s">
        <v>868</v>
      </c>
      <c r="C175" s="177" t="s">
        <v>869</v>
      </c>
      <c r="D175" s="170" t="s">
        <v>349</v>
      </c>
      <c r="E175" s="171">
        <v>0.45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1">
        <v>0</v>
      </c>
      <c r="O175" s="171">
        <f>ROUND(E175*N175,2)</f>
        <v>0</v>
      </c>
      <c r="P175" s="171">
        <v>0</v>
      </c>
      <c r="Q175" s="171">
        <f>ROUND(E175*P175,2)</f>
        <v>0</v>
      </c>
      <c r="R175" s="173" t="s">
        <v>806</v>
      </c>
      <c r="S175" s="173" t="s">
        <v>200</v>
      </c>
      <c r="T175" s="174" t="s">
        <v>670</v>
      </c>
      <c r="U175" s="159">
        <v>0.26</v>
      </c>
      <c r="V175" s="159">
        <f>ROUND(E175*U175,2)</f>
        <v>0.12</v>
      </c>
      <c r="W175" s="159"/>
      <c r="X175" s="159" t="s">
        <v>247</v>
      </c>
      <c r="Y175" s="159" t="s">
        <v>203</v>
      </c>
      <c r="Z175" s="149"/>
      <c r="AA175" s="149"/>
      <c r="AB175" s="149"/>
      <c r="AC175" s="149"/>
      <c r="AD175" s="149"/>
      <c r="AE175" s="149"/>
      <c r="AF175" s="149"/>
      <c r="AG175" s="149" t="s">
        <v>671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190" t="s">
        <v>870</v>
      </c>
      <c r="D176" s="181"/>
      <c r="E176" s="182">
        <v>0.45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251</v>
      </c>
      <c r="AH176" s="149">
        <v>5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68">
        <v>43</v>
      </c>
      <c r="B177" s="169" t="s">
        <v>871</v>
      </c>
      <c r="C177" s="177" t="s">
        <v>872</v>
      </c>
      <c r="D177" s="170" t="s">
        <v>360</v>
      </c>
      <c r="E177" s="171">
        <v>1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1">
        <v>0.1615</v>
      </c>
      <c r="O177" s="171">
        <f>ROUND(E177*N177,2)</f>
        <v>0.16</v>
      </c>
      <c r="P177" s="171">
        <v>0</v>
      </c>
      <c r="Q177" s="171">
        <f>ROUND(E177*P177,2)</f>
        <v>0</v>
      </c>
      <c r="R177" s="173"/>
      <c r="S177" s="173" t="s">
        <v>215</v>
      </c>
      <c r="T177" s="174" t="s">
        <v>201</v>
      </c>
      <c r="U177" s="159">
        <v>0</v>
      </c>
      <c r="V177" s="159">
        <f>ROUND(E177*U177,2)</f>
        <v>0</v>
      </c>
      <c r="W177" s="159"/>
      <c r="X177" s="159" t="s">
        <v>299</v>
      </c>
      <c r="Y177" s="159" t="s">
        <v>203</v>
      </c>
      <c r="Z177" s="149"/>
      <c r="AA177" s="149"/>
      <c r="AB177" s="149"/>
      <c r="AC177" s="149"/>
      <c r="AD177" s="149"/>
      <c r="AE177" s="149"/>
      <c r="AF177" s="149"/>
      <c r="AG177" s="149" t="s">
        <v>795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190" t="s">
        <v>873</v>
      </c>
      <c r="D178" s="181"/>
      <c r="E178" s="182">
        <v>1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251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68">
        <v>44</v>
      </c>
      <c r="B179" s="169" t="s">
        <v>874</v>
      </c>
      <c r="C179" s="177" t="s">
        <v>875</v>
      </c>
      <c r="D179" s="170" t="s">
        <v>360</v>
      </c>
      <c r="E179" s="171">
        <v>1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0.17849999999999999</v>
      </c>
      <c r="O179" s="171">
        <f>ROUND(E179*N179,2)</f>
        <v>0.18</v>
      </c>
      <c r="P179" s="171">
        <v>0</v>
      </c>
      <c r="Q179" s="171">
        <f>ROUND(E179*P179,2)</f>
        <v>0</v>
      </c>
      <c r="R179" s="173"/>
      <c r="S179" s="173" t="s">
        <v>215</v>
      </c>
      <c r="T179" s="174" t="s">
        <v>201</v>
      </c>
      <c r="U179" s="159">
        <v>0</v>
      </c>
      <c r="V179" s="159">
        <f>ROUND(E179*U179,2)</f>
        <v>0</v>
      </c>
      <c r="W179" s="159"/>
      <c r="X179" s="159" t="s">
        <v>299</v>
      </c>
      <c r="Y179" s="159" t="s">
        <v>203</v>
      </c>
      <c r="Z179" s="149"/>
      <c r="AA179" s="149"/>
      <c r="AB179" s="149"/>
      <c r="AC179" s="149"/>
      <c r="AD179" s="149"/>
      <c r="AE179" s="149"/>
      <c r="AF179" s="149"/>
      <c r="AG179" s="149" t="s">
        <v>795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190" t="s">
        <v>876</v>
      </c>
      <c r="D180" s="181"/>
      <c r="E180" s="182">
        <v>1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251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68">
        <v>45</v>
      </c>
      <c r="B181" s="169" t="s">
        <v>877</v>
      </c>
      <c r="C181" s="177" t="s">
        <v>878</v>
      </c>
      <c r="D181" s="170" t="s">
        <v>360</v>
      </c>
      <c r="E181" s="171">
        <v>2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0.15840000000000001</v>
      </c>
      <c r="O181" s="171">
        <f>ROUND(E181*N181,2)</f>
        <v>0.32</v>
      </c>
      <c r="P181" s="171">
        <v>0</v>
      </c>
      <c r="Q181" s="171">
        <f>ROUND(E181*P181,2)</f>
        <v>0</v>
      </c>
      <c r="R181" s="173"/>
      <c r="S181" s="173" t="s">
        <v>215</v>
      </c>
      <c r="T181" s="174" t="s">
        <v>201</v>
      </c>
      <c r="U181" s="159">
        <v>0</v>
      </c>
      <c r="V181" s="159">
        <f>ROUND(E181*U181,2)</f>
        <v>0</v>
      </c>
      <c r="W181" s="159"/>
      <c r="X181" s="159" t="s">
        <v>299</v>
      </c>
      <c r="Y181" s="159" t="s">
        <v>203</v>
      </c>
      <c r="Z181" s="149"/>
      <c r="AA181" s="149"/>
      <c r="AB181" s="149"/>
      <c r="AC181" s="149"/>
      <c r="AD181" s="149"/>
      <c r="AE181" s="149"/>
      <c r="AF181" s="149"/>
      <c r="AG181" s="149" t="s">
        <v>795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">
      <c r="A182" s="156"/>
      <c r="B182" s="157"/>
      <c r="C182" s="190" t="s">
        <v>879</v>
      </c>
      <c r="D182" s="181"/>
      <c r="E182" s="182">
        <v>2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68">
        <v>46</v>
      </c>
      <c r="B183" s="169" t="s">
        <v>880</v>
      </c>
      <c r="C183" s="177" t="s">
        <v>881</v>
      </c>
      <c r="D183" s="170" t="s">
        <v>360</v>
      </c>
      <c r="E183" s="171">
        <v>4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1">
        <v>0.105</v>
      </c>
      <c r="O183" s="171">
        <f>ROUND(E183*N183,2)</f>
        <v>0.42</v>
      </c>
      <c r="P183" s="171">
        <v>0</v>
      </c>
      <c r="Q183" s="171">
        <f>ROUND(E183*P183,2)</f>
        <v>0</v>
      </c>
      <c r="R183" s="173"/>
      <c r="S183" s="173" t="s">
        <v>215</v>
      </c>
      <c r="T183" s="174" t="s">
        <v>670</v>
      </c>
      <c r="U183" s="159">
        <v>0</v>
      </c>
      <c r="V183" s="159">
        <f>ROUND(E183*U183,2)</f>
        <v>0</v>
      </c>
      <c r="W183" s="159"/>
      <c r="X183" s="159" t="s">
        <v>299</v>
      </c>
      <c r="Y183" s="159" t="s">
        <v>203</v>
      </c>
      <c r="Z183" s="149"/>
      <c r="AA183" s="149"/>
      <c r="AB183" s="149"/>
      <c r="AC183" s="149"/>
      <c r="AD183" s="149"/>
      <c r="AE183" s="149"/>
      <c r="AF183" s="149"/>
      <c r="AG183" s="149" t="s">
        <v>795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190" t="s">
        <v>125</v>
      </c>
      <c r="D184" s="181"/>
      <c r="E184" s="182">
        <v>4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251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8">
        <v>47</v>
      </c>
      <c r="B185" s="169" t="s">
        <v>882</v>
      </c>
      <c r="C185" s="177" t="s">
        <v>883</v>
      </c>
      <c r="D185" s="170" t="s">
        <v>360</v>
      </c>
      <c r="E185" s="171">
        <v>2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1">
        <v>0.15</v>
      </c>
      <c r="O185" s="171">
        <f>ROUND(E185*N185,2)</f>
        <v>0.3</v>
      </c>
      <c r="P185" s="171">
        <v>0</v>
      </c>
      <c r="Q185" s="171">
        <f>ROUND(E185*P185,2)</f>
        <v>0</v>
      </c>
      <c r="R185" s="173"/>
      <c r="S185" s="173" t="s">
        <v>215</v>
      </c>
      <c r="T185" s="174" t="s">
        <v>670</v>
      </c>
      <c r="U185" s="159">
        <v>0</v>
      </c>
      <c r="V185" s="159">
        <f>ROUND(E185*U185,2)</f>
        <v>0</v>
      </c>
      <c r="W185" s="159"/>
      <c r="X185" s="159" t="s">
        <v>299</v>
      </c>
      <c r="Y185" s="159" t="s">
        <v>203</v>
      </c>
      <c r="Z185" s="149"/>
      <c r="AA185" s="149"/>
      <c r="AB185" s="149"/>
      <c r="AC185" s="149"/>
      <c r="AD185" s="149"/>
      <c r="AE185" s="149"/>
      <c r="AF185" s="149"/>
      <c r="AG185" s="149" t="s">
        <v>795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190" t="s">
        <v>119</v>
      </c>
      <c r="D186" s="181"/>
      <c r="E186" s="182">
        <v>2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x14ac:dyDescent="0.2">
      <c r="A187" s="161" t="s">
        <v>195</v>
      </c>
      <c r="B187" s="162" t="s">
        <v>127</v>
      </c>
      <c r="C187" s="176" t="s">
        <v>128</v>
      </c>
      <c r="D187" s="163"/>
      <c r="E187" s="164"/>
      <c r="F187" s="165"/>
      <c r="G187" s="165">
        <f>SUMIF(AG188:AG235,"&lt;&gt;NOR",G188:G235)</f>
        <v>0</v>
      </c>
      <c r="H187" s="165"/>
      <c r="I187" s="165">
        <f>SUM(I188:I235)</f>
        <v>0</v>
      </c>
      <c r="J187" s="165"/>
      <c r="K187" s="165">
        <f>SUM(K188:K235)</f>
        <v>0</v>
      </c>
      <c r="L187" s="165"/>
      <c r="M187" s="165">
        <f>SUM(M188:M235)</f>
        <v>0</v>
      </c>
      <c r="N187" s="164"/>
      <c r="O187" s="164">
        <f>SUM(O188:O235)</f>
        <v>468.90999999999997</v>
      </c>
      <c r="P187" s="164"/>
      <c r="Q187" s="164">
        <f>SUM(Q188:Q235)</f>
        <v>0</v>
      </c>
      <c r="R187" s="165"/>
      <c r="S187" s="165"/>
      <c r="T187" s="166"/>
      <c r="U187" s="160"/>
      <c r="V187" s="160">
        <f>SUM(V188:V235)</f>
        <v>171.98</v>
      </c>
      <c r="W187" s="160"/>
      <c r="X187" s="160"/>
      <c r="Y187" s="160"/>
      <c r="AG187" t="s">
        <v>196</v>
      </c>
    </row>
    <row r="188" spans="1:60" outlineLevel="1" x14ac:dyDescent="0.2">
      <c r="A188" s="168">
        <v>48</v>
      </c>
      <c r="B188" s="169" t="s">
        <v>884</v>
      </c>
      <c r="C188" s="177" t="s">
        <v>885</v>
      </c>
      <c r="D188" s="170" t="s">
        <v>349</v>
      </c>
      <c r="E188" s="171">
        <v>14.85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0.16192000000000001</v>
      </c>
      <c r="O188" s="171">
        <f>ROUND(E188*N188,2)</f>
        <v>2.4</v>
      </c>
      <c r="P188" s="171">
        <v>0</v>
      </c>
      <c r="Q188" s="171">
        <f>ROUND(E188*P188,2)</f>
        <v>0</v>
      </c>
      <c r="R188" s="173" t="s">
        <v>886</v>
      </c>
      <c r="S188" s="173" t="s">
        <v>200</v>
      </c>
      <c r="T188" s="174" t="s">
        <v>670</v>
      </c>
      <c r="U188" s="159">
        <v>0.09</v>
      </c>
      <c r="V188" s="159">
        <f>ROUND(E188*U188,2)</f>
        <v>1.34</v>
      </c>
      <c r="W188" s="159"/>
      <c r="X188" s="159" t="s">
        <v>247</v>
      </c>
      <c r="Y188" s="159" t="s">
        <v>203</v>
      </c>
      <c r="Z188" s="149"/>
      <c r="AA188" s="149"/>
      <c r="AB188" s="149"/>
      <c r="AC188" s="149"/>
      <c r="AD188" s="149"/>
      <c r="AE188" s="149"/>
      <c r="AF188" s="149"/>
      <c r="AG188" s="149" t="s">
        <v>671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263" t="s">
        <v>887</v>
      </c>
      <c r="D189" s="264"/>
      <c r="E189" s="264"/>
      <c r="F189" s="264"/>
      <c r="G189" s="264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673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2" x14ac:dyDescent="0.2">
      <c r="A190" s="156"/>
      <c r="B190" s="157"/>
      <c r="C190" s="190" t="s">
        <v>888</v>
      </c>
      <c r="D190" s="181"/>
      <c r="E190" s="182">
        <v>14.85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68">
        <v>49</v>
      </c>
      <c r="B191" s="169" t="s">
        <v>889</v>
      </c>
      <c r="C191" s="177" t="s">
        <v>890</v>
      </c>
      <c r="D191" s="170" t="s">
        <v>349</v>
      </c>
      <c r="E191" s="171">
        <v>100.58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0.18360000000000001</v>
      </c>
      <c r="O191" s="171">
        <f>ROUND(E191*N191,2)</f>
        <v>18.47</v>
      </c>
      <c r="P191" s="171">
        <v>0</v>
      </c>
      <c r="Q191" s="171">
        <f>ROUND(E191*P191,2)</f>
        <v>0</v>
      </c>
      <c r="R191" s="173" t="s">
        <v>886</v>
      </c>
      <c r="S191" s="173" t="s">
        <v>200</v>
      </c>
      <c r="T191" s="174" t="s">
        <v>670</v>
      </c>
      <c r="U191" s="159">
        <v>0.09</v>
      </c>
      <c r="V191" s="159">
        <f>ROUND(E191*U191,2)</f>
        <v>9.0500000000000007</v>
      </c>
      <c r="W191" s="159"/>
      <c r="X191" s="159" t="s">
        <v>247</v>
      </c>
      <c r="Y191" s="159" t="s">
        <v>203</v>
      </c>
      <c r="Z191" s="149"/>
      <c r="AA191" s="149"/>
      <c r="AB191" s="149"/>
      <c r="AC191" s="149"/>
      <c r="AD191" s="149"/>
      <c r="AE191" s="149"/>
      <c r="AF191" s="149"/>
      <c r="AG191" s="149" t="s">
        <v>671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263" t="s">
        <v>887</v>
      </c>
      <c r="D192" s="264"/>
      <c r="E192" s="264"/>
      <c r="F192" s="264"/>
      <c r="G192" s="264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673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90" t="s">
        <v>891</v>
      </c>
      <c r="D193" s="181"/>
      <c r="E193" s="182">
        <v>92.4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251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90" t="s">
        <v>892</v>
      </c>
      <c r="D194" s="181"/>
      <c r="E194" s="182">
        <v>8.18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68">
        <v>50</v>
      </c>
      <c r="B195" s="169" t="s">
        <v>893</v>
      </c>
      <c r="C195" s="177" t="s">
        <v>894</v>
      </c>
      <c r="D195" s="170" t="s">
        <v>349</v>
      </c>
      <c r="E195" s="171">
        <v>172.43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1">
        <v>0.1012</v>
      </c>
      <c r="O195" s="171">
        <f>ROUND(E195*N195,2)</f>
        <v>17.45</v>
      </c>
      <c r="P195" s="171">
        <v>0</v>
      </c>
      <c r="Q195" s="171">
        <f>ROUND(E195*P195,2)</f>
        <v>0</v>
      </c>
      <c r="R195" s="173" t="s">
        <v>886</v>
      </c>
      <c r="S195" s="173" t="s">
        <v>200</v>
      </c>
      <c r="T195" s="174" t="s">
        <v>670</v>
      </c>
      <c r="U195" s="159">
        <v>0.02</v>
      </c>
      <c r="V195" s="159">
        <f>ROUND(E195*U195,2)</f>
        <v>3.45</v>
      </c>
      <c r="W195" s="159"/>
      <c r="X195" s="159" t="s">
        <v>247</v>
      </c>
      <c r="Y195" s="159" t="s">
        <v>203</v>
      </c>
      <c r="Z195" s="149"/>
      <c r="AA195" s="149"/>
      <c r="AB195" s="149"/>
      <c r="AC195" s="149"/>
      <c r="AD195" s="149"/>
      <c r="AE195" s="149"/>
      <c r="AF195" s="149"/>
      <c r="AG195" s="149" t="s">
        <v>671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263" t="s">
        <v>895</v>
      </c>
      <c r="D196" s="264"/>
      <c r="E196" s="264"/>
      <c r="F196" s="264"/>
      <c r="G196" s="264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673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2" x14ac:dyDescent="0.2">
      <c r="A197" s="156"/>
      <c r="B197" s="157"/>
      <c r="C197" s="190" t="s">
        <v>896</v>
      </c>
      <c r="D197" s="181"/>
      <c r="E197" s="182">
        <v>172.43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68">
        <v>51</v>
      </c>
      <c r="B198" s="169" t="s">
        <v>897</v>
      </c>
      <c r="C198" s="177" t="s">
        <v>898</v>
      </c>
      <c r="D198" s="170" t="s">
        <v>349</v>
      </c>
      <c r="E198" s="171">
        <v>98.34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21</v>
      </c>
      <c r="M198" s="173">
        <f>G198*(1+L198/100)</f>
        <v>0</v>
      </c>
      <c r="N198" s="171">
        <v>0.16192000000000001</v>
      </c>
      <c r="O198" s="171">
        <f>ROUND(E198*N198,2)</f>
        <v>15.92</v>
      </c>
      <c r="P198" s="171">
        <v>0</v>
      </c>
      <c r="Q198" s="171">
        <f>ROUND(E198*P198,2)</f>
        <v>0</v>
      </c>
      <c r="R198" s="173" t="s">
        <v>886</v>
      </c>
      <c r="S198" s="173" t="s">
        <v>200</v>
      </c>
      <c r="T198" s="174" t="s">
        <v>670</v>
      </c>
      <c r="U198" s="159">
        <v>0.02</v>
      </c>
      <c r="V198" s="159">
        <f>ROUND(E198*U198,2)</f>
        <v>1.97</v>
      </c>
      <c r="W198" s="159"/>
      <c r="X198" s="159" t="s">
        <v>247</v>
      </c>
      <c r="Y198" s="159" t="s">
        <v>203</v>
      </c>
      <c r="Z198" s="149"/>
      <c r="AA198" s="149"/>
      <c r="AB198" s="149"/>
      <c r="AC198" s="149"/>
      <c r="AD198" s="149"/>
      <c r="AE198" s="149"/>
      <c r="AF198" s="149"/>
      <c r="AG198" s="149" t="s">
        <v>671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263" t="s">
        <v>895</v>
      </c>
      <c r="D199" s="264"/>
      <c r="E199" s="264"/>
      <c r="F199" s="264"/>
      <c r="G199" s="264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673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2" x14ac:dyDescent="0.2">
      <c r="A200" s="156"/>
      <c r="B200" s="157"/>
      <c r="C200" s="190" t="s">
        <v>899</v>
      </c>
      <c r="D200" s="181"/>
      <c r="E200" s="182">
        <v>98.34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9"/>
      <c r="AA200" s="149"/>
      <c r="AB200" s="149"/>
      <c r="AC200" s="149"/>
      <c r="AD200" s="149"/>
      <c r="AE200" s="149"/>
      <c r="AF200" s="149"/>
      <c r="AG200" s="149" t="s">
        <v>251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68">
        <v>52</v>
      </c>
      <c r="B201" s="169" t="s">
        <v>900</v>
      </c>
      <c r="C201" s="177" t="s">
        <v>901</v>
      </c>
      <c r="D201" s="170" t="s">
        <v>349</v>
      </c>
      <c r="E201" s="171">
        <v>5.6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0.23</v>
      </c>
      <c r="O201" s="171">
        <f>ROUND(E201*N201,2)</f>
        <v>1.29</v>
      </c>
      <c r="P201" s="171">
        <v>0</v>
      </c>
      <c r="Q201" s="171">
        <f>ROUND(E201*P201,2)</f>
        <v>0</v>
      </c>
      <c r="R201" s="173" t="s">
        <v>886</v>
      </c>
      <c r="S201" s="173" t="s">
        <v>200</v>
      </c>
      <c r="T201" s="174" t="s">
        <v>670</v>
      </c>
      <c r="U201" s="159">
        <v>0.02</v>
      </c>
      <c r="V201" s="159">
        <f>ROUND(E201*U201,2)</f>
        <v>0.11</v>
      </c>
      <c r="W201" s="159"/>
      <c r="X201" s="159" t="s">
        <v>247</v>
      </c>
      <c r="Y201" s="159" t="s">
        <v>203</v>
      </c>
      <c r="Z201" s="149"/>
      <c r="AA201" s="149"/>
      <c r="AB201" s="149"/>
      <c r="AC201" s="149"/>
      <c r="AD201" s="149"/>
      <c r="AE201" s="149"/>
      <c r="AF201" s="149"/>
      <c r="AG201" s="149" t="s">
        <v>671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90" t="s">
        <v>902</v>
      </c>
      <c r="D202" s="181"/>
      <c r="E202" s="182">
        <v>5.6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251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2.5" outlineLevel="1" x14ac:dyDescent="0.2">
      <c r="A203" s="168">
        <v>53</v>
      </c>
      <c r="B203" s="169" t="s">
        <v>903</v>
      </c>
      <c r="C203" s="177" t="s">
        <v>904</v>
      </c>
      <c r="D203" s="170" t="s">
        <v>349</v>
      </c>
      <c r="E203" s="171">
        <v>187.28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0.34499999999999997</v>
      </c>
      <c r="O203" s="171">
        <f>ROUND(E203*N203,2)</f>
        <v>64.61</v>
      </c>
      <c r="P203" s="171">
        <v>0</v>
      </c>
      <c r="Q203" s="171">
        <f>ROUND(E203*P203,2)</f>
        <v>0</v>
      </c>
      <c r="R203" s="173" t="s">
        <v>886</v>
      </c>
      <c r="S203" s="173" t="s">
        <v>200</v>
      </c>
      <c r="T203" s="174" t="s">
        <v>670</v>
      </c>
      <c r="U203" s="159">
        <v>0.03</v>
      </c>
      <c r="V203" s="159">
        <f>ROUND(E203*U203,2)</f>
        <v>5.62</v>
      </c>
      <c r="W203" s="159"/>
      <c r="X203" s="159" t="s">
        <v>247</v>
      </c>
      <c r="Y203" s="159" t="s">
        <v>203</v>
      </c>
      <c r="Z203" s="149"/>
      <c r="AA203" s="149"/>
      <c r="AB203" s="149"/>
      <c r="AC203" s="149"/>
      <c r="AD203" s="149"/>
      <c r="AE203" s="149"/>
      <c r="AF203" s="149"/>
      <c r="AG203" s="149" t="s">
        <v>671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190" t="s">
        <v>896</v>
      </c>
      <c r="D204" s="181"/>
      <c r="E204" s="182">
        <v>172.43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251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90" t="s">
        <v>888</v>
      </c>
      <c r="D205" s="181"/>
      <c r="E205" s="182">
        <v>14.85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251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68">
        <v>54</v>
      </c>
      <c r="B206" s="169" t="s">
        <v>905</v>
      </c>
      <c r="C206" s="177" t="s">
        <v>906</v>
      </c>
      <c r="D206" s="170" t="s">
        <v>349</v>
      </c>
      <c r="E206" s="171">
        <v>337.92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0.46</v>
      </c>
      <c r="O206" s="171">
        <f>ROUND(E206*N206,2)</f>
        <v>155.44</v>
      </c>
      <c r="P206" s="171">
        <v>0</v>
      </c>
      <c r="Q206" s="171">
        <f>ROUND(E206*P206,2)</f>
        <v>0</v>
      </c>
      <c r="R206" s="173" t="s">
        <v>886</v>
      </c>
      <c r="S206" s="173" t="s">
        <v>200</v>
      </c>
      <c r="T206" s="174" t="s">
        <v>670</v>
      </c>
      <c r="U206" s="159">
        <v>0.03</v>
      </c>
      <c r="V206" s="159">
        <f>ROUND(E206*U206,2)</f>
        <v>10.14</v>
      </c>
      <c r="W206" s="159"/>
      <c r="X206" s="159" t="s">
        <v>247</v>
      </c>
      <c r="Y206" s="159" t="s">
        <v>203</v>
      </c>
      <c r="Z206" s="149"/>
      <c r="AA206" s="149"/>
      <c r="AB206" s="149"/>
      <c r="AC206" s="149"/>
      <c r="AD206" s="149"/>
      <c r="AE206" s="149"/>
      <c r="AF206" s="149"/>
      <c r="AG206" s="149" t="s">
        <v>671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90" t="s">
        <v>907</v>
      </c>
      <c r="D207" s="181"/>
      <c r="E207" s="182">
        <v>337.92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251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68">
        <v>55</v>
      </c>
      <c r="B208" s="169" t="s">
        <v>908</v>
      </c>
      <c r="C208" s="177" t="s">
        <v>909</v>
      </c>
      <c r="D208" s="170" t="s">
        <v>349</v>
      </c>
      <c r="E208" s="171">
        <v>92.4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1">
        <v>0.57499999999999996</v>
      </c>
      <c r="O208" s="171">
        <f>ROUND(E208*N208,2)</f>
        <v>53.13</v>
      </c>
      <c r="P208" s="171">
        <v>0</v>
      </c>
      <c r="Q208" s="171">
        <f>ROUND(E208*P208,2)</f>
        <v>0</v>
      </c>
      <c r="R208" s="173" t="s">
        <v>886</v>
      </c>
      <c r="S208" s="173" t="s">
        <v>200</v>
      </c>
      <c r="T208" s="174" t="s">
        <v>670</v>
      </c>
      <c r="U208" s="159">
        <v>0.03</v>
      </c>
      <c r="V208" s="159">
        <f>ROUND(E208*U208,2)</f>
        <v>2.77</v>
      </c>
      <c r="W208" s="159"/>
      <c r="X208" s="159" t="s">
        <v>247</v>
      </c>
      <c r="Y208" s="159" t="s">
        <v>203</v>
      </c>
      <c r="Z208" s="149"/>
      <c r="AA208" s="149"/>
      <c r="AB208" s="149"/>
      <c r="AC208" s="149"/>
      <c r="AD208" s="149"/>
      <c r="AE208" s="149"/>
      <c r="AF208" s="149"/>
      <c r="AG208" s="149" t="s">
        <v>671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90" t="s">
        <v>891</v>
      </c>
      <c r="D209" s="181"/>
      <c r="E209" s="182">
        <v>92.4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68">
        <v>56</v>
      </c>
      <c r="B210" s="169" t="s">
        <v>910</v>
      </c>
      <c r="C210" s="177" t="s">
        <v>911</v>
      </c>
      <c r="D210" s="170" t="s">
        <v>349</v>
      </c>
      <c r="E210" s="171">
        <v>337.92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1">
        <v>0.1012</v>
      </c>
      <c r="O210" s="171">
        <f>ROUND(E210*N210,2)</f>
        <v>34.200000000000003</v>
      </c>
      <c r="P210" s="171">
        <v>0</v>
      </c>
      <c r="Q210" s="171">
        <f>ROUND(E210*P210,2)</f>
        <v>0</v>
      </c>
      <c r="R210" s="173" t="s">
        <v>886</v>
      </c>
      <c r="S210" s="173" t="s">
        <v>200</v>
      </c>
      <c r="T210" s="174" t="s">
        <v>670</v>
      </c>
      <c r="U210" s="159">
        <v>0.02</v>
      </c>
      <c r="V210" s="159">
        <f>ROUND(E210*U210,2)</f>
        <v>6.76</v>
      </c>
      <c r="W210" s="159"/>
      <c r="X210" s="159" t="s">
        <v>247</v>
      </c>
      <c r="Y210" s="159" t="s">
        <v>203</v>
      </c>
      <c r="Z210" s="149"/>
      <c r="AA210" s="149"/>
      <c r="AB210" s="149"/>
      <c r="AC210" s="149"/>
      <c r="AD210" s="149"/>
      <c r="AE210" s="149"/>
      <c r="AF210" s="149"/>
      <c r="AG210" s="149" t="s">
        <v>671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263" t="s">
        <v>912</v>
      </c>
      <c r="D211" s="264"/>
      <c r="E211" s="264"/>
      <c r="F211" s="264"/>
      <c r="G211" s="264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673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 x14ac:dyDescent="0.2">
      <c r="A212" s="156"/>
      <c r="B212" s="157"/>
      <c r="C212" s="190" t="s">
        <v>913</v>
      </c>
      <c r="D212" s="181"/>
      <c r="E212" s="182">
        <v>337.92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251</v>
      </c>
      <c r="AH212" s="149">
        <v>5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68">
        <v>57</v>
      </c>
      <c r="B213" s="169" t="s">
        <v>914</v>
      </c>
      <c r="C213" s="177" t="s">
        <v>915</v>
      </c>
      <c r="D213" s="170" t="s">
        <v>349</v>
      </c>
      <c r="E213" s="171">
        <v>0.58499999999999996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0.16847999999999999</v>
      </c>
      <c r="O213" s="171">
        <f>ROUND(E213*N213,2)</f>
        <v>0.1</v>
      </c>
      <c r="P213" s="171">
        <v>0</v>
      </c>
      <c r="Q213" s="171">
        <f>ROUND(E213*P213,2)</f>
        <v>0</v>
      </c>
      <c r="R213" s="173" t="s">
        <v>886</v>
      </c>
      <c r="S213" s="173" t="s">
        <v>200</v>
      </c>
      <c r="T213" s="174" t="s">
        <v>670</v>
      </c>
      <c r="U213" s="159">
        <v>0.39</v>
      </c>
      <c r="V213" s="159">
        <f>ROUND(E213*U213,2)</f>
        <v>0.23</v>
      </c>
      <c r="W213" s="159"/>
      <c r="X213" s="159" t="s">
        <v>247</v>
      </c>
      <c r="Y213" s="159" t="s">
        <v>203</v>
      </c>
      <c r="Z213" s="149"/>
      <c r="AA213" s="149"/>
      <c r="AB213" s="149"/>
      <c r="AC213" s="149"/>
      <c r="AD213" s="149"/>
      <c r="AE213" s="149"/>
      <c r="AF213" s="149"/>
      <c r="AG213" s="149" t="s">
        <v>671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2" x14ac:dyDescent="0.2">
      <c r="A214" s="156"/>
      <c r="B214" s="157"/>
      <c r="C214" s="263" t="s">
        <v>916</v>
      </c>
      <c r="D214" s="264"/>
      <c r="E214" s="264"/>
      <c r="F214" s="264"/>
      <c r="G214" s="264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673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75" t="str">
        <f>C214</f>
        <v>komunikací pro pěší, z dlaždic betonových a teracových, do velikosti dlaždic 0,25 m2, s provedením lože do tl. 30 mm, s vyplněním spár a se smetením přebytečného materiálu na vzdálenost do 3 m</v>
      </c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190" t="s">
        <v>917</v>
      </c>
      <c r="D215" s="181"/>
      <c r="E215" s="182">
        <v>0.58499999999999996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251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68">
        <v>58</v>
      </c>
      <c r="B216" s="169" t="s">
        <v>918</v>
      </c>
      <c r="C216" s="177" t="s">
        <v>919</v>
      </c>
      <c r="D216" s="170" t="s">
        <v>349</v>
      </c>
      <c r="E216" s="171">
        <v>8.18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0.15987000000000001</v>
      </c>
      <c r="O216" s="171">
        <f>ROUND(E216*N216,2)</f>
        <v>1.31</v>
      </c>
      <c r="P216" s="171">
        <v>0</v>
      </c>
      <c r="Q216" s="171">
        <f>ROUND(E216*P216,2)</f>
        <v>0</v>
      </c>
      <c r="R216" s="173" t="s">
        <v>886</v>
      </c>
      <c r="S216" s="173" t="s">
        <v>200</v>
      </c>
      <c r="T216" s="174" t="s">
        <v>670</v>
      </c>
      <c r="U216" s="159">
        <v>0.38</v>
      </c>
      <c r="V216" s="159">
        <f>ROUND(E216*U216,2)</f>
        <v>3.11</v>
      </c>
      <c r="W216" s="159"/>
      <c r="X216" s="159" t="s">
        <v>247</v>
      </c>
      <c r="Y216" s="159" t="s">
        <v>203</v>
      </c>
      <c r="Z216" s="149"/>
      <c r="AA216" s="149"/>
      <c r="AB216" s="149"/>
      <c r="AC216" s="149"/>
      <c r="AD216" s="149"/>
      <c r="AE216" s="149"/>
      <c r="AF216" s="149"/>
      <c r="AG216" s="149" t="s">
        <v>671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2" x14ac:dyDescent="0.2">
      <c r="A217" s="156"/>
      <c r="B217" s="157"/>
      <c r="C217" s="263" t="s">
        <v>916</v>
      </c>
      <c r="D217" s="264"/>
      <c r="E217" s="264"/>
      <c r="F217" s="264"/>
      <c r="G217" s="264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673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75" t="str">
        <f>C217</f>
        <v>komunikací pro pěší, z dlaždic betonových a teracových, do velikosti dlaždic 0,25 m2, s provedením lože do tl. 30 mm, s vyplněním spár a se smetením přebytečného materiálu na vzdálenost do 3 m</v>
      </c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90" t="s">
        <v>920</v>
      </c>
      <c r="D218" s="181"/>
      <c r="E218" s="182">
        <v>8.18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251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68">
        <v>59</v>
      </c>
      <c r="B219" s="169" t="s">
        <v>921</v>
      </c>
      <c r="C219" s="177" t="s">
        <v>922</v>
      </c>
      <c r="D219" s="170" t="s">
        <v>349</v>
      </c>
      <c r="E219" s="171">
        <v>92.4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1">
        <v>0.54</v>
      </c>
      <c r="O219" s="171">
        <f>ROUND(E219*N219,2)</f>
        <v>49.9</v>
      </c>
      <c r="P219" s="171">
        <v>0</v>
      </c>
      <c r="Q219" s="171">
        <f>ROUND(E219*P219,2)</f>
        <v>0</v>
      </c>
      <c r="R219" s="173"/>
      <c r="S219" s="173" t="s">
        <v>215</v>
      </c>
      <c r="T219" s="174" t="s">
        <v>201</v>
      </c>
      <c r="U219" s="159">
        <v>0.67</v>
      </c>
      <c r="V219" s="159">
        <f>ROUND(E219*U219,2)</f>
        <v>61.91</v>
      </c>
      <c r="W219" s="159"/>
      <c r="X219" s="159" t="s">
        <v>247</v>
      </c>
      <c r="Y219" s="159" t="s">
        <v>203</v>
      </c>
      <c r="Z219" s="149"/>
      <c r="AA219" s="149"/>
      <c r="AB219" s="149"/>
      <c r="AC219" s="149"/>
      <c r="AD219" s="149"/>
      <c r="AE219" s="149"/>
      <c r="AF219" s="149"/>
      <c r="AG219" s="149" t="s">
        <v>671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90" t="s">
        <v>891</v>
      </c>
      <c r="D220" s="181"/>
      <c r="E220" s="182">
        <v>92.4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251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68">
        <v>60</v>
      </c>
      <c r="B221" s="169" t="s">
        <v>923</v>
      </c>
      <c r="C221" s="177" t="s">
        <v>924</v>
      </c>
      <c r="D221" s="170" t="s">
        <v>349</v>
      </c>
      <c r="E221" s="171">
        <v>172.43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7.1999999999999995E-2</v>
      </c>
      <c r="O221" s="171">
        <f>ROUND(E221*N221,2)</f>
        <v>12.41</v>
      </c>
      <c r="P221" s="171">
        <v>0</v>
      </c>
      <c r="Q221" s="171">
        <f>ROUND(E221*P221,2)</f>
        <v>0</v>
      </c>
      <c r="R221" s="173"/>
      <c r="S221" s="173" t="s">
        <v>215</v>
      </c>
      <c r="T221" s="174" t="s">
        <v>201</v>
      </c>
      <c r="U221" s="159">
        <v>0.38</v>
      </c>
      <c r="V221" s="159">
        <f>ROUND(E221*U221,2)</f>
        <v>65.52</v>
      </c>
      <c r="W221" s="159"/>
      <c r="X221" s="159" t="s">
        <v>247</v>
      </c>
      <c r="Y221" s="159" t="s">
        <v>203</v>
      </c>
      <c r="Z221" s="149"/>
      <c r="AA221" s="149"/>
      <c r="AB221" s="149"/>
      <c r="AC221" s="149"/>
      <c r="AD221" s="149"/>
      <c r="AE221" s="149"/>
      <c r="AF221" s="149"/>
      <c r="AG221" s="149" t="s">
        <v>671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22.5" outlineLevel="2" x14ac:dyDescent="0.2">
      <c r="A222" s="156"/>
      <c r="B222" s="157"/>
      <c r="C222" s="261" t="s">
        <v>925</v>
      </c>
      <c r="D222" s="262"/>
      <c r="E222" s="262"/>
      <c r="F222" s="262"/>
      <c r="G222" s="262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205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75" t="str">
        <f>C222</f>
        <v>komunikace pro pěší, z dlaždic betonových a teracových velikosti 0,25-0,5 m2 s provedením lože do tl. 30 mm, s vyplněním spára se smetením přebytečného materiálu na vzdálenost do 3 m</v>
      </c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90" t="s">
        <v>896</v>
      </c>
      <c r="D223" s="181"/>
      <c r="E223" s="182">
        <v>172.43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251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68">
        <v>61</v>
      </c>
      <c r="B224" s="169" t="s">
        <v>926</v>
      </c>
      <c r="C224" s="177" t="s">
        <v>927</v>
      </c>
      <c r="D224" s="170" t="s">
        <v>928</v>
      </c>
      <c r="E224" s="171">
        <v>14.52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1.35E-2</v>
      </c>
      <c r="O224" s="171">
        <f>ROUND(E224*N224,2)</f>
        <v>0.2</v>
      </c>
      <c r="P224" s="171">
        <v>0</v>
      </c>
      <c r="Q224" s="171">
        <f>ROUND(E224*P224,2)</f>
        <v>0</v>
      </c>
      <c r="R224" s="173"/>
      <c r="S224" s="173" t="s">
        <v>215</v>
      </c>
      <c r="T224" s="174" t="s">
        <v>201</v>
      </c>
      <c r="U224" s="159">
        <v>0</v>
      </c>
      <c r="V224" s="159">
        <f>ROUND(E224*U224,2)</f>
        <v>0</v>
      </c>
      <c r="W224" s="159"/>
      <c r="X224" s="159" t="s">
        <v>247</v>
      </c>
      <c r="Y224" s="159" t="s">
        <v>203</v>
      </c>
      <c r="Z224" s="149"/>
      <c r="AA224" s="149"/>
      <c r="AB224" s="149"/>
      <c r="AC224" s="149"/>
      <c r="AD224" s="149"/>
      <c r="AE224" s="149"/>
      <c r="AF224" s="149"/>
      <c r="AG224" s="149" t="s">
        <v>671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2" x14ac:dyDescent="0.2">
      <c r="A225" s="156"/>
      <c r="B225" s="157"/>
      <c r="C225" s="190" t="s">
        <v>929</v>
      </c>
      <c r="D225" s="181"/>
      <c r="E225" s="182">
        <v>14.52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251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68">
        <v>62</v>
      </c>
      <c r="B226" s="169" t="s">
        <v>930</v>
      </c>
      <c r="C226" s="177" t="s">
        <v>931</v>
      </c>
      <c r="D226" s="170" t="s">
        <v>928</v>
      </c>
      <c r="E226" s="171">
        <v>15.78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1">
        <v>1.35E-2</v>
      </c>
      <c r="O226" s="171">
        <f>ROUND(E226*N226,2)</f>
        <v>0.21</v>
      </c>
      <c r="P226" s="171">
        <v>0</v>
      </c>
      <c r="Q226" s="171">
        <f>ROUND(E226*P226,2)</f>
        <v>0</v>
      </c>
      <c r="R226" s="173"/>
      <c r="S226" s="173" t="s">
        <v>215</v>
      </c>
      <c r="T226" s="174" t="s">
        <v>201</v>
      </c>
      <c r="U226" s="159">
        <v>0</v>
      </c>
      <c r="V226" s="159">
        <f>ROUND(E226*U226,2)</f>
        <v>0</v>
      </c>
      <c r="W226" s="159"/>
      <c r="X226" s="159" t="s">
        <v>247</v>
      </c>
      <c r="Y226" s="159" t="s">
        <v>203</v>
      </c>
      <c r="Z226" s="149"/>
      <c r="AA226" s="149"/>
      <c r="AB226" s="149"/>
      <c r="AC226" s="149"/>
      <c r="AD226" s="149"/>
      <c r="AE226" s="149"/>
      <c r="AF226" s="149"/>
      <c r="AG226" s="149" t="s">
        <v>671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">
      <c r="A227" s="156"/>
      <c r="B227" s="157"/>
      <c r="C227" s="190" t="s">
        <v>932</v>
      </c>
      <c r="D227" s="181"/>
      <c r="E227" s="182">
        <v>15.78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251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45" outlineLevel="1" x14ac:dyDescent="0.2">
      <c r="A228" s="168">
        <v>63</v>
      </c>
      <c r="B228" s="169" t="s">
        <v>933</v>
      </c>
      <c r="C228" s="177" t="s">
        <v>934</v>
      </c>
      <c r="D228" s="170" t="s">
        <v>327</v>
      </c>
      <c r="E228" s="171">
        <v>3.2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71">
        <v>0.12404999999999999</v>
      </c>
      <c r="O228" s="171">
        <f>ROUND(E228*N228,2)</f>
        <v>0.4</v>
      </c>
      <c r="P228" s="171">
        <v>0</v>
      </c>
      <c r="Q228" s="171">
        <f>ROUND(E228*P228,2)</f>
        <v>0</v>
      </c>
      <c r="R228" s="173" t="s">
        <v>935</v>
      </c>
      <c r="S228" s="173" t="s">
        <v>200</v>
      </c>
      <c r="T228" s="174" t="s">
        <v>670</v>
      </c>
      <c r="U228" s="159">
        <v>0</v>
      </c>
      <c r="V228" s="159">
        <f>ROUND(E228*U228,2)</f>
        <v>0</v>
      </c>
      <c r="W228" s="159"/>
      <c r="X228" s="159" t="s">
        <v>936</v>
      </c>
      <c r="Y228" s="159" t="s">
        <v>203</v>
      </c>
      <c r="Z228" s="149"/>
      <c r="AA228" s="149"/>
      <c r="AB228" s="149"/>
      <c r="AC228" s="149"/>
      <c r="AD228" s="149"/>
      <c r="AE228" s="149"/>
      <c r="AF228" s="149"/>
      <c r="AG228" s="149" t="s">
        <v>937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22.5" outlineLevel="2" x14ac:dyDescent="0.2">
      <c r="A229" s="156"/>
      <c r="B229" s="157"/>
      <c r="C229" s="263" t="s">
        <v>938</v>
      </c>
      <c r="D229" s="264"/>
      <c r="E229" s="264"/>
      <c r="F229" s="264"/>
      <c r="G229" s="264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673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75" t="str">
        <f>C229</f>
        <v>montáž odvodňovacích žlabů a vpustí k odvodňovacím žlabům z polymerbetonu, včetně betonového lože popř. obetonování, s dodávkou žlabů a vpustí.</v>
      </c>
      <c r="BB229" s="149"/>
      <c r="BC229" s="149"/>
      <c r="BD229" s="149"/>
      <c r="BE229" s="149"/>
      <c r="BF229" s="149"/>
      <c r="BG229" s="149"/>
      <c r="BH229" s="149"/>
    </row>
    <row r="230" spans="1:60" outlineLevel="2" x14ac:dyDescent="0.2">
      <c r="A230" s="156"/>
      <c r="B230" s="157"/>
      <c r="C230" s="190" t="s">
        <v>939</v>
      </c>
      <c r="D230" s="181"/>
      <c r="E230" s="182">
        <v>3.2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251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8">
        <v>64</v>
      </c>
      <c r="B231" s="169" t="s">
        <v>940</v>
      </c>
      <c r="C231" s="177" t="s">
        <v>941</v>
      </c>
      <c r="D231" s="170" t="s">
        <v>928</v>
      </c>
      <c r="E231" s="171">
        <v>97.02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0.1429</v>
      </c>
      <c r="O231" s="171">
        <f>ROUND(E231*N231,2)</f>
        <v>13.86</v>
      </c>
      <c r="P231" s="171">
        <v>0</v>
      </c>
      <c r="Q231" s="171">
        <f>ROUND(E231*P231,2)</f>
        <v>0</v>
      </c>
      <c r="R231" s="173"/>
      <c r="S231" s="173" t="s">
        <v>215</v>
      </c>
      <c r="T231" s="174" t="s">
        <v>201</v>
      </c>
      <c r="U231" s="159">
        <v>0</v>
      </c>
      <c r="V231" s="159">
        <f>ROUND(E231*U231,2)</f>
        <v>0</v>
      </c>
      <c r="W231" s="159"/>
      <c r="X231" s="159" t="s">
        <v>299</v>
      </c>
      <c r="Y231" s="159" t="s">
        <v>203</v>
      </c>
      <c r="Z231" s="149"/>
      <c r="AA231" s="149"/>
      <c r="AB231" s="149"/>
      <c r="AC231" s="149"/>
      <c r="AD231" s="149"/>
      <c r="AE231" s="149"/>
      <c r="AF231" s="149"/>
      <c r="AG231" s="149" t="s">
        <v>795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90" t="s">
        <v>942</v>
      </c>
      <c r="D232" s="181"/>
      <c r="E232" s="182">
        <v>97.02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251</v>
      </c>
      <c r="AH232" s="149">
        <v>5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8">
        <v>65</v>
      </c>
      <c r="B233" s="169" t="s">
        <v>943</v>
      </c>
      <c r="C233" s="177" t="s">
        <v>944</v>
      </c>
      <c r="D233" s="170" t="s">
        <v>928</v>
      </c>
      <c r="E233" s="171">
        <v>181.66575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0.152</v>
      </c>
      <c r="O233" s="171">
        <f>ROUND(E233*N233,2)</f>
        <v>27.61</v>
      </c>
      <c r="P233" s="171">
        <v>0</v>
      </c>
      <c r="Q233" s="171">
        <f>ROUND(E233*P233,2)</f>
        <v>0</v>
      </c>
      <c r="R233" s="173"/>
      <c r="S233" s="173" t="s">
        <v>215</v>
      </c>
      <c r="T233" s="174" t="s">
        <v>201</v>
      </c>
      <c r="U233" s="159">
        <v>0</v>
      </c>
      <c r="V233" s="159">
        <f>ROUND(E233*U233,2)</f>
        <v>0</v>
      </c>
      <c r="W233" s="159"/>
      <c r="X233" s="159" t="s">
        <v>299</v>
      </c>
      <c r="Y233" s="159" t="s">
        <v>203</v>
      </c>
      <c r="Z233" s="149"/>
      <c r="AA233" s="149"/>
      <c r="AB233" s="149"/>
      <c r="AC233" s="149"/>
      <c r="AD233" s="149"/>
      <c r="AE233" s="149"/>
      <c r="AF233" s="149"/>
      <c r="AG233" s="149" t="s">
        <v>795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190" t="s">
        <v>945</v>
      </c>
      <c r="D234" s="181"/>
      <c r="E234" s="182">
        <v>181.0515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251</v>
      </c>
      <c r="AH234" s="149">
        <v>5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3" x14ac:dyDescent="0.2">
      <c r="A235" s="156"/>
      <c r="B235" s="157"/>
      <c r="C235" s="190" t="s">
        <v>946</v>
      </c>
      <c r="D235" s="181"/>
      <c r="E235" s="182">
        <v>0.61424999999999996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251</v>
      </c>
      <c r="AH235" s="149">
        <v>5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x14ac:dyDescent="0.2">
      <c r="A236" s="161" t="s">
        <v>195</v>
      </c>
      <c r="B236" s="162" t="s">
        <v>130</v>
      </c>
      <c r="C236" s="176" t="s">
        <v>131</v>
      </c>
      <c r="D236" s="163"/>
      <c r="E236" s="164"/>
      <c r="F236" s="165"/>
      <c r="G236" s="165">
        <f>SUMIF(AG237:AG242,"&lt;&gt;NOR",G237:G242)</f>
        <v>0</v>
      </c>
      <c r="H236" s="165"/>
      <c r="I236" s="165">
        <f>SUM(I237:I242)</f>
        <v>0</v>
      </c>
      <c r="J236" s="165"/>
      <c r="K236" s="165">
        <f>SUM(K237:K242)</f>
        <v>0</v>
      </c>
      <c r="L236" s="165"/>
      <c r="M236" s="165">
        <f>SUM(M237:M242)</f>
        <v>0</v>
      </c>
      <c r="N236" s="164"/>
      <c r="O236" s="164">
        <f>SUM(O237:O242)</f>
        <v>0.17</v>
      </c>
      <c r="P236" s="164"/>
      <c r="Q236" s="164">
        <f>SUM(Q237:Q242)</f>
        <v>0</v>
      </c>
      <c r="R236" s="165"/>
      <c r="S236" s="165"/>
      <c r="T236" s="166"/>
      <c r="U236" s="160"/>
      <c r="V236" s="160">
        <f>SUM(V237:V242)</f>
        <v>62.85</v>
      </c>
      <c r="W236" s="160"/>
      <c r="X236" s="160"/>
      <c r="Y236" s="160"/>
      <c r="AG236" t="s">
        <v>196</v>
      </c>
    </row>
    <row r="237" spans="1:60" outlineLevel="1" x14ac:dyDescent="0.2">
      <c r="A237" s="168">
        <v>66</v>
      </c>
      <c r="B237" s="169" t="s">
        <v>947</v>
      </c>
      <c r="C237" s="177" t="s">
        <v>948</v>
      </c>
      <c r="D237" s="170" t="s">
        <v>349</v>
      </c>
      <c r="E237" s="171">
        <v>698.3075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3" t="s">
        <v>886</v>
      </c>
      <c r="S237" s="173" t="s">
        <v>200</v>
      </c>
      <c r="T237" s="174" t="s">
        <v>670</v>
      </c>
      <c r="U237" s="159">
        <v>0.09</v>
      </c>
      <c r="V237" s="159">
        <f>ROUND(E237*U237,2)</f>
        <v>62.85</v>
      </c>
      <c r="W237" s="159"/>
      <c r="X237" s="159" t="s">
        <v>247</v>
      </c>
      <c r="Y237" s="159" t="s">
        <v>203</v>
      </c>
      <c r="Z237" s="149"/>
      <c r="AA237" s="149"/>
      <c r="AB237" s="149"/>
      <c r="AC237" s="149"/>
      <c r="AD237" s="149"/>
      <c r="AE237" s="149"/>
      <c r="AF237" s="149"/>
      <c r="AG237" s="149" t="s">
        <v>671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190" t="s">
        <v>907</v>
      </c>
      <c r="D238" s="181"/>
      <c r="E238" s="182">
        <v>337.92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251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0" t="s">
        <v>949</v>
      </c>
      <c r="D239" s="181"/>
      <c r="E239" s="182">
        <v>174.99250000000001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0" t="s">
        <v>771</v>
      </c>
      <c r="D240" s="181"/>
      <c r="E240" s="182">
        <v>185.39500000000001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68">
        <v>67</v>
      </c>
      <c r="B241" s="169" t="s">
        <v>950</v>
      </c>
      <c r="C241" s="177" t="s">
        <v>951</v>
      </c>
      <c r="D241" s="170" t="s">
        <v>349</v>
      </c>
      <c r="E241" s="171">
        <v>837.96900000000005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2.0000000000000001E-4</v>
      </c>
      <c r="O241" s="171">
        <f>ROUND(E241*N241,2)</f>
        <v>0.17</v>
      </c>
      <c r="P241" s="171">
        <v>0</v>
      </c>
      <c r="Q241" s="171">
        <f>ROUND(E241*P241,2)</f>
        <v>0</v>
      </c>
      <c r="R241" s="173" t="s">
        <v>799</v>
      </c>
      <c r="S241" s="173" t="s">
        <v>200</v>
      </c>
      <c r="T241" s="174" t="s">
        <v>670</v>
      </c>
      <c r="U241" s="159">
        <v>0</v>
      </c>
      <c r="V241" s="159">
        <f>ROUND(E241*U241,2)</f>
        <v>0</v>
      </c>
      <c r="W241" s="159"/>
      <c r="X241" s="159" t="s">
        <v>299</v>
      </c>
      <c r="Y241" s="159" t="s">
        <v>203</v>
      </c>
      <c r="Z241" s="149"/>
      <c r="AA241" s="149"/>
      <c r="AB241" s="149"/>
      <c r="AC241" s="149"/>
      <c r="AD241" s="149"/>
      <c r="AE241" s="149"/>
      <c r="AF241" s="149"/>
      <c r="AG241" s="149" t="s">
        <v>795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2" x14ac:dyDescent="0.2">
      <c r="A242" s="156"/>
      <c r="B242" s="157"/>
      <c r="C242" s="190" t="s">
        <v>952</v>
      </c>
      <c r="D242" s="181"/>
      <c r="E242" s="182">
        <v>837.96900000000005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251</v>
      </c>
      <c r="AH242" s="149">
        <v>5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x14ac:dyDescent="0.2">
      <c r="A243" s="161" t="s">
        <v>195</v>
      </c>
      <c r="B243" s="162" t="s">
        <v>138</v>
      </c>
      <c r="C243" s="176" t="s">
        <v>139</v>
      </c>
      <c r="D243" s="163"/>
      <c r="E243" s="164"/>
      <c r="F243" s="165"/>
      <c r="G243" s="165">
        <f>SUMIF(AG244:AG252,"&lt;&gt;NOR",G244:G252)</f>
        <v>0</v>
      </c>
      <c r="H243" s="165"/>
      <c r="I243" s="165">
        <f>SUM(I244:I252)</f>
        <v>0</v>
      </c>
      <c r="J243" s="165"/>
      <c r="K243" s="165">
        <f>SUM(K244:K252)</f>
        <v>0</v>
      </c>
      <c r="L243" s="165"/>
      <c r="M243" s="165">
        <f>SUM(M244:M252)</f>
        <v>0</v>
      </c>
      <c r="N243" s="164"/>
      <c r="O243" s="164">
        <f>SUM(O244:O252)</f>
        <v>24.25</v>
      </c>
      <c r="P243" s="164"/>
      <c r="Q243" s="164">
        <f>SUM(Q244:Q252)</f>
        <v>0</v>
      </c>
      <c r="R243" s="165"/>
      <c r="S243" s="165"/>
      <c r="T243" s="166"/>
      <c r="U243" s="160"/>
      <c r="V243" s="160">
        <f>SUM(V244:V252)</f>
        <v>18.68</v>
      </c>
      <c r="W243" s="160"/>
      <c r="X243" s="160"/>
      <c r="Y243" s="160"/>
      <c r="AG243" t="s">
        <v>196</v>
      </c>
    </row>
    <row r="244" spans="1:60" outlineLevel="1" x14ac:dyDescent="0.2">
      <c r="A244" s="168">
        <v>68</v>
      </c>
      <c r="B244" s="169" t="s">
        <v>953</v>
      </c>
      <c r="C244" s="177" t="s">
        <v>954</v>
      </c>
      <c r="D244" s="170" t="s">
        <v>327</v>
      </c>
      <c r="E244" s="171">
        <v>116.75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0.1525</v>
      </c>
      <c r="O244" s="171">
        <f>ROUND(E244*N244,2)</f>
        <v>17.8</v>
      </c>
      <c r="P244" s="171">
        <v>0</v>
      </c>
      <c r="Q244" s="171">
        <f>ROUND(E244*P244,2)</f>
        <v>0</v>
      </c>
      <c r="R244" s="173" t="s">
        <v>886</v>
      </c>
      <c r="S244" s="173" t="s">
        <v>200</v>
      </c>
      <c r="T244" s="174" t="s">
        <v>670</v>
      </c>
      <c r="U244" s="159">
        <v>0.16</v>
      </c>
      <c r="V244" s="159">
        <f>ROUND(E244*U244,2)</f>
        <v>18.68</v>
      </c>
      <c r="W244" s="159"/>
      <c r="X244" s="159" t="s">
        <v>247</v>
      </c>
      <c r="Y244" s="159" t="s">
        <v>203</v>
      </c>
      <c r="Z244" s="149"/>
      <c r="AA244" s="149"/>
      <c r="AB244" s="149"/>
      <c r="AC244" s="149"/>
      <c r="AD244" s="149"/>
      <c r="AE244" s="149"/>
      <c r="AF244" s="149"/>
      <c r="AG244" s="149" t="s">
        <v>671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">
      <c r="A245" s="156"/>
      <c r="B245" s="157"/>
      <c r="C245" s="263" t="s">
        <v>955</v>
      </c>
      <c r="D245" s="264"/>
      <c r="E245" s="264"/>
      <c r="F245" s="264"/>
      <c r="G245" s="264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673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90" t="s">
        <v>956</v>
      </c>
      <c r="D246" s="181"/>
      <c r="E246" s="182">
        <v>47.7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3" x14ac:dyDescent="0.2">
      <c r="A247" s="156"/>
      <c r="B247" s="157"/>
      <c r="C247" s="190" t="s">
        <v>957</v>
      </c>
      <c r="D247" s="181"/>
      <c r="E247" s="182">
        <v>3.7</v>
      </c>
      <c r="F247" s="159"/>
      <c r="G247" s="1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3" x14ac:dyDescent="0.2">
      <c r="A248" s="156"/>
      <c r="B248" s="157"/>
      <c r="C248" s="190" t="s">
        <v>958</v>
      </c>
      <c r="D248" s="181"/>
      <c r="E248" s="182">
        <v>40.75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3" x14ac:dyDescent="0.2">
      <c r="A249" s="156"/>
      <c r="B249" s="157"/>
      <c r="C249" s="190" t="s">
        <v>959</v>
      </c>
      <c r="D249" s="181"/>
      <c r="E249" s="182">
        <v>16.600000000000001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9"/>
      <c r="AA249" s="149"/>
      <c r="AB249" s="149"/>
      <c r="AC249" s="149"/>
      <c r="AD249" s="149"/>
      <c r="AE249" s="149"/>
      <c r="AF249" s="149"/>
      <c r="AG249" s="149" t="s">
        <v>251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90" t="s">
        <v>960</v>
      </c>
      <c r="D250" s="181"/>
      <c r="E250" s="182">
        <v>8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251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68">
        <v>69</v>
      </c>
      <c r="B251" s="169" t="s">
        <v>961</v>
      </c>
      <c r="C251" s="177" t="s">
        <v>962</v>
      </c>
      <c r="D251" s="170" t="s">
        <v>360</v>
      </c>
      <c r="E251" s="171">
        <v>117.9175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1">
        <v>5.4699999999999999E-2</v>
      </c>
      <c r="O251" s="171">
        <f>ROUND(E251*N251,2)</f>
        <v>6.45</v>
      </c>
      <c r="P251" s="171">
        <v>0</v>
      </c>
      <c r="Q251" s="171">
        <f>ROUND(E251*P251,2)</f>
        <v>0</v>
      </c>
      <c r="R251" s="173" t="s">
        <v>799</v>
      </c>
      <c r="S251" s="173" t="s">
        <v>200</v>
      </c>
      <c r="T251" s="174" t="s">
        <v>670</v>
      </c>
      <c r="U251" s="159">
        <v>0</v>
      </c>
      <c r="V251" s="159">
        <f>ROUND(E251*U251,2)</f>
        <v>0</v>
      </c>
      <c r="W251" s="159"/>
      <c r="X251" s="159" t="s">
        <v>299</v>
      </c>
      <c r="Y251" s="159" t="s">
        <v>203</v>
      </c>
      <c r="Z251" s="149"/>
      <c r="AA251" s="149"/>
      <c r="AB251" s="149"/>
      <c r="AC251" s="149"/>
      <c r="AD251" s="149"/>
      <c r="AE251" s="149"/>
      <c r="AF251" s="149"/>
      <c r="AG251" s="149" t="s">
        <v>795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2" x14ac:dyDescent="0.2">
      <c r="A252" s="156"/>
      <c r="B252" s="157"/>
      <c r="C252" s="190" t="s">
        <v>963</v>
      </c>
      <c r="D252" s="181"/>
      <c r="E252" s="182">
        <v>117.9175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251</v>
      </c>
      <c r="AH252" s="149">
        <v>5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x14ac:dyDescent="0.2">
      <c r="A253" s="161" t="s">
        <v>195</v>
      </c>
      <c r="B253" s="162" t="s">
        <v>140</v>
      </c>
      <c r="C253" s="176" t="s">
        <v>141</v>
      </c>
      <c r="D253" s="163"/>
      <c r="E253" s="164"/>
      <c r="F253" s="165"/>
      <c r="G253" s="165">
        <f>SUMIF(AG254:AG257,"&lt;&gt;NOR",G254:G257)</f>
        <v>0</v>
      </c>
      <c r="H253" s="165"/>
      <c r="I253" s="165">
        <f>SUM(I254:I257)</f>
        <v>0</v>
      </c>
      <c r="J253" s="165"/>
      <c r="K253" s="165">
        <f>SUM(K254:K257)</f>
        <v>0</v>
      </c>
      <c r="L253" s="165"/>
      <c r="M253" s="165">
        <f>SUM(M254:M257)</f>
        <v>0</v>
      </c>
      <c r="N253" s="164"/>
      <c r="O253" s="164">
        <f>SUM(O254:O257)</f>
        <v>0.12</v>
      </c>
      <c r="P253" s="164"/>
      <c r="Q253" s="164">
        <f>SUM(Q254:Q257)</f>
        <v>0</v>
      </c>
      <c r="R253" s="165"/>
      <c r="S253" s="165"/>
      <c r="T253" s="166"/>
      <c r="U253" s="160"/>
      <c r="V253" s="160">
        <f>SUM(V254:V257)</f>
        <v>15.79</v>
      </c>
      <c r="W253" s="160"/>
      <c r="X253" s="160"/>
      <c r="Y253" s="160"/>
      <c r="AG253" t="s">
        <v>196</v>
      </c>
    </row>
    <row r="254" spans="1:60" outlineLevel="1" x14ac:dyDescent="0.2">
      <c r="A254" s="168">
        <v>70</v>
      </c>
      <c r="B254" s="169" t="s">
        <v>964</v>
      </c>
      <c r="C254" s="177" t="s">
        <v>965</v>
      </c>
      <c r="D254" s="170" t="s">
        <v>349</v>
      </c>
      <c r="E254" s="171">
        <v>2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1.2099999999999999E-3</v>
      </c>
      <c r="O254" s="171">
        <f>ROUND(E254*N254,2)</f>
        <v>0</v>
      </c>
      <c r="P254" s="171">
        <v>0</v>
      </c>
      <c r="Q254" s="171">
        <f>ROUND(E254*P254,2)</f>
        <v>0</v>
      </c>
      <c r="R254" s="173" t="s">
        <v>966</v>
      </c>
      <c r="S254" s="173" t="s">
        <v>200</v>
      </c>
      <c r="T254" s="174" t="s">
        <v>670</v>
      </c>
      <c r="U254" s="159">
        <v>0.17699999999999999</v>
      </c>
      <c r="V254" s="159">
        <f>ROUND(E254*U254,2)</f>
        <v>0.35</v>
      </c>
      <c r="W254" s="159"/>
      <c r="X254" s="159" t="s">
        <v>247</v>
      </c>
      <c r="Y254" s="159" t="s">
        <v>203</v>
      </c>
      <c r="Z254" s="149"/>
      <c r="AA254" s="149"/>
      <c r="AB254" s="149"/>
      <c r="AC254" s="149"/>
      <c r="AD254" s="149"/>
      <c r="AE254" s="149"/>
      <c r="AF254" s="149"/>
      <c r="AG254" s="149" t="s">
        <v>671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90" t="s">
        <v>967</v>
      </c>
      <c r="D255" s="181"/>
      <c r="E255" s="182">
        <v>2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251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68">
        <v>71</v>
      </c>
      <c r="B256" s="169" t="s">
        <v>968</v>
      </c>
      <c r="C256" s="177" t="s">
        <v>969</v>
      </c>
      <c r="D256" s="170" t="s">
        <v>349</v>
      </c>
      <c r="E256" s="171">
        <v>73.5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1">
        <v>1.58E-3</v>
      </c>
      <c r="O256" s="171">
        <f>ROUND(E256*N256,2)</f>
        <v>0.12</v>
      </c>
      <c r="P256" s="171">
        <v>0</v>
      </c>
      <c r="Q256" s="171">
        <f>ROUND(E256*P256,2)</f>
        <v>0</v>
      </c>
      <c r="R256" s="173" t="s">
        <v>966</v>
      </c>
      <c r="S256" s="173" t="s">
        <v>200</v>
      </c>
      <c r="T256" s="174" t="s">
        <v>670</v>
      </c>
      <c r="U256" s="159">
        <v>0.21</v>
      </c>
      <c r="V256" s="159">
        <f>ROUND(E256*U256,2)</f>
        <v>15.44</v>
      </c>
      <c r="W256" s="159"/>
      <c r="X256" s="159" t="s">
        <v>247</v>
      </c>
      <c r="Y256" s="159" t="s">
        <v>203</v>
      </c>
      <c r="Z256" s="149"/>
      <c r="AA256" s="149"/>
      <c r="AB256" s="149"/>
      <c r="AC256" s="149"/>
      <c r="AD256" s="149"/>
      <c r="AE256" s="149"/>
      <c r="AF256" s="149"/>
      <c r="AG256" s="149" t="s">
        <v>671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2" x14ac:dyDescent="0.2">
      <c r="A257" s="156"/>
      <c r="B257" s="157"/>
      <c r="C257" s="190" t="s">
        <v>970</v>
      </c>
      <c r="D257" s="181"/>
      <c r="E257" s="182">
        <v>73.5</v>
      </c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9"/>
      <c r="AA257" s="149"/>
      <c r="AB257" s="149"/>
      <c r="AC257" s="149"/>
      <c r="AD257" s="149"/>
      <c r="AE257" s="149"/>
      <c r="AF257" s="149"/>
      <c r="AG257" s="149" t="s">
        <v>251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x14ac:dyDescent="0.2">
      <c r="A258" s="161" t="s">
        <v>195</v>
      </c>
      <c r="B258" s="162" t="s">
        <v>142</v>
      </c>
      <c r="C258" s="176" t="s">
        <v>143</v>
      </c>
      <c r="D258" s="163"/>
      <c r="E258" s="164"/>
      <c r="F258" s="165"/>
      <c r="G258" s="165">
        <f>SUMIF(AG259:AG262,"&lt;&gt;NOR",G259:G262)</f>
        <v>0</v>
      </c>
      <c r="H258" s="165"/>
      <c r="I258" s="165">
        <f>SUM(I259:I262)</f>
        <v>0</v>
      </c>
      <c r="J258" s="165"/>
      <c r="K258" s="165">
        <f>SUM(K259:K262)</f>
        <v>0</v>
      </c>
      <c r="L258" s="165"/>
      <c r="M258" s="165">
        <f>SUM(M259:M262)</f>
        <v>0</v>
      </c>
      <c r="N258" s="164"/>
      <c r="O258" s="164">
        <f>SUM(O259:O262)</f>
        <v>0</v>
      </c>
      <c r="P258" s="164"/>
      <c r="Q258" s="164">
        <f>SUM(Q259:Q262)</f>
        <v>0</v>
      </c>
      <c r="R258" s="165"/>
      <c r="S258" s="165"/>
      <c r="T258" s="166"/>
      <c r="U258" s="160"/>
      <c r="V258" s="160">
        <f>SUM(V259:V262)</f>
        <v>11.200000000000001</v>
      </c>
      <c r="W258" s="160"/>
      <c r="X258" s="160"/>
      <c r="Y258" s="160"/>
      <c r="AG258" t="s">
        <v>196</v>
      </c>
    </row>
    <row r="259" spans="1:60" ht="22.5" outlineLevel="1" x14ac:dyDescent="0.2">
      <c r="A259" s="168">
        <v>72</v>
      </c>
      <c r="B259" s="169" t="s">
        <v>971</v>
      </c>
      <c r="C259" s="177" t="s">
        <v>972</v>
      </c>
      <c r="D259" s="170" t="s">
        <v>360</v>
      </c>
      <c r="E259" s="171">
        <v>14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1">
        <v>0</v>
      </c>
      <c r="O259" s="171">
        <f>ROUND(E259*N259,2)</f>
        <v>0</v>
      </c>
      <c r="P259" s="171">
        <v>0</v>
      </c>
      <c r="Q259" s="171">
        <f>ROUND(E259*P259,2)</f>
        <v>0</v>
      </c>
      <c r="R259" s="173" t="s">
        <v>973</v>
      </c>
      <c r="S259" s="173" t="s">
        <v>200</v>
      </c>
      <c r="T259" s="174" t="s">
        <v>670</v>
      </c>
      <c r="U259" s="159">
        <v>0.16</v>
      </c>
      <c r="V259" s="159">
        <f>ROUND(E259*U259,2)</f>
        <v>2.2400000000000002</v>
      </c>
      <c r="W259" s="159"/>
      <c r="X259" s="159" t="s">
        <v>247</v>
      </c>
      <c r="Y259" s="159" t="s">
        <v>203</v>
      </c>
      <c r="Z259" s="149"/>
      <c r="AA259" s="149"/>
      <c r="AB259" s="149"/>
      <c r="AC259" s="149"/>
      <c r="AD259" s="149"/>
      <c r="AE259" s="149"/>
      <c r="AF259" s="149"/>
      <c r="AG259" s="149" t="s">
        <v>671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90" t="s">
        <v>974</v>
      </c>
      <c r="D260" s="181"/>
      <c r="E260" s="182">
        <v>14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68">
        <v>73</v>
      </c>
      <c r="B261" s="169" t="s">
        <v>975</v>
      </c>
      <c r="C261" s="177" t="s">
        <v>976</v>
      </c>
      <c r="D261" s="170" t="s">
        <v>360</v>
      </c>
      <c r="E261" s="171">
        <v>56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0</v>
      </c>
      <c r="O261" s="171">
        <f>ROUND(E261*N261,2)</f>
        <v>0</v>
      </c>
      <c r="P261" s="171">
        <v>0</v>
      </c>
      <c r="Q261" s="171">
        <f>ROUND(E261*P261,2)</f>
        <v>0</v>
      </c>
      <c r="R261" s="173"/>
      <c r="S261" s="173" t="s">
        <v>215</v>
      </c>
      <c r="T261" s="174" t="s">
        <v>201</v>
      </c>
      <c r="U261" s="159">
        <v>0.16</v>
      </c>
      <c r="V261" s="159">
        <f>ROUND(E261*U261,2)</f>
        <v>8.9600000000000009</v>
      </c>
      <c r="W261" s="159"/>
      <c r="X261" s="159" t="s">
        <v>247</v>
      </c>
      <c r="Y261" s="159" t="s">
        <v>203</v>
      </c>
      <c r="Z261" s="149"/>
      <c r="AA261" s="149"/>
      <c r="AB261" s="149"/>
      <c r="AC261" s="149"/>
      <c r="AD261" s="149"/>
      <c r="AE261" s="149"/>
      <c r="AF261" s="149"/>
      <c r="AG261" s="149" t="s">
        <v>671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90" t="s">
        <v>977</v>
      </c>
      <c r="D262" s="181"/>
      <c r="E262" s="182">
        <v>56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251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1" t="s">
        <v>195</v>
      </c>
      <c r="B263" s="162" t="s">
        <v>144</v>
      </c>
      <c r="C263" s="176" t="s">
        <v>145</v>
      </c>
      <c r="D263" s="163"/>
      <c r="E263" s="164"/>
      <c r="F263" s="165"/>
      <c r="G263" s="165">
        <f>SUMIF(AG264:AG266,"&lt;&gt;NOR",G264:G266)</f>
        <v>0</v>
      </c>
      <c r="H263" s="165"/>
      <c r="I263" s="165">
        <f>SUM(I264:I266)</f>
        <v>0</v>
      </c>
      <c r="J263" s="165"/>
      <c r="K263" s="165">
        <f>SUM(K264:K266)</f>
        <v>0</v>
      </c>
      <c r="L263" s="165"/>
      <c r="M263" s="165">
        <f>SUM(M264:M266)</f>
        <v>0</v>
      </c>
      <c r="N263" s="164"/>
      <c r="O263" s="164">
        <f>SUM(O264:O266)</f>
        <v>0</v>
      </c>
      <c r="P263" s="164"/>
      <c r="Q263" s="164">
        <f>SUM(Q264:Q266)</f>
        <v>10.08</v>
      </c>
      <c r="R263" s="165"/>
      <c r="S263" s="165"/>
      <c r="T263" s="166"/>
      <c r="U263" s="160"/>
      <c r="V263" s="160">
        <f>SUM(V264:V266)</f>
        <v>55.86</v>
      </c>
      <c r="W263" s="160"/>
      <c r="X263" s="160"/>
      <c r="Y263" s="160"/>
      <c r="AG263" t="s">
        <v>196</v>
      </c>
    </row>
    <row r="264" spans="1:60" outlineLevel="1" x14ac:dyDescent="0.2">
      <c r="A264" s="168">
        <v>74</v>
      </c>
      <c r="B264" s="169" t="s">
        <v>978</v>
      </c>
      <c r="C264" s="177" t="s">
        <v>979</v>
      </c>
      <c r="D264" s="170" t="s">
        <v>244</v>
      </c>
      <c r="E264" s="171">
        <v>4.2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1">
        <v>0</v>
      </c>
      <c r="O264" s="171">
        <f>ROUND(E264*N264,2)</f>
        <v>0</v>
      </c>
      <c r="P264" s="171">
        <v>2.4</v>
      </c>
      <c r="Q264" s="171">
        <f>ROUND(E264*P264,2)</f>
        <v>10.08</v>
      </c>
      <c r="R264" s="173" t="s">
        <v>980</v>
      </c>
      <c r="S264" s="173" t="s">
        <v>200</v>
      </c>
      <c r="T264" s="174" t="s">
        <v>670</v>
      </c>
      <c r="U264" s="159">
        <v>13.3</v>
      </c>
      <c r="V264" s="159">
        <f>ROUND(E264*U264,2)</f>
        <v>55.86</v>
      </c>
      <c r="W264" s="159"/>
      <c r="X264" s="159" t="s">
        <v>247</v>
      </c>
      <c r="Y264" s="159" t="s">
        <v>203</v>
      </c>
      <c r="Z264" s="149"/>
      <c r="AA264" s="149"/>
      <c r="AB264" s="149"/>
      <c r="AC264" s="149"/>
      <c r="AD264" s="149"/>
      <c r="AE264" s="149"/>
      <c r="AF264" s="149"/>
      <c r="AG264" s="149" t="s">
        <v>671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2" x14ac:dyDescent="0.2">
      <c r="A265" s="156"/>
      <c r="B265" s="157"/>
      <c r="C265" s="263" t="s">
        <v>981</v>
      </c>
      <c r="D265" s="264"/>
      <c r="E265" s="264"/>
      <c r="F265" s="264"/>
      <c r="G265" s="264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673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2" x14ac:dyDescent="0.2">
      <c r="A266" s="156"/>
      <c r="B266" s="157"/>
      <c r="C266" s="190" t="s">
        <v>982</v>
      </c>
      <c r="D266" s="181"/>
      <c r="E266" s="182">
        <v>4.2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251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1" t="s">
        <v>195</v>
      </c>
      <c r="B267" s="162" t="s">
        <v>146</v>
      </c>
      <c r="C267" s="176" t="s">
        <v>147</v>
      </c>
      <c r="D267" s="163"/>
      <c r="E267" s="164"/>
      <c r="F267" s="165"/>
      <c r="G267" s="165">
        <f>SUMIF(AG268:AG269,"&lt;&gt;NOR",G268:G269)</f>
        <v>0</v>
      </c>
      <c r="H267" s="165"/>
      <c r="I267" s="165">
        <f>SUM(I268:I269)</f>
        <v>0</v>
      </c>
      <c r="J267" s="165"/>
      <c r="K267" s="165">
        <f>SUM(K268:K269)</f>
        <v>0</v>
      </c>
      <c r="L267" s="165"/>
      <c r="M267" s="165">
        <f>SUM(M268:M269)</f>
        <v>0</v>
      </c>
      <c r="N267" s="164"/>
      <c r="O267" s="164">
        <f>SUM(O268:O269)</f>
        <v>0</v>
      </c>
      <c r="P267" s="164"/>
      <c r="Q267" s="164">
        <f>SUM(Q268:Q269)</f>
        <v>0</v>
      </c>
      <c r="R267" s="165"/>
      <c r="S267" s="165"/>
      <c r="T267" s="166"/>
      <c r="U267" s="160"/>
      <c r="V267" s="160">
        <f>SUM(V268:V269)</f>
        <v>215.24</v>
      </c>
      <c r="W267" s="160"/>
      <c r="X267" s="160"/>
      <c r="Y267" s="160"/>
      <c r="AG267" t="s">
        <v>196</v>
      </c>
    </row>
    <row r="268" spans="1:60" outlineLevel="1" x14ac:dyDescent="0.2">
      <c r="A268" s="168">
        <v>75</v>
      </c>
      <c r="B268" s="169" t="s">
        <v>983</v>
      </c>
      <c r="C268" s="177" t="s">
        <v>984</v>
      </c>
      <c r="D268" s="170" t="s">
        <v>285</v>
      </c>
      <c r="E268" s="171">
        <v>551.90499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3" t="s">
        <v>886</v>
      </c>
      <c r="S268" s="173" t="s">
        <v>200</v>
      </c>
      <c r="T268" s="174" t="s">
        <v>670</v>
      </c>
      <c r="U268" s="159">
        <v>0.39</v>
      </c>
      <c r="V268" s="159">
        <f>ROUND(E268*U268,2)</f>
        <v>215.24</v>
      </c>
      <c r="W268" s="159"/>
      <c r="X268" s="159" t="s">
        <v>985</v>
      </c>
      <c r="Y268" s="159" t="s">
        <v>203</v>
      </c>
      <c r="Z268" s="149"/>
      <c r="AA268" s="149"/>
      <c r="AB268" s="149"/>
      <c r="AC268" s="149"/>
      <c r="AD268" s="149"/>
      <c r="AE268" s="149"/>
      <c r="AF268" s="149"/>
      <c r="AG268" s="149" t="s">
        <v>986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2" x14ac:dyDescent="0.2">
      <c r="A269" s="156"/>
      <c r="B269" s="157"/>
      <c r="C269" s="263" t="s">
        <v>987</v>
      </c>
      <c r="D269" s="264"/>
      <c r="E269" s="264"/>
      <c r="F269" s="264"/>
      <c r="G269" s="264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673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x14ac:dyDescent="0.2">
      <c r="A270" s="161" t="s">
        <v>195</v>
      </c>
      <c r="B270" s="162" t="s">
        <v>148</v>
      </c>
      <c r="C270" s="176" t="s">
        <v>149</v>
      </c>
      <c r="D270" s="163"/>
      <c r="E270" s="164"/>
      <c r="F270" s="165"/>
      <c r="G270" s="165">
        <f>SUMIF(AG271:AG288,"&lt;&gt;NOR",G271:G288)</f>
        <v>0</v>
      </c>
      <c r="H270" s="165"/>
      <c r="I270" s="165">
        <f>SUM(I271:I288)</f>
        <v>0</v>
      </c>
      <c r="J270" s="165"/>
      <c r="K270" s="165">
        <f>SUM(K271:K288)</f>
        <v>0</v>
      </c>
      <c r="L270" s="165"/>
      <c r="M270" s="165">
        <f>SUM(M271:M288)</f>
        <v>0</v>
      </c>
      <c r="N270" s="164"/>
      <c r="O270" s="164">
        <f>SUM(O271:O288)</f>
        <v>7.0000000000000007E-2</v>
      </c>
      <c r="P270" s="164"/>
      <c r="Q270" s="164">
        <f>SUM(Q271:Q288)</f>
        <v>0</v>
      </c>
      <c r="R270" s="165"/>
      <c r="S270" s="165"/>
      <c r="T270" s="166"/>
      <c r="U270" s="160"/>
      <c r="V270" s="160">
        <f>SUM(V271:V288)</f>
        <v>7.44</v>
      </c>
      <c r="W270" s="160"/>
      <c r="X270" s="160"/>
      <c r="Y270" s="160"/>
      <c r="AG270" t="s">
        <v>196</v>
      </c>
    </row>
    <row r="271" spans="1:60" ht="22.5" outlineLevel="1" x14ac:dyDescent="0.2">
      <c r="A271" s="168">
        <v>76</v>
      </c>
      <c r="B271" s="169" t="s">
        <v>988</v>
      </c>
      <c r="C271" s="177" t="s">
        <v>989</v>
      </c>
      <c r="D271" s="170" t="s">
        <v>349</v>
      </c>
      <c r="E271" s="171">
        <v>5.34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1">
        <v>3.3E-4</v>
      </c>
      <c r="O271" s="171">
        <f>ROUND(E271*N271,2)</f>
        <v>0</v>
      </c>
      <c r="P271" s="171">
        <v>0</v>
      </c>
      <c r="Q271" s="171">
        <f>ROUND(E271*P271,2)</f>
        <v>0</v>
      </c>
      <c r="R271" s="173" t="s">
        <v>990</v>
      </c>
      <c r="S271" s="173" t="s">
        <v>200</v>
      </c>
      <c r="T271" s="174" t="s">
        <v>670</v>
      </c>
      <c r="U271" s="159">
        <v>0.03</v>
      </c>
      <c r="V271" s="159">
        <f>ROUND(E271*U271,2)</f>
        <v>0.16</v>
      </c>
      <c r="W271" s="159"/>
      <c r="X271" s="159" t="s">
        <v>247</v>
      </c>
      <c r="Y271" s="159" t="s">
        <v>203</v>
      </c>
      <c r="Z271" s="149"/>
      <c r="AA271" s="149"/>
      <c r="AB271" s="149"/>
      <c r="AC271" s="149"/>
      <c r="AD271" s="149"/>
      <c r="AE271" s="149"/>
      <c r="AF271" s="149"/>
      <c r="AG271" s="149" t="s">
        <v>671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2" x14ac:dyDescent="0.2">
      <c r="A272" s="156"/>
      <c r="B272" s="157"/>
      <c r="C272" s="190" t="s">
        <v>991</v>
      </c>
      <c r="D272" s="181"/>
      <c r="E272" s="182">
        <v>5.34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251</v>
      </c>
      <c r="AH272" s="149">
        <v>5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68">
        <v>77</v>
      </c>
      <c r="B273" s="169" t="s">
        <v>992</v>
      </c>
      <c r="C273" s="177" t="s">
        <v>993</v>
      </c>
      <c r="D273" s="170" t="s">
        <v>349</v>
      </c>
      <c r="E273" s="171">
        <v>5.34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1">
        <v>5.47E-3</v>
      </c>
      <c r="O273" s="171">
        <f>ROUND(E273*N273,2)</f>
        <v>0.03</v>
      </c>
      <c r="P273" s="171">
        <v>0</v>
      </c>
      <c r="Q273" s="171">
        <f>ROUND(E273*P273,2)</f>
        <v>0</v>
      </c>
      <c r="R273" s="173" t="s">
        <v>990</v>
      </c>
      <c r="S273" s="173" t="s">
        <v>200</v>
      </c>
      <c r="T273" s="174" t="s">
        <v>670</v>
      </c>
      <c r="U273" s="159">
        <v>0.23</v>
      </c>
      <c r="V273" s="159">
        <f>ROUND(E273*U273,2)</f>
        <v>1.23</v>
      </c>
      <c r="W273" s="159"/>
      <c r="X273" s="159" t="s">
        <v>247</v>
      </c>
      <c r="Y273" s="159" t="s">
        <v>203</v>
      </c>
      <c r="Z273" s="149"/>
      <c r="AA273" s="149"/>
      <c r="AB273" s="149"/>
      <c r="AC273" s="149"/>
      <c r="AD273" s="149"/>
      <c r="AE273" s="149"/>
      <c r="AF273" s="149"/>
      <c r="AG273" s="149" t="s">
        <v>671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2" x14ac:dyDescent="0.2">
      <c r="A274" s="156"/>
      <c r="B274" s="157"/>
      <c r="C274" s="261" t="s">
        <v>994</v>
      </c>
      <c r="D274" s="262"/>
      <c r="E274" s="262"/>
      <c r="F274" s="262"/>
      <c r="G274" s="262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205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5" t="str">
        <f>C274</f>
        <v>Provedení očištění povrchu a natavení jedné vrstvy modifikovaného asfaltového pásu včetně dodávky materiálů.</v>
      </c>
      <c r="BB274" s="149"/>
      <c r="BC274" s="149"/>
      <c r="BD274" s="149"/>
      <c r="BE274" s="149"/>
      <c r="BF274" s="149"/>
      <c r="BG274" s="149"/>
      <c r="BH274" s="149"/>
    </row>
    <row r="275" spans="1:60" outlineLevel="2" x14ac:dyDescent="0.2">
      <c r="A275" s="156"/>
      <c r="B275" s="157"/>
      <c r="C275" s="190" t="s">
        <v>995</v>
      </c>
      <c r="D275" s="181"/>
      <c r="E275" s="182">
        <v>0.38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251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90" t="s">
        <v>996</v>
      </c>
      <c r="D276" s="181"/>
      <c r="E276" s="182">
        <v>0.76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251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90" t="s">
        <v>997</v>
      </c>
      <c r="D277" s="181"/>
      <c r="E277" s="182">
        <v>4.2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251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68">
        <v>78</v>
      </c>
      <c r="B278" s="169" t="s">
        <v>998</v>
      </c>
      <c r="C278" s="177" t="s">
        <v>999</v>
      </c>
      <c r="D278" s="170" t="s">
        <v>349</v>
      </c>
      <c r="E278" s="171">
        <v>5.34</v>
      </c>
      <c r="F278" s="172"/>
      <c r="G278" s="173">
        <f>ROUND(E278*F278,2)</f>
        <v>0</v>
      </c>
      <c r="H278" s="172"/>
      <c r="I278" s="173">
        <f>ROUND(E278*H278,2)</f>
        <v>0</v>
      </c>
      <c r="J278" s="172"/>
      <c r="K278" s="173">
        <f>ROUND(E278*J278,2)</f>
        <v>0</v>
      </c>
      <c r="L278" s="173">
        <v>21</v>
      </c>
      <c r="M278" s="173">
        <f>G278*(1+L278/100)</f>
        <v>0</v>
      </c>
      <c r="N278" s="171">
        <v>0</v>
      </c>
      <c r="O278" s="171">
        <f>ROUND(E278*N278,2)</f>
        <v>0</v>
      </c>
      <c r="P278" s="171">
        <v>0</v>
      </c>
      <c r="Q278" s="171">
        <f>ROUND(E278*P278,2)</f>
        <v>0</v>
      </c>
      <c r="R278" s="173" t="s">
        <v>990</v>
      </c>
      <c r="S278" s="173" t="s">
        <v>200</v>
      </c>
      <c r="T278" s="174" t="s">
        <v>670</v>
      </c>
      <c r="U278" s="159">
        <v>0.01</v>
      </c>
      <c r="V278" s="159">
        <f>ROUND(E278*U278,2)</f>
        <v>0.05</v>
      </c>
      <c r="W278" s="159"/>
      <c r="X278" s="159" t="s">
        <v>247</v>
      </c>
      <c r="Y278" s="159" t="s">
        <v>203</v>
      </c>
      <c r="Z278" s="149"/>
      <c r="AA278" s="149"/>
      <c r="AB278" s="149"/>
      <c r="AC278" s="149"/>
      <c r="AD278" s="149"/>
      <c r="AE278" s="149"/>
      <c r="AF278" s="149"/>
      <c r="AG278" s="149" t="s">
        <v>671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2" x14ac:dyDescent="0.2">
      <c r="A279" s="156"/>
      <c r="B279" s="157"/>
      <c r="C279" s="190" t="s">
        <v>1000</v>
      </c>
      <c r="D279" s="181"/>
      <c r="E279" s="182">
        <v>5.34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251</v>
      </c>
      <c r="AH279" s="149">
        <v>5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68">
        <v>79</v>
      </c>
      <c r="B280" s="169" t="s">
        <v>1001</v>
      </c>
      <c r="C280" s="177" t="s">
        <v>1002</v>
      </c>
      <c r="D280" s="170" t="s">
        <v>349</v>
      </c>
      <c r="E280" s="171">
        <v>5.34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21</v>
      </c>
      <c r="M280" s="173">
        <f>G280*(1+L280/100)</f>
        <v>0</v>
      </c>
      <c r="N280" s="171">
        <v>0</v>
      </c>
      <c r="O280" s="171">
        <f>ROUND(E280*N280,2)</f>
        <v>0</v>
      </c>
      <c r="P280" s="171">
        <v>0</v>
      </c>
      <c r="Q280" s="171">
        <f>ROUND(E280*P280,2)</f>
        <v>0</v>
      </c>
      <c r="R280" s="173" t="s">
        <v>990</v>
      </c>
      <c r="S280" s="173" t="s">
        <v>200</v>
      </c>
      <c r="T280" s="174" t="s">
        <v>670</v>
      </c>
      <c r="U280" s="159">
        <v>0.08</v>
      </c>
      <c r="V280" s="159">
        <f>ROUND(E280*U280,2)</f>
        <v>0.43</v>
      </c>
      <c r="W280" s="159"/>
      <c r="X280" s="159" t="s">
        <v>247</v>
      </c>
      <c r="Y280" s="159" t="s">
        <v>203</v>
      </c>
      <c r="Z280" s="149"/>
      <c r="AA280" s="149"/>
      <c r="AB280" s="149"/>
      <c r="AC280" s="149"/>
      <c r="AD280" s="149"/>
      <c r="AE280" s="149"/>
      <c r="AF280" s="149"/>
      <c r="AG280" s="149" t="s">
        <v>671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2" x14ac:dyDescent="0.2">
      <c r="A281" s="156"/>
      <c r="B281" s="157"/>
      <c r="C281" s="190" t="s">
        <v>991</v>
      </c>
      <c r="D281" s="181"/>
      <c r="E281" s="182">
        <v>5.34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251</v>
      </c>
      <c r="AH281" s="149">
        <v>5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22.5" outlineLevel="1" x14ac:dyDescent="0.2">
      <c r="A282" s="168">
        <v>80</v>
      </c>
      <c r="B282" s="169" t="s">
        <v>1003</v>
      </c>
      <c r="C282" s="177" t="s">
        <v>1004</v>
      </c>
      <c r="D282" s="170" t="s">
        <v>349</v>
      </c>
      <c r="E282" s="171">
        <v>11.365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1">
        <v>3.2299999999999998E-3</v>
      </c>
      <c r="O282" s="171">
        <f>ROUND(E282*N282,2)</f>
        <v>0.04</v>
      </c>
      <c r="P282" s="171">
        <v>0</v>
      </c>
      <c r="Q282" s="171">
        <f>ROUND(E282*P282,2)</f>
        <v>0</v>
      </c>
      <c r="R282" s="173" t="s">
        <v>990</v>
      </c>
      <c r="S282" s="173" t="s">
        <v>200</v>
      </c>
      <c r="T282" s="174" t="s">
        <v>670</v>
      </c>
      <c r="U282" s="159">
        <v>0.48</v>
      </c>
      <c r="V282" s="159">
        <f>ROUND(E282*U282,2)</f>
        <v>5.46</v>
      </c>
      <c r="W282" s="159"/>
      <c r="X282" s="159" t="s">
        <v>247</v>
      </c>
      <c r="Y282" s="159" t="s">
        <v>203</v>
      </c>
      <c r="Z282" s="149"/>
      <c r="AA282" s="149"/>
      <c r="AB282" s="149"/>
      <c r="AC282" s="149"/>
      <c r="AD282" s="149"/>
      <c r="AE282" s="149"/>
      <c r="AF282" s="149"/>
      <c r="AG282" s="149" t="s">
        <v>671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2" x14ac:dyDescent="0.2">
      <c r="A283" s="156"/>
      <c r="B283" s="157"/>
      <c r="C283" s="261" t="s">
        <v>1005</v>
      </c>
      <c r="D283" s="262"/>
      <c r="E283" s="262"/>
      <c r="F283" s="262"/>
      <c r="G283" s="262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205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2" x14ac:dyDescent="0.2">
      <c r="A284" s="156"/>
      <c r="B284" s="157"/>
      <c r="C284" s="190" t="s">
        <v>1006</v>
      </c>
      <c r="D284" s="181"/>
      <c r="E284" s="182">
        <v>1.71</v>
      </c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251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0" t="s">
        <v>1007</v>
      </c>
      <c r="D285" s="181"/>
      <c r="E285" s="182">
        <v>0.85499999999999998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251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0" t="s">
        <v>1008</v>
      </c>
      <c r="D286" s="181"/>
      <c r="E286" s="182">
        <v>8.8000000000000007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251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8">
        <v>81</v>
      </c>
      <c r="B287" s="169" t="s">
        <v>1009</v>
      </c>
      <c r="C287" s="177" t="s">
        <v>1010</v>
      </c>
      <c r="D287" s="170" t="s">
        <v>285</v>
      </c>
      <c r="E287" s="171">
        <v>6.7680000000000004E-2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0</v>
      </c>
      <c r="O287" s="171">
        <f>ROUND(E287*N287,2)</f>
        <v>0</v>
      </c>
      <c r="P287" s="171">
        <v>0</v>
      </c>
      <c r="Q287" s="171">
        <f>ROUND(E287*P287,2)</f>
        <v>0</v>
      </c>
      <c r="R287" s="173" t="s">
        <v>990</v>
      </c>
      <c r="S287" s="173" t="s">
        <v>200</v>
      </c>
      <c r="T287" s="174" t="s">
        <v>670</v>
      </c>
      <c r="U287" s="159">
        <v>1.5669999999999999</v>
      </c>
      <c r="V287" s="159">
        <f>ROUND(E287*U287,2)</f>
        <v>0.11</v>
      </c>
      <c r="W287" s="159"/>
      <c r="X287" s="159" t="s">
        <v>985</v>
      </c>
      <c r="Y287" s="159" t="s">
        <v>203</v>
      </c>
      <c r="Z287" s="149"/>
      <c r="AA287" s="149"/>
      <c r="AB287" s="149"/>
      <c r="AC287" s="149"/>
      <c r="AD287" s="149"/>
      <c r="AE287" s="149"/>
      <c r="AF287" s="149"/>
      <c r="AG287" s="149" t="s">
        <v>986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2" x14ac:dyDescent="0.2">
      <c r="A288" s="156"/>
      <c r="B288" s="157"/>
      <c r="C288" s="263" t="s">
        <v>1011</v>
      </c>
      <c r="D288" s="264"/>
      <c r="E288" s="264"/>
      <c r="F288" s="264"/>
      <c r="G288" s="264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673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x14ac:dyDescent="0.2">
      <c r="A289" s="161" t="s">
        <v>195</v>
      </c>
      <c r="B289" s="162" t="s">
        <v>151</v>
      </c>
      <c r="C289" s="176" t="s">
        <v>152</v>
      </c>
      <c r="D289" s="163"/>
      <c r="E289" s="164"/>
      <c r="F289" s="165"/>
      <c r="G289" s="165">
        <f>SUMIF(AG290:AG298,"&lt;&gt;NOR",G290:G298)</f>
        <v>0</v>
      </c>
      <c r="H289" s="165"/>
      <c r="I289" s="165">
        <f>SUM(I290:I298)</f>
        <v>0</v>
      </c>
      <c r="J289" s="165"/>
      <c r="K289" s="165">
        <f>SUM(K290:K298)</f>
        <v>0</v>
      </c>
      <c r="L289" s="165"/>
      <c r="M289" s="165">
        <f>SUM(M290:M298)</f>
        <v>0</v>
      </c>
      <c r="N289" s="164"/>
      <c r="O289" s="164">
        <f>SUM(O290:O298)</f>
        <v>1.76</v>
      </c>
      <c r="P289" s="164"/>
      <c r="Q289" s="164">
        <f>SUM(Q290:Q298)</f>
        <v>0</v>
      </c>
      <c r="R289" s="165"/>
      <c r="S289" s="165"/>
      <c r="T289" s="166"/>
      <c r="U289" s="160"/>
      <c r="V289" s="160">
        <f>SUM(V290:V298)</f>
        <v>23.43</v>
      </c>
      <c r="W289" s="160"/>
      <c r="X289" s="160"/>
      <c r="Y289" s="160"/>
      <c r="AG289" t="s">
        <v>196</v>
      </c>
    </row>
    <row r="290" spans="1:60" ht="22.5" outlineLevel="1" x14ac:dyDescent="0.2">
      <c r="A290" s="168">
        <v>82</v>
      </c>
      <c r="B290" s="169" t="s">
        <v>1012</v>
      </c>
      <c r="C290" s="177" t="s">
        <v>1013</v>
      </c>
      <c r="D290" s="170" t="s">
        <v>327</v>
      </c>
      <c r="E290" s="171">
        <v>18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1">
        <v>2.5500000000000002E-3</v>
      </c>
      <c r="O290" s="171">
        <f>ROUND(E290*N290,2)</f>
        <v>0.05</v>
      </c>
      <c r="P290" s="171">
        <v>0</v>
      </c>
      <c r="Q290" s="171">
        <f>ROUND(E290*P290,2)</f>
        <v>0</v>
      </c>
      <c r="R290" s="173" t="s">
        <v>1014</v>
      </c>
      <c r="S290" s="173" t="s">
        <v>200</v>
      </c>
      <c r="T290" s="174" t="s">
        <v>670</v>
      </c>
      <c r="U290" s="159">
        <v>1.1299999999999999</v>
      </c>
      <c r="V290" s="159">
        <f>ROUND(E290*U290,2)</f>
        <v>20.34</v>
      </c>
      <c r="W290" s="159"/>
      <c r="X290" s="159" t="s">
        <v>247</v>
      </c>
      <c r="Y290" s="159" t="s">
        <v>203</v>
      </c>
      <c r="Z290" s="149"/>
      <c r="AA290" s="149"/>
      <c r="AB290" s="149"/>
      <c r="AC290" s="149"/>
      <c r="AD290" s="149"/>
      <c r="AE290" s="149"/>
      <c r="AF290" s="149"/>
      <c r="AG290" s="149" t="s">
        <v>671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2" x14ac:dyDescent="0.2">
      <c r="A291" s="156"/>
      <c r="B291" s="157"/>
      <c r="C291" s="263" t="s">
        <v>1015</v>
      </c>
      <c r="D291" s="264"/>
      <c r="E291" s="264"/>
      <c r="F291" s="264"/>
      <c r="G291" s="264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673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2" x14ac:dyDescent="0.2">
      <c r="A292" s="156"/>
      <c r="B292" s="157"/>
      <c r="C292" s="190" t="s">
        <v>1016</v>
      </c>
      <c r="D292" s="181"/>
      <c r="E292" s="182">
        <v>18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251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68">
        <v>83</v>
      </c>
      <c r="B293" s="169" t="s">
        <v>1017</v>
      </c>
      <c r="C293" s="177" t="s">
        <v>1018</v>
      </c>
      <c r="D293" s="170" t="s">
        <v>244</v>
      </c>
      <c r="E293" s="171">
        <v>1.25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2.6839999999999999E-2</v>
      </c>
      <c r="O293" s="171">
        <f>ROUND(E293*N293,2)</f>
        <v>0.03</v>
      </c>
      <c r="P293" s="171">
        <v>0</v>
      </c>
      <c r="Q293" s="171">
        <f>ROUND(E293*P293,2)</f>
        <v>0</v>
      </c>
      <c r="R293" s="173" t="s">
        <v>1014</v>
      </c>
      <c r="S293" s="173" t="s">
        <v>200</v>
      </c>
      <c r="T293" s="174" t="s">
        <v>670</v>
      </c>
      <c r="U293" s="159">
        <v>0</v>
      </c>
      <c r="V293" s="159">
        <f>ROUND(E293*U293,2)</f>
        <v>0</v>
      </c>
      <c r="W293" s="159"/>
      <c r="X293" s="159" t="s">
        <v>247</v>
      </c>
      <c r="Y293" s="159" t="s">
        <v>203</v>
      </c>
      <c r="Z293" s="149"/>
      <c r="AA293" s="149"/>
      <c r="AB293" s="149"/>
      <c r="AC293" s="149"/>
      <c r="AD293" s="149"/>
      <c r="AE293" s="149"/>
      <c r="AF293" s="149"/>
      <c r="AG293" s="149" t="s">
        <v>671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">
      <c r="A294" s="156"/>
      <c r="B294" s="157"/>
      <c r="C294" s="190" t="s">
        <v>1019</v>
      </c>
      <c r="D294" s="181"/>
      <c r="E294" s="182">
        <v>1.25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251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68">
        <v>84</v>
      </c>
      <c r="B295" s="169" t="s">
        <v>1020</v>
      </c>
      <c r="C295" s="177" t="s">
        <v>1021</v>
      </c>
      <c r="D295" s="170" t="s">
        <v>1022</v>
      </c>
      <c r="E295" s="171">
        <v>19.8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1">
        <v>8.5000000000000006E-2</v>
      </c>
      <c r="O295" s="171">
        <f>ROUND(E295*N295,2)</f>
        <v>1.68</v>
      </c>
      <c r="P295" s="171">
        <v>0</v>
      </c>
      <c r="Q295" s="171">
        <f>ROUND(E295*P295,2)</f>
        <v>0</v>
      </c>
      <c r="R295" s="173" t="s">
        <v>799</v>
      </c>
      <c r="S295" s="173" t="s">
        <v>200</v>
      </c>
      <c r="T295" s="174" t="s">
        <v>201</v>
      </c>
      <c r="U295" s="159">
        <v>0</v>
      </c>
      <c r="V295" s="159">
        <f>ROUND(E295*U295,2)</f>
        <v>0</v>
      </c>
      <c r="W295" s="159"/>
      <c r="X295" s="159" t="s">
        <v>299</v>
      </c>
      <c r="Y295" s="159" t="s">
        <v>203</v>
      </c>
      <c r="Z295" s="149"/>
      <c r="AA295" s="149"/>
      <c r="AB295" s="149"/>
      <c r="AC295" s="149"/>
      <c r="AD295" s="149"/>
      <c r="AE295" s="149"/>
      <c r="AF295" s="149"/>
      <c r="AG295" s="149" t="s">
        <v>795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90" t="s">
        <v>1023</v>
      </c>
      <c r="D296" s="181"/>
      <c r="E296" s="182">
        <v>19.8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68">
        <v>85</v>
      </c>
      <c r="B297" s="169" t="s">
        <v>1024</v>
      </c>
      <c r="C297" s="177" t="s">
        <v>1025</v>
      </c>
      <c r="D297" s="170" t="s">
        <v>285</v>
      </c>
      <c r="E297" s="171">
        <v>1.7624500000000001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0</v>
      </c>
      <c r="O297" s="171">
        <f>ROUND(E297*N297,2)</f>
        <v>0</v>
      </c>
      <c r="P297" s="171">
        <v>0</v>
      </c>
      <c r="Q297" s="171">
        <f>ROUND(E297*P297,2)</f>
        <v>0</v>
      </c>
      <c r="R297" s="173" t="s">
        <v>1014</v>
      </c>
      <c r="S297" s="173" t="s">
        <v>200</v>
      </c>
      <c r="T297" s="174" t="s">
        <v>670</v>
      </c>
      <c r="U297" s="159">
        <v>1.7509999999999999</v>
      </c>
      <c r="V297" s="159">
        <f>ROUND(E297*U297,2)</f>
        <v>3.09</v>
      </c>
      <c r="W297" s="159"/>
      <c r="X297" s="159" t="s">
        <v>985</v>
      </c>
      <c r="Y297" s="159" t="s">
        <v>203</v>
      </c>
      <c r="Z297" s="149"/>
      <c r="AA297" s="149"/>
      <c r="AB297" s="149"/>
      <c r="AC297" s="149"/>
      <c r="AD297" s="149"/>
      <c r="AE297" s="149"/>
      <c r="AF297" s="149"/>
      <c r="AG297" s="149" t="s">
        <v>986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263" t="s">
        <v>1026</v>
      </c>
      <c r="D298" s="264"/>
      <c r="E298" s="264"/>
      <c r="F298" s="264"/>
      <c r="G298" s="264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673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x14ac:dyDescent="0.2">
      <c r="A299" s="161" t="s">
        <v>195</v>
      </c>
      <c r="B299" s="162" t="s">
        <v>155</v>
      </c>
      <c r="C299" s="176" t="s">
        <v>156</v>
      </c>
      <c r="D299" s="163"/>
      <c r="E299" s="164"/>
      <c r="F299" s="165"/>
      <c r="G299" s="165">
        <f>SUMIF(AG300:AG326,"&lt;&gt;NOR",G300:G326)</f>
        <v>0</v>
      </c>
      <c r="H299" s="165"/>
      <c r="I299" s="165">
        <f>SUM(I300:I326)</f>
        <v>0</v>
      </c>
      <c r="J299" s="165"/>
      <c r="K299" s="165">
        <f>SUM(K300:K326)</f>
        <v>0</v>
      </c>
      <c r="L299" s="165"/>
      <c r="M299" s="165">
        <f>SUM(M300:M326)</f>
        <v>0</v>
      </c>
      <c r="N299" s="164"/>
      <c r="O299" s="164">
        <f>SUM(O300:O326)</f>
        <v>0.97</v>
      </c>
      <c r="P299" s="164"/>
      <c r="Q299" s="164">
        <f>SUM(Q300:Q326)</f>
        <v>0</v>
      </c>
      <c r="R299" s="165"/>
      <c r="S299" s="165"/>
      <c r="T299" s="166"/>
      <c r="U299" s="160"/>
      <c r="V299" s="160">
        <f>SUM(V300:V326)</f>
        <v>43.410000000000004</v>
      </c>
      <c r="W299" s="160"/>
      <c r="X299" s="160"/>
      <c r="Y299" s="160"/>
      <c r="AG299" t="s">
        <v>196</v>
      </c>
    </row>
    <row r="300" spans="1:60" ht="22.5" outlineLevel="1" x14ac:dyDescent="0.2">
      <c r="A300" s="168">
        <v>86</v>
      </c>
      <c r="B300" s="169" t="s">
        <v>1027</v>
      </c>
      <c r="C300" s="177" t="s">
        <v>1028</v>
      </c>
      <c r="D300" s="170" t="s">
        <v>327</v>
      </c>
      <c r="E300" s="171">
        <v>6.4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1">
        <v>1.8000000000000001E-4</v>
      </c>
      <c r="O300" s="171">
        <f>ROUND(E300*N300,2)</f>
        <v>0</v>
      </c>
      <c r="P300" s="171">
        <v>0</v>
      </c>
      <c r="Q300" s="171">
        <f>ROUND(E300*P300,2)</f>
        <v>0</v>
      </c>
      <c r="R300" s="173" t="s">
        <v>1029</v>
      </c>
      <c r="S300" s="173" t="s">
        <v>200</v>
      </c>
      <c r="T300" s="174" t="s">
        <v>670</v>
      </c>
      <c r="U300" s="159">
        <v>0.17</v>
      </c>
      <c r="V300" s="159">
        <f>ROUND(E300*U300,2)</f>
        <v>1.0900000000000001</v>
      </c>
      <c r="W300" s="159"/>
      <c r="X300" s="159" t="s">
        <v>247</v>
      </c>
      <c r="Y300" s="159" t="s">
        <v>203</v>
      </c>
      <c r="Z300" s="149"/>
      <c r="AA300" s="149"/>
      <c r="AB300" s="149"/>
      <c r="AC300" s="149"/>
      <c r="AD300" s="149"/>
      <c r="AE300" s="149"/>
      <c r="AF300" s="149"/>
      <c r="AG300" s="149" t="s">
        <v>671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2" x14ac:dyDescent="0.2">
      <c r="A301" s="156"/>
      <c r="B301" s="157"/>
      <c r="C301" s="190" t="s">
        <v>1030</v>
      </c>
      <c r="D301" s="181"/>
      <c r="E301" s="182">
        <v>6.4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251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68">
        <v>87</v>
      </c>
      <c r="B302" s="169" t="s">
        <v>1031</v>
      </c>
      <c r="C302" s="177" t="s">
        <v>1032</v>
      </c>
      <c r="D302" s="170" t="s">
        <v>349</v>
      </c>
      <c r="E302" s="171">
        <v>24.300799999999999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1">
        <v>2.5000000000000001E-4</v>
      </c>
      <c r="O302" s="171">
        <f>ROUND(E302*N302,2)</f>
        <v>0.01</v>
      </c>
      <c r="P302" s="171">
        <v>0</v>
      </c>
      <c r="Q302" s="171">
        <f>ROUND(E302*P302,2)</f>
        <v>0</v>
      </c>
      <c r="R302" s="173" t="s">
        <v>1029</v>
      </c>
      <c r="S302" s="173" t="s">
        <v>200</v>
      </c>
      <c r="T302" s="174" t="s">
        <v>670</v>
      </c>
      <c r="U302" s="159">
        <v>1.32</v>
      </c>
      <c r="V302" s="159">
        <f>ROUND(E302*U302,2)</f>
        <v>32.08</v>
      </c>
      <c r="W302" s="159"/>
      <c r="X302" s="159" t="s">
        <v>247</v>
      </c>
      <c r="Y302" s="159" t="s">
        <v>203</v>
      </c>
      <c r="Z302" s="149"/>
      <c r="AA302" s="149"/>
      <c r="AB302" s="149"/>
      <c r="AC302" s="149"/>
      <c r="AD302" s="149"/>
      <c r="AE302" s="149"/>
      <c r="AF302" s="149"/>
      <c r="AG302" s="149" t="s">
        <v>671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22.5" outlineLevel="2" x14ac:dyDescent="0.2">
      <c r="A303" s="156"/>
      <c r="B303" s="157"/>
      <c r="C303" s="261" t="s">
        <v>1033</v>
      </c>
      <c r="D303" s="262"/>
      <c r="E303" s="262"/>
      <c r="F303" s="262"/>
      <c r="G303" s="262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205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75" t="str">
        <f>C303</f>
        <v>včetně položení podkladního roštu do štěrkového lože, nebo na rovný pevný povrch, položení palubek a upevnění nerezovými šrouby skrytým spojem. Bez povrchové úpravy nátěrem.</v>
      </c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">
      <c r="A304" s="156"/>
      <c r="B304" s="157"/>
      <c r="C304" s="190" t="s">
        <v>1034</v>
      </c>
      <c r="D304" s="181"/>
      <c r="E304" s="182">
        <v>6.72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251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190" t="s">
        <v>1035</v>
      </c>
      <c r="D305" s="181"/>
      <c r="E305" s="182">
        <v>4.5236999999999998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251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3" x14ac:dyDescent="0.2">
      <c r="A306" s="156"/>
      <c r="B306" s="157"/>
      <c r="C306" s="190" t="s">
        <v>1036</v>
      </c>
      <c r="D306" s="181"/>
      <c r="E306" s="182">
        <v>3.5847000000000002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251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3" x14ac:dyDescent="0.2">
      <c r="A307" s="156"/>
      <c r="B307" s="157"/>
      <c r="C307" s="190" t="s">
        <v>1037</v>
      </c>
      <c r="D307" s="181"/>
      <c r="E307" s="182">
        <v>9.4724000000000004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251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68">
        <v>88</v>
      </c>
      <c r="B308" s="169" t="s">
        <v>1038</v>
      </c>
      <c r="C308" s="177" t="s">
        <v>1039</v>
      </c>
      <c r="D308" s="170" t="s">
        <v>349</v>
      </c>
      <c r="E308" s="171">
        <v>5.3624999999999998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1">
        <v>1.8000000000000001E-4</v>
      </c>
      <c r="O308" s="171">
        <f>ROUND(E308*N308,2)</f>
        <v>0</v>
      </c>
      <c r="P308" s="171">
        <v>0</v>
      </c>
      <c r="Q308" s="171">
        <f>ROUND(E308*P308,2)</f>
        <v>0</v>
      </c>
      <c r="R308" s="173"/>
      <c r="S308" s="173" t="s">
        <v>215</v>
      </c>
      <c r="T308" s="174" t="s">
        <v>670</v>
      </c>
      <c r="U308" s="159">
        <v>0.8</v>
      </c>
      <c r="V308" s="159">
        <f>ROUND(E308*U308,2)</f>
        <v>4.29</v>
      </c>
      <c r="W308" s="159"/>
      <c r="X308" s="159" t="s">
        <v>247</v>
      </c>
      <c r="Y308" s="159" t="s">
        <v>203</v>
      </c>
      <c r="Z308" s="149"/>
      <c r="AA308" s="149"/>
      <c r="AB308" s="149"/>
      <c r="AC308" s="149"/>
      <c r="AD308" s="149"/>
      <c r="AE308" s="149"/>
      <c r="AF308" s="149"/>
      <c r="AG308" s="149" t="s">
        <v>671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2" x14ac:dyDescent="0.2">
      <c r="A309" s="156"/>
      <c r="B309" s="157"/>
      <c r="C309" s="261" t="s">
        <v>1040</v>
      </c>
      <c r="D309" s="262"/>
      <c r="E309" s="262"/>
      <c r="F309" s="262"/>
      <c r="G309" s="262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205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2" x14ac:dyDescent="0.2">
      <c r="A310" s="156"/>
      <c r="B310" s="157"/>
      <c r="C310" s="190" t="s">
        <v>1041</v>
      </c>
      <c r="D310" s="181"/>
      <c r="E310" s="182">
        <v>5.3624999999999998</v>
      </c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68">
        <v>89</v>
      </c>
      <c r="B311" s="169" t="s">
        <v>1042</v>
      </c>
      <c r="C311" s="177" t="s">
        <v>1043</v>
      </c>
      <c r="D311" s="170" t="s">
        <v>349</v>
      </c>
      <c r="E311" s="171">
        <v>2.8559999999999999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1">
        <v>2.5000000000000001E-4</v>
      </c>
      <c r="O311" s="171">
        <f>ROUND(E311*N311,2)</f>
        <v>0</v>
      </c>
      <c r="P311" s="171">
        <v>0</v>
      </c>
      <c r="Q311" s="171">
        <f>ROUND(E311*P311,2)</f>
        <v>0</v>
      </c>
      <c r="R311" s="173"/>
      <c r="S311" s="173" t="s">
        <v>215</v>
      </c>
      <c r="T311" s="174" t="s">
        <v>201</v>
      </c>
      <c r="U311" s="159">
        <v>1.32</v>
      </c>
      <c r="V311" s="159">
        <f>ROUND(E311*U311,2)</f>
        <v>3.77</v>
      </c>
      <c r="W311" s="159"/>
      <c r="X311" s="159" t="s">
        <v>247</v>
      </c>
      <c r="Y311" s="159" t="s">
        <v>203</v>
      </c>
      <c r="Z311" s="149"/>
      <c r="AA311" s="149"/>
      <c r="AB311" s="149"/>
      <c r="AC311" s="149"/>
      <c r="AD311" s="149"/>
      <c r="AE311" s="149"/>
      <c r="AF311" s="149"/>
      <c r="AG311" s="149" t="s">
        <v>671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22.5" outlineLevel="2" x14ac:dyDescent="0.2">
      <c r="A312" s="156"/>
      <c r="B312" s="157"/>
      <c r="C312" s="261" t="s">
        <v>1033</v>
      </c>
      <c r="D312" s="262"/>
      <c r="E312" s="262"/>
      <c r="F312" s="262"/>
      <c r="G312" s="262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205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75" t="str">
        <f>C312</f>
        <v>včetně položení podkladního roštu do štěrkového lože, nebo na rovný pevný povrch, položení palubek a upevnění nerezovými šrouby skrytým spojem. Bez povrchové úpravy nátěrem.</v>
      </c>
      <c r="BB312" s="149"/>
      <c r="BC312" s="149"/>
      <c r="BD312" s="149"/>
      <c r="BE312" s="149"/>
      <c r="BF312" s="149"/>
      <c r="BG312" s="149"/>
      <c r="BH312" s="149"/>
    </row>
    <row r="313" spans="1:60" outlineLevel="2" x14ac:dyDescent="0.2">
      <c r="A313" s="156"/>
      <c r="B313" s="157"/>
      <c r="C313" s="190" t="s">
        <v>1044</v>
      </c>
      <c r="D313" s="181"/>
      <c r="E313" s="182">
        <v>2.8559999999999999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251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22.5" outlineLevel="1" x14ac:dyDescent="0.2">
      <c r="A314" s="168">
        <v>90</v>
      </c>
      <c r="B314" s="169" t="s">
        <v>1045</v>
      </c>
      <c r="C314" s="177" t="s">
        <v>1046</v>
      </c>
      <c r="D314" s="170" t="s">
        <v>349</v>
      </c>
      <c r="E314" s="171">
        <v>9.375</v>
      </c>
      <c r="F314" s="172"/>
      <c r="G314" s="173">
        <f>ROUND(E314*F314,2)</f>
        <v>0</v>
      </c>
      <c r="H314" s="172"/>
      <c r="I314" s="173">
        <f>ROUND(E314*H314,2)</f>
        <v>0</v>
      </c>
      <c r="J314" s="172"/>
      <c r="K314" s="173">
        <f>ROUND(E314*J314,2)</f>
        <v>0</v>
      </c>
      <c r="L314" s="173">
        <v>21</v>
      </c>
      <c r="M314" s="173">
        <f>G314*(1+L314/100)</f>
        <v>0</v>
      </c>
      <c r="N314" s="171">
        <v>1.9800000000000002E-2</v>
      </c>
      <c r="O314" s="171">
        <f>ROUND(E314*N314,2)</f>
        <v>0.19</v>
      </c>
      <c r="P314" s="171">
        <v>0</v>
      </c>
      <c r="Q314" s="171">
        <f>ROUND(E314*P314,2)</f>
        <v>0</v>
      </c>
      <c r="R314" s="173" t="s">
        <v>799</v>
      </c>
      <c r="S314" s="173" t="s">
        <v>200</v>
      </c>
      <c r="T314" s="174" t="s">
        <v>670</v>
      </c>
      <c r="U314" s="159">
        <v>0</v>
      </c>
      <c r="V314" s="159">
        <f>ROUND(E314*U314,2)</f>
        <v>0</v>
      </c>
      <c r="W314" s="159"/>
      <c r="X314" s="159" t="s">
        <v>299</v>
      </c>
      <c r="Y314" s="159" t="s">
        <v>203</v>
      </c>
      <c r="Z314" s="149"/>
      <c r="AA314" s="149"/>
      <c r="AB314" s="149"/>
      <c r="AC314" s="149"/>
      <c r="AD314" s="149"/>
      <c r="AE314" s="149"/>
      <c r="AF314" s="149"/>
      <c r="AG314" s="149" t="s">
        <v>795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2" x14ac:dyDescent="0.2">
      <c r="A315" s="156"/>
      <c r="B315" s="157"/>
      <c r="C315" s="190" t="s">
        <v>1047</v>
      </c>
      <c r="D315" s="181"/>
      <c r="E315" s="182">
        <v>9.375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251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22.5" outlineLevel="1" x14ac:dyDescent="0.2">
      <c r="A316" s="168">
        <v>91</v>
      </c>
      <c r="B316" s="169" t="s">
        <v>1048</v>
      </c>
      <c r="C316" s="177" t="s">
        <v>1049</v>
      </c>
      <c r="D316" s="170" t="s">
        <v>349</v>
      </c>
      <c r="E316" s="171">
        <v>26.730879999999999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21</v>
      </c>
      <c r="M316" s="173">
        <f>G316*(1+L316/100)</f>
        <v>0</v>
      </c>
      <c r="N316" s="171">
        <v>1.7999999999999999E-2</v>
      </c>
      <c r="O316" s="171">
        <f>ROUND(E316*N316,2)</f>
        <v>0.48</v>
      </c>
      <c r="P316" s="171">
        <v>0</v>
      </c>
      <c r="Q316" s="171">
        <f>ROUND(E316*P316,2)</f>
        <v>0</v>
      </c>
      <c r="R316" s="173" t="s">
        <v>799</v>
      </c>
      <c r="S316" s="173" t="s">
        <v>200</v>
      </c>
      <c r="T316" s="174" t="s">
        <v>670</v>
      </c>
      <c r="U316" s="159">
        <v>0</v>
      </c>
      <c r="V316" s="159">
        <f>ROUND(E316*U316,2)</f>
        <v>0</v>
      </c>
      <c r="W316" s="159"/>
      <c r="X316" s="159" t="s">
        <v>299</v>
      </c>
      <c r="Y316" s="159" t="s">
        <v>203</v>
      </c>
      <c r="Z316" s="149"/>
      <c r="AA316" s="149"/>
      <c r="AB316" s="149"/>
      <c r="AC316" s="149"/>
      <c r="AD316" s="149"/>
      <c r="AE316" s="149"/>
      <c r="AF316" s="149"/>
      <c r="AG316" s="149" t="s">
        <v>795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2" x14ac:dyDescent="0.2">
      <c r="A317" s="156"/>
      <c r="B317" s="157"/>
      <c r="C317" s="190" t="s">
        <v>1050</v>
      </c>
      <c r="D317" s="181"/>
      <c r="E317" s="182">
        <v>26.730879999999999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251</v>
      </c>
      <c r="AH317" s="149">
        <v>5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8">
        <v>92</v>
      </c>
      <c r="B318" s="169" t="s">
        <v>1051</v>
      </c>
      <c r="C318" s="177" t="s">
        <v>1052</v>
      </c>
      <c r="D318" s="170" t="s">
        <v>327</v>
      </c>
      <c r="E318" s="171">
        <v>81.884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21</v>
      </c>
      <c r="M318" s="173">
        <f>G318*(1+L318/100)</f>
        <v>0</v>
      </c>
      <c r="N318" s="171">
        <v>2.0999999999999999E-3</v>
      </c>
      <c r="O318" s="171">
        <f>ROUND(E318*N318,2)</f>
        <v>0.17</v>
      </c>
      <c r="P318" s="171">
        <v>0</v>
      </c>
      <c r="Q318" s="171">
        <f>ROUND(E318*P318,2)</f>
        <v>0</v>
      </c>
      <c r="R318" s="173" t="s">
        <v>799</v>
      </c>
      <c r="S318" s="173" t="s">
        <v>200</v>
      </c>
      <c r="T318" s="174" t="s">
        <v>670</v>
      </c>
      <c r="U318" s="159">
        <v>0</v>
      </c>
      <c r="V318" s="159">
        <f>ROUND(E318*U318,2)</f>
        <v>0</v>
      </c>
      <c r="W318" s="159"/>
      <c r="X318" s="159" t="s">
        <v>299</v>
      </c>
      <c r="Y318" s="159" t="s">
        <v>203</v>
      </c>
      <c r="Z318" s="149"/>
      <c r="AA318" s="149"/>
      <c r="AB318" s="149"/>
      <c r="AC318" s="149"/>
      <c r="AD318" s="149"/>
      <c r="AE318" s="149"/>
      <c r="AF318" s="149"/>
      <c r="AG318" s="149" t="s">
        <v>795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2" x14ac:dyDescent="0.2">
      <c r="A319" s="156"/>
      <c r="B319" s="157"/>
      <c r="C319" s="190" t="s">
        <v>1053</v>
      </c>
      <c r="D319" s="181"/>
      <c r="E319" s="182">
        <v>16.829999999999998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9"/>
      <c r="AA319" s="149"/>
      <c r="AB319" s="149"/>
      <c r="AC319" s="149"/>
      <c r="AD319" s="149"/>
      <c r="AE319" s="149"/>
      <c r="AF319" s="149"/>
      <c r="AG319" s="149" t="s">
        <v>251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90" t="s">
        <v>1054</v>
      </c>
      <c r="D320" s="181"/>
      <c r="E320" s="182">
        <v>27.367999999999999</v>
      </c>
      <c r="F320" s="159"/>
      <c r="G320" s="1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251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90" t="s">
        <v>1055</v>
      </c>
      <c r="D321" s="181"/>
      <c r="E321" s="182">
        <v>30.646000000000001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251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3" x14ac:dyDescent="0.2">
      <c r="A322" s="156"/>
      <c r="B322" s="157"/>
      <c r="C322" s="190" t="s">
        <v>1056</v>
      </c>
      <c r="D322" s="181"/>
      <c r="E322" s="182">
        <v>7.04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9"/>
      <c r="AA322" s="149"/>
      <c r="AB322" s="149"/>
      <c r="AC322" s="149"/>
      <c r="AD322" s="149"/>
      <c r="AE322" s="149"/>
      <c r="AF322" s="149"/>
      <c r="AG322" s="149" t="s">
        <v>251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68">
        <v>93</v>
      </c>
      <c r="B323" s="169" t="s">
        <v>1057</v>
      </c>
      <c r="C323" s="177" t="s">
        <v>1058</v>
      </c>
      <c r="D323" s="170" t="s">
        <v>327</v>
      </c>
      <c r="E323" s="171">
        <v>57.12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2.0999999999999999E-3</v>
      </c>
      <c r="O323" s="171">
        <f>ROUND(E323*N323,2)</f>
        <v>0.12</v>
      </c>
      <c r="P323" s="171">
        <v>0</v>
      </c>
      <c r="Q323" s="171">
        <f>ROUND(E323*P323,2)</f>
        <v>0</v>
      </c>
      <c r="R323" s="173"/>
      <c r="S323" s="173" t="s">
        <v>215</v>
      </c>
      <c r="T323" s="174" t="s">
        <v>201</v>
      </c>
      <c r="U323" s="159">
        <v>0</v>
      </c>
      <c r="V323" s="159">
        <f>ROUND(E323*U323,2)</f>
        <v>0</v>
      </c>
      <c r="W323" s="159"/>
      <c r="X323" s="159" t="s">
        <v>299</v>
      </c>
      <c r="Y323" s="159" t="s">
        <v>203</v>
      </c>
      <c r="Z323" s="149"/>
      <c r="AA323" s="149"/>
      <c r="AB323" s="149"/>
      <c r="AC323" s="149"/>
      <c r="AD323" s="149"/>
      <c r="AE323" s="149"/>
      <c r="AF323" s="149"/>
      <c r="AG323" s="149" t="s">
        <v>795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190" t="s">
        <v>1059</v>
      </c>
      <c r="D324" s="181"/>
      <c r="E324" s="182">
        <v>57.12</v>
      </c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251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68">
        <v>94</v>
      </c>
      <c r="B325" s="169" t="s">
        <v>1060</v>
      </c>
      <c r="C325" s="177" t="s">
        <v>1061</v>
      </c>
      <c r="D325" s="170" t="s">
        <v>285</v>
      </c>
      <c r="E325" s="171">
        <v>0.96760000000000002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71">
        <v>0</v>
      </c>
      <c r="O325" s="171">
        <f>ROUND(E325*N325,2)</f>
        <v>0</v>
      </c>
      <c r="P325" s="171">
        <v>0</v>
      </c>
      <c r="Q325" s="171">
        <f>ROUND(E325*P325,2)</f>
        <v>0</v>
      </c>
      <c r="R325" s="173" t="s">
        <v>1029</v>
      </c>
      <c r="S325" s="173" t="s">
        <v>200</v>
      </c>
      <c r="T325" s="174" t="s">
        <v>670</v>
      </c>
      <c r="U325" s="159">
        <v>2.2549999999999999</v>
      </c>
      <c r="V325" s="159">
        <f>ROUND(E325*U325,2)</f>
        <v>2.1800000000000002</v>
      </c>
      <c r="W325" s="159"/>
      <c r="X325" s="159" t="s">
        <v>985</v>
      </c>
      <c r="Y325" s="159" t="s">
        <v>203</v>
      </c>
      <c r="Z325" s="149"/>
      <c r="AA325" s="149"/>
      <c r="AB325" s="149"/>
      <c r="AC325" s="149"/>
      <c r="AD325" s="149"/>
      <c r="AE325" s="149"/>
      <c r="AF325" s="149"/>
      <c r="AG325" s="149" t="s">
        <v>986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2" x14ac:dyDescent="0.2">
      <c r="A326" s="156"/>
      <c r="B326" s="157"/>
      <c r="C326" s="263" t="s">
        <v>1026</v>
      </c>
      <c r="D326" s="264"/>
      <c r="E326" s="264"/>
      <c r="F326" s="264"/>
      <c r="G326" s="264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673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x14ac:dyDescent="0.2">
      <c r="A327" s="161" t="s">
        <v>195</v>
      </c>
      <c r="B327" s="162" t="s">
        <v>157</v>
      </c>
      <c r="C327" s="176" t="s">
        <v>158</v>
      </c>
      <c r="D327" s="163"/>
      <c r="E327" s="164"/>
      <c r="F327" s="165"/>
      <c r="G327" s="165">
        <f>SUMIF(AG328:AG401,"&lt;&gt;NOR",G328:G401)</f>
        <v>0</v>
      </c>
      <c r="H327" s="165"/>
      <c r="I327" s="165">
        <f>SUM(I328:I401)</f>
        <v>0</v>
      </c>
      <c r="J327" s="165"/>
      <c r="K327" s="165">
        <f>SUM(K328:K401)</f>
        <v>0</v>
      </c>
      <c r="L327" s="165"/>
      <c r="M327" s="165">
        <f>SUM(M328:M401)</f>
        <v>0</v>
      </c>
      <c r="N327" s="164"/>
      <c r="O327" s="164">
        <f>SUM(O328:O401)</f>
        <v>3.1899999999999995</v>
      </c>
      <c r="P327" s="164"/>
      <c r="Q327" s="164">
        <f>SUM(Q328:Q401)</f>
        <v>1.6800000000000002</v>
      </c>
      <c r="R327" s="165"/>
      <c r="S327" s="165"/>
      <c r="T327" s="166"/>
      <c r="U327" s="160"/>
      <c r="V327" s="160">
        <f>SUM(V328:V401)</f>
        <v>374.84</v>
      </c>
      <c r="W327" s="160"/>
      <c r="X327" s="160"/>
      <c r="Y327" s="160"/>
      <c r="AG327" t="s">
        <v>196</v>
      </c>
    </row>
    <row r="328" spans="1:60" outlineLevel="1" x14ac:dyDescent="0.2">
      <c r="A328" s="168">
        <v>95</v>
      </c>
      <c r="B328" s="169" t="s">
        <v>1062</v>
      </c>
      <c r="C328" s="177" t="s">
        <v>1063</v>
      </c>
      <c r="D328" s="170" t="s">
        <v>366</v>
      </c>
      <c r="E328" s="171">
        <v>248.61632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1">
        <v>0</v>
      </c>
      <c r="O328" s="171">
        <f>ROUND(E328*N328,2)</f>
        <v>0</v>
      </c>
      <c r="P328" s="171">
        <v>0</v>
      </c>
      <c r="Q328" s="171">
        <f>ROUND(E328*P328,2)</f>
        <v>0</v>
      </c>
      <c r="R328" s="173" t="s">
        <v>1064</v>
      </c>
      <c r="S328" s="173" t="s">
        <v>200</v>
      </c>
      <c r="T328" s="174" t="s">
        <v>670</v>
      </c>
      <c r="U328" s="159">
        <v>0</v>
      </c>
      <c r="V328" s="159">
        <f>ROUND(E328*U328,2)</f>
        <v>0</v>
      </c>
      <c r="W328" s="159"/>
      <c r="X328" s="159" t="s">
        <v>247</v>
      </c>
      <c r="Y328" s="159" t="s">
        <v>203</v>
      </c>
      <c r="Z328" s="149"/>
      <c r="AA328" s="149"/>
      <c r="AB328" s="149"/>
      <c r="AC328" s="149"/>
      <c r="AD328" s="149"/>
      <c r="AE328" s="149"/>
      <c r="AF328" s="149"/>
      <c r="AG328" s="149" t="s">
        <v>671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2" x14ac:dyDescent="0.2">
      <c r="A329" s="156"/>
      <c r="B329" s="157"/>
      <c r="C329" s="190" t="s">
        <v>1065</v>
      </c>
      <c r="D329" s="181"/>
      <c r="E329" s="182">
        <v>196.56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251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0" t="s">
        <v>1066</v>
      </c>
      <c r="D330" s="181"/>
      <c r="E330" s="182">
        <v>42.862400000000001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9"/>
      <c r="AA330" s="149"/>
      <c r="AB330" s="149"/>
      <c r="AC330" s="149"/>
      <c r="AD330" s="149"/>
      <c r="AE330" s="149"/>
      <c r="AF330" s="149"/>
      <c r="AG330" s="149" t="s">
        <v>251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0" t="s">
        <v>1067</v>
      </c>
      <c r="D331" s="181"/>
      <c r="E331" s="182">
        <v>9.1939200000000003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251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68">
        <v>96</v>
      </c>
      <c r="B332" s="169" t="s">
        <v>1068</v>
      </c>
      <c r="C332" s="177" t="s">
        <v>1069</v>
      </c>
      <c r="D332" s="170" t="s">
        <v>366</v>
      </c>
      <c r="E332" s="171">
        <v>2340.3118100000002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1">
        <v>0</v>
      </c>
      <c r="O332" s="171">
        <f>ROUND(E332*N332,2)</f>
        <v>0</v>
      </c>
      <c r="P332" s="171">
        <v>0</v>
      </c>
      <c r="Q332" s="171">
        <f>ROUND(E332*P332,2)</f>
        <v>0</v>
      </c>
      <c r="R332" s="173" t="s">
        <v>1064</v>
      </c>
      <c r="S332" s="173" t="s">
        <v>200</v>
      </c>
      <c r="T332" s="174" t="s">
        <v>670</v>
      </c>
      <c r="U332" s="159">
        <v>0</v>
      </c>
      <c r="V332" s="159">
        <f>ROUND(E332*U332,2)</f>
        <v>0</v>
      </c>
      <c r="W332" s="159"/>
      <c r="X332" s="159" t="s">
        <v>247</v>
      </c>
      <c r="Y332" s="159" t="s">
        <v>203</v>
      </c>
      <c r="Z332" s="149"/>
      <c r="AA332" s="149"/>
      <c r="AB332" s="149"/>
      <c r="AC332" s="149"/>
      <c r="AD332" s="149"/>
      <c r="AE332" s="149"/>
      <c r="AF332" s="149"/>
      <c r="AG332" s="149" t="s">
        <v>671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2" x14ac:dyDescent="0.2">
      <c r="A333" s="156"/>
      <c r="B333" s="157"/>
      <c r="C333" s="190" t="s">
        <v>1070</v>
      </c>
      <c r="D333" s="181"/>
      <c r="E333" s="182">
        <v>619.81439999999998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251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0" t="s">
        <v>1071</v>
      </c>
      <c r="D334" s="181"/>
      <c r="E334" s="182">
        <v>214.07040000000001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251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0" t="s">
        <v>1072</v>
      </c>
      <c r="D335" s="181"/>
      <c r="E335" s="182">
        <v>250.79040000000001</v>
      </c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251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0" t="s">
        <v>1073</v>
      </c>
      <c r="D336" s="181"/>
      <c r="E336" s="182">
        <v>354.71519999999998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251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3" x14ac:dyDescent="0.2">
      <c r="A337" s="156"/>
      <c r="B337" s="157"/>
      <c r="C337" s="190" t="s">
        <v>1074</v>
      </c>
      <c r="D337" s="181"/>
      <c r="E337" s="182">
        <v>823.50720000000001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9"/>
      <c r="AA337" s="149"/>
      <c r="AB337" s="149"/>
      <c r="AC337" s="149"/>
      <c r="AD337" s="149"/>
      <c r="AE337" s="149"/>
      <c r="AF337" s="149"/>
      <c r="AG337" s="149" t="s">
        <v>251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90" t="s">
        <v>1075</v>
      </c>
      <c r="D338" s="181"/>
      <c r="E338" s="182">
        <v>24.05491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251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90" t="s">
        <v>1076</v>
      </c>
      <c r="D339" s="181"/>
      <c r="E339" s="182">
        <v>13.4406</v>
      </c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251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3" x14ac:dyDescent="0.2">
      <c r="A340" s="156"/>
      <c r="B340" s="157"/>
      <c r="C340" s="190" t="s">
        <v>1077</v>
      </c>
      <c r="D340" s="181"/>
      <c r="E340" s="182">
        <v>19.3002</v>
      </c>
      <c r="F340" s="159"/>
      <c r="G340" s="159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9"/>
      <c r="AA340" s="149"/>
      <c r="AB340" s="149"/>
      <c r="AC340" s="149"/>
      <c r="AD340" s="149"/>
      <c r="AE340" s="149"/>
      <c r="AF340" s="149"/>
      <c r="AG340" s="149" t="s">
        <v>251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90" t="s">
        <v>1078</v>
      </c>
      <c r="D341" s="181"/>
      <c r="E341" s="182">
        <v>20.618500000000001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9"/>
      <c r="AA341" s="149"/>
      <c r="AB341" s="149"/>
      <c r="AC341" s="149"/>
      <c r="AD341" s="149"/>
      <c r="AE341" s="149"/>
      <c r="AF341" s="149"/>
      <c r="AG341" s="149" t="s">
        <v>251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68">
        <v>97</v>
      </c>
      <c r="B342" s="169" t="s">
        <v>1079</v>
      </c>
      <c r="C342" s="177" t="s">
        <v>1080</v>
      </c>
      <c r="D342" s="170" t="s">
        <v>366</v>
      </c>
      <c r="E342" s="171">
        <v>22.95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1">
        <v>6.0000000000000002E-5</v>
      </c>
      <c r="O342" s="171">
        <f>ROUND(E342*N342,2)</f>
        <v>0</v>
      </c>
      <c r="P342" s="171">
        <v>0</v>
      </c>
      <c r="Q342" s="171">
        <f>ROUND(E342*P342,2)</f>
        <v>0</v>
      </c>
      <c r="R342" s="173" t="s">
        <v>1064</v>
      </c>
      <c r="S342" s="173" t="s">
        <v>200</v>
      </c>
      <c r="T342" s="174" t="s">
        <v>670</v>
      </c>
      <c r="U342" s="159">
        <v>0.43</v>
      </c>
      <c r="V342" s="159">
        <f>ROUND(E342*U342,2)</f>
        <v>9.8699999999999992</v>
      </c>
      <c r="W342" s="159"/>
      <c r="X342" s="159" t="s">
        <v>247</v>
      </c>
      <c r="Y342" s="159" t="s">
        <v>203</v>
      </c>
      <c r="Z342" s="149"/>
      <c r="AA342" s="149"/>
      <c r="AB342" s="149"/>
      <c r="AC342" s="149"/>
      <c r="AD342" s="149"/>
      <c r="AE342" s="149"/>
      <c r="AF342" s="149"/>
      <c r="AG342" s="149" t="s">
        <v>671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2" x14ac:dyDescent="0.2">
      <c r="A343" s="156"/>
      <c r="B343" s="157"/>
      <c r="C343" s="190" t="s">
        <v>1081</v>
      </c>
      <c r="D343" s="181"/>
      <c r="E343" s="182">
        <v>22.95</v>
      </c>
      <c r="F343" s="159"/>
      <c r="G343" s="1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9"/>
      <c r="AA343" s="149"/>
      <c r="AB343" s="149"/>
      <c r="AC343" s="149"/>
      <c r="AD343" s="149"/>
      <c r="AE343" s="149"/>
      <c r="AF343" s="149"/>
      <c r="AG343" s="149" t="s">
        <v>251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68">
        <v>98</v>
      </c>
      <c r="B344" s="169" t="s">
        <v>1082</v>
      </c>
      <c r="C344" s="177" t="s">
        <v>1083</v>
      </c>
      <c r="D344" s="170" t="s">
        <v>366</v>
      </c>
      <c r="E344" s="171">
        <v>30.474640000000001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1">
        <v>6.0000000000000002E-5</v>
      </c>
      <c r="O344" s="171">
        <f>ROUND(E344*N344,2)</f>
        <v>0</v>
      </c>
      <c r="P344" s="171">
        <v>0</v>
      </c>
      <c r="Q344" s="171">
        <f>ROUND(E344*P344,2)</f>
        <v>0</v>
      </c>
      <c r="R344" s="173" t="s">
        <v>1064</v>
      </c>
      <c r="S344" s="173" t="s">
        <v>200</v>
      </c>
      <c r="T344" s="174" t="s">
        <v>670</v>
      </c>
      <c r="U344" s="159">
        <v>0.22</v>
      </c>
      <c r="V344" s="159">
        <f>ROUND(E344*U344,2)</f>
        <v>6.7</v>
      </c>
      <c r="W344" s="159"/>
      <c r="X344" s="159" t="s">
        <v>247</v>
      </c>
      <c r="Y344" s="159" t="s">
        <v>203</v>
      </c>
      <c r="Z344" s="149"/>
      <c r="AA344" s="149"/>
      <c r="AB344" s="149"/>
      <c r="AC344" s="149"/>
      <c r="AD344" s="149"/>
      <c r="AE344" s="149"/>
      <c r="AF344" s="149"/>
      <c r="AG344" s="149" t="s">
        <v>248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2" x14ac:dyDescent="0.2">
      <c r="A345" s="156"/>
      <c r="B345" s="157"/>
      <c r="C345" s="190" t="s">
        <v>1084</v>
      </c>
      <c r="D345" s="181"/>
      <c r="E345" s="182"/>
      <c r="F345" s="159"/>
      <c r="G345" s="159"/>
      <c r="H345" s="159"/>
      <c r="I345" s="159"/>
      <c r="J345" s="159"/>
      <c r="K345" s="159"/>
      <c r="L345" s="159"/>
      <c r="M345" s="159"/>
      <c r="N345" s="158"/>
      <c r="O345" s="158"/>
      <c r="P345" s="158"/>
      <c r="Q345" s="158"/>
      <c r="R345" s="159"/>
      <c r="S345" s="159"/>
      <c r="T345" s="159"/>
      <c r="U345" s="159"/>
      <c r="V345" s="159"/>
      <c r="W345" s="159"/>
      <c r="X345" s="159"/>
      <c r="Y345" s="159"/>
      <c r="Z345" s="149"/>
      <c r="AA345" s="149"/>
      <c r="AB345" s="149"/>
      <c r="AC345" s="149"/>
      <c r="AD345" s="149"/>
      <c r="AE345" s="149"/>
      <c r="AF345" s="149"/>
      <c r="AG345" s="149" t="s">
        <v>251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3" x14ac:dyDescent="0.2">
      <c r="A346" s="156"/>
      <c r="B346" s="157"/>
      <c r="C346" s="190" t="s">
        <v>1085</v>
      </c>
      <c r="D346" s="181"/>
      <c r="E346" s="182">
        <v>29.796399999999998</v>
      </c>
      <c r="F346" s="159"/>
      <c r="G346" s="159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9"/>
      <c r="AA346" s="149"/>
      <c r="AB346" s="149"/>
      <c r="AC346" s="149"/>
      <c r="AD346" s="149"/>
      <c r="AE346" s="149"/>
      <c r="AF346" s="149"/>
      <c r="AG346" s="149" t="s">
        <v>251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90" t="s">
        <v>1086</v>
      </c>
      <c r="D347" s="181"/>
      <c r="E347" s="182">
        <v>0.67823999999999995</v>
      </c>
      <c r="F347" s="159"/>
      <c r="G347" s="159"/>
      <c r="H347" s="159"/>
      <c r="I347" s="159"/>
      <c r="J347" s="159"/>
      <c r="K347" s="159"/>
      <c r="L347" s="159"/>
      <c r="M347" s="159"/>
      <c r="N347" s="158"/>
      <c r="O347" s="158"/>
      <c r="P347" s="158"/>
      <c r="Q347" s="158"/>
      <c r="R347" s="159"/>
      <c r="S347" s="159"/>
      <c r="T347" s="159"/>
      <c r="U347" s="159"/>
      <c r="V347" s="159"/>
      <c r="W347" s="159"/>
      <c r="X347" s="159"/>
      <c r="Y347" s="159"/>
      <c r="Z347" s="149"/>
      <c r="AA347" s="149"/>
      <c r="AB347" s="149"/>
      <c r="AC347" s="149"/>
      <c r="AD347" s="149"/>
      <c r="AE347" s="149"/>
      <c r="AF347" s="149"/>
      <c r="AG347" s="149" t="s">
        <v>251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68">
        <v>99</v>
      </c>
      <c r="B348" s="169" t="s">
        <v>1087</v>
      </c>
      <c r="C348" s="177" t="s">
        <v>1088</v>
      </c>
      <c r="D348" s="170" t="s">
        <v>366</v>
      </c>
      <c r="E348" s="171">
        <v>312.05520000000001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21</v>
      </c>
      <c r="M348" s="173">
        <f>G348*(1+L348/100)</f>
        <v>0</v>
      </c>
      <c r="N348" s="171">
        <v>5.0000000000000002E-5</v>
      </c>
      <c r="O348" s="171">
        <f>ROUND(E348*N348,2)</f>
        <v>0.02</v>
      </c>
      <c r="P348" s="171">
        <v>0</v>
      </c>
      <c r="Q348" s="171">
        <f>ROUND(E348*P348,2)</f>
        <v>0</v>
      </c>
      <c r="R348" s="173" t="s">
        <v>1064</v>
      </c>
      <c r="S348" s="173" t="s">
        <v>200</v>
      </c>
      <c r="T348" s="174" t="s">
        <v>670</v>
      </c>
      <c r="U348" s="159">
        <v>0.1</v>
      </c>
      <c r="V348" s="159">
        <f>ROUND(E348*U348,2)</f>
        <v>31.21</v>
      </c>
      <c r="W348" s="159"/>
      <c r="X348" s="159" t="s">
        <v>247</v>
      </c>
      <c r="Y348" s="159" t="s">
        <v>203</v>
      </c>
      <c r="Z348" s="149"/>
      <c r="AA348" s="149"/>
      <c r="AB348" s="149"/>
      <c r="AC348" s="149"/>
      <c r="AD348" s="149"/>
      <c r="AE348" s="149"/>
      <c r="AF348" s="149"/>
      <c r="AG348" s="149" t="s">
        <v>671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2" x14ac:dyDescent="0.2">
      <c r="A349" s="156"/>
      <c r="B349" s="157"/>
      <c r="C349" s="190" t="s">
        <v>1089</v>
      </c>
      <c r="D349" s="181"/>
      <c r="E349" s="182">
        <v>99.475200000000001</v>
      </c>
      <c r="F349" s="159"/>
      <c r="G349" s="159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9"/>
      <c r="AA349" s="149"/>
      <c r="AB349" s="149"/>
      <c r="AC349" s="149"/>
      <c r="AD349" s="149"/>
      <c r="AE349" s="149"/>
      <c r="AF349" s="149"/>
      <c r="AG349" s="149" t="s">
        <v>251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90" t="s">
        <v>1065</v>
      </c>
      <c r="D350" s="181"/>
      <c r="E350" s="182">
        <v>196.56</v>
      </c>
      <c r="F350" s="159"/>
      <c r="G350" s="1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9"/>
      <c r="AA350" s="149"/>
      <c r="AB350" s="149"/>
      <c r="AC350" s="149"/>
      <c r="AD350" s="149"/>
      <c r="AE350" s="149"/>
      <c r="AF350" s="149"/>
      <c r="AG350" s="149" t="s">
        <v>251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90" t="s">
        <v>1090</v>
      </c>
      <c r="D351" s="181"/>
      <c r="E351" s="182">
        <v>16.02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251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68">
        <v>100</v>
      </c>
      <c r="B352" s="169" t="s">
        <v>1091</v>
      </c>
      <c r="C352" s="177" t="s">
        <v>1092</v>
      </c>
      <c r="D352" s="170" t="s">
        <v>366</v>
      </c>
      <c r="E352" s="171">
        <v>2340.3118100000002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21</v>
      </c>
      <c r="M352" s="173">
        <f>G352*(1+L352/100)</f>
        <v>0</v>
      </c>
      <c r="N352" s="171">
        <v>5.0000000000000002E-5</v>
      </c>
      <c r="O352" s="171">
        <f>ROUND(E352*N352,2)</f>
        <v>0.12</v>
      </c>
      <c r="P352" s="171">
        <v>0</v>
      </c>
      <c r="Q352" s="171">
        <f>ROUND(E352*P352,2)</f>
        <v>0</v>
      </c>
      <c r="R352" s="173" t="s">
        <v>1064</v>
      </c>
      <c r="S352" s="173" t="s">
        <v>200</v>
      </c>
      <c r="T352" s="174" t="s">
        <v>670</v>
      </c>
      <c r="U352" s="159">
        <v>0.08</v>
      </c>
      <c r="V352" s="159">
        <f>ROUND(E352*U352,2)</f>
        <v>187.22</v>
      </c>
      <c r="W352" s="159"/>
      <c r="X352" s="159" t="s">
        <v>247</v>
      </c>
      <c r="Y352" s="159" t="s">
        <v>203</v>
      </c>
      <c r="Z352" s="149"/>
      <c r="AA352" s="149"/>
      <c r="AB352" s="149"/>
      <c r="AC352" s="149"/>
      <c r="AD352" s="149"/>
      <c r="AE352" s="149"/>
      <c r="AF352" s="149"/>
      <c r="AG352" s="149" t="s">
        <v>671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2" x14ac:dyDescent="0.2">
      <c r="A353" s="156"/>
      <c r="B353" s="157"/>
      <c r="C353" s="190" t="s">
        <v>1070</v>
      </c>
      <c r="D353" s="181"/>
      <c r="E353" s="182">
        <v>619.81439999999998</v>
      </c>
      <c r="F353" s="159"/>
      <c r="G353" s="159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251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90" t="s">
        <v>1071</v>
      </c>
      <c r="D354" s="181"/>
      <c r="E354" s="182">
        <v>214.07040000000001</v>
      </c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251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3" x14ac:dyDescent="0.2">
      <c r="A355" s="156"/>
      <c r="B355" s="157"/>
      <c r="C355" s="190" t="s">
        <v>1072</v>
      </c>
      <c r="D355" s="181"/>
      <c r="E355" s="182">
        <v>250.79040000000001</v>
      </c>
      <c r="F355" s="159"/>
      <c r="G355" s="159"/>
      <c r="H355" s="159"/>
      <c r="I355" s="159"/>
      <c r="J355" s="159"/>
      <c r="K355" s="159"/>
      <c r="L355" s="159"/>
      <c r="M355" s="159"/>
      <c r="N355" s="158"/>
      <c r="O355" s="158"/>
      <c r="P355" s="158"/>
      <c r="Q355" s="158"/>
      <c r="R355" s="159"/>
      <c r="S355" s="159"/>
      <c r="T355" s="159"/>
      <c r="U355" s="159"/>
      <c r="V355" s="159"/>
      <c r="W355" s="159"/>
      <c r="X355" s="159"/>
      <c r="Y355" s="159"/>
      <c r="Z355" s="149"/>
      <c r="AA355" s="149"/>
      <c r="AB355" s="149"/>
      <c r="AC355" s="149"/>
      <c r="AD355" s="149"/>
      <c r="AE355" s="149"/>
      <c r="AF355" s="149"/>
      <c r="AG355" s="149" t="s">
        <v>251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90" t="s">
        <v>1073</v>
      </c>
      <c r="D356" s="181"/>
      <c r="E356" s="182">
        <v>354.71519999999998</v>
      </c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251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0" t="s">
        <v>1074</v>
      </c>
      <c r="D357" s="181"/>
      <c r="E357" s="182">
        <v>823.50720000000001</v>
      </c>
      <c r="F357" s="159"/>
      <c r="G357" s="1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251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90" t="s">
        <v>1075</v>
      </c>
      <c r="D358" s="181"/>
      <c r="E358" s="182">
        <v>24.05491</v>
      </c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9"/>
      <c r="AA358" s="149"/>
      <c r="AB358" s="149"/>
      <c r="AC358" s="149"/>
      <c r="AD358" s="149"/>
      <c r="AE358" s="149"/>
      <c r="AF358" s="149"/>
      <c r="AG358" s="149" t="s">
        <v>251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90" t="s">
        <v>1076</v>
      </c>
      <c r="D359" s="181"/>
      <c r="E359" s="182">
        <v>13.4406</v>
      </c>
      <c r="F359" s="159"/>
      <c r="G359" s="159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251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90" t="s">
        <v>1077</v>
      </c>
      <c r="D360" s="181"/>
      <c r="E360" s="182">
        <v>19.3002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251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90" t="s">
        <v>1078</v>
      </c>
      <c r="D361" s="181"/>
      <c r="E361" s="182">
        <v>20.618500000000001</v>
      </c>
      <c r="F361" s="159"/>
      <c r="G361" s="159"/>
      <c r="H361" s="159"/>
      <c r="I361" s="159"/>
      <c r="J361" s="159"/>
      <c r="K361" s="159"/>
      <c r="L361" s="159"/>
      <c r="M361" s="159"/>
      <c r="N361" s="158"/>
      <c r="O361" s="158"/>
      <c r="P361" s="158"/>
      <c r="Q361" s="158"/>
      <c r="R361" s="159"/>
      <c r="S361" s="159"/>
      <c r="T361" s="159"/>
      <c r="U361" s="159"/>
      <c r="V361" s="159"/>
      <c r="W361" s="159"/>
      <c r="X361" s="159"/>
      <c r="Y361" s="159"/>
      <c r="Z361" s="149"/>
      <c r="AA361" s="149"/>
      <c r="AB361" s="149"/>
      <c r="AC361" s="149"/>
      <c r="AD361" s="149"/>
      <c r="AE361" s="149"/>
      <c r="AF361" s="149"/>
      <c r="AG361" s="149" t="s">
        <v>251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68">
        <v>101</v>
      </c>
      <c r="B362" s="169" t="s">
        <v>1093</v>
      </c>
      <c r="C362" s="177" t="s">
        <v>1094</v>
      </c>
      <c r="D362" s="170" t="s">
        <v>366</v>
      </c>
      <c r="E362" s="171">
        <v>1093.25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21</v>
      </c>
      <c r="M362" s="173">
        <f>G362*(1+L362/100)</f>
        <v>0</v>
      </c>
      <c r="N362" s="171">
        <v>5.0000000000000002E-5</v>
      </c>
      <c r="O362" s="171">
        <f>ROUND(E362*N362,2)</f>
        <v>0.05</v>
      </c>
      <c r="P362" s="171">
        <v>1E-3</v>
      </c>
      <c r="Q362" s="171">
        <f>ROUND(E362*P362,2)</f>
        <v>1.0900000000000001</v>
      </c>
      <c r="R362" s="173" t="s">
        <v>1064</v>
      </c>
      <c r="S362" s="173" t="s">
        <v>200</v>
      </c>
      <c r="T362" s="174" t="s">
        <v>670</v>
      </c>
      <c r="U362" s="159">
        <v>0.1</v>
      </c>
      <c r="V362" s="159">
        <f>ROUND(E362*U362,2)</f>
        <v>109.33</v>
      </c>
      <c r="W362" s="159"/>
      <c r="X362" s="159" t="s">
        <v>247</v>
      </c>
      <c r="Y362" s="159" t="s">
        <v>203</v>
      </c>
      <c r="Z362" s="149"/>
      <c r="AA362" s="149"/>
      <c r="AB362" s="149"/>
      <c r="AC362" s="149"/>
      <c r="AD362" s="149"/>
      <c r="AE362" s="149"/>
      <c r="AF362" s="149"/>
      <c r="AG362" s="149" t="s">
        <v>671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2" x14ac:dyDescent="0.2">
      <c r="A363" s="156"/>
      <c r="B363" s="157"/>
      <c r="C363" s="190" t="s">
        <v>1095</v>
      </c>
      <c r="D363" s="181"/>
      <c r="E363" s="182">
        <v>725.4</v>
      </c>
      <c r="F363" s="159"/>
      <c r="G363" s="159"/>
      <c r="H363" s="159"/>
      <c r="I363" s="159"/>
      <c r="J363" s="159"/>
      <c r="K363" s="159"/>
      <c r="L363" s="159"/>
      <c r="M363" s="159"/>
      <c r="N363" s="158"/>
      <c r="O363" s="158"/>
      <c r="P363" s="158"/>
      <c r="Q363" s="158"/>
      <c r="R363" s="159"/>
      <c r="S363" s="159"/>
      <c r="T363" s="159"/>
      <c r="U363" s="159"/>
      <c r="V363" s="159"/>
      <c r="W363" s="159"/>
      <c r="X363" s="159"/>
      <c r="Y363" s="159"/>
      <c r="Z363" s="149"/>
      <c r="AA363" s="149"/>
      <c r="AB363" s="149"/>
      <c r="AC363" s="149"/>
      <c r="AD363" s="149"/>
      <c r="AE363" s="149"/>
      <c r="AF363" s="149"/>
      <c r="AG363" s="149" t="s">
        <v>251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3" x14ac:dyDescent="0.2">
      <c r="A364" s="156"/>
      <c r="B364" s="157"/>
      <c r="C364" s="190" t="s">
        <v>1096</v>
      </c>
      <c r="D364" s="181"/>
      <c r="E364" s="182">
        <v>188.1</v>
      </c>
      <c r="F364" s="159"/>
      <c r="G364" s="159"/>
      <c r="H364" s="159"/>
      <c r="I364" s="159"/>
      <c r="J364" s="159"/>
      <c r="K364" s="159"/>
      <c r="L364" s="159"/>
      <c r="M364" s="159"/>
      <c r="N364" s="158"/>
      <c r="O364" s="158"/>
      <c r="P364" s="158"/>
      <c r="Q364" s="158"/>
      <c r="R364" s="159"/>
      <c r="S364" s="159"/>
      <c r="T364" s="159"/>
      <c r="U364" s="159"/>
      <c r="V364" s="159"/>
      <c r="W364" s="159"/>
      <c r="X364" s="159"/>
      <c r="Y364" s="159"/>
      <c r="Z364" s="149"/>
      <c r="AA364" s="149"/>
      <c r="AB364" s="149"/>
      <c r="AC364" s="149"/>
      <c r="AD364" s="149"/>
      <c r="AE364" s="149"/>
      <c r="AF364" s="149"/>
      <c r="AG364" s="149" t="s">
        <v>251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3" x14ac:dyDescent="0.2">
      <c r="A365" s="156"/>
      <c r="B365" s="157"/>
      <c r="C365" s="190" t="s">
        <v>1097</v>
      </c>
      <c r="D365" s="181"/>
      <c r="E365" s="182">
        <v>179.75</v>
      </c>
      <c r="F365" s="159"/>
      <c r="G365" s="159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251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68">
        <v>102</v>
      </c>
      <c r="B366" s="169" t="s">
        <v>1098</v>
      </c>
      <c r="C366" s="177" t="s">
        <v>1099</v>
      </c>
      <c r="D366" s="170" t="s">
        <v>644</v>
      </c>
      <c r="E366" s="171">
        <v>1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1">
        <v>0</v>
      </c>
      <c r="O366" s="171">
        <f>ROUND(E366*N366,2)</f>
        <v>0</v>
      </c>
      <c r="P366" s="171">
        <v>0</v>
      </c>
      <c r="Q366" s="171">
        <f>ROUND(E366*P366,2)</f>
        <v>0</v>
      </c>
      <c r="R366" s="173"/>
      <c r="S366" s="173" t="s">
        <v>215</v>
      </c>
      <c r="T366" s="174" t="s">
        <v>201</v>
      </c>
      <c r="U366" s="159">
        <v>0.14000000000000001</v>
      </c>
      <c r="V366" s="159">
        <f>ROUND(E366*U366,2)</f>
        <v>0.14000000000000001</v>
      </c>
      <c r="W366" s="159"/>
      <c r="X366" s="159" t="s">
        <v>247</v>
      </c>
      <c r="Y366" s="159" t="s">
        <v>203</v>
      </c>
      <c r="Z366" s="149"/>
      <c r="AA366" s="149"/>
      <c r="AB366" s="149"/>
      <c r="AC366" s="149"/>
      <c r="AD366" s="149"/>
      <c r="AE366" s="149"/>
      <c r="AF366" s="149"/>
      <c r="AG366" s="149" t="s">
        <v>671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2" x14ac:dyDescent="0.2">
      <c r="A367" s="156"/>
      <c r="B367" s="157"/>
      <c r="C367" s="190" t="s">
        <v>116</v>
      </c>
      <c r="D367" s="181"/>
      <c r="E367" s="182">
        <v>1</v>
      </c>
      <c r="F367" s="159"/>
      <c r="G367" s="1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9"/>
      <c r="AA367" s="149"/>
      <c r="AB367" s="149"/>
      <c r="AC367" s="149"/>
      <c r="AD367" s="149"/>
      <c r="AE367" s="149"/>
      <c r="AF367" s="149"/>
      <c r="AG367" s="149" t="s">
        <v>251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68">
        <v>103</v>
      </c>
      <c r="B368" s="169" t="s">
        <v>1100</v>
      </c>
      <c r="C368" s="177" t="s">
        <v>1101</v>
      </c>
      <c r="D368" s="170" t="s">
        <v>327</v>
      </c>
      <c r="E368" s="171">
        <v>94.5</v>
      </c>
      <c r="F368" s="172"/>
      <c r="G368" s="173">
        <f>ROUND(E368*F368,2)</f>
        <v>0</v>
      </c>
      <c r="H368" s="172"/>
      <c r="I368" s="173">
        <f>ROUND(E368*H368,2)</f>
        <v>0</v>
      </c>
      <c r="J368" s="172"/>
      <c r="K368" s="173">
        <f>ROUND(E368*J368,2)</f>
        <v>0</v>
      </c>
      <c r="L368" s="173">
        <v>21</v>
      </c>
      <c r="M368" s="173">
        <f>G368*(1+L368/100)</f>
        <v>0</v>
      </c>
      <c r="N368" s="171">
        <v>0</v>
      </c>
      <c r="O368" s="171">
        <f>ROUND(E368*N368,2)</f>
        <v>0</v>
      </c>
      <c r="P368" s="171">
        <v>6.1999999999999998E-3</v>
      </c>
      <c r="Q368" s="171">
        <f>ROUND(E368*P368,2)</f>
        <v>0.59</v>
      </c>
      <c r="R368" s="173"/>
      <c r="S368" s="173" t="s">
        <v>215</v>
      </c>
      <c r="T368" s="174" t="s">
        <v>201</v>
      </c>
      <c r="U368" s="159">
        <v>0.21</v>
      </c>
      <c r="V368" s="159">
        <f>ROUND(E368*U368,2)</f>
        <v>19.850000000000001</v>
      </c>
      <c r="W368" s="159"/>
      <c r="X368" s="159" t="s">
        <v>247</v>
      </c>
      <c r="Y368" s="159" t="s">
        <v>203</v>
      </c>
      <c r="Z368" s="149"/>
      <c r="AA368" s="149"/>
      <c r="AB368" s="149"/>
      <c r="AC368" s="149"/>
      <c r="AD368" s="149"/>
      <c r="AE368" s="149"/>
      <c r="AF368" s="149"/>
      <c r="AG368" s="149" t="s">
        <v>671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2" x14ac:dyDescent="0.2">
      <c r="A369" s="156"/>
      <c r="B369" s="157"/>
      <c r="C369" s="190" t="s">
        <v>1102</v>
      </c>
      <c r="D369" s="181"/>
      <c r="E369" s="182">
        <v>94.5</v>
      </c>
      <c r="F369" s="159"/>
      <c r="G369" s="159"/>
      <c r="H369" s="159"/>
      <c r="I369" s="159"/>
      <c r="J369" s="159"/>
      <c r="K369" s="159"/>
      <c r="L369" s="159"/>
      <c r="M369" s="159"/>
      <c r="N369" s="158"/>
      <c r="O369" s="158"/>
      <c r="P369" s="158"/>
      <c r="Q369" s="158"/>
      <c r="R369" s="159"/>
      <c r="S369" s="159"/>
      <c r="T369" s="159"/>
      <c r="U369" s="159"/>
      <c r="V369" s="159"/>
      <c r="W369" s="159"/>
      <c r="X369" s="159"/>
      <c r="Y369" s="159"/>
      <c r="Z369" s="149"/>
      <c r="AA369" s="149"/>
      <c r="AB369" s="149"/>
      <c r="AC369" s="149"/>
      <c r="AD369" s="149"/>
      <c r="AE369" s="149"/>
      <c r="AF369" s="149"/>
      <c r="AG369" s="149" t="s">
        <v>251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ht="22.5" outlineLevel="1" x14ac:dyDescent="0.2">
      <c r="A370" s="168">
        <v>104</v>
      </c>
      <c r="B370" s="169" t="s">
        <v>1103</v>
      </c>
      <c r="C370" s="177" t="s">
        <v>1104</v>
      </c>
      <c r="D370" s="170" t="s">
        <v>360</v>
      </c>
      <c r="E370" s="171">
        <v>1</v>
      </c>
      <c r="F370" s="172"/>
      <c r="G370" s="173">
        <f>ROUND(E370*F370,2)</f>
        <v>0</v>
      </c>
      <c r="H370" s="172"/>
      <c r="I370" s="173">
        <f>ROUND(E370*H370,2)</f>
        <v>0</v>
      </c>
      <c r="J370" s="172"/>
      <c r="K370" s="173">
        <f>ROUND(E370*J370,2)</f>
        <v>0</v>
      </c>
      <c r="L370" s="173">
        <v>21</v>
      </c>
      <c r="M370" s="173">
        <f>G370*(1+L370/100)</f>
        <v>0</v>
      </c>
      <c r="N370" s="171">
        <v>2.955E-2</v>
      </c>
      <c r="O370" s="171">
        <f>ROUND(E370*N370,2)</f>
        <v>0.03</v>
      </c>
      <c r="P370" s="171">
        <v>0</v>
      </c>
      <c r="Q370" s="171">
        <f>ROUND(E370*P370,2)</f>
        <v>0</v>
      </c>
      <c r="R370" s="173"/>
      <c r="S370" s="173" t="s">
        <v>215</v>
      </c>
      <c r="T370" s="174" t="s">
        <v>201</v>
      </c>
      <c r="U370" s="159">
        <v>0</v>
      </c>
      <c r="V370" s="159">
        <f>ROUND(E370*U370,2)</f>
        <v>0</v>
      </c>
      <c r="W370" s="159"/>
      <c r="X370" s="159" t="s">
        <v>936</v>
      </c>
      <c r="Y370" s="159" t="s">
        <v>203</v>
      </c>
      <c r="Z370" s="149"/>
      <c r="AA370" s="149"/>
      <c r="AB370" s="149"/>
      <c r="AC370" s="149"/>
      <c r="AD370" s="149"/>
      <c r="AE370" s="149"/>
      <c r="AF370" s="149"/>
      <c r="AG370" s="149" t="s">
        <v>937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2" x14ac:dyDescent="0.2">
      <c r="A371" s="156"/>
      <c r="B371" s="157"/>
      <c r="C371" s="190" t="s">
        <v>116</v>
      </c>
      <c r="D371" s="181"/>
      <c r="E371" s="182">
        <v>1</v>
      </c>
      <c r="F371" s="159"/>
      <c r="G371" s="159"/>
      <c r="H371" s="159"/>
      <c r="I371" s="159"/>
      <c r="J371" s="159"/>
      <c r="K371" s="159"/>
      <c r="L371" s="159"/>
      <c r="M371" s="159"/>
      <c r="N371" s="158"/>
      <c r="O371" s="158"/>
      <c r="P371" s="158"/>
      <c r="Q371" s="158"/>
      <c r="R371" s="159"/>
      <c r="S371" s="159"/>
      <c r="T371" s="159"/>
      <c r="U371" s="159"/>
      <c r="V371" s="159"/>
      <c r="W371" s="159"/>
      <c r="X371" s="159"/>
      <c r="Y371" s="159"/>
      <c r="Z371" s="149"/>
      <c r="AA371" s="149"/>
      <c r="AB371" s="149"/>
      <c r="AC371" s="149"/>
      <c r="AD371" s="149"/>
      <c r="AE371" s="149"/>
      <c r="AF371" s="149"/>
      <c r="AG371" s="149" t="s">
        <v>251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68">
        <v>105</v>
      </c>
      <c r="B372" s="169" t="s">
        <v>1105</v>
      </c>
      <c r="C372" s="177" t="s">
        <v>1106</v>
      </c>
      <c r="D372" s="170" t="s">
        <v>285</v>
      </c>
      <c r="E372" s="171">
        <v>3.218E-2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1">
        <v>1</v>
      </c>
      <c r="O372" s="171">
        <f>ROUND(E372*N372,2)</f>
        <v>0.03</v>
      </c>
      <c r="P372" s="171">
        <v>0</v>
      </c>
      <c r="Q372" s="171">
        <f>ROUND(E372*P372,2)</f>
        <v>0</v>
      </c>
      <c r="R372" s="173"/>
      <c r="S372" s="173" t="s">
        <v>215</v>
      </c>
      <c r="T372" s="174" t="s">
        <v>670</v>
      </c>
      <c r="U372" s="159">
        <v>0</v>
      </c>
      <c r="V372" s="159">
        <f>ROUND(E372*U372,2)</f>
        <v>0</v>
      </c>
      <c r="W372" s="159"/>
      <c r="X372" s="159" t="s">
        <v>299</v>
      </c>
      <c r="Y372" s="159" t="s">
        <v>203</v>
      </c>
      <c r="Z372" s="149"/>
      <c r="AA372" s="149"/>
      <c r="AB372" s="149"/>
      <c r="AC372" s="149"/>
      <c r="AD372" s="149"/>
      <c r="AE372" s="149"/>
      <c r="AF372" s="149"/>
      <c r="AG372" s="149" t="s">
        <v>795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2" x14ac:dyDescent="0.2">
      <c r="A373" s="156"/>
      <c r="B373" s="157"/>
      <c r="C373" s="190" t="s">
        <v>1107</v>
      </c>
      <c r="D373" s="181"/>
      <c r="E373" s="182">
        <v>3.218E-2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251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22.5" outlineLevel="1" x14ac:dyDescent="0.2">
      <c r="A374" s="168">
        <v>106</v>
      </c>
      <c r="B374" s="169" t="s">
        <v>1108</v>
      </c>
      <c r="C374" s="177" t="s">
        <v>1109</v>
      </c>
      <c r="D374" s="170" t="s">
        <v>285</v>
      </c>
      <c r="E374" s="171">
        <v>4.6289999999999998E-2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21</v>
      </c>
      <c r="M374" s="173">
        <f>G374*(1+L374/100)</f>
        <v>0</v>
      </c>
      <c r="N374" s="171">
        <v>1</v>
      </c>
      <c r="O374" s="171">
        <f>ROUND(E374*N374,2)</f>
        <v>0.05</v>
      </c>
      <c r="P374" s="171">
        <v>0</v>
      </c>
      <c r="Q374" s="171">
        <f>ROUND(E374*P374,2)</f>
        <v>0</v>
      </c>
      <c r="R374" s="173" t="s">
        <v>799</v>
      </c>
      <c r="S374" s="173" t="s">
        <v>200</v>
      </c>
      <c r="T374" s="174" t="s">
        <v>670</v>
      </c>
      <c r="U374" s="159">
        <v>0</v>
      </c>
      <c r="V374" s="159">
        <f>ROUND(E374*U374,2)</f>
        <v>0</v>
      </c>
      <c r="W374" s="159"/>
      <c r="X374" s="159" t="s">
        <v>299</v>
      </c>
      <c r="Y374" s="159" t="s">
        <v>203</v>
      </c>
      <c r="Z374" s="149"/>
      <c r="AA374" s="149"/>
      <c r="AB374" s="149"/>
      <c r="AC374" s="149"/>
      <c r="AD374" s="149"/>
      <c r="AE374" s="149"/>
      <c r="AF374" s="149"/>
      <c r="AG374" s="149" t="s">
        <v>795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2" x14ac:dyDescent="0.2">
      <c r="A375" s="156"/>
      <c r="B375" s="157"/>
      <c r="C375" s="190" t="s">
        <v>1110</v>
      </c>
      <c r="D375" s="181"/>
      <c r="E375" s="182">
        <v>4.6289999999999998E-2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9"/>
      <c r="AA375" s="149"/>
      <c r="AB375" s="149"/>
      <c r="AC375" s="149"/>
      <c r="AD375" s="149"/>
      <c r="AE375" s="149"/>
      <c r="AF375" s="149"/>
      <c r="AG375" s="149" t="s">
        <v>251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ht="22.5" outlineLevel="1" x14ac:dyDescent="0.2">
      <c r="A376" s="168">
        <v>107</v>
      </c>
      <c r="B376" s="169" t="s">
        <v>1111</v>
      </c>
      <c r="C376" s="177" t="s">
        <v>1112</v>
      </c>
      <c r="D376" s="170" t="s">
        <v>285</v>
      </c>
      <c r="E376" s="171">
        <v>2.38043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1">
        <v>1</v>
      </c>
      <c r="O376" s="171">
        <f>ROUND(E376*N376,2)</f>
        <v>2.38</v>
      </c>
      <c r="P376" s="171">
        <v>0</v>
      </c>
      <c r="Q376" s="171">
        <f>ROUND(E376*P376,2)</f>
        <v>0</v>
      </c>
      <c r="R376" s="173" t="s">
        <v>799</v>
      </c>
      <c r="S376" s="173" t="s">
        <v>200</v>
      </c>
      <c r="T376" s="174" t="s">
        <v>670</v>
      </c>
      <c r="U376" s="159">
        <v>0</v>
      </c>
      <c r="V376" s="159">
        <f>ROUND(E376*U376,2)</f>
        <v>0</v>
      </c>
      <c r="W376" s="159"/>
      <c r="X376" s="159" t="s">
        <v>299</v>
      </c>
      <c r="Y376" s="159" t="s">
        <v>203</v>
      </c>
      <c r="Z376" s="149"/>
      <c r="AA376" s="149"/>
      <c r="AB376" s="149"/>
      <c r="AC376" s="149"/>
      <c r="AD376" s="149"/>
      <c r="AE376" s="149"/>
      <c r="AF376" s="149"/>
      <c r="AG376" s="149" t="s">
        <v>795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2" x14ac:dyDescent="0.2">
      <c r="A377" s="156"/>
      <c r="B377" s="157"/>
      <c r="C377" s="190" t="s">
        <v>1113</v>
      </c>
      <c r="D377" s="181"/>
      <c r="E377" s="182">
        <v>0.63310999999999995</v>
      </c>
      <c r="F377" s="159"/>
      <c r="G377" s="159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251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3" x14ac:dyDescent="0.2">
      <c r="A378" s="156"/>
      <c r="B378" s="157"/>
      <c r="C378" s="190" t="s">
        <v>1114</v>
      </c>
      <c r="D378" s="181"/>
      <c r="E378" s="182">
        <v>0.21759000000000001</v>
      </c>
      <c r="F378" s="159"/>
      <c r="G378" s="159"/>
      <c r="H378" s="159"/>
      <c r="I378" s="159"/>
      <c r="J378" s="159"/>
      <c r="K378" s="159"/>
      <c r="L378" s="159"/>
      <c r="M378" s="159"/>
      <c r="N378" s="158"/>
      <c r="O378" s="158"/>
      <c r="P378" s="158"/>
      <c r="Q378" s="158"/>
      <c r="R378" s="159"/>
      <c r="S378" s="159"/>
      <c r="T378" s="159"/>
      <c r="U378" s="159"/>
      <c r="V378" s="159"/>
      <c r="W378" s="159"/>
      <c r="X378" s="159"/>
      <c r="Y378" s="159"/>
      <c r="Z378" s="149"/>
      <c r="AA378" s="149"/>
      <c r="AB378" s="149"/>
      <c r="AC378" s="149"/>
      <c r="AD378" s="149"/>
      <c r="AE378" s="149"/>
      <c r="AF378" s="149"/>
      <c r="AG378" s="149" t="s">
        <v>251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90" t="s">
        <v>1115</v>
      </c>
      <c r="D379" s="181"/>
      <c r="E379" s="182">
        <v>0.25724999999999998</v>
      </c>
      <c r="F379" s="159"/>
      <c r="G379" s="159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251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90" t="s">
        <v>1116</v>
      </c>
      <c r="D380" s="181"/>
      <c r="E380" s="182">
        <v>0.38308999999999999</v>
      </c>
      <c r="F380" s="159"/>
      <c r="G380" s="159"/>
      <c r="H380" s="159"/>
      <c r="I380" s="159"/>
      <c r="J380" s="159"/>
      <c r="K380" s="159"/>
      <c r="L380" s="159"/>
      <c r="M380" s="159"/>
      <c r="N380" s="158"/>
      <c r="O380" s="158"/>
      <c r="P380" s="158"/>
      <c r="Q380" s="158"/>
      <c r="R380" s="159"/>
      <c r="S380" s="159"/>
      <c r="T380" s="159"/>
      <c r="U380" s="159"/>
      <c r="V380" s="159"/>
      <c r="W380" s="159"/>
      <c r="X380" s="159"/>
      <c r="Y380" s="159"/>
      <c r="Z380" s="149"/>
      <c r="AA380" s="149"/>
      <c r="AB380" s="149"/>
      <c r="AC380" s="149"/>
      <c r="AD380" s="149"/>
      <c r="AE380" s="149"/>
      <c r="AF380" s="149"/>
      <c r="AG380" s="149" t="s">
        <v>251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3" x14ac:dyDescent="0.2">
      <c r="A381" s="156"/>
      <c r="B381" s="157"/>
      <c r="C381" s="190" t="s">
        <v>1117</v>
      </c>
      <c r="D381" s="181"/>
      <c r="E381" s="182">
        <v>0.88939000000000001</v>
      </c>
      <c r="F381" s="159"/>
      <c r="G381" s="159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9"/>
      <c r="AA381" s="149"/>
      <c r="AB381" s="149"/>
      <c r="AC381" s="149"/>
      <c r="AD381" s="149"/>
      <c r="AE381" s="149"/>
      <c r="AF381" s="149"/>
      <c r="AG381" s="149" t="s">
        <v>251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68">
        <v>108</v>
      </c>
      <c r="B382" s="169" t="s">
        <v>1118</v>
      </c>
      <c r="C382" s="177" t="s">
        <v>1119</v>
      </c>
      <c r="D382" s="170" t="s">
        <v>285</v>
      </c>
      <c r="E382" s="171">
        <v>1.452E-2</v>
      </c>
      <c r="F382" s="172"/>
      <c r="G382" s="173">
        <f>ROUND(E382*F382,2)</f>
        <v>0</v>
      </c>
      <c r="H382" s="172"/>
      <c r="I382" s="173">
        <f>ROUND(E382*H382,2)</f>
        <v>0</v>
      </c>
      <c r="J382" s="172"/>
      <c r="K382" s="173">
        <f>ROUND(E382*J382,2)</f>
        <v>0</v>
      </c>
      <c r="L382" s="173">
        <v>21</v>
      </c>
      <c r="M382" s="173">
        <f>G382*(1+L382/100)</f>
        <v>0</v>
      </c>
      <c r="N382" s="171">
        <v>1</v>
      </c>
      <c r="O382" s="171">
        <f>ROUND(E382*N382,2)</f>
        <v>0.01</v>
      </c>
      <c r="P382" s="171">
        <v>0</v>
      </c>
      <c r="Q382" s="171">
        <f>ROUND(E382*P382,2)</f>
        <v>0</v>
      </c>
      <c r="R382" s="173" t="s">
        <v>799</v>
      </c>
      <c r="S382" s="173" t="s">
        <v>200</v>
      </c>
      <c r="T382" s="174" t="s">
        <v>670</v>
      </c>
      <c r="U382" s="159">
        <v>0</v>
      </c>
      <c r="V382" s="159">
        <f>ROUND(E382*U382,2)</f>
        <v>0</v>
      </c>
      <c r="W382" s="159"/>
      <c r="X382" s="159" t="s">
        <v>299</v>
      </c>
      <c r="Y382" s="159" t="s">
        <v>203</v>
      </c>
      <c r="Z382" s="149"/>
      <c r="AA382" s="149"/>
      <c r="AB382" s="149"/>
      <c r="AC382" s="149"/>
      <c r="AD382" s="149"/>
      <c r="AE382" s="149"/>
      <c r="AF382" s="149"/>
      <c r="AG382" s="149" t="s">
        <v>795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2" x14ac:dyDescent="0.2">
      <c r="A383" s="156"/>
      <c r="B383" s="157"/>
      <c r="C383" s="190" t="s">
        <v>1120</v>
      </c>
      <c r="D383" s="181"/>
      <c r="E383" s="182">
        <v>1.452E-2</v>
      </c>
      <c r="F383" s="159"/>
      <c r="G383" s="159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251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68">
        <v>109</v>
      </c>
      <c r="B384" s="169" t="s">
        <v>1121</v>
      </c>
      <c r="C384" s="177" t="s">
        <v>1122</v>
      </c>
      <c r="D384" s="170" t="s">
        <v>285</v>
      </c>
      <c r="E384" s="171">
        <v>7.2999999999999996E-4</v>
      </c>
      <c r="F384" s="172"/>
      <c r="G384" s="173">
        <f>ROUND(E384*F384,2)</f>
        <v>0</v>
      </c>
      <c r="H384" s="172"/>
      <c r="I384" s="173">
        <f>ROUND(E384*H384,2)</f>
        <v>0</v>
      </c>
      <c r="J384" s="172"/>
      <c r="K384" s="173">
        <f>ROUND(E384*J384,2)</f>
        <v>0</v>
      </c>
      <c r="L384" s="173">
        <v>21</v>
      </c>
      <c r="M384" s="173">
        <f>G384*(1+L384/100)</f>
        <v>0</v>
      </c>
      <c r="N384" s="171">
        <v>1</v>
      </c>
      <c r="O384" s="171">
        <f>ROUND(E384*N384,2)</f>
        <v>0</v>
      </c>
      <c r="P384" s="171">
        <v>0</v>
      </c>
      <c r="Q384" s="171">
        <f>ROUND(E384*P384,2)</f>
        <v>0</v>
      </c>
      <c r="R384" s="173" t="s">
        <v>799</v>
      </c>
      <c r="S384" s="173" t="s">
        <v>200</v>
      </c>
      <c r="T384" s="174" t="s">
        <v>670</v>
      </c>
      <c r="U384" s="159">
        <v>0</v>
      </c>
      <c r="V384" s="159">
        <f>ROUND(E384*U384,2)</f>
        <v>0</v>
      </c>
      <c r="W384" s="159"/>
      <c r="X384" s="159" t="s">
        <v>299</v>
      </c>
      <c r="Y384" s="159" t="s">
        <v>203</v>
      </c>
      <c r="Z384" s="149"/>
      <c r="AA384" s="149"/>
      <c r="AB384" s="149"/>
      <c r="AC384" s="149"/>
      <c r="AD384" s="149"/>
      <c r="AE384" s="149"/>
      <c r="AF384" s="149"/>
      <c r="AG384" s="149" t="s">
        <v>795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2" x14ac:dyDescent="0.2">
      <c r="A385" s="156"/>
      <c r="B385" s="157"/>
      <c r="C385" s="190" t="s">
        <v>1123</v>
      </c>
      <c r="D385" s="181"/>
      <c r="E385" s="182">
        <v>7.2999999999999996E-4</v>
      </c>
      <c r="F385" s="159"/>
      <c r="G385" s="159"/>
      <c r="H385" s="159"/>
      <c r="I385" s="159"/>
      <c r="J385" s="159"/>
      <c r="K385" s="159"/>
      <c r="L385" s="159"/>
      <c r="M385" s="159"/>
      <c r="N385" s="158"/>
      <c r="O385" s="158"/>
      <c r="P385" s="158"/>
      <c r="Q385" s="158"/>
      <c r="R385" s="159"/>
      <c r="S385" s="159"/>
      <c r="T385" s="159"/>
      <c r="U385" s="159"/>
      <c r="V385" s="159"/>
      <c r="W385" s="159"/>
      <c r="X385" s="159"/>
      <c r="Y385" s="159"/>
      <c r="Z385" s="149"/>
      <c r="AA385" s="149"/>
      <c r="AB385" s="149"/>
      <c r="AC385" s="149"/>
      <c r="AD385" s="149"/>
      <c r="AE385" s="149"/>
      <c r="AF385" s="149"/>
      <c r="AG385" s="149" t="s">
        <v>251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68">
        <v>110</v>
      </c>
      <c r="B386" s="169" t="s">
        <v>1124</v>
      </c>
      <c r="C386" s="177" t="s">
        <v>1125</v>
      </c>
      <c r="D386" s="170" t="s">
        <v>285</v>
      </c>
      <c r="E386" s="171">
        <v>9.801E-2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1">
        <v>1</v>
      </c>
      <c r="O386" s="171">
        <f>ROUND(E386*N386,2)</f>
        <v>0.1</v>
      </c>
      <c r="P386" s="171">
        <v>0</v>
      </c>
      <c r="Q386" s="171">
        <f>ROUND(E386*P386,2)</f>
        <v>0</v>
      </c>
      <c r="R386" s="173" t="s">
        <v>799</v>
      </c>
      <c r="S386" s="173" t="s">
        <v>200</v>
      </c>
      <c r="T386" s="174" t="s">
        <v>670</v>
      </c>
      <c r="U386" s="159">
        <v>0</v>
      </c>
      <c r="V386" s="159">
        <f>ROUND(E386*U386,2)</f>
        <v>0</v>
      </c>
      <c r="W386" s="159"/>
      <c r="X386" s="159" t="s">
        <v>299</v>
      </c>
      <c r="Y386" s="159" t="s">
        <v>203</v>
      </c>
      <c r="Z386" s="149"/>
      <c r="AA386" s="149"/>
      <c r="AB386" s="149"/>
      <c r="AC386" s="149"/>
      <c r="AD386" s="149"/>
      <c r="AE386" s="149"/>
      <c r="AF386" s="149"/>
      <c r="AG386" s="149" t="s">
        <v>795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2" x14ac:dyDescent="0.2">
      <c r="A387" s="156"/>
      <c r="B387" s="157"/>
      <c r="C387" s="190" t="s">
        <v>1126</v>
      </c>
      <c r="D387" s="181"/>
      <c r="E387" s="182">
        <v>9.9299999999999996E-3</v>
      </c>
      <c r="F387" s="159"/>
      <c r="G387" s="159"/>
      <c r="H387" s="159"/>
      <c r="I387" s="159"/>
      <c r="J387" s="159"/>
      <c r="K387" s="159"/>
      <c r="L387" s="159"/>
      <c r="M387" s="159"/>
      <c r="N387" s="158"/>
      <c r="O387" s="158"/>
      <c r="P387" s="158"/>
      <c r="Q387" s="158"/>
      <c r="R387" s="159"/>
      <c r="S387" s="159"/>
      <c r="T387" s="159"/>
      <c r="U387" s="159"/>
      <c r="V387" s="159"/>
      <c r="W387" s="159"/>
      <c r="X387" s="159"/>
      <c r="Y387" s="159"/>
      <c r="Z387" s="149"/>
      <c r="AA387" s="149"/>
      <c r="AB387" s="149"/>
      <c r="AC387" s="149"/>
      <c r="AD387" s="149"/>
      <c r="AE387" s="149"/>
      <c r="AF387" s="149"/>
      <c r="AG387" s="149" t="s">
        <v>251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3" x14ac:dyDescent="0.2">
      <c r="A388" s="156"/>
      <c r="B388" s="157"/>
      <c r="C388" s="190" t="s">
        <v>1127</v>
      </c>
      <c r="D388" s="181"/>
      <c r="E388" s="182">
        <v>1.899E-2</v>
      </c>
      <c r="F388" s="159"/>
      <c r="G388" s="159"/>
      <c r="H388" s="159"/>
      <c r="I388" s="159"/>
      <c r="J388" s="159"/>
      <c r="K388" s="159"/>
      <c r="L388" s="159"/>
      <c r="M388" s="159"/>
      <c r="N388" s="158"/>
      <c r="O388" s="158"/>
      <c r="P388" s="158"/>
      <c r="Q388" s="158"/>
      <c r="R388" s="159"/>
      <c r="S388" s="159"/>
      <c r="T388" s="159"/>
      <c r="U388" s="159"/>
      <c r="V388" s="159"/>
      <c r="W388" s="159"/>
      <c r="X388" s="159"/>
      <c r="Y388" s="159"/>
      <c r="Z388" s="149"/>
      <c r="AA388" s="149"/>
      <c r="AB388" s="149"/>
      <c r="AC388" s="149"/>
      <c r="AD388" s="149"/>
      <c r="AE388" s="149"/>
      <c r="AF388" s="149"/>
      <c r="AG388" s="149" t="s">
        <v>251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3" x14ac:dyDescent="0.2">
      <c r="A389" s="156"/>
      <c r="B389" s="157"/>
      <c r="C389" s="190" t="s">
        <v>1128</v>
      </c>
      <c r="D389" s="181"/>
      <c r="E389" s="182">
        <v>2.598E-2</v>
      </c>
      <c r="F389" s="159"/>
      <c r="G389" s="159"/>
      <c r="H389" s="159"/>
      <c r="I389" s="159"/>
      <c r="J389" s="159"/>
      <c r="K389" s="159"/>
      <c r="L389" s="159"/>
      <c r="M389" s="159"/>
      <c r="N389" s="158"/>
      <c r="O389" s="158"/>
      <c r="P389" s="158"/>
      <c r="Q389" s="158"/>
      <c r="R389" s="159"/>
      <c r="S389" s="159"/>
      <c r="T389" s="159"/>
      <c r="U389" s="159"/>
      <c r="V389" s="159"/>
      <c r="W389" s="159"/>
      <c r="X389" s="159"/>
      <c r="Y389" s="159"/>
      <c r="Z389" s="149"/>
      <c r="AA389" s="149"/>
      <c r="AB389" s="149"/>
      <c r="AC389" s="149"/>
      <c r="AD389" s="149"/>
      <c r="AE389" s="149"/>
      <c r="AF389" s="149"/>
      <c r="AG389" s="149" t="s">
        <v>251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3" x14ac:dyDescent="0.2">
      <c r="A390" s="156"/>
      <c r="B390" s="157"/>
      <c r="C390" s="190" t="s">
        <v>1129</v>
      </c>
      <c r="D390" s="181"/>
      <c r="E390" s="182">
        <v>2.0840000000000001E-2</v>
      </c>
      <c r="F390" s="159"/>
      <c r="G390" s="159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9"/>
      <c r="AA390" s="149"/>
      <c r="AB390" s="149"/>
      <c r="AC390" s="149"/>
      <c r="AD390" s="149"/>
      <c r="AE390" s="149"/>
      <c r="AF390" s="149"/>
      <c r="AG390" s="149" t="s">
        <v>251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3" x14ac:dyDescent="0.2">
      <c r="A391" s="156"/>
      <c r="B391" s="157"/>
      <c r="C391" s="190" t="s">
        <v>1130</v>
      </c>
      <c r="D391" s="181"/>
      <c r="E391" s="182">
        <v>2.2270000000000002E-2</v>
      </c>
      <c r="F391" s="159"/>
      <c r="G391" s="159"/>
      <c r="H391" s="159"/>
      <c r="I391" s="159"/>
      <c r="J391" s="159"/>
      <c r="K391" s="159"/>
      <c r="L391" s="159"/>
      <c r="M391" s="159"/>
      <c r="N391" s="158"/>
      <c r="O391" s="158"/>
      <c r="P391" s="158"/>
      <c r="Q391" s="158"/>
      <c r="R391" s="159"/>
      <c r="S391" s="159"/>
      <c r="T391" s="159"/>
      <c r="U391" s="159"/>
      <c r="V391" s="159"/>
      <c r="W391" s="159"/>
      <c r="X391" s="159"/>
      <c r="Y391" s="159"/>
      <c r="Z391" s="149"/>
      <c r="AA391" s="149"/>
      <c r="AB391" s="149"/>
      <c r="AC391" s="149"/>
      <c r="AD391" s="149"/>
      <c r="AE391" s="149"/>
      <c r="AF391" s="149"/>
      <c r="AG391" s="149" t="s">
        <v>251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68">
        <v>111</v>
      </c>
      <c r="B392" s="169" t="s">
        <v>1131</v>
      </c>
      <c r="C392" s="177" t="s">
        <v>1132</v>
      </c>
      <c r="D392" s="170" t="s">
        <v>285</v>
      </c>
      <c r="E392" s="171">
        <v>4.3299999999999998E-2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21</v>
      </c>
      <c r="M392" s="173">
        <f>G392*(1+L392/100)</f>
        <v>0</v>
      </c>
      <c r="N392" s="171">
        <v>1</v>
      </c>
      <c r="O392" s="171">
        <f>ROUND(E392*N392,2)</f>
        <v>0.04</v>
      </c>
      <c r="P392" s="171">
        <v>0</v>
      </c>
      <c r="Q392" s="171">
        <f>ROUND(E392*P392,2)</f>
        <v>0</v>
      </c>
      <c r="R392" s="173" t="s">
        <v>799</v>
      </c>
      <c r="S392" s="173" t="s">
        <v>200</v>
      </c>
      <c r="T392" s="174" t="s">
        <v>670</v>
      </c>
      <c r="U392" s="159">
        <v>0</v>
      </c>
      <c r="V392" s="159">
        <f>ROUND(E392*U392,2)</f>
        <v>0</v>
      </c>
      <c r="W392" s="159"/>
      <c r="X392" s="159" t="s">
        <v>299</v>
      </c>
      <c r="Y392" s="159" t="s">
        <v>203</v>
      </c>
      <c r="Z392" s="149"/>
      <c r="AA392" s="149"/>
      <c r="AB392" s="149"/>
      <c r="AC392" s="149"/>
      <c r="AD392" s="149"/>
      <c r="AE392" s="149"/>
      <c r="AF392" s="149"/>
      <c r="AG392" s="149" t="s">
        <v>795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2" x14ac:dyDescent="0.2">
      <c r="A393" s="156"/>
      <c r="B393" s="157"/>
      <c r="C393" s="190" t="s">
        <v>1133</v>
      </c>
      <c r="D393" s="181"/>
      <c r="E393" s="182">
        <v>4.3299999999999998E-2</v>
      </c>
      <c r="F393" s="159"/>
      <c r="G393" s="159"/>
      <c r="H393" s="159"/>
      <c r="I393" s="159"/>
      <c r="J393" s="159"/>
      <c r="K393" s="159"/>
      <c r="L393" s="159"/>
      <c r="M393" s="159"/>
      <c r="N393" s="158"/>
      <c r="O393" s="158"/>
      <c r="P393" s="158"/>
      <c r="Q393" s="158"/>
      <c r="R393" s="159"/>
      <c r="S393" s="159"/>
      <c r="T393" s="159"/>
      <c r="U393" s="159"/>
      <c r="V393" s="159"/>
      <c r="W393" s="159"/>
      <c r="X393" s="159"/>
      <c r="Y393" s="159"/>
      <c r="Z393" s="149"/>
      <c r="AA393" s="149"/>
      <c r="AB393" s="149"/>
      <c r="AC393" s="149"/>
      <c r="AD393" s="149"/>
      <c r="AE393" s="149"/>
      <c r="AF393" s="149"/>
      <c r="AG393" s="149" t="s">
        <v>251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22.5" outlineLevel="1" x14ac:dyDescent="0.2">
      <c r="A394" s="168">
        <v>112</v>
      </c>
      <c r="B394" s="169" t="s">
        <v>1134</v>
      </c>
      <c r="C394" s="177" t="s">
        <v>1135</v>
      </c>
      <c r="D394" s="170" t="s">
        <v>285</v>
      </c>
      <c r="E394" s="171">
        <v>0.21228</v>
      </c>
      <c r="F394" s="172"/>
      <c r="G394" s="173">
        <f>ROUND(E394*F394,2)</f>
        <v>0</v>
      </c>
      <c r="H394" s="172"/>
      <c r="I394" s="173">
        <f>ROUND(E394*H394,2)</f>
        <v>0</v>
      </c>
      <c r="J394" s="172"/>
      <c r="K394" s="173">
        <f>ROUND(E394*J394,2)</f>
        <v>0</v>
      </c>
      <c r="L394" s="173">
        <v>21</v>
      </c>
      <c r="M394" s="173">
        <f>G394*(1+L394/100)</f>
        <v>0</v>
      </c>
      <c r="N394" s="171">
        <v>1</v>
      </c>
      <c r="O394" s="171">
        <f>ROUND(E394*N394,2)</f>
        <v>0.21</v>
      </c>
      <c r="P394" s="171">
        <v>0</v>
      </c>
      <c r="Q394" s="171">
        <f>ROUND(E394*P394,2)</f>
        <v>0</v>
      </c>
      <c r="R394" s="173" t="s">
        <v>799</v>
      </c>
      <c r="S394" s="173" t="s">
        <v>200</v>
      </c>
      <c r="T394" s="174" t="s">
        <v>670</v>
      </c>
      <c r="U394" s="159">
        <v>0</v>
      </c>
      <c r="V394" s="159">
        <f>ROUND(E394*U394,2)</f>
        <v>0</v>
      </c>
      <c r="W394" s="159"/>
      <c r="X394" s="159" t="s">
        <v>299</v>
      </c>
      <c r="Y394" s="159" t="s">
        <v>203</v>
      </c>
      <c r="Z394" s="149"/>
      <c r="AA394" s="149"/>
      <c r="AB394" s="149"/>
      <c r="AC394" s="149"/>
      <c r="AD394" s="149"/>
      <c r="AE394" s="149"/>
      <c r="AF394" s="149"/>
      <c r="AG394" s="149" t="s">
        <v>795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2" x14ac:dyDescent="0.2">
      <c r="A395" s="156"/>
      <c r="B395" s="157"/>
      <c r="C395" s="190" t="s">
        <v>1136</v>
      </c>
      <c r="D395" s="181"/>
      <c r="E395" s="182">
        <v>0.21228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9"/>
      <c r="AA395" s="149"/>
      <c r="AB395" s="149"/>
      <c r="AC395" s="149"/>
      <c r="AD395" s="149"/>
      <c r="AE395" s="149"/>
      <c r="AF395" s="149"/>
      <c r="AG395" s="149" t="s">
        <v>251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68">
        <v>113</v>
      </c>
      <c r="B396" s="169" t="s">
        <v>1137</v>
      </c>
      <c r="C396" s="177" t="s">
        <v>1138</v>
      </c>
      <c r="D396" s="170" t="s">
        <v>644</v>
      </c>
      <c r="E396" s="171">
        <v>1</v>
      </c>
      <c r="F396" s="172"/>
      <c r="G396" s="173">
        <f>ROUND(E396*F396,2)</f>
        <v>0</v>
      </c>
      <c r="H396" s="172"/>
      <c r="I396" s="173">
        <f>ROUND(E396*H396,2)</f>
        <v>0</v>
      </c>
      <c r="J396" s="172"/>
      <c r="K396" s="173">
        <f>ROUND(E396*J396,2)</f>
        <v>0</v>
      </c>
      <c r="L396" s="173">
        <v>21</v>
      </c>
      <c r="M396" s="173">
        <f>G396*(1+L396/100)</f>
        <v>0</v>
      </c>
      <c r="N396" s="171">
        <v>0.105</v>
      </c>
      <c r="O396" s="171">
        <f>ROUND(E396*N396,2)</f>
        <v>0.11</v>
      </c>
      <c r="P396" s="171">
        <v>0</v>
      </c>
      <c r="Q396" s="171">
        <f>ROUND(E396*P396,2)</f>
        <v>0</v>
      </c>
      <c r="R396" s="173"/>
      <c r="S396" s="173" t="s">
        <v>215</v>
      </c>
      <c r="T396" s="174" t="s">
        <v>201</v>
      </c>
      <c r="U396" s="159">
        <v>0</v>
      </c>
      <c r="V396" s="159">
        <f>ROUND(E396*U396,2)</f>
        <v>0</v>
      </c>
      <c r="W396" s="159"/>
      <c r="X396" s="159" t="s">
        <v>299</v>
      </c>
      <c r="Y396" s="159" t="s">
        <v>203</v>
      </c>
      <c r="Z396" s="149"/>
      <c r="AA396" s="149"/>
      <c r="AB396" s="149"/>
      <c r="AC396" s="149"/>
      <c r="AD396" s="149"/>
      <c r="AE396" s="149"/>
      <c r="AF396" s="149"/>
      <c r="AG396" s="149" t="s">
        <v>795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2" x14ac:dyDescent="0.2">
      <c r="A397" s="156"/>
      <c r="B397" s="157"/>
      <c r="C397" s="190" t="s">
        <v>116</v>
      </c>
      <c r="D397" s="181"/>
      <c r="E397" s="182">
        <v>1</v>
      </c>
      <c r="F397" s="159"/>
      <c r="G397" s="159"/>
      <c r="H397" s="159"/>
      <c r="I397" s="159"/>
      <c r="J397" s="159"/>
      <c r="K397" s="159"/>
      <c r="L397" s="159"/>
      <c r="M397" s="159"/>
      <c r="N397" s="158"/>
      <c r="O397" s="158"/>
      <c r="P397" s="158"/>
      <c r="Q397" s="158"/>
      <c r="R397" s="159"/>
      <c r="S397" s="159"/>
      <c r="T397" s="159"/>
      <c r="U397" s="159"/>
      <c r="V397" s="159"/>
      <c r="W397" s="159"/>
      <c r="X397" s="159"/>
      <c r="Y397" s="159"/>
      <c r="Z397" s="149"/>
      <c r="AA397" s="149"/>
      <c r="AB397" s="149"/>
      <c r="AC397" s="149"/>
      <c r="AD397" s="149"/>
      <c r="AE397" s="149"/>
      <c r="AF397" s="149"/>
      <c r="AG397" s="149" t="s">
        <v>251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68">
        <v>114</v>
      </c>
      <c r="B398" s="169" t="s">
        <v>1139</v>
      </c>
      <c r="C398" s="177" t="s">
        <v>1140</v>
      </c>
      <c r="D398" s="170" t="s">
        <v>327</v>
      </c>
      <c r="E398" s="171">
        <v>265.93920000000003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21</v>
      </c>
      <c r="M398" s="173">
        <f>G398*(1+L398/100)</f>
        <v>0</v>
      </c>
      <c r="N398" s="171">
        <v>1.4999999999999999E-4</v>
      </c>
      <c r="O398" s="171">
        <f>ROUND(E398*N398,2)</f>
        <v>0.04</v>
      </c>
      <c r="P398" s="171">
        <v>0</v>
      </c>
      <c r="Q398" s="171">
        <f>ROUND(E398*P398,2)</f>
        <v>0</v>
      </c>
      <c r="R398" s="173" t="s">
        <v>799</v>
      </c>
      <c r="S398" s="173" t="s">
        <v>200</v>
      </c>
      <c r="T398" s="174" t="s">
        <v>670</v>
      </c>
      <c r="U398" s="159">
        <v>0</v>
      </c>
      <c r="V398" s="159">
        <f>ROUND(E398*U398,2)</f>
        <v>0</v>
      </c>
      <c r="W398" s="159"/>
      <c r="X398" s="159" t="s">
        <v>299</v>
      </c>
      <c r="Y398" s="159" t="s">
        <v>203</v>
      </c>
      <c r="Z398" s="149"/>
      <c r="AA398" s="149"/>
      <c r="AB398" s="149"/>
      <c r="AC398" s="149"/>
      <c r="AD398" s="149"/>
      <c r="AE398" s="149"/>
      <c r="AF398" s="149"/>
      <c r="AG398" s="149" t="s">
        <v>795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2" x14ac:dyDescent="0.2">
      <c r="A399" s="156"/>
      <c r="B399" s="157"/>
      <c r="C399" s="190" t="s">
        <v>1141</v>
      </c>
      <c r="D399" s="181"/>
      <c r="E399" s="182">
        <v>265.93920000000003</v>
      </c>
      <c r="F399" s="159"/>
      <c r="G399" s="159"/>
      <c r="H399" s="159"/>
      <c r="I399" s="159"/>
      <c r="J399" s="159"/>
      <c r="K399" s="159"/>
      <c r="L399" s="159"/>
      <c r="M399" s="159"/>
      <c r="N399" s="158"/>
      <c r="O399" s="158"/>
      <c r="P399" s="158"/>
      <c r="Q399" s="158"/>
      <c r="R399" s="159"/>
      <c r="S399" s="159"/>
      <c r="T399" s="159"/>
      <c r="U399" s="159"/>
      <c r="V399" s="159"/>
      <c r="W399" s="159"/>
      <c r="X399" s="159"/>
      <c r="Y399" s="159"/>
      <c r="Z399" s="149"/>
      <c r="AA399" s="149"/>
      <c r="AB399" s="149"/>
      <c r="AC399" s="149"/>
      <c r="AD399" s="149"/>
      <c r="AE399" s="149"/>
      <c r="AF399" s="149"/>
      <c r="AG399" s="149" t="s">
        <v>251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68">
        <v>115</v>
      </c>
      <c r="B400" s="169" t="s">
        <v>1142</v>
      </c>
      <c r="C400" s="177" t="s">
        <v>1143</v>
      </c>
      <c r="D400" s="170" t="s">
        <v>285</v>
      </c>
      <c r="E400" s="171">
        <v>3.1631200000000002</v>
      </c>
      <c r="F400" s="172"/>
      <c r="G400" s="173">
        <f>ROUND(E400*F400,2)</f>
        <v>0</v>
      </c>
      <c r="H400" s="172"/>
      <c r="I400" s="173">
        <f>ROUND(E400*H400,2)</f>
        <v>0</v>
      </c>
      <c r="J400" s="172"/>
      <c r="K400" s="173">
        <f>ROUND(E400*J400,2)</f>
        <v>0</v>
      </c>
      <c r="L400" s="173">
        <v>21</v>
      </c>
      <c r="M400" s="173">
        <f>G400*(1+L400/100)</f>
        <v>0</v>
      </c>
      <c r="N400" s="171">
        <v>0</v>
      </c>
      <c r="O400" s="171">
        <f>ROUND(E400*N400,2)</f>
        <v>0</v>
      </c>
      <c r="P400" s="171">
        <v>0</v>
      </c>
      <c r="Q400" s="171">
        <f>ROUND(E400*P400,2)</f>
        <v>0</v>
      </c>
      <c r="R400" s="173" t="s">
        <v>1064</v>
      </c>
      <c r="S400" s="173" t="s">
        <v>200</v>
      </c>
      <c r="T400" s="174" t="s">
        <v>670</v>
      </c>
      <c r="U400" s="159">
        <v>3.327</v>
      </c>
      <c r="V400" s="159">
        <f>ROUND(E400*U400,2)</f>
        <v>10.52</v>
      </c>
      <c r="W400" s="159"/>
      <c r="X400" s="159" t="s">
        <v>985</v>
      </c>
      <c r="Y400" s="159" t="s">
        <v>203</v>
      </c>
      <c r="Z400" s="149"/>
      <c r="AA400" s="149"/>
      <c r="AB400" s="149"/>
      <c r="AC400" s="149"/>
      <c r="AD400" s="149"/>
      <c r="AE400" s="149"/>
      <c r="AF400" s="149"/>
      <c r="AG400" s="149" t="s">
        <v>986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2" x14ac:dyDescent="0.2">
      <c r="A401" s="156"/>
      <c r="B401" s="157"/>
      <c r="C401" s="263" t="s">
        <v>1026</v>
      </c>
      <c r="D401" s="264"/>
      <c r="E401" s="264"/>
      <c r="F401" s="264"/>
      <c r="G401" s="264"/>
      <c r="H401" s="159"/>
      <c r="I401" s="159"/>
      <c r="J401" s="159"/>
      <c r="K401" s="159"/>
      <c r="L401" s="159"/>
      <c r="M401" s="159"/>
      <c r="N401" s="158"/>
      <c r="O401" s="158"/>
      <c r="P401" s="158"/>
      <c r="Q401" s="158"/>
      <c r="R401" s="159"/>
      <c r="S401" s="159"/>
      <c r="T401" s="159"/>
      <c r="U401" s="159"/>
      <c r="V401" s="159"/>
      <c r="W401" s="159"/>
      <c r="X401" s="159"/>
      <c r="Y401" s="159"/>
      <c r="Z401" s="149"/>
      <c r="AA401" s="149"/>
      <c r="AB401" s="149"/>
      <c r="AC401" s="149"/>
      <c r="AD401" s="149"/>
      <c r="AE401" s="149"/>
      <c r="AF401" s="149"/>
      <c r="AG401" s="149" t="s">
        <v>673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x14ac:dyDescent="0.2">
      <c r="A402" s="161" t="s">
        <v>195</v>
      </c>
      <c r="B402" s="162" t="s">
        <v>159</v>
      </c>
      <c r="C402" s="176" t="s">
        <v>160</v>
      </c>
      <c r="D402" s="163"/>
      <c r="E402" s="164"/>
      <c r="F402" s="165"/>
      <c r="G402" s="165">
        <f>SUMIF(AG403:AG414,"&lt;&gt;NOR",G403:G414)</f>
        <v>0</v>
      </c>
      <c r="H402" s="165"/>
      <c r="I402" s="165">
        <f>SUM(I403:I414)</f>
        <v>0</v>
      </c>
      <c r="J402" s="165"/>
      <c r="K402" s="165">
        <f>SUM(K403:K414)</f>
        <v>0</v>
      </c>
      <c r="L402" s="165"/>
      <c r="M402" s="165">
        <f>SUM(M403:M414)</f>
        <v>0</v>
      </c>
      <c r="N402" s="164"/>
      <c r="O402" s="164">
        <f>SUM(O403:O414)</f>
        <v>0.01</v>
      </c>
      <c r="P402" s="164"/>
      <c r="Q402" s="164">
        <f>SUM(Q403:Q414)</f>
        <v>0</v>
      </c>
      <c r="R402" s="165"/>
      <c r="S402" s="165"/>
      <c r="T402" s="166"/>
      <c r="U402" s="160"/>
      <c r="V402" s="160">
        <f>SUM(V403:V414)</f>
        <v>18.55</v>
      </c>
      <c r="W402" s="160"/>
      <c r="X402" s="160"/>
      <c r="Y402" s="160"/>
      <c r="AG402" t="s">
        <v>196</v>
      </c>
    </row>
    <row r="403" spans="1:60" ht="33.75" outlineLevel="1" x14ac:dyDescent="0.2">
      <c r="A403" s="168">
        <v>116</v>
      </c>
      <c r="B403" s="169" t="s">
        <v>1144</v>
      </c>
      <c r="C403" s="177" t="s">
        <v>1145</v>
      </c>
      <c r="D403" s="170" t="s">
        <v>349</v>
      </c>
      <c r="E403" s="171">
        <v>5.3624999999999998</v>
      </c>
      <c r="F403" s="172"/>
      <c r="G403" s="173">
        <f>ROUND(E403*F403,2)</f>
        <v>0</v>
      </c>
      <c r="H403" s="172"/>
      <c r="I403" s="173">
        <f>ROUND(E403*H403,2)</f>
        <v>0</v>
      </c>
      <c r="J403" s="172"/>
      <c r="K403" s="173">
        <f>ROUND(E403*J403,2)</f>
        <v>0</v>
      </c>
      <c r="L403" s="173">
        <v>21</v>
      </c>
      <c r="M403" s="173">
        <f>G403*(1+L403/100)</f>
        <v>0</v>
      </c>
      <c r="N403" s="171">
        <v>1.3999999999999999E-4</v>
      </c>
      <c r="O403" s="171">
        <f>ROUND(E403*N403,2)</f>
        <v>0</v>
      </c>
      <c r="P403" s="171">
        <v>0</v>
      </c>
      <c r="Q403" s="171">
        <f>ROUND(E403*P403,2)</f>
        <v>0</v>
      </c>
      <c r="R403" s="173" t="s">
        <v>1146</v>
      </c>
      <c r="S403" s="173" t="s">
        <v>200</v>
      </c>
      <c r="T403" s="174" t="s">
        <v>670</v>
      </c>
      <c r="U403" s="159">
        <v>0.28000000000000003</v>
      </c>
      <c r="V403" s="159">
        <f>ROUND(E403*U403,2)</f>
        <v>1.5</v>
      </c>
      <c r="W403" s="159"/>
      <c r="X403" s="159" t="s">
        <v>247</v>
      </c>
      <c r="Y403" s="159" t="s">
        <v>203</v>
      </c>
      <c r="Z403" s="149"/>
      <c r="AA403" s="149"/>
      <c r="AB403" s="149"/>
      <c r="AC403" s="149"/>
      <c r="AD403" s="149"/>
      <c r="AE403" s="149"/>
      <c r="AF403" s="149"/>
      <c r="AG403" s="149" t="s">
        <v>671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2" x14ac:dyDescent="0.2">
      <c r="A404" s="156"/>
      <c r="B404" s="157"/>
      <c r="C404" s="190" t="s">
        <v>1041</v>
      </c>
      <c r="D404" s="181"/>
      <c r="E404" s="182">
        <v>5.3624999999999998</v>
      </c>
      <c r="F404" s="159"/>
      <c r="G404" s="159"/>
      <c r="H404" s="159"/>
      <c r="I404" s="159"/>
      <c r="J404" s="159"/>
      <c r="K404" s="159"/>
      <c r="L404" s="159"/>
      <c r="M404" s="159"/>
      <c r="N404" s="158"/>
      <c r="O404" s="158"/>
      <c r="P404" s="158"/>
      <c r="Q404" s="158"/>
      <c r="R404" s="159"/>
      <c r="S404" s="159"/>
      <c r="T404" s="159"/>
      <c r="U404" s="159"/>
      <c r="V404" s="159"/>
      <c r="W404" s="159"/>
      <c r="X404" s="159"/>
      <c r="Y404" s="159"/>
      <c r="Z404" s="149"/>
      <c r="AA404" s="149"/>
      <c r="AB404" s="149"/>
      <c r="AC404" s="149"/>
      <c r="AD404" s="149"/>
      <c r="AE404" s="149"/>
      <c r="AF404" s="149"/>
      <c r="AG404" s="149" t="s">
        <v>251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ht="33.75" outlineLevel="1" x14ac:dyDescent="0.2">
      <c r="A405" s="168">
        <v>117</v>
      </c>
      <c r="B405" s="169" t="s">
        <v>1147</v>
      </c>
      <c r="C405" s="177" t="s">
        <v>1148</v>
      </c>
      <c r="D405" s="170" t="s">
        <v>349</v>
      </c>
      <c r="E405" s="171">
        <v>30.207999999999998</v>
      </c>
      <c r="F405" s="172"/>
      <c r="G405" s="173">
        <f>ROUND(E405*F405,2)</f>
        <v>0</v>
      </c>
      <c r="H405" s="172"/>
      <c r="I405" s="173">
        <f>ROUND(E405*H405,2)</f>
        <v>0</v>
      </c>
      <c r="J405" s="172"/>
      <c r="K405" s="173">
        <f>ROUND(E405*J405,2)</f>
        <v>0</v>
      </c>
      <c r="L405" s="173">
        <v>21</v>
      </c>
      <c r="M405" s="173">
        <f>G405*(1+L405/100)</f>
        <v>0</v>
      </c>
      <c r="N405" s="171">
        <v>4.0000000000000003E-5</v>
      </c>
      <c r="O405" s="171">
        <f>ROUND(E405*N405,2)</f>
        <v>0</v>
      </c>
      <c r="P405" s="171">
        <v>0</v>
      </c>
      <c r="Q405" s="171">
        <f>ROUND(E405*P405,2)</f>
        <v>0</v>
      </c>
      <c r="R405" s="173" t="s">
        <v>1146</v>
      </c>
      <c r="S405" s="173" t="s">
        <v>200</v>
      </c>
      <c r="T405" s="174" t="s">
        <v>670</v>
      </c>
      <c r="U405" s="159">
        <v>0.19</v>
      </c>
      <c r="V405" s="159">
        <f>ROUND(E405*U405,2)</f>
        <v>5.74</v>
      </c>
      <c r="W405" s="159"/>
      <c r="X405" s="159" t="s">
        <v>247</v>
      </c>
      <c r="Y405" s="159" t="s">
        <v>203</v>
      </c>
      <c r="Z405" s="149"/>
      <c r="AA405" s="149"/>
      <c r="AB405" s="149"/>
      <c r="AC405" s="149"/>
      <c r="AD405" s="149"/>
      <c r="AE405" s="149"/>
      <c r="AF405" s="149"/>
      <c r="AG405" s="149" t="s">
        <v>671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2" x14ac:dyDescent="0.2">
      <c r="A406" s="156"/>
      <c r="B406" s="157"/>
      <c r="C406" s="190" t="s">
        <v>1034</v>
      </c>
      <c r="D406" s="181"/>
      <c r="E406" s="182">
        <v>6.72</v>
      </c>
      <c r="F406" s="159"/>
      <c r="G406" s="159"/>
      <c r="H406" s="159"/>
      <c r="I406" s="159"/>
      <c r="J406" s="159"/>
      <c r="K406" s="159"/>
      <c r="L406" s="159"/>
      <c r="M406" s="159"/>
      <c r="N406" s="158"/>
      <c r="O406" s="158"/>
      <c r="P406" s="158"/>
      <c r="Q406" s="158"/>
      <c r="R406" s="159"/>
      <c r="S406" s="159"/>
      <c r="T406" s="159"/>
      <c r="U406" s="159"/>
      <c r="V406" s="159"/>
      <c r="W406" s="159"/>
      <c r="X406" s="159"/>
      <c r="Y406" s="159"/>
      <c r="Z406" s="149"/>
      <c r="AA406" s="149"/>
      <c r="AB406" s="149"/>
      <c r="AC406" s="149"/>
      <c r="AD406" s="149"/>
      <c r="AE406" s="149"/>
      <c r="AF406" s="149"/>
      <c r="AG406" s="149" t="s">
        <v>251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3" x14ac:dyDescent="0.2">
      <c r="A407" s="156"/>
      <c r="B407" s="157"/>
      <c r="C407" s="190" t="s">
        <v>1149</v>
      </c>
      <c r="D407" s="181"/>
      <c r="E407" s="182">
        <v>8.5359999999999996</v>
      </c>
      <c r="F407" s="159"/>
      <c r="G407" s="159"/>
      <c r="H407" s="159"/>
      <c r="I407" s="159"/>
      <c r="J407" s="159"/>
      <c r="K407" s="159"/>
      <c r="L407" s="159"/>
      <c r="M407" s="159"/>
      <c r="N407" s="158"/>
      <c r="O407" s="158"/>
      <c r="P407" s="158"/>
      <c r="Q407" s="158"/>
      <c r="R407" s="159"/>
      <c r="S407" s="159"/>
      <c r="T407" s="159"/>
      <c r="U407" s="159"/>
      <c r="V407" s="159"/>
      <c r="W407" s="159"/>
      <c r="X407" s="159"/>
      <c r="Y407" s="159"/>
      <c r="Z407" s="149"/>
      <c r="AA407" s="149"/>
      <c r="AB407" s="149"/>
      <c r="AC407" s="149"/>
      <c r="AD407" s="149"/>
      <c r="AE407" s="149"/>
      <c r="AF407" s="149"/>
      <c r="AG407" s="149" t="s">
        <v>251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3" x14ac:dyDescent="0.2">
      <c r="A408" s="156"/>
      <c r="B408" s="157"/>
      <c r="C408" s="190" t="s">
        <v>1150</v>
      </c>
      <c r="D408" s="181"/>
      <c r="E408" s="182">
        <v>9.8000000000000007</v>
      </c>
      <c r="F408" s="159"/>
      <c r="G408" s="159"/>
      <c r="H408" s="159"/>
      <c r="I408" s="159"/>
      <c r="J408" s="159"/>
      <c r="K408" s="159"/>
      <c r="L408" s="159"/>
      <c r="M408" s="159"/>
      <c r="N408" s="158"/>
      <c r="O408" s="158"/>
      <c r="P408" s="158"/>
      <c r="Q408" s="158"/>
      <c r="R408" s="159"/>
      <c r="S408" s="159"/>
      <c r="T408" s="159"/>
      <c r="U408" s="159"/>
      <c r="V408" s="159"/>
      <c r="W408" s="159"/>
      <c r="X408" s="159"/>
      <c r="Y408" s="159"/>
      <c r="Z408" s="149"/>
      <c r="AA408" s="149"/>
      <c r="AB408" s="149"/>
      <c r="AC408" s="149"/>
      <c r="AD408" s="149"/>
      <c r="AE408" s="149"/>
      <c r="AF408" s="149"/>
      <c r="AG408" s="149" t="s">
        <v>251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90" t="s">
        <v>1151</v>
      </c>
      <c r="D409" s="181"/>
      <c r="E409" s="182">
        <v>5.1520000000000001</v>
      </c>
      <c r="F409" s="159"/>
      <c r="G409" s="159"/>
      <c r="H409" s="159"/>
      <c r="I409" s="159"/>
      <c r="J409" s="159"/>
      <c r="K409" s="159"/>
      <c r="L409" s="159"/>
      <c r="M409" s="159"/>
      <c r="N409" s="158"/>
      <c r="O409" s="158"/>
      <c r="P409" s="158"/>
      <c r="Q409" s="158"/>
      <c r="R409" s="159"/>
      <c r="S409" s="159"/>
      <c r="T409" s="159"/>
      <c r="U409" s="159"/>
      <c r="V409" s="159"/>
      <c r="W409" s="159"/>
      <c r="X409" s="159"/>
      <c r="Y409" s="159"/>
      <c r="Z409" s="149"/>
      <c r="AA409" s="149"/>
      <c r="AB409" s="149"/>
      <c r="AC409" s="149"/>
      <c r="AD409" s="149"/>
      <c r="AE409" s="149"/>
      <c r="AF409" s="149"/>
      <c r="AG409" s="149" t="s">
        <v>251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2.5" outlineLevel="1" x14ac:dyDescent="0.2">
      <c r="A410" s="168">
        <v>118</v>
      </c>
      <c r="B410" s="169" t="s">
        <v>1152</v>
      </c>
      <c r="C410" s="177" t="s">
        <v>1153</v>
      </c>
      <c r="D410" s="170" t="s">
        <v>349</v>
      </c>
      <c r="E410" s="171">
        <v>75.370800000000003</v>
      </c>
      <c r="F410" s="172"/>
      <c r="G410" s="173">
        <f>ROUND(E410*F410,2)</f>
        <v>0</v>
      </c>
      <c r="H410" s="172"/>
      <c r="I410" s="173">
        <f>ROUND(E410*H410,2)</f>
        <v>0</v>
      </c>
      <c r="J410" s="172"/>
      <c r="K410" s="173">
        <f>ROUND(E410*J410,2)</f>
        <v>0</v>
      </c>
      <c r="L410" s="173">
        <v>21</v>
      </c>
      <c r="M410" s="173">
        <f>G410*(1+L410/100)</f>
        <v>0</v>
      </c>
      <c r="N410" s="171">
        <v>1.6000000000000001E-4</v>
      </c>
      <c r="O410" s="171">
        <f>ROUND(E410*N410,2)</f>
        <v>0.01</v>
      </c>
      <c r="P410" s="171">
        <v>0</v>
      </c>
      <c r="Q410" s="171">
        <f>ROUND(E410*P410,2)</f>
        <v>0</v>
      </c>
      <c r="R410" s="173" t="s">
        <v>1146</v>
      </c>
      <c r="S410" s="173" t="s">
        <v>200</v>
      </c>
      <c r="T410" s="174" t="s">
        <v>670</v>
      </c>
      <c r="U410" s="159">
        <v>0.15</v>
      </c>
      <c r="V410" s="159">
        <f>ROUND(E410*U410,2)</f>
        <v>11.31</v>
      </c>
      <c r="W410" s="159"/>
      <c r="X410" s="159" t="s">
        <v>247</v>
      </c>
      <c r="Y410" s="159" t="s">
        <v>203</v>
      </c>
      <c r="Z410" s="149"/>
      <c r="AA410" s="149"/>
      <c r="AB410" s="149"/>
      <c r="AC410" s="149"/>
      <c r="AD410" s="149"/>
      <c r="AE410" s="149"/>
      <c r="AF410" s="149"/>
      <c r="AG410" s="149" t="s">
        <v>671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2" x14ac:dyDescent="0.2">
      <c r="A411" s="156"/>
      <c r="B411" s="157"/>
      <c r="C411" s="261" t="s">
        <v>1154</v>
      </c>
      <c r="D411" s="262"/>
      <c r="E411" s="262"/>
      <c r="F411" s="262"/>
      <c r="G411" s="262"/>
      <c r="H411" s="159"/>
      <c r="I411" s="159"/>
      <c r="J411" s="159"/>
      <c r="K411" s="159"/>
      <c r="L411" s="159"/>
      <c r="M411" s="159"/>
      <c r="N411" s="158"/>
      <c r="O411" s="158"/>
      <c r="P411" s="158"/>
      <c r="Q411" s="158"/>
      <c r="R411" s="159"/>
      <c r="S411" s="159"/>
      <c r="T411" s="159"/>
      <c r="U411" s="159"/>
      <c r="V411" s="159"/>
      <c r="W411" s="159"/>
      <c r="X411" s="159"/>
      <c r="Y411" s="159"/>
      <c r="Z411" s="149"/>
      <c r="AA411" s="149"/>
      <c r="AB411" s="149"/>
      <c r="AC411" s="149"/>
      <c r="AD411" s="149"/>
      <c r="AE411" s="149"/>
      <c r="AF411" s="149"/>
      <c r="AG411" s="149" t="s">
        <v>205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2" x14ac:dyDescent="0.2">
      <c r="A412" s="156"/>
      <c r="B412" s="157"/>
      <c r="C412" s="190" t="s">
        <v>1155</v>
      </c>
      <c r="D412" s="181"/>
      <c r="E412" s="182">
        <v>48.6</v>
      </c>
      <c r="F412" s="159"/>
      <c r="G412" s="159"/>
      <c r="H412" s="159"/>
      <c r="I412" s="159"/>
      <c r="J412" s="159"/>
      <c r="K412" s="159"/>
      <c r="L412" s="159"/>
      <c r="M412" s="159"/>
      <c r="N412" s="158"/>
      <c r="O412" s="158"/>
      <c r="P412" s="158"/>
      <c r="Q412" s="158"/>
      <c r="R412" s="159"/>
      <c r="S412" s="159"/>
      <c r="T412" s="159"/>
      <c r="U412" s="159"/>
      <c r="V412" s="159"/>
      <c r="W412" s="159"/>
      <c r="X412" s="159"/>
      <c r="Y412" s="159"/>
      <c r="Z412" s="149"/>
      <c r="AA412" s="149"/>
      <c r="AB412" s="149"/>
      <c r="AC412" s="149"/>
      <c r="AD412" s="149"/>
      <c r="AE412" s="149"/>
      <c r="AF412" s="149"/>
      <c r="AG412" s="149" t="s">
        <v>251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90" t="s">
        <v>1156</v>
      </c>
      <c r="D413" s="181"/>
      <c r="E413" s="182">
        <v>17.930800000000001</v>
      </c>
      <c r="F413" s="159"/>
      <c r="G413" s="159"/>
      <c r="H413" s="159"/>
      <c r="I413" s="159"/>
      <c r="J413" s="159"/>
      <c r="K413" s="159"/>
      <c r="L413" s="159"/>
      <c r="M413" s="159"/>
      <c r="N413" s="158"/>
      <c r="O413" s="158"/>
      <c r="P413" s="158"/>
      <c r="Q413" s="158"/>
      <c r="R413" s="159"/>
      <c r="S413" s="159"/>
      <c r="T413" s="159"/>
      <c r="U413" s="159"/>
      <c r="V413" s="159"/>
      <c r="W413" s="159"/>
      <c r="X413" s="159"/>
      <c r="Y413" s="159"/>
      <c r="Z413" s="149"/>
      <c r="AA413" s="149"/>
      <c r="AB413" s="149"/>
      <c r="AC413" s="149"/>
      <c r="AD413" s="149"/>
      <c r="AE413" s="149"/>
      <c r="AF413" s="149"/>
      <c r="AG413" s="149" t="s">
        <v>251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3" x14ac:dyDescent="0.2">
      <c r="A414" s="156"/>
      <c r="B414" s="157"/>
      <c r="C414" s="190" t="s">
        <v>1157</v>
      </c>
      <c r="D414" s="181"/>
      <c r="E414" s="182">
        <v>8.84</v>
      </c>
      <c r="F414" s="159"/>
      <c r="G414" s="159"/>
      <c r="H414" s="159"/>
      <c r="I414" s="159"/>
      <c r="J414" s="159"/>
      <c r="K414" s="159"/>
      <c r="L414" s="159"/>
      <c r="M414" s="159"/>
      <c r="N414" s="158"/>
      <c r="O414" s="158"/>
      <c r="P414" s="158"/>
      <c r="Q414" s="158"/>
      <c r="R414" s="159"/>
      <c r="S414" s="159"/>
      <c r="T414" s="159"/>
      <c r="U414" s="159"/>
      <c r="V414" s="159"/>
      <c r="W414" s="159"/>
      <c r="X414" s="159"/>
      <c r="Y414" s="159"/>
      <c r="Z414" s="149"/>
      <c r="AA414" s="149"/>
      <c r="AB414" s="149"/>
      <c r="AC414" s="149"/>
      <c r="AD414" s="149"/>
      <c r="AE414" s="149"/>
      <c r="AF414" s="149"/>
      <c r="AG414" s="149" t="s">
        <v>251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x14ac:dyDescent="0.2">
      <c r="A415" s="161" t="s">
        <v>195</v>
      </c>
      <c r="B415" s="162" t="s">
        <v>162</v>
      </c>
      <c r="C415" s="176" t="s">
        <v>163</v>
      </c>
      <c r="D415" s="163"/>
      <c r="E415" s="164"/>
      <c r="F415" s="165"/>
      <c r="G415" s="165">
        <f>SUMIF(AG416:AG431,"&lt;&gt;NOR",G416:G431)</f>
        <v>0</v>
      </c>
      <c r="H415" s="165"/>
      <c r="I415" s="165">
        <f>SUM(I416:I431)</f>
        <v>0</v>
      </c>
      <c r="J415" s="165"/>
      <c r="K415" s="165">
        <f>SUM(K416:K431)</f>
        <v>0</v>
      </c>
      <c r="L415" s="165"/>
      <c r="M415" s="165">
        <f>SUM(M416:M431)</f>
        <v>0</v>
      </c>
      <c r="N415" s="164"/>
      <c r="O415" s="164">
        <f>SUM(O416:O431)</f>
        <v>0</v>
      </c>
      <c r="P415" s="164"/>
      <c r="Q415" s="164">
        <f>SUM(Q416:Q431)</f>
        <v>0</v>
      </c>
      <c r="R415" s="165"/>
      <c r="S415" s="165"/>
      <c r="T415" s="166"/>
      <c r="U415" s="160"/>
      <c r="V415" s="160">
        <f>SUM(V416:V431)</f>
        <v>1.56</v>
      </c>
      <c r="W415" s="160"/>
      <c r="X415" s="160"/>
      <c r="Y415" s="160"/>
      <c r="AG415" t="s">
        <v>196</v>
      </c>
    </row>
    <row r="416" spans="1:60" ht="22.5" outlineLevel="1" x14ac:dyDescent="0.2">
      <c r="A416" s="168">
        <v>119</v>
      </c>
      <c r="B416" s="169" t="s">
        <v>1158</v>
      </c>
      <c r="C416" s="177" t="s">
        <v>1159</v>
      </c>
      <c r="D416" s="170" t="s">
        <v>285</v>
      </c>
      <c r="E416" s="171">
        <v>1.6791499999999999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1">
        <v>0</v>
      </c>
      <c r="O416" s="171">
        <f>ROUND(E416*N416,2)</f>
        <v>0</v>
      </c>
      <c r="P416" s="171">
        <v>0</v>
      </c>
      <c r="Q416" s="171">
        <f>ROUND(E416*P416,2)</f>
        <v>0</v>
      </c>
      <c r="R416" s="173" t="s">
        <v>886</v>
      </c>
      <c r="S416" s="173" t="s">
        <v>200</v>
      </c>
      <c r="T416" s="174" t="s">
        <v>670</v>
      </c>
      <c r="U416" s="159">
        <v>0.68799999999999994</v>
      </c>
      <c r="V416" s="159">
        <f>ROUND(E416*U416,2)</f>
        <v>1.1599999999999999</v>
      </c>
      <c r="W416" s="159"/>
      <c r="X416" s="159" t="s">
        <v>247</v>
      </c>
      <c r="Y416" s="159" t="s">
        <v>203</v>
      </c>
      <c r="Z416" s="149"/>
      <c r="AA416" s="149"/>
      <c r="AB416" s="149"/>
      <c r="AC416" s="149"/>
      <c r="AD416" s="149"/>
      <c r="AE416" s="149"/>
      <c r="AF416" s="149"/>
      <c r="AG416" s="149" t="s">
        <v>671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2" x14ac:dyDescent="0.2">
      <c r="A417" s="156"/>
      <c r="B417" s="157"/>
      <c r="C417" s="190" t="s">
        <v>1160</v>
      </c>
      <c r="D417" s="181"/>
      <c r="E417" s="182">
        <v>1.0932500000000001</v>
      </c>
      <c r="F417" s="159"/>
      <c r="G417" s="159"/>
      <c r="H417" s="159"/>
      <c r="I417" s="159"/>
      <c r="J417" s="159"/>
      <c r="K417" s="159"/>
      <c r="L417" s="159"/>
      <c r="M417" s="159"/>
      <c r="N417" s="158"/>
      <c r="O417" s="158"/>
      <c r="P417" s="158"/>
      <c r="Q417" s="158"/>
      <c r="R417" s="159"/>
      <c r="S417" s="159"/>
      <c r="T417" s="159"/>
      <c r="U417" s="159"/>
      <c r="V417" s="159"/>
      <c r="W417" s="159"/>
      <c r="X417" s="159"/>
      <c r="Y417" s="159"/>
      <c r="Z417" s="149"/>
      <c r="AA417" s="149"/>
      <c r="AB417" s="149"/>
      <c r="AC417" s="149"/>
      <c r="AD417" s="149"/>
      <c r="AE417" s="149"/>
      <c r="AF417" s="149"/>
      <c r="AG417" s="149" t="s">
        <v>251</v>
      </c>
      <c r="AH417" s="149">
        <v>7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3" x14ac:dyDescent="0.2">
      <c r="A418" s="156"/>
      <c r="B418" s="157"/>
      <c r="C418" s="190" t="s">
        <v>1161</v>
      </c>
      <c r="D418" s="181"/>
      <c r="E418" s="182">
        <v>0.58589999999999998</v>
      </c>
      <c r="F418" s="159"/>
      <c r="G418" s="159"/>
      <c r="H418" s="159"/>
      <c r="I418" s="159"/>
      <c r="J418" s="159"/>
      <c r="K418" s="159"/>
      <c r="L418" s="159"/>
      <c r="M418" s="159"/>
      <c r="N418" s="158"/>
      <c r="O418" s="158"/>
      <c r="P418" s="158"/>
      <c r="Q418" s="158"/>
      <c r="R418" s="159"/>
      <c r="S418" s="159"/>
      <c r="T418" s="159"/>
      <c r="U418" s="159"/>
      <c r="V418" s="159"/>
      <c r="W418" s="159"/>
      <c r="X418" s="159"/>
      <c r="Y418" s="159"/>
      <c r="Z418" s="149"/>
      <c r="AA418" s="149"/>
      <c r="AB418" s="149"/>
      <c r="AC418" s="149"/>
      <c r="AD418" s="149"/>
      <c r="AE418" s="149"/>
      <c r="AF418" s="149"/>
      <c r="AG418" s="149" t="s">
        <v>251</v>
      </c>
      <c r="AH418" s="149">
        <v>7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68">
        <v>120</v>
      </c>
      <c r="B419" s="169" t="s">
        <v>1162</v>
      </c>
      <c r="C419" s="177" t="s">
        <v>1163</v>
      </c>
      <c r="D419" s="170" t="s">
        <v>285</v>
      </c>
      <c r="E419" s="171">
        <v>1.6791499999999999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1">
        <v>0</v>
      </c>
      <c r="O419" s="171">
        <f>ROUND(E419*N419,2)</f>
        <v>0</v>
      </c>
      <c r="P419" s="171">
        <v>0</v>
      </c>
      <c r="Q419" s="171">
        <f>ROUND(E419*P419,2)</f>
        <v>0</v>
      </c>
      <c r="R419" s="173" t="s">
        <v>980</v>
      </c>
      <c r="S419" s="173" t="s">
        <v>200</v>
      </c>
      <c r="T419" s="174" t="s">
        <v>670</v>
      </c>
      <c r="U419" s="159">
        <v>0</v>
      </c>
      <c r="V419" s="159">
        <f>ROUND(E419*U419,2)</f>
        <v>0</v>
      </c>
      <c r="W419" s="159"/>
      <c r="X419" s="159" t="s">
        <v>247</v>
      </c>
      <c r="Y419" s="159" t="s">
        <v>203</v>
      </c>
      <c r="Z419" s="149"/>
      <c r="AA419" s="149"/>
      <c r="AB419" s="149"/>
      <c r="AC419" s="149"/>
      <c r="AD419" s="149"/>
      <c r="AE419" s="149"/>
      <c r="AF419" s="149"/>
      <c r="AG419" s="149" t="s">
        <v>671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ht="22.5" outlineLevel="2" x14ac:dyDescent="0.2">
      <c r="A420" s="156"/>
      <c r="B420" s="157"/>
      <c r="C420" s="261" t="s">
        <v>1164</v>
      </c>
      <c r="D420" s="262"/>
      <c r="E420" s="262"/>
      <c r="F420" s="262"/>
      <c r="G420" s="262"/>
      <c r="H420" s="159"/>
      <c r="I420" s="159"/>
      <c r="J420" s="159"/>
      <c r="K420" s="159"/>
      <c r="L420" s="159"/>
      <c r="M420" s="159"/>
      <c r="N420" s="158"/>
      <c r="O420" s="158"/>
      <c r="P420" s="158"/>
      <c r="Q420" s="158"/>
      <c r="R420" s="159"/>
      <c r="S420" s="159"/>
      <c r="T420" s="159"/>
      <c r="U420" s="159"/>
      <c r="V420" s="159"/>
      <c r="W420" s="159"/>
      <c r="X420" s="159"/>
      <c r="Y420" s="159"/>
      <c r="Z420" s="149"/>
      <c r="AA420" s="149"/>
      <c r="AB420" s="149"/>
      <c r="AC420" s="149"/>
      <c r="AD420" s="149"/>
      <c r="AE420" s="149"/>
      <c r="AF420" s="149"/>
      <c r="AG420" s="149" t="s">
        <v>205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75" t="str">
        <f>C420</f>
        <v>Pro vyjádření výnosu ve prospěch zhotovitele je nutné jednotkovou cenu uvést se záporným znaménkem. (Získaná částka ponižuje náklad stavby.)</v>
      </c>
      <c r="BB420" s="149"/>
      <c r="BC420" s="149"/>
      <c r="BD420" s="149"/>
      <c r="BE420" s="149"/>
      <c r="BF420" s="149"/>
      <c r="BG420" s="149"/>
      <c r="BH420" s="149"/>
    </row>
    <row r="421" spans="1:60" outlineLevel="2" x14ac:dyDescent="0.2">
      <c r="A421" s="156"/>
      <c r="B421" s="157"/>
      <c r="C421" s="190" t="s">
        <v>1160</v>
      </c>
      <c r="D421" s="181"/>
      <c r="E421" s="182">
        <v>1.0932500000000001</v>
      </c>
      <c r="F421" s="159"/>
      <c r="G421" s="159"/>
      <c r="H421" s="159"/>
      <c r="I421" s="159"/>
      <c r="J421" s="159"/>
      <c r="K421" s="159"/>
      <c r="L421" s="159"/>
      <c r="M421" s="159"/>
      <c r="N421" s="158"/>
      <c r="O421" s="158"/>
      <c r="P421" s="158"/>
      <c r="Q421" s="158"/>
      <c r="R421" s="159"/>
      <c r="S421" s="159"/>
      <c r="T421" s="159"/>
      <c r="U421" s="159"/>
      <c r="V421" s="159"/>
      <c r="W421" s="159"/>
      <c r="X421" s="159"/>
      <c r="Y421" s="159"/>
      <c r="Z421" s="149"/>
      <c r="AA421" s="149"/>
      <c r="AB421" s="149"/>
      <c r="AC421" s="149"/>
      <c r="AD421" s="149"/>
      <c r="AE421" s="149"/>
      <c r="AF421" s="149"/>
      <c r="AG421" s="149" t="s">
        <v>251</v>
      </c>
      <c r="AH421" s="149">
        <v>7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3" x14ac:dyDescent="0.2">
      <c r="A422" s="156"/>
      <c r="B422" s="157"/>
      <c r="C422" s="190" t="s">
        <v>1161</v>
      </c>
      <c r="D422" s="181"/>
      <c r="E422" s="182">
        <v>0.58589999999999998</v>
      </c>
      <c r="F422" s="159"/>
      <c r="G422" s="159"/>
      <c r="H422" s="159"/>
      <c r="I422" s="159"/>
      <c r="J422" s="159"/>
      <c r="K422" s="159"/>
      <c r="L422" s="159"/>
      <c r="M422" s="159"/>
      <c r="N422" s="158"/>
      <c r="O422" s="158"/>
      <c r="P422" s="158"/>
      <c r="Q422" s="158"/>
      <c r="R422" s="159"/>
      <c r="S422" s="159"/>
      <c r="T422" s="159"/>
      <c r="U422" s="159"/>
      <c r="V422" s="159"/>
      <c r="W422" s="159"/>
      <c r="X422" s="159"/>
      <c r="Y422" s="159"/>
      <c r="Z422" s="149"/>
      <c r="AA422" s="149"/>
      <c r="AB422" s="149"/>
      <c r="AC422" s="149"/>
      <c r="AD422" s="149"/>
      <c r="AE422" s="149"/>
      <c r="AF422" s="149"/>
      <c r="AG422" s="149" t="s">
        <v>251</v>
      </c>
      <c r="AH422" s="149">
        <v>7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68">
        <v>121</v>
      </c>
      <c r="B423" s="169" t="s">
        <v>1165</v>
      </c>
      <c r="C423" s="177" t="s">
        <v>1166</v>
      </c>
      <c r="D423" s="170" t="s">
        <v>285</v>
      </c>
      <c r="E423" s="171">
        <v>10.08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1">
        <v>0</v>
      </c>
      <c r="O423" s="171">
        <f>ROUND(E423*N423,2)</f>
        <v>0</v>
      </c>
      <c r="P423" s="171">
        <v>0</v>
      </c>
      <c r="Q423" s="171">
        <f>ROUND(E423*P423,2)</f>
        <v>0</v>
      </c>
      <c r="R423" s="173" t="s">
        <v>1167</v>
      </c>
      <c r="S423" s="173" t="s">
        <v>200</v>
      </c>
      <c r="T423" s="174" t="s">
        <v>670</v>
      </c>
      <c r="U423" s="159">
        <v>0.04</v>
      </c>
      <c r="V423" s="159">
        <f>ROUND(E423*U423,2)</f>
        <v>0.4</v>
      </c>
      <c r="W423" s="159"/>
      <c r="X423" s="159" t="s">
        <v>247</v>
      </c>
      <c r="Y423" s="159" t="s">
        <v>203</v>
      </c>
      <c r="Z423" s="149"/>
      <c r="AA423" s="149"/>
      <c r="AB423" s="149"/>
      <c r="AC423" s="149"/>
      <c r="AD423" s="149"/>
      <c r="AE423" s="149"/>
      <c r="AF423" s="149"/>
      <c r="AG423" s="149" t="s">
        <v>671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2" x14ac:dyDescent="0.2">
      <c r="A424" s="156"/>
      <c r="B424" s="157"/>
      <c r="C424" s="263" t="s">
        <v>1168</v>
      </c>
      <c r="D424" s="264"/>
      <c r="E424" s="264"/>
      <c r="F424" s="264"/>
      <c r="G424" s="264"/>
      <c r="H424" s="159"/>
      <c r="I424" s="159"/>
      <c r="J424" s="159"/>
      <c r="K424" s="159"/>
      <c r="L424" s="159"/>
      <c r="M424" s="159"/>
      <c r="N424" s="158"/>
      <c r="O424" s="158"/>
      <c r="P424" s="158"/>
      <c r="Q424" s="158"/>
      <c r="R424" s="159"/>
      <c r="S424" s="159"/>
      <c r="T424" s="159"/>
      <c r="U424" s="159"/>
      <c r="V424" s="159"/>
      <c r="W424" s="159"/>
      <c r="X424" s="159"/>
      <c r="Y424" s="159"/>
      <c r="Z424" s="149"/>
      <c r="AA424" s="149"/>
      <c r="AB424" s="149"/>
      <c r="AC424" s="149"/>
      <c r="AD424" s="149"/>
      <c r="AE424" s="149"/>
      <c r="AF424" s="149"/>
      <c r="AG424" s="149" t="s">
        <v>673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2" x14ac:dyDescent="0.2">
      <c r="A425" s="156"/>
      <c r="B425" s="157"/>
      <c r="C425" s="190" t="s">
        <v>1169</v>
      </c>
      <c r="D425" s="181"/>
      <c r="E425" s="182">
        <v>10.08</v>
      </c>
      <c r="F425" s="159"/>
      <c r="G425" s="159"/>
      <c r="H425" s="159"/>
      <c r="I425" s="159"/>
      <c r="J425" s="159"/>
      <c r="K425" s="159"/>
      <c r="L425" s="159"/>
      <c r="M425" s="159"/>
      <c r="N425" s="158"/>
      <c r="O425" s="158"/>
      <c r="P425" s="158"/>
      <c r="Q425" s="158"/>
      <c r="R425" s="159"/>
      <c r="S425" s="159"/>
      <c r="T425" s="159"/>
      <c r="U425" s="159"/>
      <c r="V425" s="159"/>
      <c r="W425" s="159"/>
      <c r="X425" s="159"/>
      <c r="Y425" s="159"/>
      <c r="Z425" s="149"/>
      <c r="AA425" s="149"/>
      <c r="AB425" s="149"/>
      <c r="AC425" s="149"/>
      <c r="AD425" s="149"/>
      <c r="AE425" s="149"/>
      <c r="AF425" s="149"/>
      <c r="AG425" s="149" t="s">
        <v>251</v>
      </c>
      <c r="AH425" s="149">
        <v>7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68">
        <v>122</v>
      </c>
      <c r="B426" s="169" t="s">
        <v>1170</v>
      </c>
      <c r="C426" s="177" t="s">
        <v>1171</v>
      </c>
      <c r="D426" s="170" t="s">
        <v>285</v>
      </c>
      <c r="E426" s="171">
        <v>40.32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1">
        <v>0</v>
      </c>
      <c r="O426" s="171">
        <f>ROUND(E426*N426,2)</f>
        <v>0</v>
      </c>
      <c r="P426" s="171">
        <v>0</v>
      </c>
      <c r="Q426" s="171">
        <f>ROUND(E426*P426,2)</f>
        <v>0</v>
      </c>
      <c r="R426" s="173" t="s">
        <v>1167</v>
      </c>
      <c r="S426" s="173" t="s">
        <v>200</v>
      </c>
      <c r="T426" s="174" t="s">
        <v>670</v>
      </c>
      <c r="U426" s="159">
        <v>0</v>
      </c>
      <c r="V426" s="159">
        <f>ROUND(E426*U426,2)</f>
        <v>0</v>
      </c>
      <c r="W426" s="159"/>
      <c r="X426" s="159" t="s">
        <v>247</v>
      </c>
      <c r="Y426" s="159" t="s">
        <v>203</v>
      </c>
      <c r="Z426" s="149"/>
      <c r="AA426" s="149"/>
      <c r="AB426" s="149"/>
      <c r="AC426" s="149"/>
      <c r="AD426" s="149"/>
      <c r="AE426" s="149"/>
      <c r="AF426" s="149"/>
      <c r="AG426" s="149" t="s">
        <v>671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2" x14ac:dyDescent="0.2">
      <c r="A427" s="156"/>
      <c r="B427" s="157"/>
      <c r="C427" s="263" t="s">
        <v>1168</v>
      </c>
      <c r="D427" s="264"/>
      <c r="E427" s="264"/>
      <c r="F427" s="264"/>
      <c r="G427" s="264"/>
      <c r="H427" s="159"/>
      <c r="I427" s="159"/>
      <c r="J427" s="159"/>
      <c r="K427" s="159"/>
      <c r="L427" s="159"/>
      <c r="M427" s="159"/>
      <c r="N427" s="158"/>
      <c r="O427" s="158"/>
      <c r="P427" s="158"/>
      <c r="Q427" s="158"/>
      <c r="R427" s="159"/>
      <c r="S427" s="159"/>
      <c r="T427" s="159"/>
      <c r="U427" s="159"/>
      <c r="V427" s="159"/>
      <c r="W427" s="159"/>
      <c r="X427" s="159"/>
      <c r="Y427" s="159"/>
      <c r="Z427" s="149"/>
      <c r="AA427" s="149"/>
      <c r="AB427" s="149"/>
      <c r="AC427" s="149"/>
      <c r="AD427" s="149"/>
      <c r="AE427" s="149"/>
      <c r="AF427" s="149"/>
      <c r="AG427" s="149" t="s">
        <v>673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2" x14ac:dyDescent="0.2">
      <c r="A428" s="156"/>
      <c r="B428" s="157"/>
      <c r="C428" s="190" t="s">
        <v>1172</v>
      </c>
      <c r="D428" s="181"/>
      <c r="E428" s="182">
        <v>40.32</v>
      </c>
      <c r="F428" s="159"/>
      <c r="G428" s="159"/>
      <c r="H428" s="159"/>
      <c r="I428" s="159"/>
      <c r="J428" s="159"/>
      <c r="K428" s="159"/>
      <c r="L428" s="159"/>
      <c r="M428" s="159"/>
      <c r="N428" s="158"/>
      <c r="O428" s="158"/>
      <c r="P428" s="158"/>
      <c r="Q428" s="158"/>
      <c r="R428" s="159"/>
      <c r="S428" s="159"/>
      <c r="T428" s="159"/>
      <c r="U428" s="159"/>
      <c r="V428" s="159"/>
      <c r="W428" s="159"/>
      <c r="X428" s="159"/>
      <c r="Y428" s="159"/>
      <c r="Z428" s="149"/>
      <c r="AA428" s="149"/>
      <c r="AB428" s="149"/>
      <c r="AC428" s="149"/>
      <c r="AD428" s="149"/>
      <c r="AE428" s="149"/>
      <c r="AF428" s="149"/>
      <c r="AG428" s="149" t="s">
        <v>251</v>
      </c>
      <c r="AH428" s="149">
        <v>5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68">
        <v>123</v>
      </c>
      <c r="B429" s="169" t="s">
        <v>1173</v>
      </c>
      <c r="C429" s="177" t="s">
        <v>1174</v>
      </c>
      <c r="D429" s="170" t="s">
        <v>285</v>
      </c>
      <c r="E429" s="171">
        <v>4.2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1">
        <v>0</v>
      </c>
      <c r="O429" s="171">
        <f>ROUND(E429*N429,2)</f>
        <v>0</v>
      </c>
      <c r="P429" s="171">
        <v>0</v>
      </c>
      <c r="Q429" s="171">
        <f>ROUND(E429*P429,2)</f>
        <v>0</v>
      </c>
      <c r="R429" s="173" t="s">
        <v>980</v>
      </c>
      <c r="S429" s="173" t="s">
        <v>200</v>
      </c>
      <c r="T429" s="174" t="s">
        <v>670</v>
      </c>
      <c r="U429" s="159">
        <v>0</v>
      </c>
      <c r="V429" s="159">
        <f>ROUND(E429*U429,2)</f>
        <v>0</v>
      </c>
      <c r="W429" s="159"/>
      <c r="X429" s="159" t="s">
        <v>247</v>
      </c>
      <c r="Y429" s="159" t="s">
        <v>203</v>
      </c>
      <c r="Z429" s="149"/>
      <c r="AA429" s="149"/>
      <c r="AB429" s="149"/>
      <c r="AC429" s="149"/>
      <c r="AD429" s="149"/>
      <c r="AE429" s="149"/>
      <c r="AF429" s="149"/>
      <c r="AG429" s="149" t="s">
        <v>671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2" x14ac:dyDescent="0.2">
      <c r="A430" s="156"/>
      <c r="B430" s="157"/>
      <c r="C430" s="261" t="s">
        <v>1175</v>
      </c>
      <c r="D430" s="262"/>
      <c r="E430" s="262"/>
      <c r="F430" s="262"/>
      <c r="G430" s="262"/>
      <c r="H430" s="159"/>
      <c r="I430" s="159"/>
      <c r="J430" s="159"/>
      <c r="K430" s="159"/>
      <c r="L430" s="159"/>
      <c r="M430" s="159"/>
      <c r="N430" s="158"/>
      <c r="O430" s="158"/>
      <c r="P430" s="158"/>
      <c r="Q430" s="158"/>
      <c r="R430" s="159"/>
      <c r="S430" s="159"/>
      <c r="T430" s="159"/>
      <c r="U430" s="159"/>
      <c r="V430" s="159"/>
      <c r="W430" s="159"/>
      <c r="X430" s="159"/>
      <c r="Y430" s="159"/>
      <c r="Z430" s="149"/>
      <c r="AA430" s="149"/>
      <c r="AB430" s="149"/>
      <c r="AC430" s="149"/>
      <c r="AD430" s="149"/>
      <c r="AE430" s="149"/>
      <c r="AF430" s="149"/>
      <c r="AG430" s="149" t="s">
        <v>205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2" x14ac:dyDescent="0.2">
      <c r="A431" s="156"/>
      <c r="B431" s="157"/>
      <c r="C431" s="190" t="s">
        <v>1176</v>
      </c>
      <c r="D431" s="181"/>
      <c r="E431" s="182">
        <v>4.2</v>
      </c>
      <c r="F431" s="159"/>
      <c r="G431" s="159"/>
      <c r="H431" s="159"/>
      <c r="I431" s="159"/>
      <c r="J431" s="159"/>
      <c r="K431" s="159"/>
      <c r="L431" s="159"/>
      <c r="M431" s="159"/>
      <c r="N431" s="158"/>
      <c r="O431" s="158"/>
      <c r="P431" s="158"/>
      <c r="Q431" s="158"/>
      <c r="R431" s="159"/>
      <c r="S431" s="159"/>
      <c r="T431" s="159"/>
      <c r="U431" s="159"/>
      <c r="V431" s="159"/>
      <c r="W431" s="159"/>
      <c r="X431" s="159"/>
      <c r="Y431" s="159"/>
      <c r="Z431" s="149"/>
      <c r="AA431" s="149"/>
      <c r="AB431" s="149"/>
      <c r="AC431" s="149"/>
      <c r="AD431" s="149"/>
      <c r="AE431" s="149"/>
      <c r="AF431" s="149"/>
      <c r="AG431" s="149" t="s">
        <v>251</v>
      </c>
      <c r="AH431" s="149">
        <v>5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x14ac:dyDescent="0.2">
      <c r="A432" s="3"/>
      <c r="B432" s="4"/>
      <c r="C432" s="178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E432">
        <v>12</v>
      </c>
      <c r="AF432">
        <v>21</v>
      </c>
      <c r="AG432" t="s">
        <v>181</v>
      </c>
    </row>
    <row r="433" spans="1:33" x14ac:dyDescent="0.2">
      <c r="A433" s="152"/>
      <c r="B433" s="153" t="s">
        <v>29</v>
      </c>
      <c r="C433" s="179"/>
      <c r="D433" s="154"/>
      <c r="E433" s="155"/>
      <c r="F433" s="155"/>
      <c r="G433" s="167">
        <f>G8+G121+G148+G163+G187+G236+G243+G253+G258+G263+G267+G270+G289+G299+G327+G402+G415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AE433">
        <f>SUMIF(L7:L431,AE432,G7:G431)</f>
        <v>0</v>
      </c>
      <c r="AF433">
        <f>SUMIF(L7:L431,AF432,G7:G431)</f>
        <v>0</v>
      </c>
      <c r="AG433" t="s">
        <v>238</v>
      </c>
    </row>
    <row r="434" spans="1:33" x14ac:dyDescent="0.2">
      <c r="C434" s="180"/>
      <c r="D434" s="10"/>
      <c r="AG434" t="s">
        <v>240</v>
      </c>
    </row>
    <row r="435" spans="1:33" x14ac:dyDescent="0.2">
      <c r="D435" s="10"/>
    </row>
    <row r="436" spans="1:33" x14ac:dyDescent="0.2">
      <c r="D436" s="10"/>
    </row>
    <row r="437" spans="1:33" x14ac:dyDescent="0.2">
      <c r="D437" s="10"/>
    </row>
    <row r="438" spans="1:33" x14ac:dyDescent="0.2">
      <c r="D438" s="10"/>
    </row>
    <row r="439" spans="1:33" x14ac:dyDescent="0.2">
      <c r="D439" s="10"/>
    </row>
    <row r="440" spans="1:33" x14ac:dyDescent="0.2">
      <c r="D440" s="10"/>
    </row>
    <row r="441" spans="1:33" x14ac:dyDescent="0.2">
      <c r="D441" s="10"/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70">
    <mergeCell ref="C420:G420"/>
    <mergeCell ref="C424:G424"/>
    <mergeCell ref="C427:G427"/>
    <mergeCell ref="C430:G430"/>
    <mergeCell ref="C303:G303"/>
    <mergeCell ref="C309:G309"/>
    <mergeCell ref="C312:G312"/>
    <mergeCell ref="C326:G326"/>
    <mergeCell ref="C401:G401"/>
    <mergeCell ref="C411:G411"/>
    <mergeCell ref="C298:G298"/>
    <mergeCell ref="C214:G214"/>
    <mergeCell ref="C217:G217"/>
    <mergeCell ref="C222:G222"/>
    <mergeCell ref="C229:G229"/>
    <mergeCell ref="C245:G245"/>
    <mergeCell ref="C265:G265"/>
    <mergeCell ref="C269:G269"/>
    <mergeCell ref="C274:G274"/>
    <mergeCell ref="C283:G283"/>
    <mergeCell ref="C288:G288"/>
    <mergeCell ref="C291:G291"/>
    <mergeCell ref="C211:G211"/>
    <mergeCell ref="C146:G146"/>
    <mergeCell ref="C150:G150"/>
    <mergeCell ref="C153:G153"/>
    <mergeCell ref="C156:G156"/>
    <mergeCell ref="C157:G157"/>
    <mergeCell ref="C168:G168"/>
    <mergeCell ref="C171:G171"/>
    <mergeCell ref="C189:G189"/>
    <mergeCell ref="C192:G192"/>
    <mergeCell ref="C196:G196"/>
    <mergeCell ref="C199:G199"/>
    <mergeCell ref="C145:G145"/>
    <mergeCell ref="C83:G83"/>
    <mergeCell ref="C87:G87"/>
    <mergeCell ref="C93:G93"/>
    <mergeCell ref="C100:G100"/>
    <mergeCell ref="C108:G108"/>
    <mergeCell ref="C111:G111"/>
    <mergeCell ref="C123:G123"/>
    <mergeCell ref="C130:G130"/>
    <mergeCell ref="C136:G136"/>
    <mergeCell ref="C137:G137"/>
    <mergeCell ref="C142:G142"/>
    <mergeCell ref="C82:G82"/>
    <mergeCell ref="C44:G44"/>
    <mergeCell ref="C47:G47"/>
    <mergeCell ref="C51:G51"/>
    <mergeCell ref="C54:G54"/>
    <mergeCell ref="C57:G57"/>
    <mergeCell ref="C66:G66"/>
    <mergeCell ref="C69:G69"/>
    <mergeCell ref="C72:G72"/>
    <mergeCell ref="C75:G75"/>
    <mergeCell ref="C78:G78"/>
    <mergeCell ref="C79:G79"/>
    <mergeCell ref="C35:G35"/>
    <mergeCell ref="A1:G1"/>
    <mergeCell ref="C2:G2"/>
    <mergeCell ref="C3:G3"/>
    <mergeCell ref="C4:G4"/>
    <mergeCell ref="C10:G10"/>
    <mergeCell ref="C14:G14"/>
    <mergeCell ref="C15:G15"/>
    <mergeCell ref="C19:G19"/>
    <mergeCell ref="C26:G26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60</v>
      </c>
      <c r="C3" s="255" t="s">
        <v>61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63</v>
      </c>
      <c r="C4" s="258" t="s">
        <v>64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161</v>
      </c>
      <c r="C8" s="176" t="s">
        <v>133</v>
      </c>
      <c r="D8" s="163"/>
      <c r="E8" s="164"/>
      <c r="F8" s="165"/>
      <c r="G8" s="165">
        <f>SUMIF(AG9:AG30,"&lt;&gt;NOR",G9:G30)</f>
        <v>0</v>
      </c>
      <c r="H8" s="165"/>
      <c r="I8" s="165">
        <f>SUM(I9:I30)</f>
        <v>0</v>
      </c>
      <c r="J8" s="165"/>
      <c r="K8" s="165">
        <f>SUM(K9:K30)</f>
        <v>0</v>
      </c>
      <c r="L8" s="165"/>
      <c r="M8" s="165">
        <f>SUM(M9:M30)</f>
        <v>0</v>
      </c>
      <c r="N8" s="164"/>
      <c r="O8" s="164">
        <f>SUM(O9:O30)</f>
        <v>0</v>
      </c>
      <c r="P8" s="164"/>
      <c r="Q8" s="164">
        <f>SUM(Q9:Q30)</f>
        <v>0</v>
      </c>
      <c r="R8" s="165"/>
      <c r="S8" s="165"/>
      <c r="T8" s="166"/>
      <c r="U8" s="160"/>
      <c r="V8" s="160">
        <f>SUM(V9:V30)</f>
        <v>0</v>
      </c>
      <c r="W8" s="160"/>
      <c r="X8" s="160"/>
      <c r="Y8" s="160"/>
      <c r="AG8" t="s">
        <v>196</v>
      </c>
    </row>
    <row r="9" spans="1:60" ht="22.5" outlineLevel="1" x14ac:dyDescent="0.2">
      <c r="A9" s="168">
        <v>1</v>
      </c>
      <c r="B9" s="169" t="s">
        <v>1177</v>
      </c>
      <c r="C9" s="177" t="s">
        <v>1178</v>
      </c>
      <c r="D9" s="170" t="s">
        <v>1179</v>
      </c>
      <c r="E9" s="171">
        <v>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215</v>
      </c>
      <c r="T9" s="174" t="s">
        <v>201</v>
      </c>
      <c r="U9" s="159">
        <v>0</v>
      </c>
      <c r="V9" s="159">
        <f>ROUND(E9*U9,2)</f>
        <v>0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671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0" t="s">
        <v>127</v>
      </c>
      <c r="D10" s="181"/>
      <c r="E10" s="182">
        <v>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251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8">
        <v>2</v>
      </c>
      <c r="B11" s="169" t="s">
        <v>1180</v>
      </c>
      <c r="C11" s="177" t="s">
        <v>1181</v>
      </c>
      <c r="D11" s="170" t="s">
        <v>1179</v>
      </c>
      <c r="E11" s="171">
        <v>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215</v>
      </c>
      <c r="T11" s="174" t="s">
        <v>201</v>
      </c>
      <c r="U11" s="159">
        <v>0</v>
      </c>
      <c r="V11" s="159">
        <f>ROUND(E11*U11,2)</f>
        <v>0</v>
      </c>
      <c r="W11" s="159"/>
      <c r="X11" s="159" t="s">
        <v>247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671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0" t="s">
        <v>119</v>
      </c>
      <c r="D12" s="181"/>
      <c r="E12" s="182">
        <v>2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8">
        <v>3</v>
      </c>
      <c r="B13" s="169" t="s">
        <v>1182</v>
      </c>
      <c r="C13" s="177" t="s">
        <v>1183</v>
      </c>
      <c r="D13" s="170" t="s">
        <v>1179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215</v>
      </c>
      <c r="T13" s="174" t="s">
        <v>201</v>
      </c>
      <c r="U13" s="159">
        <v>0</v>
      </c>
      <c r="V13" s="159">
        <f>ROUND(E13*U13,2)</f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671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0" t="s">
        <v>119</v>
      </c>
      <c r="D14" s="181"/>
      <c r="E14" s="182">
        <v>2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8">
        <v>4</v>
      </c>
      <c r="B15" s="169" t="s">
        <v>1184</v>
      </c>
      <c r="C15" s="177" t="s">
        <v>1185</v>
      </c>
      <c r="D15" s="170" t="s">
        <v>1179</v>
      </c>
      <c r="E15" s="171">
        <v>3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215</v>
      </c>
      <c r="T15" s="174" t="s">
        <v>201</v>
      </c>
      <c r="U15" s="159">
        <v>0</v>
      </c>
      <c r="V15" s="159">
        <f>ROUND(E15*U15,2)</f>
        <v>0</v>
      </c>
      <c r="W15" s="159"/>
      <c r="X15" s="159" t="s">
        <v>247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671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0" t="s">
        <v>123</v>
      </c>
      <c r="D16" s="181"/>
      <c r="E16" s="182">
        <v>3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251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5</v>
      </c>
      <c r="B17" s="169" t="s">
        <v>1186</v>
      </c>
      <c r="C17" s="177" t="s">
        <v>1187</v>
      </c>
      <c r="D17" s="170" t="s">
        <v>1179</v>
      </c>
      <c r="E17" s="171">
        <v>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215</v>
      </c>
      <c r="T17" s="174" t="s">
        <v>201</v>
      </c>
      <c r="U17" s="159">
        <v>0</v>
      </c>
      <c r="V17" s="159">
        <f>ROUND(E17*U17,2)</f>
        <v>0</v>
      </c>
      <c r="W17" s="159"/>
      <c r="X17" s="159" t="s">
        <v>247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671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0" t="s">
        <v>119</v>
      </c>
      <c r="D18" s="181"/>
      <c r="E18" s="182">
        <v>2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8">
        <v>6</v>
      </c>
      <c r="B19" s="169" t="s">
        <v>1188</v>
      </c>
      <c r="C19" s="177" t="s">
        <v>1189</v>
      </c>
      <c r="D19" s="170" t="s">
        <v>1179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215</v>
      </c>
      <c r="T19" s="174" t="s">
        <v>201</v>
      </c>
      <c r="U19" s="159">
        <v>0</v>
      </c>
      <c r="V19" s="159">
        <f>ROUND(E19*U19,2)</f>
        <v>0</v>
      </c>
      <c r="W19" s="159"/>
      <c r="X19" s="159" t="s">
        <v>247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671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90" t="s">
        <v>116</v>
      </c>
      <c r="D20" s="181"/>
      <c r="E20" s="182">
        <v>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251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7</v>
      </c>
      <c r="B21" s="169" t="s">
        <v>1190</v>
      </c>
      <c r="C21" s="177" t="s">
        <v>1191</v>
      </c>
      <c r="D21" s="170" t="s">
        <v>1179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215</v>
      </c>
      <c r="T21" s="174" t="s">
        <v>201</v>
      </c>
      <c r="U21" s="159">
        <v>0</v>
      </c>
      <c r="V21" s="159">
        <f>ROUND(E21*U21,2)</f>
        <v>0</v>
      </c>
      <c r="W21" s="159"/>
      <c r="X21" s="159" t="s">
        <v>247</v>
      </c>
      <c r="Y21" s="159" t="s">
        <v>1192</v>
      </c>
      <c r="Z21" s="149"/>
      <c r="AA21" s="149"/>
      <c r="AB21" s="149"/>
      <c r="AC21" s="149"/>
      <c r="AD21" s="149"/>
      <c r="AE21" s="149"/>
      <c r="AF21" s="149"/>
      <c r="AG21" s="149" t="s">
        <v>671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90" t="s">
        <v>116</v>
      </c>
      <c r="D22" s="181"/>
      <c r="E22" s="182">
        <v>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68">
        <v>8</v>
      </c>
      <c r="B23" s="169" t="s">
        <v>1193</v>
      </c>
      <c r="C23" s="177" t="s">
        <v>1194</v>
      </c>
      <c r="D23" s="170" t="s">
        <v>1179</v>
      </c>
      <c r="E23" s="171">
        <v>1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3"/>
      <c r="S23" s="173" t="s">
        <v>215</v>
      </c>
      <c r="T23" s="174" t="s">
        <v>201</v>
      </c>
      <c r="U23" s="159">
        <v>0</v>
      </c>
      <c r="V23" s="159">
        <f>ROUND(E23*U23,2)</f>
        <v>0</v>
      </c>
      <c r="W23" s="159"/>
      <c r="X23" s="159" t="s">
        <v>247</v>
      </c>
      <c r="Y23" s="159" t="s">
        <v>1192</v>
      </c>
      <c r="Z23" s="149"/>
      <c r="AA23" s="149"/>
      <c r="AB23" s="149"/>
      <c r="AC23" s="149"/>
      <c r="AD23" s="149"/>
      <c r="AE23" s="149"/>
      <c r="AF23" s="149"/>
      <c r="AG23" s="149" t="s">
        <v>671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116</v>
      </c>
      <c r="D24" s="181"/>
      <c r="E24" s="182">
        <v>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68">
        <v>9</v>
      </c>
      <c r="B25" s="169" t="s">
        <v>1195</v>
      </c>
      <c r="C25" s="177" t="s">
        <v>1196</v>
      </c>
      <c r="D25" s="170" t="s">
        <v>1179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215</v>
      </c>
      <c r="T25" s="174" t="s">
        <v>201</v>
      </c>
      <c r="U25" s="159">
        <v>0</v>
      </c>
      <c r="V25" s="159">
        <f>ROUND(E25*U25,2)</f>
        <v>0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671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0" t="s">
        <v>116</v>
      </c>
      <c r="D26" s="181"/>
      <c r="E26" s="182">
        <v>1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10</v>
      </c>
      <c r="B27" s="169" t="s">
        <v>1197</v>
      </c>
      <c r="C27" s="177" t="s">
        <v>1198</v>
      </c>
      <c r="D27" s="170" t="s">
        <v>1179</v>
      </c>
      <c r="E27" s="171">
        <v>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215</v>
      </c>
      <c r="T27" s="174" t="s">
        <v>201</v>
      </c>
      <c r="U27" s="159">
        <v>0</v>
      </c>
      <c r="V27" s="159">
        <f>ROUND(E27*U27,2)</f>
        <v>0</v>
      </c>
      <c r="W27" s="159"/>
      <c r="X27" s="159" t="s">
        <v>247</v>
      </c>
      <c r="Y27" s="159" t="s">
        <v>1192</v>
      </c>
      <c r="Z27" s="149"/>
      <c r="AA27" s="149"/>
      <c r="AB27" s="149"/>
      <c r="AC27" s="149"/>
      <c r="AD27" s="149"/>
      <c r="AE27" s="149"/>
      <c r="AF27" s="149"/>
      <c r="AG27" s="149" t="s">
        <v>671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0" t="s">
        <v>119</v>
      </c>
      <c r="D28" s="181"/>
      <c r="E28" s="182">
        <v>2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68">
        <v>11</v>
      </c>
      <c r="B29" s="169" t="s">
        <v>1199</v>
      </c>
      <c r="C29" s="177" t="s">
        <v>1200</v>
      </c>
      <c r="D29" s="170" t="s">
        <v>1179</v>
      </c>
      <c r="E29" s="171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/>
      <c r="S29" s="173" t="s">
        <v>215</v>
      </c>
      <c r="T29" s="174" t="s">
        <v>201</v>
      </c>
      <c r="U29" s="159">
        <v>0</v>
      </c>
      <c r="V29" s="159">
        <f>ROUND(E29*U29,2)</f>
        <v>0</v>
      </c>
      <c r="W29" s="159"/>
      <c r="X29" s="159" t="s">
        <v>247</v>
      </c>
      <c r="Y29" s="159" t="s">
        <v>1192</v>
      </c>
      <c r="Z29" s="149"/>
      <c r="AA29" s="149"/>
      <c r="AB29" s="149"/>
      <c r="AC29" s="149"/>
      <c r="AD29" s="149"/>
      <c r="AE29" s="149"/>
      <c r="AF29" s="149"/>
      <c r="AG29" s="149" t="s">
        <v>671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116</v>
      </c>
      <c r="D30" s="181"/>
      <c r="E30" s="182">
        <v>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7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181</v>
      </c>
    </row>
    <row r="32" spans="1:60" x14ac:dyDescent="0.2">
      <c r="A32" s="152"/>
      <c r="B32" s="153" t="s">
        <v>29</v>
      </c>
      <c r="C32" s="179"/>
      <c r="D32" s="154"/>
      <c r="E32" s="155"/>
      <c r="F32" s="155"/>
      <c r="G32" s="167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238</v>
      </c>
    </row>
    <row r="33" spans="3:33" x14ac:dyDescent="0.2">
      <c r="C33" s="180"/>
      <c r="D33" s="10"/>
      <c r="AG33" t="s">
        <v>240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65</v>
      </c>
      <c r="C3" s="255" t="s">
        <v>66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67</v>
      </c>
      <c r="C4" s="258" t="s">
        <v>68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111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Y8" s="160"/>
      <c r="AG8" t="s">
        <v>196</v>
      </c>
    </row>
    <row r="9" spans="1:60" outlineLevel="1" x14ac:dyDescent="0.2">
      <c r="A9" s="183">
        <v>1</v>
      </c>
      <c r="B9" s="184" t="s">
        <v>116</v>
      </c>
      <c r="C9" s="191" t="s">
        <v>1201</v>
      </c>
      <c r="D9" s="185" t="s">
        <v>1202</v>
      </c>
      <c r="E9" s="186">
        <v>9</v>
      </c>
      <c r="F9" s="187"/>
      <c r="G9" s="188">
        <f t="shared" ref="G9:G20" si="0">ROUND(E9*F9,2)</f>
        <v>0</v>
      </c>
      <c r="H9" s="187"/>
      <c r="I9" s="188">
        <f t="shared" ref="I9:I20" si="1">ROUND(E9*H9,2)</f>
        <v>0</v>
      </c>
      <c r="J9" s="187"/>
      <c r="K9" s="188">
        <f t="shared" ref="K9:K20" si="2">ROUND(E9*J9,2)</f>
        <v>0</v>
      </c>
      <c r="L9" s="188">
        <v>21</v>
      </c>
      <c r="M9" s="188">
        <f t="shared" ref="M9:M20" si="3">G9*(1+L9/100)</f>
        <v>0</v>
      </c>
      <c r="N9" s="186">
        <v>0</v>
      </c>
      <c r="O9" s="186">
        <f t="shared" ref="O9:O20" si="4">ROUND(E9*N9,2)</f>
        <v>0</v>
      </c>
      <c r="P9" s="186">
        <v>0</v>
      </c>
      <c r="Q9" s="186">
        <f t="shared" ref="Q9:Q20" si="5"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 t="shared" ref="V9:V20" si="6">ROUND(E9*U9,2)</f>
        <v>0</v>
      </c>
      <c r="W9" s="159"/>
      <c r="X9" s="159" t="s">
        <v>299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300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119</v>
      </c>
      <c r="C10" s="191" t="s">
        <v>1203</v>
      </c>
      <c r="D10" s="185" t="s">
        <v>521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215</v>
      </c>
      <c r="T10" s="189" t="s">
        <v>201</v>
      </c>
      <c r="U10" s="159">
        <v>0</v>
      </c>
      <c r="V10" s="159">
        <f t="shared" si="6"/>
        <v>0</v>
      </c>
      <c r="W10" s="159"/>
      <c r="X10" s="159" t="s">
        <v>247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248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123</v>
      </c>
      <c r="C11" s="191" t="s">
        <v>1204</v>
      </c>
      <c r="D11" s="185" t="s">
        <v>521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215</v>
      </c>
      <c r="T11" s="189" t="s">
        <v>201</v>
      </c>
      <c r="U11" s="159">
        <v>0</v>
      </c>
      <c r="V11" s="159">
        <f t="shared" si="6"/>
        <v>0</v>
      </c>
      <c r="W11" s="159"/>
      <c r="X11" s="159" t="s">
        <v>299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300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125</v>
      </c>
      <c r="C12" s="191" t="s">
        <v>1205</v>
      </c>
      <c r="D12" s="185" t="s">
        <v>521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si="6"/>
        <v>0</v>
      </c>
      <c r="W12" s="159"/>
      <c r="X12" s="159" t="s">
        <v>299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300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127</v>
      </c>
      <c r="C13" s="191" t="s">
        <v>1206</v>
      </c>
      <c r="D13" s="185" t="s">
        <v>521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299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300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132</v>
      </c>
      <c r="C14" s="191" t="s">
        <v>1207</v>
      </c>
      <c r="D14" s="185" t="s">
        <v>1208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299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300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1209</v>
      </c>
      <c r="C15" s="191" t="s">
        <v>1210</v>
      </c>
      <c r="D15" s="185" t="s">
        <v>1208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215</v>
      </c>
      <c r="T15" s="189" t="s">
        <v>201</v>
      </c>
      <c r="U15" s="159">
        <v>0</v>
      </c>
      <c r="V15" s="159">
        <f t="shared" si="6"/>
        <v>0</v>
      </c>
      <c r="W15" s="159"/>
      <c r="X15" s="159" t="s">
        <v>299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300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134</v>
      </c>
      <c r="C16" s="191" t="s">
        <v>1211</v>
      </c>
      <c r="D16" s="185" t="s">
        <v>1208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215</v>
      </c>
      <c r="T16" s="189" t="s">
        <v>201</v>
      </c>
      <c r="U16" s="159">
        <v>0</v>
      </c>
      <c r="V16" s="159">
        <f t="shared" si="6"/>
        <v>0</v>
      </c>
      <c r="W16" s="159"/>
      <c r="X16" s="159" t="s">
        <v>299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300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136</v>
      </c>
      <c r="C17" s="191" t="s">
        <v>1212</v>
      </c>
      <c r="D17" s="185" t="s">
        <v>521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215</v>
      </c>
      <c r="T17" s="189" t="s">
        <v>201</v>
      </c>
      <c r="U17" s="159">
        <v>0</v>
      </c>
      <c r="V17" s="159">
        <f t="shared" si="6"/>
        <v>0</v>
      </c>
      <c r="W17" s="159"/>
      <c r="X17" s="159" t="s">
        <v>299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300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1213</v>
      </c>
      <c r="C18" s="191" t="s">
        <v>1214</v>
      </c>
      <c r="D18" s="185" t="s">
        <v>1202</v>
      </c>
      <c r="E18" s="186">
        <v>9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215</v>
      </c>
      <c r="T18" s="189" t="s">
        <v>201</v>
      </c>
      <c r="U18" s="159">
        <v>0</v>
      </c>
      <c r="V18" s="159">
        <f t="shared" si="6"/>
        <v>0</v>
      </c>
      <c r="W18" s="159"/>
      <c r="X18" s="159" t="s">
        <v>299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300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11</v>
      </c>
      <c r="B19" s="184" t="s">
        <v>1215</v>
      </c>
      <c r="C19" s="191" t="s">
        <v>1216</v>
      </c>
      <c r="D19" s="185" t="s">
        <v>1202</v>
      </c>
      <c r="E19" s="186">
        <v>12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215</v>
      </c>
      <c r="T19" s="189" t="s">
        <v>201</v>
      </c>
      <c r="U19" s="159">
        <v>0</v>
      </c>
      <c r="V19" s="159">
        <f t="shared" si="6"/>
        <v>0</v>
      </c>
      <c r="W19" s="159"/>
      <c r="X19" s="159" t="s">
        <v>299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300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12</v>
      </c>
      <c r="B20" s="184" t="s">
        <v>1217</v>
      </c>
      <c r="C20" s="191" t="s">
        <v>1218</v>
      </c>
      <c r="D20" s="185" t="s">
        <v>1208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215</v>
      </c>
      <c r="T20" s="189" t="s">
        <v>201</v>
      </c>
      <c r="U20" s="159">
        <v>0</v>
      </c>
      <c r="V20" s="159">
        <f t="shared" si="6"/>
        <v>0</v>
      </c>
      <c r="W20" s="159"/>
      <c r="X20" s="159" t="s">
        <v>247</v>
      </c>
      <c r="Y20" s="159" t="s">
        <v>203</v>
      </c>
      <c r="Z20" s="149"/>
      <c r="AA20" s="149"/>
      <c r="AB20" s="149"/>
      <c r="AC20" s="149"/>
      <c r="AD20" s="149"/>
      <c r="AE20" s="149"/>
      <c r="AF20" s="149"/>
      <c r="AG20" s="149" t="s">
        <v>248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1" t="s">
        <v>195</v>
      </c>
      <c r="B21" s="162" t="s">
        <v>119</v>
      </c>
      <c r="C21" s="176" t="s">
        <v>113</v>
      </c>
      <c r="D21" s="163"/>
      <c r="E21" s="164"/>
      <c r="F21" s="165"/>
      <c r="G21" s="165">
        <f>SUMIF(AG22:AG24,"&lt;&gt;NOR",G22:G24)</f>
        <v>0</v>
      </c>
      <c r="H21" s="165"/>
      <c r="I21" s="165">
        <f>SUM(I22:I24)</f>
        <v>0</v>
      </c>
      <c r="J21" s="165"/>
      <c r="K21" s="165">
        <f>SUM(K22:K24)</f>
        <v>0</v>
      </c>
      <c r="L21" s="165"/>
      <c r="M21" s="165">
        <f>SUM(M22:M24)</f>
        <v>0</v>
      </c>
      <c r="N21" s="164"/>
      <c r="O21" s="164">
        <f>SUM(O22:O24)</f>
        <v>0</v>
      </c>
      <c r="P21" s="164"/>
      <c r="Q21" s="164">
        <f>SUM(Q22:Q24)</f>
        <v>0</v>
      </c>
      <c r="R21" s="165"/>
      <c r="S21" s="165"/>
      <c r="T21" s="166"/>
      <c r="U21" s="160"/>
      <c r="V21" s="160">
        <f>SUM(V22:V24)</f>
        <v>0</v>
      </c>
      <c r="W21" s="160"/>
      <c r="X21" s="160"/>
      <c r="Y21" s="160"/>
      <c r="AG21" t="s">
        <v>196</v>
      </c>
    </row>
    <row r="22" spans="1:60" outlineLevel="1" x14ac:dyDescent="0.2">
      <c r="A22" s="183">
        <v>13</v>
      </c>
      <c r="B22" s="184" t="s">
        <v>1217</v>
      </c>
      <c r="C22" s="191" t="s">
        <v>1219</v>
      </c>
      <c r="D22" s="185" t="s">
        <v>244</v>
      </c>
      <c r="E22" s="186">
        <v>11.2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215</v>
      </c>
      <c r="T22" s="189" t="s">
        <v>201</v>
      </c>
      <c r="U22" s="159">
        <v>0</v>
      </c>
      <c r="V22" s="159">
        <f>ROUND(E22*U22,2)</f>
        <v>0</v>
      </c>
      <c r="W22" s="159"/>
      <c r="X22" s="159" t="s">
        <v>1220</v>
      </c>
      <c r="Y22" s="159" t="s">
        <v>203</v>
      </c>
      <c r="Z22" s="149"/>
      <c r="AA22" s="149"/>
      <c r="AB22" s="149"/>
      <c r="AC22" s="149"/>
      <c r="AD22" s="149"/>
      <c r="AE22" s="149"/>
      <c r="AF22" s="149"/>
      <c r="AG22" s="149" t="s">
        <v>1221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1222</v>
      </c>
      <c r="C23" s="191" t="s">
        <v>1223</v>
      </c>
      <c r="D23" s="185" t="s">
        <v>244</v>
      </c>
      <c r="E23" s="186">
        <v>3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215</v>
      </c>
      <c r="T23" s="189" t="s">
        <v>201</v>
      </c>
      <c r="U23" s="159">
        <v>0</v>
      </c>
      <c r="V23" s="159">
        <f>ROUND(E23*U23,2)</f>
        <v>0</v>
      </c>
      <c r="W23" s="159"/>
      <c r="X23" s="159" t="s">
        <v>299</v>
      </c>
      <c r="Y23" s="159" t="s">
        <v>203</v>
      </c>
      <c r="Z23" s="149"/>
      <c r="AA23" s="149"/>
      <c r="AB23" s="149"/>
      <c r="AC23" s="149"/>
      <c r="AD23" s="149"/>
      <c r="AE23" s="149"/>
      <c r="AF23" s="149"/>
      <c r="AG23" s="149" t="s">
        <v>300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1224</v>
      </c>
      <c r="C24" s="191" t="s">
        <v>1225</v>
      </c>
      <c r="D24" s="185" t="s">
        <v>244</v>
      </c>
      <c r="E24" s="186">
        <v>3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215</v>
      </c>
      <c r="T24" s="189" t="s">
        <v>201</v>
      </c>
      <c r="U24" s="159">
        <v>0</v>
      </c>
      <c r="V24" s="159">
        <f>ROUND(E24*U24,2)</f>
        <v>0</v>
      </c>
      <c r="W24" s="159"/>
      <c r="X24" s="159" t="s">
        <v>247</v>
      </c>
      <c r="Y24" s="159" t="s">
        <v>203</v>
      </c>
      <c r="Z24" s="149"/>
      <c r="AA24" s="149"/>
      <c r="AB24" s="149"/>
      <c r="AC24" s="149"/>
      <c r="AD24" s="149"/>
      <c r="AE24" s="149"/>
      <c r="AF24" s="149"/>
      <c r="AG24" s="149" t="s">
        <v>248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1" t="s">
        <v>195</v>
      </c>
      <c r="B25" s="162" t="s">
        <v>123</v>
      </c>
      <c r="C25" s="176" t="s">
        <v>115</v>
      </c>
      <c r="D25" s="163"/>
      <c r="E25" s="164"/>
      <c r="F25" s="165"/>
      <c r="G25" s="165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4"/>
      <c r="O25" s="164">
        <f>SUM(O26:O26)</f>
        <v>0</v>
      </c>
      <c r="P25" s="164"/>
      <c r="Q25" s="164">
        <f>SUM(Q26:Q26)</f>
        <v>0</v>
      </c>
      <c r="R25" s="165"/>
      <c r="S25" s="165"/>
      <c r="T25" s="166"/>
      <c r="U25" s="160"/>
      <c r="V25" s="160">
        <f>SUM(V26:V26)</f>
        <v>0</v>
      </c>
      <c r="W25" s="160"/>
      <c r="X25" s="160"/>
      <c r="Y25" s="160"/>
      <c r="AG25" t="s">
        <v>196</v>
      </c>
    </row>
    <row r="26" spans="1:60" outlineLevel="1" x14ac:dyDescent="0.2">
      <c r="A26" s="168">
        <v>16</v>
      </c>
      <c r="B26" s="169" t="s">
        <v>1226</v>
      </c>
      <c r="C26" s="177" t="s">
        <v>1227</v>
      </c>
      <c r="D26" s="170" t="s">
        <v>1208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215</v>
      </c>
      <c r="T26" s="174" t="s">
        <v>201</v>
      </c>
      <c r="U26" s="159">
        <v>0</v>
      </c>
      <c r="V26" s="159">
        <f>ROUND(E26*U26,2)</f>
        <v>0</v>
      </c>
      <c r="W26" s="159"/>
      <c r="X26" s="159" t="s">
        <v>247</v>
      </c>
      <c r="Y26" s="159" t="s">
        <v>203</v>
      </c>
      <c r="Z26" s="149"/>
      <c r="AA26" s="149"/>
      <c r="AB26" s="149"/>
      <c r="AC26" s="149"/>
      <c r="AD26" s="149"/>
      <c r="AE26" s="149"/>
      <c r="AF26" s="149"/>
      <c r="AG26" s="149" t="s">
        <v>248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3"/>
      <c r="B27" s="4"/>
      <c r="C27" s="17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181</v>
      </c>
    </row>
    <row r="28" spans="1:60" x14ac:dyDescent="0.2">
      <c r="A28" s="152"/>
      <c r="B28" s="153" t="s">
        <v>29</v>
      </c>
      <c r="C28" s="179"/>
      <c r="D28" s="154"/>
      <c r="E28" s="155"/>
      <c r="F28" s="155"/>
      <c r="G28" s="167">
        <f>G8+G21+G25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238</v>
      </c>
    </row>
    <row r="29" spans="1:60" x14ac:dyDescent="0.2">
      <c r="C29" s="180"/>
      <c r="D29" s="10"/>
      <c r="AG29" t="s">
        <v>240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65</v>
      </c>
      <c r="C3" s="255" t="s">
        <v>66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69</v>
      </c>
      <c r="C4" s="258" t="s">
        <v>70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111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Y8" s="160"/>
      <c r="AG8" t="s">
        <v>196</v>
      </c>
    </row>
    <row r="9" spans="1:60" outlineLevel="1" x14ac:dyDescent="0.2">
      <c r="A9" s="183">
        <v>1</v>
      </c>
      <c r="B9" s="184" t="s">
        <v>1228</v>
      </c>
      <c r="C9" s="191" t="s">
        <v>1229</v>
      </c>
      <c r="D9" s="185" t="s">
        <v>1202</v>
      </c>
      <c r="E9" s="186">
        <v>7</v>
      </c>
      <c r="F9" s="187"/>
      <c r="G9" s="188">
        <f t="shared" ref="G9:G14" si="0">ROUND(E9*F9,2)</f>
        <v>0</v>
      </c>
      <c r="H9" s="187"/>
      <c r="I9" s="188">
        <f t="shared" ref="I9:I14" si="1">ROUND(E9*H9,2)</f>
        <v>0</v>
      </c>
      <c r="J9" s="187"/>
      <c r="K9" s="188">
        <f t="shared" ref="K9:K14" si="2">ROUND(E9*J9,2)</f>
        <v>0</v>
      </c>
      <c r="L9" s="188">
        <v>21</v>
      </c>
      <c r="M9" s="188">
        <f t="shared" ref="M9:M14" si="3">G9*(1+L9/100)</f>
        <v>0</v>
      </c>
      <c r="N9" s="186">
        <v>0</v>
      </c>
      <c r="O9" s="186">
        <f t="shared" ref="O9:O14" si="4">ROUND(E9*N9,2)</f>
        <v>0</v>
      </c>
      <c r="P9" s="186">
        <v>0</v>
      </c>
      <c r="Q9" s="186">
        <f t="shared" ref="Q9:Q14" si="5"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 t="shared" ref="V9:V14" si="6">ROUND(E9*U9,2)</f>
        <v>0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248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1230</v>
      </c>
      <c r="C10" s="191" t="s">
        <v>1231</v>
      </c>
      <c r="D10" s="185" t="s">
        <v>521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215</v>
      </c>
      <c r="T10" s="189" t="s">
        <v>201</v>
      </c>
      <c r="U10" s="159">
        <v>0</v>
      </c>
      <c r="V10" s="159">
        <f t="shared" si="6"/>
        <v>0</v>
      </c>
      <c r="W10" s="159"/>
      <c r="X10" s="159" t="s">
        <v>247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248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1232</v>
      </c>
      <c r="C11" s="191" t="s">
        <v>1233</v>
      </c>
      <c r="D11" s="185" t="s">
        <v>521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215</v>
      </c>
      <c r="T11" s="189" t="s">
        <v>201</v>
      </c>
      <c r="U11" s="159">
        <v>0</v>
      </c>
      <c r="V11" s="159">
        <f t="shared" si="6"/>
        <v>0</v>
      </c>
      <c r="W11" s="159"/>
      <c r="X11" s="159" t="s">
        <v>247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248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1234</v>
      </c>
      <c r="C12" s="191" t="s">
        <v>1235</v>
      </c>
      <c r="D12" s="185" t="s">
        <v>1208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si="6"/>
        <v>0</v>
      </c>
      <c r="W12" s="159"/>
      <c r="X12" s="159" t="s">
        <v>247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248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1236</v>
      </c>
      <c r="C13" s="191" t="s">
        <v>1237</v>
      </c>
      <c r="D13" s="185" t="s">
        <v>1202</v>
      </c>
      <c r="E13" s="186">
        <v>6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248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1238</v>
      </c>
      <c r="C14" s="191" t="s">
        <v>1239</v>
      </c>
      <c r="D14" s="185" t="s">
        <v>1208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247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248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1" t="s">
        <v>195</v>
      </c>
      <c r="B15" s="162" t="s">
        <v>119</v>
      </c>
      <c r="C15" s="176" t="s">
        <v>113</v>
      </c>
      <c r="D15" s="163"/>
      <c r="E15" s="164"/>
      <c r="F15" s="165"/>
      <c r="G15" s="165">
        <f>SUMIF(AG16:AG18,"&lt;&gt;NOR",G16:G18)</f>
        <v>0</v>
      </c>
      <c r="H15" s="165"/>
      <c r="I15" s="165">
        <f>SUM(I16:I18)</f>
        <v>0</v>
      </c>
      <c r="J15" s="165"/>
      <c r="K15" s="165">
        <f>SUM(K16:K18)</f>
        <v>0</v>
      </c>
      <c r="L15" s="165"/>
      <c r="M15" s="165">
        <f>SUM(M16:M18)</f>
        <v>0</v>
      </c>
      <c r="N15" s="164"/>
      <c r="O15" s="164">
        <f>SUM(O16:O18)</f>
        <v>0</v>
      </c>
      <c r="P15" s="164"/>
      <c r="Q15" s="164">
        <f>SUM(Q16:Q18)</f>
        <v>0</v>
      </c>
      <c r="R15" s="165"/>
      <c r="S15" s="165"/>
      <c r="T15" s="166"/>
      <c r="U15" s="160"/>
      <c r="V15" s="160">
        <f>SUM(V16:V18)</f>
        <v>0</v>
      </c>
      <c r="W15" s="160"/>
      <c r="X15" s="160"/>
      <c r="Y15" s="160"/>
      <c r="AG15" t="s">
        <v>196</v>
      </c>
    </row>
    <row r="16" spans="1:60" outlineLevel="1" x14ac:dyDescent="0.2">
      <c r="A16" s="183">
        <v>7</v>
      </c>
      <c r="B16" s="184" t="s">
        <v>1240</v>
      </c>
      <c r="C16" s="191" t="s">
        <v>1219</v>
      </c>
      <c r="D16" s="185" t="s">
        <v>244</v>
      </c>
      <c r="E16" s="186">
        <v>5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215</v>
      </c>
      <c r="T16" s="189" t="s">
        <v>201</v>
      </c>
      <c r="U16" s="159">
        <v>0</v>
      </c>
      <c r="V16" s="159">
        <f>ROUND(E16*U16,2)</f>
        <v>0</v>
      </c>
      <c r="W16" s="159"/>
      <c r="X16" s="159" t="s">
        <v>299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300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1241</v>
      </c>
      <c r="C17" s="191" t="s">
        <v>1223</v>
      </c>
      <c r="D17" s="185" t="s">
        <v>244</v>
      </c>
      <c r="E17" s="186">
        <v>2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215</v>
      </c>
      <c r="T17" s="189" t="s">
        <v>201</v>
      </c>
      <c r="U17" s="159">
        <v>0</v>
      </c>
      <c r="V17" s="159">
        <f>ROUND(E17*U17,2)</f>
        <v>0</v>
      </c>
      <c r="W17" s="159"/>
      <c r="X17" s="159" t="s">
        <v>247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248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1242</v>
      </c>
      <c r="C18" s="191" t="s">
        <v>1225</v>
      </c>
      <c r="D18" s="185" t="s">
        <v>244</v>
      </c>
      <c r="E18" s="186">
        <v>2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215</v>
      </c>
      <c r="T18" s="189" t="s">
        <v>201</v>
      </c>
      <c r="U18" s="159">
        <v>0</v>
      </c>
      <c r="V18" s="159">
        <f>ROUND(E18*U18,2)</f>
        <v>0</v>
      </c>
      <c r="W18" s="159"/>
      <c r="X18" s="159" t="s">
        <v>247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248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195</v>
      </c>
      <c r="B19" s="162" t="s">
        <v>123</v>
      </c>
      <c r="C19" s="176" t="s">
        <v>115</v>
      </c>
      <c r="D19" s="163"/>
      <c r="E19" s="164"/>
      <c r="F19" s="165"/>
      <c r="G19" s="165">
        <f>SUMIF(AG20:AG20,"&lt;&gt;NOR",G20:G20)</f>
        <v>0</v>
      </c>
      <c r="H19" s="165"/>
      <c r="I19" s="165">
        <f>SUM(I20:I20)</f>
        <v>0</v>
      </c>
      <c r="J19" s="165"/>
      <c r="K19" s="165">
        <f>SUM(K20:K20)</f>
        <v>0</v>
      </c>
      <c r="L19" s="165"/>
      <c r="M19" s="165">
        <f>SUM(M20:M20)</f>
        <v>0</v>
      </c>
      <c r="N19" s="164"/>
      <c r="O19" s="164">
        <f>SUM(O20:O20)</f>
        <v>0</v>
      </c>
      <c r="P19" s="164"/>
      <c r="Q19" s="164">
        <f>SUM(Q20:Q20)</f>
        <v>0</v>
      </c>
      <c r="R19" s="165"/>
      <c r="S19" s="165"/>
      <c r="T19" s="166"/>
      <c r="U19" s="160"/>
      <c r="V19" s="160">
        <f>SUM(V20:V20)</f>
        <v>0</v>
      </c>
      <c r="W19" s="160"/>
      <c r="X19" s="160"/>
      <c r="Y19" s="160"/>
      <c r="AG19" t="s">
        <v>196</v>
      </c>
    </row>
    <row r="20" spans="1:60" outlineLevel="1" x14ac:dyDescent="0.2">
      <c r="A20" s="168">
        <v>10</v>
      </c>
      <c r="B20" s="169" t="s">
        <v>1243</v>
      </c>
      <c r="C20" s="177" t="s">
        <v>1227</v>
      </c>
      <c r="D20" s="170" t="s">
        <v>1208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215</v>
      </c>
      <c r="T20" s="174" t="s">
        <v>201</v>
      </c>
      <c r="U20" s="159">
        <v>0</v>
      </c>
      <c r="V20" s="159">
        <f>ROUND(E20*U20,2)</f>
        <v>0</v>
      </c>
      <c r="W20" s="159"/>
      <c r="X20" s="159" t="s">
        <v>247</v>
      </c>
      <c r="Y20" s="159" t="s">
        <v>203</v>
      </c>
      <c r="Z20" s="149"/>
      <c r="AA20" s="149"/>
      <c r="AB20" s="149"/>
      <c r="AC20" s="149"/>
      <c r="AD20" s="149"/>
      <c r="AE20" s="149"/>
      <c r="AF20" s="149"/>
      <c r="AG20" s="149" t="s">
        <v>248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3"/>
      <c r="B21" s="4"/>
      <c r="C21" s="17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181</v>
      </c>
    </row>
    <row r="22" spans="1:60" x14ac:dyDescent="0.2">
      <c r="A22" s="152"/>
      <c r="B22" s="153" t="s">
        <v>29</v>
      </c>
      <c r="C22" s="179"/>
      <c r="D22" s="154"/>
      <c r="E22" s="155"/>
      <c r="F22" s="155"/>
      <c r="G22" s="167">
        <f>G8+G15+G19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238</v>
      </c>
    </row>
    <row r="23" spans="1:60" x14ac:dyDescent="0.2">
      <c r="C23" s="180"/>
      <c r="D23" s="10"/>
      <c r="AG23" t="s">
        <v>240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65</v>
      </c>
      <c r="C3" s="255" t="s">
        <v>66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71</v>
      </c>
      <c r="C4" s="258" t="s">
        <v>72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111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X8" s="160"/>
      <c r="Y8" s="160"/>
      <c r="AG8" t="s">
        <v>196</v>
      </c>
    </row>
    <row r="9" spans="1:60" outlineLevel="1" x14ac:dyDescent="0.2">
      <c r="A9" s="183">
        <v>1</v>
      </c>
      <c r="B9" s="184" t="s">
        <v>1244</v>
      </c>
      <c r="C9" s="191" t="s">
        <v>1245</v>
      </c>
      <c r="D9" s="185" t="s">
        <v>1202</v>
      </c>
      <c r="E9" s="186">
        <v>10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21</v>
      </c>
      <c r="M9" s="188">
        <f t="shared" ref="M9:M15" si="3">G9*(1+L9/100)</f>
        <v>0</v>
      </c>
      <c r="N9" s="186">
        <v>0</v>
      </c>
      <c r="O9" s="186">
        <f t="shared" ref="O9:O15" si="4">ROUND(E9*N9,2)</f>
        <v>0</v>
      </c>
      <c r="P9" s="186">
        <v>0</v>
      </c>
      <c r="Q9" s="186">
        <f t="shared" ref="Q9:Q15" si="5"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 t="shared" ref="V9:V15" si="6">ROUND(E9*U9,2)</f>
        <v>0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248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1246</v>
      </c>
      <c r="C10" s="191" t="s">
        <v>1247</v>
      </c>
      <c r="D10" s="185" t="s">
        <v>1202</v>
      </c>
      <c r="E10" s="186">
        <v>4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215</v>
      </c>
      <c r="T10" s="189" t="s">
        <v>201</v>
      </c>
      <c r="U10" s="159">
        <v>0</v>
      </c>
      <c r="V10" s="159">
        <f t="shared" si="6"/>
        <v>0</v>
      </c>
      <c r="W10" s="159"/>
      <c r="X10" s="159" t="s">
        <v>247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248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1232</v>
      </c>
      <c r="C11" s="191" t="s">
        <v>1248</v>
      </c>
      <c r="D11" s="185" t="s">
        <v>1208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215</v>
      </c>
      <c r="T11" s="189" t="s">
        <v>201</v>
      </c>
      <c r="U11" s="159">
        <v>0</v>
      </c>
      <c r="V11" s="159">
        <f t="shared" si="6"/>
        <v>0</v>
      </c>
      <c r="W11" s="159"/>
      <c r="X11" s="159" t="s">
        <v>247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248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1249</v>
      </c>
      <c r="C12" s="191" t="s">
        <v>1250</v>
      </c>
      <c r="D12" s="185" t="s">
        <v>1208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si="6"/>
        <v>0</v>
      </c>
      <c r="W12" s="159"/>
      <c r="X12" s="159" t="s">
        <v>247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248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1234</v>
      </c>
      <c r="C13" s="191" t="s">
        <v>1251</v>
      </c>
      <c r="D13" s="185" t="s">
        <v>1208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248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1238</v>
      </c>
      <c r="C14" s="191" t="s">
        <v>1252</v>
      </c>
      <c r="D14" s="185" t="s">
        <v>1208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247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248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1240</v>
      </c>
      <c r="C15" s="191" t="s">
        <v>1239</v>
      </c>
      <c r="D15" s="185" t="s">
        <v>1208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215</v>
      </c>
      <c r="T15" s="189" t="s">
        <v>201</v>
      </c>
      <c r="U15" s="159">
        <v>0</v>
      </c>
      <c r="V15" s="159">
        <f t="shared" si="6"/>
        <v>0</v>
      </c>
      <c r="W15" s="159"/>
      <c r="X15" s="159" t="s">
        <v>299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300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1" t="s">
        <v>195</v>
      </c>
      <c r="B16" s="162" t="s">
        <v>119</v>
      </c>
      <c r="C16" s="176" t="s">
        <v>113</v>
      </c>
      <c r="D16" s="163"/>
      <c r="E16" s="164"/>
      <c r="F16" s="165"/>
      <c r="G16" s="165">
        <f>SUMIF(AG17:AG19,"&lt;&gt;NOR",G17:G19)</f>
        <v>0</v>
      </c>
      <c r="H16" s="165"/>
      <c r="I16" s="165">
        <f>SUM(I17:I19)</f>
        <v>0</v>
      </c>
      <c r="J16" s="165"/>
      <c r="K16" s="165">
        <f>SUM(K17:K19)</f>
        <v>0</v>
      </c>
      <c r="L16" s="165"/>
      <c r="M16" s="165">
        <f>SUM(M17:M19)</f>
        <v>0</v>
      </c>
      <c r="N16" s="164"/>
      <c r="O16" s="164">
        <f>SUM(O17:O19)</f>
        <v>0</v>
      </c>
      <c r="P16" s="164"/>
      <c r="Q16" s="164">
        <f>SUM(Q17:Q19)</f>
        <v>0</v>
      </c>
      <c r="R16" s="165"/>
      <c r="S16" s="165"/>
      <c r="T16" s="166"/>
      <c r="U16" s="160"/>
      <c r="V16" s="160">
        <f>SUM(V17:V19)</f>
        <v>0</v>
      </c>
      <c r="W16" s="160"/>
      <c r="X16" s="160"/>
      <c r="Y16" s="160"/>
      <c r="AG16" t="s">
        <v>196</v>
      </c>
    </row>
    <row r="17" spans="1:60" outlineLevel="1" x14ac:dyDescent="0.2">
      <c r="A17" s="183">
        <v>8</v>
      </c>
      <c r="B17" s="184" t="s">
        <v>1241</v>
      </c>
      <c r="C17" s="191" t="s">
        <v>1219</v>
      </c>
      <c r="D17" s="185" t="s">
        <v>244</v>
      </c>
      <c r="E17" s="186">
        <v>18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215</v>
      </c>
      <c r="T17" s="189" t="s">
        <v>201</v>
      </c>
      <c r="U17" s="159">
        <v>0</v>
      </c>
      <c r="V17" s="159">
        <f>ROUND(E17*U17,2)</f>
        <v>0</v>
      </c>
      <c r="W17" s="159"/>
      <c r="X17" s="159" t="s">
        <v>247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248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1242</v>
      </c>
      <c r="C18" s="191" t="s">
        <v>1223</v>
      </c>
      <c r="D18" s="185" t="s">
        <v>244</v>
      </c>
      <c r="E18" s="186">
        <v>7.2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215</v>
      </c>
      <c r="T18" s="189" t="s">
        <v>201</v>
      </c>
      <c r="U18" s="159">
        <v>0</v>
      </c>
      <c r="V18" s="159">
        <f>ROUND(E18*U18,2)</f>
        <v>0</v>
      </c>
      <c r="W18" s="159"/>
      <c r="X18" s="159" t="s">
        <v>247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248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1243</v>
      </c>
      <c r="C19" s="191" t="s">
        <v>1225</v>
      </c>
      <c r="D19" s="185" t="s">
        <v>244</v>
      </c>
      <c r="E19" s="186">
        <v>7.2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215</v>
      </c>
      <c r="T19" s="189" t="s">
        <v>201</v>
      </c>
      <c r="U19" s="159">
        <v>0</v>
      </c>
      <c r="V19" s="159">
        <f>ROUND(E19*U19,2)</f>
        <v>0</v>
      </c>
      <c r="W19" s="159"/>
      <c r="X19" s="159" t="s">
        <v>247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248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1" t="s">
        <v>195</v>
      </c>
      <c r="B20" s="162" t="s">
        <v>123</v>
      </c>
      <c r="C20" s="176" t="s">
        <v>115</v>
      </c>
      <c r="D20" s="163"/>
      <c r="E20" s="164"/>
      <c r="F20" s="165"/>
      <c r="G20" s="165">
        <f>SUMIF(AG21:AG21,"&lt;&gt;NOR",G21:G21)</f>
        <v>0</v>
      </c>
      <c r="H20" s="165"/>
      <c r="I20" s="165">
        <f>SUM(I21:I21)</f>
        <v>0</v>
      </c>
      <c r="J20" s="165"/>
      <c r="K20" s="165">
        <f>SUM(K21:K21)</f>
        <v>0</v>
      </c>
      <c r="L20" s="165"/>
      <c r="M20" s="165">
        <f>SUM(M21:M21)</f>
        <v>0</v>
      </c>
      <c r="N20" s="164"/>
      <c r="O20" s="164">
        <f>SUM(O21:O21)</f>
        <v>0</v>
      </c>
      <c r="P20" s="164"/>
      <c r="Q20" s="164">
        <f>SUM(Q21:Q21)</f>
        <v>0</v>
      </c>
      <c r="R20" s="165"/>
      <c r="S20" s="165"/>
      <c r="T20" s="166"/>
      <c r="U20" s="160"/>
      <c r="V20" s="160">
        <f>SUM(V21:V21)</f>
        <v>0</v>
      </c>
      <c r="W20" s="160"/>
      <c r="X20" s="160"/>
      <c r="Y20" s="160"/>
      <c r="AG20" t="s">
        <v>196</v>
      </c>
    </row>
    <row r="21" spans="1:60" outlineLevel="1" x14ac:dyDescent="0.2">
      <c r="A21" s="168">
        <v>11</v>
      </c>
      <c r="B21" s="169" t="s">
        <v>1253</v>
      </c>
      <c r="C21" s="177" t="s">
        <v>1254</v>
      </c>
      <c r="D21" s="170" t="s">
        <v>1208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215</v>
      </c>
      <c r="T21" s="174" t="s">
        <v>201</v>
      </c>
      <c r="U21" s="159">
        <v>0</v>
      </c>
      <c r="V21" s="159">
        <f>ROUND(E21*U21,2)</f>
        <v>0</v>
      </c>
      <c r="W21" s="159"/>
      <c r="X21" s="159" t="s">
        <v>247</v>
      </c>
      <c r="Y21" s="159" t="s">
        <v>203</v>
      </c>
      <c r="Z21" s="149"/>
      <c r="AA21" s="149"/>
      <c r="AB21" s="149"/>
      <c r="AC21" s="149"/>
      <c r="AD21" s="149"/>
      <c r="AE21" s="149"/>
      <c r="AF21" s="149"/>
      <c r="AG21" s="149" t="s">
        <v>248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3"/>
      <c r="B22" s="4"/>
      <c r="C22" s="17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181</v>
      </c>
    </row>
    <row r="23" spans="1:60" x14ac:dyDescent="0.2">
      <c r="A23" s="152"/>
      <c r="B23" s="153" t="s">
        <v>29</v>
      </c>
      <c r="C23" s="179"/>
      <c r="D23" s="154"/>
      <c r="E23" s="155"/>
      <c r="F23" s="155"/>
      <c r="G23" s="167">
        <f>G8+G16+G20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238</v>
      </c>
    </row>
    <row r="24" spans="1:60" x14ac:dyDescent="0.2">
      <c r="C24" s="180"/>
      <c r="D24" s="10"/>
      <c r="AG24" t="s">
        <v>240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65</v>
      </c>
      <c r="C3" s="255" t="s">
        <v>66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73</v>
      </c>
      <c r="C4" s="258" t="s">
        <v>74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111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Y8" s="160"/>
      <c r="AG8" t="s">
        <v>196</v>
      </c>
    </row>
    <row r="9" spans="1:60" outlineLevel="1" x14ac:dyDescent="0.2">
      <c r="A9" s="183">
        <v>1</v>
      </c>
      <c r="B9" s="184" t="s">
        <v>116</v>
      </c>
      <c r="C9" s="191" t="s">
        <v>1255</v>
      </c>
      <c r="D9" s="185" t="s">
        <v>521</v>
      </c>
      <c r="E9" s="186">
        <v>36</v>
      </c>
      <c r="F9" s="187"/>
      <c r="G9" s="188">
        <f t="shared" ref="G9:G17" si="0">ROUND(E9*F9,2)</f>
        <v>0</v>
      </c>
      <c r="H9" s="187"/>
      <c r="I9" s="188">
        <f t="shared" ref="I9:I17" si="1">ROUND(E9*H9,2)</f>
        <v>0</v>
      </c>
      <c r="J9" s="187"/>
      <c r="K9" s="188">
        <f t="shared" ref="K9:K17" si="2">ROUND(E9*J9,2)</f>
        <v>0</v>
      </c>
      <c r="L9" s="188">
        <v>21</v>
      </c>
      <c r="M9" s="188">
        <f t="shared" ref="M9:M17" si="3">G9*(1+L9/100)</f>
        <v>0</v>
      </c>
      <c r="N9" s="186">
        <v>0</v>
      </c>
      <c r="O9" s="186">
        <f t="shared" ref="O9:O17" si="4">ROUND(E9*N9,2)</f>
        <v>0</v>
      </c>
      <c r="P9" s="186">
        <v>0</v>
      </c>
      <c r="Q9" s="186">
        <f t="shared" ref="Q9:Q17" si="5"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 t="shared" ref="V9:V17" si="6">ROUND(E9*U9,2)</f>
        <v>0</v>
      </c>
      <c r="W9" s="159"/>
      <c r="X9" s="159" t="s">
        <v>299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300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119</v>
      </c>
      <c r="C10" s="191" t="s">
        <v>1256</v>
      </c>
      <c r="D10" s="185" t="s">
        <v>521</v>
      </c>
      <c r="E10" s="186">
        <v>36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215</v>
      </c>
      <c r="T10" s="189" t="s">
        <v>201</v>
      </c>
      <c r="U10" s="159">
        <v>0</v>
      </c>
      <c r="V10" s="159">
        <f t="shared" si="6"/>
        <v>0</v>
      </c>
      <c r="W10" s="159"/>
      <c r="X10" s="159" t="s">
        <v>299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300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1246</v>
      </c>
      <c r="C11" s="191" t="s">
        <v>1257</v>
      </c>
      <c r="D11" s="185" t="s">
        <v>521</v>
      </c>
      <c r="E11" s="186">
        <v>2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215</v>
      </c>
      <c r="T11" s="189" t="s">
        <v>201</v>
      </c>
      <c r="U11" s="159">
        <v>0</v>
      </c>
      <c r="V11" s="159">
        <f t="shared" si="6"/>
        <v>0</v>
      </c>
      <c r="W11" s="159"/>
      <c r="X11" s="159" t="s">
        <v>247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248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123</v>
      </c>
      <c r="C12" s="191" t="s">
        <v>1258</v>
      </c>
      <c r="D12" s="185" t="s">
        <v>521</v>
      </c>
      <c r="E12" s="186">
        <v>18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si="6"/>
        <v>0</v>
      </c>
      <c r="W12" s="159"/>
      <c r="X12" s="159" t="s">
        <v>299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300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125</v>
      </c>
      <c r="C13" s="191" t="s">
        <v>1259</v>
      </c>
      <c r="D13" s="185" t="s">
        <v>1208</v>
      </c>
      <c r="E13" s="186">
        <v>2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299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300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127</v>
      </c>
      <c r="C14" s="191" t="s">
        <v>1260</v>
      </c>
      <c r="D14" s="185" t="s">
        <v>521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299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300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132</v>
      </c>
      <c r="C15" s="191" t="s">
        <v>1261</v>
      </c>
      <c r="D15" s="185" t="s">
        <v>521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215</v>
      </c>
      <c r="T15" s="189" t="s">
        <v>201</v>
      </c>
      <c r="U15" s="159">
        <v>0</v>
      </c>
      <c r="V15" s="159">
        <f t="shared" si="6"/>
        <v>0</v>
      </c>
      <c r="W15" s="159"/>
      <c r="X15" s="159" t="s">
        <v>299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300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1209</v>
      </c>
      <c r="C16" s="191" t="s">
        <v>1262</v>
      </c>
      <c r="D16" s="185" t="s">
        <v>521</v>
      </c>
      <c r="E16" s="186">
        <v>7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215</v>
      </c>
      <c r="T16" s="189" t="s">
        <v>201</v>
      </c>
      <c r="U16" s="159">
        <v>0</v>
      </c>
      <c r="V16" s="159">
        <f t="shared" si="6"/>
        <v>0</v>
      </c>
      <c r="W16" s="159"/>
      <c r="X16" s="159" t="s">
        <v>299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300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134</v>
      </c>
      <c r="C17" s="191" t="s">
        <v>1252</v>
      </c>
      <c r="D17" s="185" t="s">
        <v>1208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215</v>
      </c>
      <c r="T17" s="189" t="s">
        <v>201</v>
      </c>
      <c r="U17" s="159">
        <v>0</v>
      </c>
      <c r="V17" s="159">
        <f t="shared" si="6"/>
        <v>0</v>
      </c>
      <c r="W17" s="159"/>
      <c r="X17" s="159" t="s">
        <v>299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300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1" t="s">
        <v>195</v>
      </c>
      <c r="B18" s="162" t="s">
        <v>119</v>
      </c>
      <c r="C18" s="176" t="s">
        <v>113</v>
      </c>
      <c r="D18" s="163"/>
      <c r="E18" s="164"/>
      <c r="F18" s="165"/>
      <c r="G18" s="165">
        <f>SUMIF(AG19:AG21,"&lt;&gt;NOR",G19:G21)</f>
        <v>0</v>
      </c>
      <c r="H18" s="165"/>
      <c r="I18" s="165">
        <f>SUM(I19:I21)</f>
        <v>0</v>
      </c>
      <c r="J18" s="165"/>
      <c r="K18" s="165">
        <f>SUM(K19:K21)</f>
        <v>0</v>
      </c>
      <c r="L18" s="165"/>
      <c r="M18" s="165">
        <f>SUM(M19:M21)</f>
        <v>0</v>
      </c>
      <c r="N18" s="164"/>
      <c r="O18" s="164">
        <f>SUM(O19:O21)</f>
        <v>0</v>
      </c>
      <c r="P18" s="164"/>
      <c r="Q18" s="164">
        <f>SUM(Q19:Q21)</f>
        <v>0</v>
      </c>
      <c r="R18" s="165"/>
      <c r="S18" s="165"/>
      <c r="T18" s="166"/>
      <c r="U18" s="160"/>
      <c r="V18" s="160">
        <f>SUM(V19:V21)</f>
        <v>0</v>
      </c>
      <c r="W18" s="160"/>
      <c r="X18" s="160"/>
      <c r="Y18" s="160"/>
      <c r="AG18" t="s">
        <v>196</v>
      </c>
    </row>
    <row r="19" spans="1:60" outlineLevel="1" x14ac:dyDescent="0.2">
      <c r="A19" s="183">
        <v>10</v>
      </c>
      <c r="B19" s="184" t="s">
        <v>136</v>
      </c>
      <c r="C19" s="191" t="s">
        <v>1219</v>
      </c>
      <c r="D19" s="185" t="s">
        <v>244</v>
      </c>
      <c r="E19" s="186">
        <v>58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215</v>
      </c>
      <c r="T19" s="189" t="s">
        <v>201</v>
      </c>
      <c r="U19" s="159">
        <v>0</v>
      </c>
      <c r="V19" s="159">
        <f>ROUND(E19*U19,2)</f>
        <v>0</v>
      </c>
      <c r="W19" s="159"/>
      <c r="X19" s="159" t="s">
        <v>247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248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1213</v>
      </c>
      <c r="C20" s="191" t="s">
        <v>1263</v>
      </c>
      <c r="D20" s="185" t="s">
        <v>244</v>
      </c>
      <c r="E20" s="186">
        <v>15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215</v>
      </c>
      <c r="T20" s="189" t="s">
        <v>201</v>
      </c>
      <c r="U20" s="159">
        <v>0</v>
      </c>
      <c r="V20" s="159">
        <f>ROUND(E20*U20,2)</f>
        <v>0</v>
      </c>
      <c r="W20" s="159"/>
      <c r="X20" s="159" t="s">
        <v>299</v>
      </c>
      <c r="Y20" s="159" t="s">
        <v>203</v>
      </c>
      <c r="Z20" s="149"/>
      <c r="AA20" s="149"/>
      <c r="AB20" s="149"/>
      <c r="AC20" s="149"/>
      <c r="AD20" s="149"/>
      <c r="AE20" s="149"/>
      <c r="AF20" s="149"/>
      <c r="AG20" s="149" t="s">
        <v>300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1264</v>
      </c>
      <c r="C21" s="191" t="s">
        <v>1225</v>
      </c>
      <c r="D21" s="185" t="s">
        <v>244</v>
      </c>
      <c r="E21" s="186">
        <v>27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215</v>
      </c>
      <c r="T21" s="189" t="s">
        <v>201</v>
      </c>
      <c r="U21" s="159">
        <v>0</v>
      </c>
      <c r="V21" s="159">
        <f>ROUND(E21*U21,2)</f>
        <v>0</v>
      </c>
      <c r="W21" s="159"/>
      <c r="X21" s="159" t="s">
        <v>247</v>
      </c>
      <c r="Y21" s="159" t="s">
        <v>203</v>
      </c>
      <c r="Z21" s="149"/>
      <c r="AA21" s="149"/>
      <c r="AB21" s="149"/>
      <c r="AC21" s="149"/>
      <c r="AD21" s="149"/>
      <c r="AE21" s="149"/>
      <c r="AF21" s="149"/>
      <c r="AG21" s="149" t="s">
        <v>248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61" t="s">
        <v>195</v>
      </c>
      <c r="B22" s="162" t="s">
        <v>123</v>
      </c>
      <c r="C22" s="176" t="s">
        <v>115</v>
      </c>
      <c r="D22" s="163"/>
      <c r="E22" s="164"/>
      <c r="F22" s="165"/>
      <c r="G22" s="165">
        <f>SUMIF(AG23:AG23,"&lt;&gt;NOR",G23:G23)</f>
        <v>0</v>
      </c>
      <c r="H22" s="165"/>
      <c r="I22" s="165">
        <f>SUM(I23:I23)</f>
        <v>0</v>
      </c>
      <c r="J22" s="165"/>
      <c r="K22" s="165">
        <f>SUM(K23:K23)</f>
        <v>0</v>
      </c>
      <c r="L22" s="165"/>
      <c r="M22" s="165">
        <f>SUM(M23:M23)</f>
        <v>0</v>
      </c>
      <c r="N22" s="164"/>
      <c r="O22" s="164">
        <f>SUM(O23:O23)</f>
        <v>0</v>
      </c>
      <c r="P22" s="164"/>
      <c r="Q22" s="164">
        <f>SUM(Q23:Q23)</f>
        <v>0</v>
      </c>
      <c r="R22" s="165"/>
      <c r="S22" s="165"/>
      <c r="T22" s="166"/>
      <c r="U22" s="160"/>
      <c r="V22" s="160">
        <f>SUM(V23:V23)</f>
        <v>0</v>
      </c>
      <c r="W22" s="160"/>
      <c r="X22" s="160"/>
      <c r="Y22" s="160"/>
      <c r="AG22" t="s">
        <v>196</v>
      </c>
    </row>
    <row r="23" spans="1:60" outlineLevel="1" x14ac:dyDescent="0.2">
      <c r="A23" s="183">
        <v>13</v>
      </c>
      <c r="B23" s="184" t="s">
        <v>1215</v>
      </c>
      <c r="C23" s="191" t="s">
        <v>1265</v>
      </c>
      <c r="D23" s="185" t="s">
        <v>1208</v>
      </c>
      <c r="E23" s="186">
        <v>1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215</v>
      </c>
      <c r="T23" s="189" t="s">
        <v>201</v>
      </c>
      <c r="U23" s="159">
        <v>0</v>
      </c>
      <c r="V23" s="159">
        <f>ROUND(E23*U23,2)</f>
        <v>0</v>
      </c>
      <c r="W23" s="159"/>
      <c r="X23" s="159" t="s">
        <v>299</v>
      </c>
      <c r="Y23" s="159" t="s">
        <v>203</v>
      </c>
      <c r="Z23" s="149"/>
      <c r="AA23" s="149"/>
      <c r="AB23" s="149"/>
      <c r="AC23" s="149"/>
      <c r="AD23" s="149"/>
      <c r="AE23" s="149"/>
      <c r="AF23" s="149"/>
      <c r="AG23" s="149" t="s">
        <v>300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195</v>
      </c>
      <c r="B24" s="162" t="s">
        <v>125</v>
      </c>
      <c r="C24" s="176" t="s">
        <v>31</v>
      </c>
      <c r="D24" s="163"/>
      <c r="E24" s="164"/>
      <c r="F24" s="165"/>
      <c r="G24" s="165">
        <f>SUMIF(AG25:AG26,"&lt;&gt;NOR",G25:G26)</f>
        <v>0</v>
      </c>
      <c r="H24" s="165"/>
      <c r="I24" s="165">
        <f>SUM(I25:I26)</f>
        <v>0</v>
      </c>
      <c r="J24" s="165"/>
      <c r="K24" s="165">
        <f>SUM(K25:K26)</f>
        <v>0</v>
      </c>
      <c r="L24" s="165"/>
      <c r="M24" s="165">
        <f>SUM(M25:M26)</f>
        <v>0</v>
      </c>
      <c r="N24" s="164"/>
      <c r="O24" s="164">
        <f>SUM(O25:O26)</f>
        <v>0</v>
      </c>
      <c r="P24" s="164"/>
      <c r="Q24" s="164">
        <f>SUM(Q25:Q26)</f>
        <v>0</v>
      </c>
      <c r="R24" s="165"/>
      <c r="S24" s="165"/>
      <c r="T24" s="166"/>
      <c r="U24" s="160"/>
      <c r="V24" s="160">
        <f>SUM(V25:V26)</f>
        <v>0</v>
      </c>
      <c r="W24" s="160"/>
      <c r="X24" s="160"/>
      <c r="Y24" s="160"/>
      <c r="AG24" t="s">
        <v>196</v>
      </c>
    </row>
    <row r="25" spans="1:60" outlineLevel="1" x14ac:dyDescent="0.2">
      <c r="A25" s="168">
        <v>14</v>
      </c>
      <c r="B25" s="169" t="s">
        <v>1217</v>
      </c>
      <c r="C25" s="177" t="s">
        <v>1218</v>
      </c>
      <c r="D25" s="170" t="s">
        <v>1208</v>
      </c>
      <c r="E25" s="171">
        <v>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/>
      <c r="S25" s="173" t="s">
        <v>215</v>
      </c>
      <c r="T25" s="174" t="s">
        <v>201</v>
      </c>
      <c r="U25" s="159">
        <v>0</v>
      </c>
      <c r="V25" s="159">
        <f>ROUND(E25*U25,2)</f>
        <v>0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248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1" t="s">
        <v>1266</v>
      </c>
      <c r="D26" s="262"/>
      <c r="E26" s="262"/>
      <c r="F26" s="262"/>
      <c r="G26" s="262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3"/>
      <c r="B27" s="4"/>
      <c r="C27" s="17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181</v>
      </c>
    </row>
    <row r="28" spans="1:60" x14ac:dyDescent="0.2">
      <c r="A28" s="152"/>
      <c r="B28" s="153" t="s">
        <v>29</v>
      </c>
      <c r="C28" s="179"/>
      <c r="D28" s="154"/>
      <c r="E28" s="155"/>
      <c r="F28" s="155"/>
      <c r="G28" s="167">
        <f>G8+G18+G22+G24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238</v>
      </c>
    </row>
    <row r="29" spans="1:60" x14ac:dyDescent="0.2">
      <c r="C29" s="180"/>
      <c r="D29" s="10"/>
      <c r="AG29" t="s">
        <v>240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5">
    <mergeCell ref="A1:G1"/>
    <mergeCell ref="C2:G2"/>
    <mergeCell ref="C3:G3"/>
    <mergeCell ref="C4:G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S18" sqref="AS18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75</v>
      </c>
      <c r="C3" s="255" t="s">
        <v>76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75</v>
      </c>
      <c r="C4" s="258" t="s">
        <v>76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117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6"/>
      <c r="U8" s="160"/>
      <c r="V8" s="160">
        <f>SUM(V9:V10)</f>
        <v>0</v>
      </c>
      <c r="W8" s="160"/>
      <c r="X8" s="160"/>
      <c r="Y8" s="160"/>
      <c r="AG8" t="s">
        <v>196</v>
      </c>
    </row>
    <row r="9" spans="1:60" ht="22.5" outlineLevel="1" x14ac:dyDescent="0.2">
      <c r="A9" s="183">
        <v>1</v>
      </c>
      <c r="B9" s="184" t="s">
        <v>1267</v>
      </c>
      <c r="C9" s="191" t="s">
        <v>1268</v>
      </c>
      <c r="D9" s="185" t="s">
        <v>521</v>
      </c>
      <c r="E9" s="186">
        <v>3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>ROUND(E9*U9,2)</f>
        <v>0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248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3">
        <v>2</v>
      </c>
      <c r="B10" s="184" t="s">
        <v>1269</v>
      </c>
      <c r="C10" s="191" t="s">
        <v>1270</v>
      </c>
      <c r="D10" s="185" t="s">
        <v>521</v>
      </c>
      <c r="E10" s="186">
        <v>3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21</v>
      </c>
      <c r="M10" s="188">
        <f>G10*(1+L10/100)</f>
        <v>0</v>
      </c>
      <c r="N10" s="186">
        <v>0</v>
      </c>
      <c r="O10" s="186">
        <f>ROUND(E10*N10,2)</f>
        <v>0</v>
      </c>
      <c r="P10" s="186">
        <v>0</v>
      </c>
      <c r="Q10" s="186">
        <f>ROUND(E10*P10,2)</f>
        <v>0</v>
      </c>
      <c r="R10" s="188"/>
      <c r="S10" s="188" t="s">
        <v>215</v>
      </c>
      <c r="T10" s="189" t="s">
        <v>201</v>
      </c>
      <c r="U10" s="159">
        <v>0</v>
      </c>
      <c r="V10" s="159">
        <f>ROUND(E10*U10,2)</f>
        <v>0</v>
      </c>
      <c r="W10" s="159"/>
      <c r="X10" s="159" t="s">
        <v>247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248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1" t="s">
        <v>195</v>
      </c>
      <c r="B11" s="162" t="s">
        <v>119</v>
      </c>
      <c r="C11" s="176" t="s">
        <v>120</v>
      </c>
      <c r="D11" s="163"/>
      <c r="E11" s="164"/>
      <c r="F11" s="165"/>
      <c r="G11" s="165">
        <f>SUMIF(AG12:AG32,"&lt;&gt;NOR",G12:G32)</f>
        <v>0</v>
      </c>
      <c r="H11" s="165"/>
      <c r="I11" s="165">
        <f>SUM(I12:I32)</f>
        <v>0</v>
      </c>
      <c r="J11" s="165"/>
      <c r="K11" s="165">
        <f>SUM(K12:K32)</f>
        <v>0</v>
      </c>
      <c r="L11" s="165"/>
      <c r="M11" s="165">
        <f>SUM(M12:M32)</f>
        <v>0</v>
      </c>
      <c r="N11" s="164"/>
      <c r="O11" s="164">
        <f>SUM(O12:O32)</f>
        <v>0</v>
      </c>
      <c r="P11" s="164"/>
      <c r="Q11" s="164">
        <f>SUM(Q12:Q32)</f>
        <v>0</v>
      </c>
      <c r="R11" s="165"/>
      <c r="S11" s="165"/>
      <c r="T11" s="166"/>
      <c r="U11" s="160"/>
      <c r="V11" s="160">
        <f>SUM(V12:V32)</f>
        <v>0</v>
      </c>
      <c r="W11" s="160"/>
      <c r="X11" s="160"/>
      <c r="Y11" s="160"/>
      <c r="AG11" t="s">
        <v>196</v>
      </c>
    </row>
    <row r="12" spans="1:60" ht="33.75" outlineLevel="1" x14ac:dyDescent="0.2">
      <c r="A12" s="183">
        <v>3</v>
      </c>
      <c r="B12" s="184" t="s">
        <v>1271</v>
      </c>
      <c r="C12" s="191" t="s">
        <v>1272</v>
      </c>
      <c r="D12" s="185" t="s">
        <v>521</v>
      </c>
      <c r="E12" s="186">
        <v>1</v>
      </c>
      <c r="F12" s="187"/>
      <c r="G12" s="188">
        <f t="shared" ref="G12:G32" si="0">ROUND(E12*F12,2)</f>
        <v>0</v>
      </c>
      <c r="H12" s="187"/>
      <c r="I12" s="188">
        <f t="shared" ref="I12:I32" si="1">ROUND(E12*H12,2)</f>
        <v>0</v>
      </c>
      <c r="J12" s="187"/>
      <c r="K12" s="188">
        <f t="shared" ref="K12:K32" si="2">ROUND(E12*J12,2)</f>
        <v>0</v>
      </c>
      <c r="L12" s="188">
        <v>21</v>
      </c>
      <c r="M12" s="188">
        <f t="shared" ref="M12:M32" si="3">G12*(1+L12/100)</f>
        <v>0</v>
      </c>
      <c r="N12" s="186">
        <v>0</v>
      </c>
      <c r="O12" s="186">
        <f t="shared" ref="O12:O32" si="4">ROUND(E12*N12,2)</f>
        <v>0</v>
      </c>
      <c r="P12" s="186">
        <v>0</v>
      </c>
      <c r="Q12" s="186">
        <f t="shared" ref="Q12:Q32" si="5">ROUND(E12*P12,2)</f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ref="V12:V32" si="6">ROUND(E12*U12,2)</f>
        <v>0</v>
      </c>
      <c r="W12" s="159"/>
      <c r="X12" s="159" t="s">
        <v>247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248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4</v>
      </c>
      <c r="B13" s="184" t="s">
        <v>1273</v>
      </c>
      <c r="C13" s="191" t="s">
        <v>1274</v>
      </c>
      <c r="D13" s="185" t="s">
        <v>327</v>
      </c>
      <c r="E13" s="186">
        <v>5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248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5</v>
      </c>
      <c r="B14" s="184" t="s">
        <v>1275</v>
      </c>
      <c r="C14" s="191" t="s">
        <v>1276</v>
      </c>
      <c r="D14" s="185" t="s">
        <v>327</v>
      </c>
      <c r="E14" s="186">
        <v>45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247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248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6</v>
      </c>
      <c r="B15" s="184" t="s">
        <v>1277</v>
      </c>
      <c r="C15" s="191" t="s">
        <v>1278</v>
      </c>
      <c r="D15" s="185" t="s">
        <v>327</v>
      </c>
      <c r="E15" s="186">
        <v>100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215</v>
      </c>
      <c r="T15" s="189" t="s">
        <v>201</v>
      </c>
      <c r="U15" s="159">
        <v>0</v>
      </c>
      <c r="V15" s="159">
        <f t="shared" si="6"/>
        <v>0</v>
      </c>
      <c r="W15" s="159"/>
      <c r="X15" s="159" t="s">
        <v>247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248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7</v>
      </c>
      <c r="B16" s="184" t="s">
        <v>1279</v>
      </c>
      <c r="C16" s="191" t="s">
        <v>1280</v>
      </c>
      <c r="D16" s="185" t="s">
        <v>327</v>
      </c>
      <c r="E16" s="186">
        <v>25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215</v>
      </c>
      <c r="T16" s="189" t="s">
        <v>201</v>
      </c>
      <c r="U16" s="159">
        <v>0</v>
      </c>
      <c r="V16" s="159">
        <f t="shared" si="6"/>
        <v>0</v>
      </c>
      <c r="W16" s="159"/>
      <c r="X16" s="159" t="s">
        <v>247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248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8</v>
      </c>
      <c r="B17" s="184" t="s">
        <v>1281</v>
      </c>
      <c r="C17" s="191" t="s">
        <v>1282</v>
      </c>
      <c r="D17" s="185" t="s">
        <v>327</v>
      </c>
      <c r="E17" s="186">
        <v>5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215</v>
      </c>
      <c r="T17" s="189" t="s">
        <v>201</v>
      </c>
      <c r="U17" s="159">
        <v>0</v>
      </c>
      <c r="V17" s="159">
        <f t="shared" si="6"/>
        <v>0</v>
      </c>
      <c r="W17" s="159"/>
      <c r="X17" s="159" t="s">
        <v>247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248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9</v>
      </c>
      <c r="B18" s="184" t="s">
        <v>1283</v>
      </c>
      <c r="C18" s="191" t="s">
        <v>1284</v>
      </c>
      <c r="D18" s="185" t="s">
        <v>327</v>
      </c>
      <c r="E18" s="186">
        <v>50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215</v>
      </c>
      <c r="T18" s="189" t="s">
        <v>201</v>
      </c>
      <c r="U18" s="159">
        <v>0</v>
      </c>
      <c r="V18" s="159">
        <f t="shared" si="6"/>
        <v>0</v>
      </c>
      <c r="W18" s="159"/>
      <c r="X18" s="159" t="s">
        <v>247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248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3">
        <v>10</v>
      </c>
      <c r="B19" s="184" t="s">
        <v>1285</v>
      </c>
      <c r="C19" s="191" t="s">
        <v>1286</v>
      </c>
      <c r="D19" s="185" t="s">
        <v>327</v>
      </c>
      <c r="E19" s="186">
        <v>30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21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215</v>
      </c>
      <c r="T19" s="189" t="s">
        <v>201</v>
      </c>
      <c r="U19" s="159">
        <v>0</v>
      </c>
      <c r="V19" s="159">
        <f t="shared" si="6"/>
        <v>0</v>
      </c>
      <c r="W19" s="159"/>
      <c r="X19" s="159" t="s">
        <v>247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248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3">
        <v>11</v>
      </c>
      <c r="B20" s="184" t="s">
        <v>1287</v>
      </c>
      <c r="C20" s="191" t="s">
        <v>1288</v>
      </c>
      <c r="D20" s="185" t="s">
        <v>327</v>
      </c>
      <c r="E20" s="186">
        <v>18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21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215</v>
      </c>
      <c r="T20" s="189" t="s">
        <v>201</v>
      </c>
      <c r="U20" s="159">
        <v>0</v>
      </c>
      <c r="V20" s="159">
        <f t="shared" si="6"/>
        <v>0</v>
      </c>
      <c r="W20" s="159"/>
      <c r="X20" s="159" t="s">
        <v>247</v>
      </c>
      <c r="Y20" s="159" t="s">
        <v>203</v>
      </c>
      <c r="Z20" s="149"/>
      <c r="AA20" s="149"/>
      <c r="AB20" s="149"/>
      <c r="AC20" s="149"/>
      <c r="AD20" s="149"/>
      <c r="AE20" s="149"/>
      <c r="AF20" s="149"/>
      <c r="AG20" s="149" t="s">
        <v>248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1289</v>
      </c>
      <c r="C21" s="191" t="s">
        <v>1290</v>
      </c>
      <c r="D21" s="185" t="s">
        <v>327</v>
      </c>
      <c r="E21" s="186">
        <v>10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21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215</v>
      </c>
      <c r="T21" s="189" t="s">
        <v>201</v>
      </c>
      <c r="U21" s="159">
        <v>0</v>
      </c>
      <c r="V21" s="159">
        <f t="shared" si="6"/>
        <v>0</v>
      </c>
      <c r="W21" s="159"/>
      <c r="X21" s="159" t="s">
        <v>247</v>
      </c>
      <c r="Y21" s="159" t="s">
        <v>203</v>
      </c>
      <c r="Z21" s="149"/>
      <c r="AA21" s="149"/>
      <c r="AB21" s="149"/>
      <c r="AC21" s="149"/>
      <c r="AD21" s="149"/>
      <c r="AE21" s="149"/>
      <c r="AF21" s="149"/>
      <c r="AG21" s="149" t="s">
        <v>248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1291</v>
      </c>
      <c r="C22" s="191" t="s">
        <v>1292</v>
      </c>
      <c r="D22" s="185" t="s">
        <v>1208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21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215</v>
      </c>
      <c r="T22" s="189" t="s">
        <v>201</v>
      </c>
      <c r="U22" s="159">
        <v>0</v>
      </c>
      <c r="V22" s="159">
        <f t="shared" si="6"/>
        <v>0</v>
      </c>
      <c r="W22" s="159"/>
      <c r="X22" s="159" t="s">
        <v>247</v>
      </c>
      <c r="Y22" s="159" t="s">
        <v>203</v>
      </c>
      <c r="Z22" s="149"/>
      <c r="AA22" s="149"/>
      <c r="AB22" s="149"/>
      <c r="AC22" s="149"/>
      <c r="AD22" s="149"/>
      <c r="AE22" s="149"/>
      <c r="AF22" s="149"/>
      <c r="AG22" s="149" t="s">
        <v>248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3">
        <v>14</v>
      </c>
      <c r="B23" s="184" t="s">
        <v>1293</v>
      </c>
      <c r="C23" s="191" t="s">
        <v>1294</v>
      </c>
      <c r="D23" s="185" t="s">
        <v>327</v>
      </c>
      <c r="E23" s="186">
        <v>45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21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215</v>
      </c>
      <c r="T23" s="189" t="s">
        <v>201</v>
      </c>
      <c r="U23" s="159">
        <v>0</v>
      </c>
      <c r="V23" s="159">
        <f t="shared" si="6"/>
        <v>0</v>
      </c>
      <c r="W23" s="159"/>
      <c r="X23" s="159" t="s">
        <v>247</v>
      </c>
      <c r="Y23" s="159" t="s">
        <v>203</v>
      </c>
      <c r="Z23" s="149"/>
      <c r="AA23" s="149"/>
      <c r="AB23" s="149"/>
      <c r="AC23" s="149"/>
      <c r="AD23" s="149"/>
      <c r="AE23" s="149"/>
      <c r="AF23" s="149"/>
      <c r="AG23" s="149" t="s">
        <v>248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3">
        <v>15</v>
      </c>
      <c r="B24" s="184" t="s">
        <v>1295</v>
      </c>
      <c r="C24" s="191" t="s">
        <v>1296</v>
      </c>
      <c r="D24" s="185" t="s">
        <v>521</v>
      </c>
      <c r="E24" s="186">
        <v>6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21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215</v>
      </c>
      <c r="T24" s="189" t="s">
        <v>201</v>
      </c>
      <c r="U24" s="159">
        <v>0</v>
      </c>
      <c r="V24" s="159">
        <f t="shared" si="6"/>
        <v>0</v>
      </c>
      <c r="W24" s="159"/>
      <c r="X24" s="159" t="s">
        <v>247</v>
      </c>
      <c r="Y24" s="159" t="s">
        <v>203</v>
      </c>
      <c r="Z24" s="149"/>
      <c r="AA24" s="149"/>
      <c r="AB24" s="149"/>
      <c r="AC24" s="149"/>
      <c r="AD24" s="149"/>
      <c r="AE24" s="149"/>
      <c r="AF24" s="149"/>
      <c r="AG24" s="149" t="s">
        <v>248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16</v>
      </c>
      <c r="B25" s="184" t="s">
        <v>1297</v>
      </c>
      <c r="C25" s="191" t="s">
        <v>1298</v>
      </c>
      <c r="D25" s="185" t="s">
        <v>521</v>
      </c>
      <c r="E25" s="186">
        <v>4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21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215</v>
      </c>
      <c r="T25" s="189" t="s">
        <v>201</v>
      </c>
      <c r="U25" s="159">
        <v>0</v>
      </c>
      <c r="V25" s="159">
        <f t="shared" si="6"/>
        <v>0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248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3">
        <v>17</v>
      </c>
      <c r="B26" s="184" t="s">
        <v>1299</v>
      </c>
      <c r="C26" s="191" t="s">
        <v>1300</v>
      </c>
      <c r="D26" s="185" t="s">
        <v>327</v>
      </c>
      <c r="E26" s="186">
        <v>10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21</v>
      </c>
      <c r="M26" s="188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8"/>
      <c r="S26" s="188" t="s">
        <v>215</v>
      </c>
      <c r="T26" s="189" t="s">
        <v>201</v>
      </c>
      <c r="U26" s="159">
        <v>0</v>
      </c>
      <c r="V26" s="159">
        <f t="shared" si="6"/>
        <v>0</v>
      </c>
      <c r="W26" s="159"/>
      <c r="X26" s="159" t="s">
        <v>247</v>
      </c>
      <c r="Y26" s="159" t="s">
        <v>203</v>
      </c>
      <c r="Z26" s="149"/>
      <c r="AA26" s="149"/>
      <c r="AB26" s="149"/>
      <c r="AC26" s="149"/>
      <c r="AD26" s="149"/>
      <c r="AE26" s="149"/>
      <c r="AF26" s="149"/>
      <c r="AG26" s="149" t="s">
        <v>248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3">
        <v>18</v>
      </c>
      <c r="B27" s="184" t="s">
        <v>1301</v>
      </c>
      <c r="C27" s="191" t="s">
        <v>1302</v>
      </c>
      <c r="D27" s="185" t="s">
        <v>521</v>
      </c>
      <c r="E27" s="186">
        <v>1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21</v>
      </c>
      <c r="M27" s="188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8"/>
      <c r="S27" s="188" t="s">
        <v>215</v>
      </c>
      <c r="T27" s="189" t="s">
        <v>201</v>
      </c>
      <c r="U27" s="159">
        <v>0</v>
      </c>
      <c r="V27" s="159">
        <f t="shared" si="6"/>
        <v>0</v>
      </c>
      <c r="W27" s="159"/>
      <c r="X27" s="159" t="s">
        <v>247</v>
      </c>
      <c r="Y27" s="159" t="s">
        <v>203</v>
      </c>
      <c r="Z27" s="149"/>
      <c r="AA27" s="149"/>
      <c r="AB27" s="149"/>
      <c r="AC27" s="149"/>
      <c r="AD27" s="149"/>
      <c r="AE27" s="149"/>
      <c r="AF27" s="149"/>
      <c r="AG27" s="149" t="s">
        <v>248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3">
        <v>19</v>
      </c>
      <c r="B28" s="184" t="s">
        <v>1303</v>
      </c>
      <c r="C28" s="191" t="s">
        <v>1304</v>
      </c>
      <c r="D28" s="185" t="s">
        <v>327</v>
      </c>
      <c r="E28" s="186">
        <v>35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21</v>
      </c>
      <c r="M28" s="188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8"/>
      <c r="S28" s="188" t="s">
        <v>215</v>
      </c>
      <c r="T28" s="189" t="s">
        <v>201</v>
      </c>
      <c r="U28" s="159">
        <v>0</v>
      </c>
      <c r="V28" s="159">
        <f t="shared" si="6"/>
        <v>0</v>
      </c>
      <c r="W28" s="159"/>
      <c r="X28" s="159" t="s">
        <v>247</v>
      </c>
      <c r="Y28" s="159" t="s">
        <v>203</v>
      </c>
      <c r="Z28" s="149"/>
      <c r="AA28" s="149"/>
      <c r="AB28" s="149"/>
      <c r="AC28" s="149"/>
      <c r="AD28" s="149"/>
      <c r="AE28" s="149"/>
      <c r="AF28" s="149"/>
      <c r="AG28" s="149" t="s">
        <v>248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3">
        <v>20</v>
      </c>
      <c r="B29" s="184" t="s">
        <v>1305</v>
      </c>
      <c r="C29" s="191" t="s">
        <v>1306</v>
      </c>
      <c r="D29" s="185" t="s">
        <v>521</v>
      </c>
      <c r="E29" s="186">
        <v>1</v>
      </c>
      <c r="F29" s="187"/>
      <c r="G29" s="188">
        <f t="shared" si="0"/>
        <v>0</v>
      </c>
      <c r="H29" s="187"/>
      <c r="I29" s="188">
        <f t="shared" si="1"/>
        <v>0</v>
      </c>
      <c r="J29" s="187"/>
      <c r="K29" s="188">
        <f t="shared" si="2"/>
        <v>0</v>
      </c>
      <c r="L29" s="188">
        <v>21</v>
      </c>
      <c r="M29" s="188">
        <f t="shared" si="3"/>
        <v>0</v>
      </c>
      <c r="N29" s="186">
        <v>0</v>
      </c>
      <c r="O29" s="186">
        <f t="shared" si="4"/>
        <v>0</v>
      </c>
      <c r="P29" s="186">
        <v>0</v>
      </c>
      <c r="Q29" s="186">
        <f t="shared" si="5"/>
        <v>0</v>
      </c>
      <c r="R29" s="188"/>
      <c r="S29" s="188" t="s">
        <v>215</v>
      </c>
      <c r="T29" s="189" t="s">
        <v>201</v>
      </c>
      <c r="U29" s="159">
        <v>0</v>
      </c>
      <c r="V29" s="159">
        <f t="shared" si="6"/>
        <v>0</v>
      </c>
      <c r="W29" s="159"/>
      <c r="X29" s="159" t="s">
        <v>247</v>
      </c>
      <c r="Y29" s="159" t="s">
        <v>203</v>
      </c>
      <c r="Z29" s="149"/>
      <c r="AA29" s="149"/>
      <c r="AB29" s="149"/>
      <c r="AC29" s="149"/>
      <c r="AD29" s="149"/>
      <c r="AE29" s="149"/>
      <c r="AF29" s="149"/>
      <c r="AG29" s="149" t="s">
        <v>248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3">
        <v>21</v>
      </c>
      <c r="B30" s="184" t="s">
        <v>1307</v>
      </c>
      <c r="C30" s="191" t="s">
        <v>1308</v>
      </c>
      <c r="D30" s="185" t="s">
        <v>1208</v>
      </c>
      <c r="E30" s="186">
        <v>1</v>
      </c>
      <c r="F30" s="187"/>
      <c r="G30" s="188">
        <f t="shared" si="0"/>
        <v>0</v>
      </c>
      <c r="H30" s="187"/>
      <c r="I30" s="188">
        <f t="shared" si="1"/>
        <v>0</v>
      </c>
      <c r="J30" s="187"/>
      <c r="K30" s="188">
        <f t="shared" si="2"/>
        <v>0</v>
      </c>
      <c r="L30" s="188">
        <v>21</v>
      </c>
      <c r="M30" s="188">
        <f t="shared" si="3"/>
        <v>0</v>
      </c>
      <c r="N30" s="186">
        <v>0</v>
      </c>
      <c r="O30" s="186">
        <f t="shared" si="4"/>
        <v>0</v>
      </c>
      <c r="P30" s="186">
        <v>0</v>
      </c>
      <c r="Q30" s="186">
        <f t="shared" si="5"/>
        <v>0</v>
      </c>
      <c r="R30" s="188"/>
      <c r="S30" s="188" t="s">
        <v>215</v>
      </c>
      <c r="T30" s="189" t="s">
        <v>201</v>
      </c>
      <c r="U30" s="159">
        <v>0</v>
      </c>
      <c r="V30" s="159">
        <f t="shared" si="6"/>
        <v>0</v>
      </c>
      <c r="W30" s="159"/>
      <c r="X30" s="159" t="s">
        <v>247</v>
      </c>
      <c r="Y30" s="159" t="s">
        <v>203</v>
      </c>
      <c r="Z30" s="149"/>
      <c r="AA30" s="149"/>
      <c r="AB30" s="149"/>
      <c r="AC30" s="149"/>
      <c r="AD30" s="149"/>
      <c r="AE30" s="149"/>
      <c r="AF30" s="149"/>
      <c r="AG30" s="149" t="s">
        <v>248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3">
        <v>22</v>
      </c>
      <c r="B31" s="184" t="s">
        <v>1309</v>
      </c>
      <c r="C31" s="191" t="s">
        <v>1310</v>
      </c>
      <c r="D31" s="185" t="s">
        <v>1208</v>
      </c>
      <c r="E31" s="186">
        <v>1</v>
      </c>
      <c r="F31" s="187"/>
      <c r="G31" s="188">
        <f t="shared" si="0"/>
        <v>0</v>
      </c>
      <c r="H31" s="187"/>
      <c r="I31" s="188">
        <f t="shared" si="1"/>
        <v>0</v>
      </c>
      <c r="J31" s="187"/>
      <c r="K31" s="188">
        <f t="shared" si="2"/>
        <v>0</v>
      </c>
      <c r="L31" s="188">
        <v>21</v>
      </c>
      <c r="M31" s="188">
        <f t="shared" si="3"/>
        <v>0</v>
      </c>
      <c r="N31" s="186">
        <v>0</v>
      </c>
      <c r="O31" s="186">
        <f t="shared" si="4"/>
        <v>0</v>
      </c>
      <c r="P31" s="186">
        <v>0</v>
      </c>
      <c r="Q31" s="186">
        <f t="shared" si="5"/>
        <v>0</v>
      </c>
      <c r="R31" s="188"/>
      <c r="S31" s="188" t="s">
        <v>215</v>
      </c>
      <c r="T31" s="189" t="s">
        <v>201</v>
      </c>
      <c r="U31" s="159">
        <v>0</v>
      </c>
      <c r="V31" s="159">
        <f t="shared" si="6"/>
        <v>0</v>
      </c>
      <c r="W31" s="159"/>
      <c r="X31" s="159" t="s">
        <v>247</v>
      </c>
      <c r="Y31" s="159" t="s">
        <v>203</v>
      </c>
      <c r="Z31" s="149"/>
      <c r="AA31" s="149"/>
      <c r="AB31" s="149"/>
      <c r="AC31" s="149"/>
      <c r="AD31" s="149"/>
      <c r="AE31" s="149"/>
      <c r="AF31" s="149"/>
      <c r="AG31" s="149" t="s">
        <v>248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3">
        <v>23</v>
      </c>
      <c r="B32" s="184" t="s">
        <v>1311</v>
      </c>
      <c r="C32" s="191" t="s">
        <v>1312</v>
      </c>
      <c r="D32" s="185" t="s">
        <v>1208</v>
      </c>
      <c r="E32" s="186">
        <v>1</v>
      </c>
      <c r="F32" s="187"/>
      <c r="G32" s="188">
        <f t="shared" si="0"/>
        <v>0</v>
      </c>
      <c r="H32" s="187"/>
      <c r="I32" s="188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6">
        <v>0</v>
      </c>
      <c r="O32" s="186">
        <f t="shared" si="4"/>
        <v>0</v>
      </c>
      <c r="P32" s="186">
        <v>0</v>
      </c>
      <c r="Q32" s="186">
        <f t="shared" si="5"/>
        <v>0</v>
      </c>
      <c r="R32" s="188"/>
      <c r="S32" s="188" t="s">
        <v>215</v>
      </c>
      <c r="T32" s="189" t="s">
        <v>201</v>
      </c>
      <c r="U32" s="159">
        <v>0</v>
      </c>
      <c r="V32" s="159">
        <f t="shared" si="6"/>
        <v>0</v>
      </c>
      <c r="W32" s="159"/>
      <c r="X32" s="159" t="s">
        <v>247</v>
      </c>
      <c r="Y32" s="159" t="s">
        <v>203</v>
      </c>
      <c r="Z32" s="149"/>
      <c r="AA32" s="149"/>
      <c r="AB32" s="149"/>
      <c r="AC32" s="149"/>
      <c r="AD32" s="149"/>
      <c r="AE32" s="149"/>
      <c r="AF32" s="149"/>
      <c r="AG32" s="149" t="s">
        <v>248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1" t="s">
        <v>195</v>
      </c>
      <c r="B33" s="162" t="s">
        <v>132</v>
      </c>
      <c r="C33" s="176" t="s">
        <v>133</v>
      </c>
      <c r="D33" s="163"/>
      <c r="E33" s="164"/>
      <c r="F33" s="165"/>
      <c r="G33" s="165">
        <f>SUMIF(AG34:AG37,"&lt;&gt;NOR",G34:G37)</f>
        <v>0</v>
      </c>
      <c r="H33" s="165"/>
      <c r="I33" s="165">
        <f>SUM(I34:I37)</f>
        <v>0</v>
      </c>
      <c r="J33" s="165"/>
      <c r="K33" s="165">
        <f>SUM(K34:K37)</f>
        <v>0</v>
      </c>
      <c r="L33" s="165"/>
      <c r="M33" s="165">
        <f>SUM(M34:M37)</f>
        <v>0</v>
      </c>
      <c r="N33" s="164"/>
      <c r="O33" s="164">
        <f>SUM(O34:O37)</f>
        <v>0</v>
      </c>
      <c r="P33" s="164"/>
      <c r="Q33" s="164">
        <f>SUM(Q34:Q37)</f>
        <v>0</v>
      </c>
      <c r="R33" s="165"/>
      <c r="S33" s="165"/>
      <c r="T33" s="166"/>
      <c r="U33" s="160"/>
      <c r="V33" s="160">
        <f>SUM(V34:V37)</f>
        <v>0</v>
      </c>
      <c r="W33" s="160"/>
      <c r="X33" s="160"/>
      <c r="Y33" s="160"/>
      <c r="AG33" t="s">
        <v>196</v>
      </c>
    </row>
    <row r="34" spans="1:60" outlineLevel="1" x14ac:dyDescent="0.2">
      <c r="A34" s="183">
        <v>24</v>
      </c>
      <c r="B34" s="184" t="s">
        <v>1313</v>
      </c>
      <c r="C34" s="191" t="s">
        <v>1314</v>
      </c>
      <c r="D34" s="185" t="s">
        <v>1208</v>
      </c>
      <c r="E34" s="186">
        <v>1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215</v>
      </c>
      <c r="T34" s="189" t="s">
        <v>201</v>
      </c>
      <c r="U34" s="159">
        <v>0</v>
      </c>
      <c r="V34" s="159">
        <f>ROUND(E34*U34,2)</f>
        <v>0</v>
      </c>
      <c r="W34" s="159"/>
      <c r="X34" s="159" t="s">
        <v>247</v>
      </c>
      <c r="Y34" s="159" t="s">
        <v>203</v>
      </c>
      <c r="Z34" s="149"/>
      <c r="AA34" s="149"/>
      <c r="AB34" s="149"/>
      <c r="AC34" s="149"/>
      <c r="AD34" s="149"/>
      <c r="AE34" s="149"/>
      <c r="AF34" s="149"/>
      <c r="AG34" s="149" t="s">
        <v>248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3">
        <v>25</v>
      </c>
      <c r="B35" s="184" t="s">
        <v>1315</v>
      </c>
      <c r="C35" s="191" t="s">
        <v>1316</v>
      </c>
      <c r="D35" s="185" t="s">
        <v>1208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8"/>
      <c r="S35" s="188" t="s">
        <v>215</v>
      </c>
      <c r="T35" s="189" t="s">
        <v>201</v>
      </c>
      <c r="U35" s="159">
        <v>0</v>
      </c>
      <c r="V35" s="159">
        <f>ROUND(E35*U35,2)</f>
        <v>0</v>
      </c>
      <c r="W35" s="159"/>
      <c r="X35" s="159" t="s">
        <v>247</v>
      </c>
      <c r="Y35" s="159" t="s">
        <v>203</v>
      </c>
      <c r="Z35" s="149"/>
      <c r="AA35" s="149"/>
      <c r="AB35" s="149"/>
      <c r="AC35" s="149"/>
      <c r="AD35" s="149"/>
      <c r="AE35" s="149"/>
      <c r="AF35" s="149"/>
      <c r="AG35" s="149" t="s">
        <v>248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3">
        <v>26</v>
      </c>
      <c r="B36" s="184" t="s">
        <v>1317</v>
      </c>
      <c r="C36" s="191" t="s">
        <v>1318</v>
      </c>
      <c r="D36" s="185" t="s">
        <v>1208</v>
      </c>
      <c r="E36" s="186">
        <v>1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8"/>
      <c r="S36" s="188" t="s">
        <v>215</v>
      </c>
      <c r="T36" s="189" t="s">
        <v>201</v>
      </c>
      <c r="U36" s="159">
        <v>0</v>
      </c>
      <c r="V36" s="159">
        <f>ROUND(E36*U36,2)</f>
        <v>0</v>
      </c>
      <c r="W36" s="159"/>
      <c r="X36" s="159" t="s">
        <v>247</v>
      </c>
      <c r="Y36" s="159" t="s">
        <v>203</v>
      </c>
      <c r="Z36" s="149"/>
      <c r="AA36" s="149"/>
      <c r="AB36" s="149"/>
      <c r="AC36" s="149"/>
      <c r="AD36" s="149"/>
      <c r="AE36" s="149"/>
      <c r="AF36" s="149"/>
      <c r="AG36" s="149" t="s">
        <v>248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27</v>
      </c>
      <c r="B37" s="169" t="s">
        <v>1319</v>
      </c>
      <c r="C37" s="177" t="s">
        <v>1320</v>
      </c>
      <c r="D37" s="170" t="s">
        <v>1208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215</v>
      </c>
      <c r="T37" s="174" t="s">
        <v>201</v>
      </c>
      <c r="U37" s="159">
        <v>0</v>
      </c>
      <c r="V37" s="159">
        <f>ROUND(E37*U37,2)</f>
        <v>0</v>
      </c>
      <c r="W37" s="159"/>
      <c r="X37" s="159" t="s">
        <v>247</v>
      </c>
      <c r="Y37" s="159" t="s">
        <v>203</v>
      </c>
      <c r="Z37" s="149"/>
      <c r="AA37" s="149"/>
      <c r="AB37" s="149"/>
      <c r="AC37" s="149"/>
      <c r="AD37" s="149"/>
      <c r="AE37" s="149"/>
      <c r="AF37" s="149"/>
      <c r="AG37" s="149" t="s">
        <v>248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3"/>
      <c r="B38" s="4"/>
      <c r="C38" s="178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181</v>
      </c>
    </row>
    <row r="39" spans="1:60" x14ac:dyDescent="0.2">
      <c r="A39" s="152"/>
      <c r="B39" s="153" t="s">
        <v>29</v>
      </c>
      <c r="C39" s="179"/>
      <c r="D39" s="154"/>
      <c r="E39" s="155"/>
      <c r="F39" s="155"/>
      <c r="G39" s="167">
        <f>G8+G11+G33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238</v>
      </c>
    </row>
    <row r="40" spans="1:60" x14ac:dyDescent="0.2">
      <c r="C40" s="180"/>
      <c r="D40" s="10"/>
      <c r="AG40" t="s">
        <v>240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164" activePane="bottomLeft" state="frozen"/>
      <selection pane="bottomLeft" activeCell="C169" sqref="C169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77</v>
      </c>
      <c r="C3" s="255" t="s">
        <v>78</v>
      </c>
      <c r="D3" s="256"/>
      <c r="E3" s="256"/>
      <c r="F3" s="256"/>
      <c r="G3" s="257"/>
      <c r="AC3" s="123" t="s">
        <v>169</v>
      </c>
      <c r="AG3" t="s">
        <v>171</v>
      </c>
    </row>
    <row r="4" spans="1:60" ht="24.95" customHeight="1" x14ac:dyDescent="0.2">
      <c r="A4" s="142" t="s">
        <v>9</v>
      </c>
      <c r="B4" s="143" t="s">
        <v>79</v>
      </c>
      <c r="C4" s="258" t="s">
        <v>80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116</v>
      </c>
      <c r="C8" s="176" t="s">
        <v>118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4"/>
      <c r="O8" s="164">
        <f>SUM(O9:O216)</f>
        <v>58.64</v>
      </c>
      <c r="P8" s="164"/>
      <c r="Q8" s="164">
        <f>SUM(Q9:Q216)</f>
        <v>0</v>
      </c>
      <c r="R8" s="165"/>
      <c r="S8" s="165"/>
      <c r="T8" s="166"/>
      <c r="U8" s="160"/>
      <c r="V8" s="160">
        <f>SUM(V9:V216)</f>
        <v>383.18999999999994</v>
      </c>
      <c r="W8" s="160"/>
      <c r="X8" s="160"/>
      <c r="Y8" s="160"/>
      <c r="AG8" t="s">
        <v>196</v>
      </c>
    </row>
    <row r="9" spans="1:60" ht="33.75" outlineLevel="1" x14ac:dyDescent="0.2">
      <c r="A9" s="168">
        <v>1</v>
      </c>
      <c r="B9" s="169" t="s">
        <v>667</v>
      </c>
      <c r="C9" s="177" t="s">
        <v>668</v>
      </c>
      <c r="D9" s="170" t="s">
        <v>349</v>
      </c>
      <c r="E9" s="171">
        <v>81.150000000000006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669</v>
      </c>
      <c r="S9" s="173" t="s">
        <v>200</v>
      </c>
      <c r="T9" s="174" t="s">
        <v>670</v>
      </c>
      <c r="U9" s="159">
        <v>0.21</v>
      </c>
      <c r="V9" s="159">
        <f>ROUND(E9*U9,2)</f>
        <v>17.04</v>
      </c>
      <c r="W9" s="159"/>
      <c r="X9" s="159" t="s">
        <v>247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671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63" t="s">
        <v>672</v>
      </c>
      <c r="D10" s="264"/>
      <c r="E10" s="264"/>
      <c r="F10" s="264"/>
      <c r="G10" s="264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673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tl. do 10 cm s nařezáním, vyrýpnutím, zvednutím, přemístěním a složením na vzdálenost do 50 m nebo s naložením na dopravní prostředek,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0" t="s">
        <v>1321</v>
      </c>
      <c r="D11" s="181"/>
      <c r="E11" s="18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90" t="s">
        <v>1322</v>
      </c>
      <c r="D12" s="181"/>
      <c r="E12" s="182">
        <v>25.3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">
      <c r="A13" s="156"/>
      <c r="B13" s="157"/>
      <c r="C13" s="190" t="s">
        <v>1323</v>
      </c>
      <c r="D13" s="181"/>
      <c r="E13" s="182">
        <v>54.6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251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">
      <c r="A14" s="156"/>
      <c r="B14" s="157"/>
      <c r="C14" s="190" t="s">
        <v>1324</v>
      </c>
      <c r="D14" s="181"/>
      <c r="E14" s="182">
        <v>1.25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251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2</v>
      </c>
      <c r="B15" s="169" t="s">
        <v>676</v>
      </c>
      <c r="C15" s="177" t="s">
        <v>677</v>
      </c>
      <c r="D15" s="170" t="s">
        <v>244</v>
      </c>
      <c r="E15" s="171">
        <v>4.0575000000000001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 t="s">
        <v>678</v>
      </c>
      <c r="S15" s="173" t="s">
        <v>200</v>
      </c>
      <c r="T15" s="174" t="s">
        <v>670</v>
      </c>
      <c r="U15" s="159">
        <v>0.1</v>
      </c>
      <c r="V15" s="159">
        <f>ROUND(E15*U15,2)</f>
        <v>0.41</v>
      </c>
      <c r="W15" s="159"/>
      <c r="X15" s="159" t="s">
        <v>247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671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63" t="s">
        <v>679</v>
      </c>
      <c r="D16" s="264"/>
      <c r="E16" s="264"/>
      <c r="F16" s="264"/>
      <c r="G16" s="264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673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5" t="str">
        <f>C16</f>
        <v>nebo lesní půdy, s vodorovným přemístěním na hromady v místě upotřebení nebo na dočasné či trvalé skládky se složením</v>
      </c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190" t="s">
        <v>1325</v>
      </c>
      <c r="D17" s="181"/>
      <c r="E17" s="18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0" t="s">
        <v>1326</v>
      </c>
      <c r="D18" s="181"/>
      <c r="E18" s="182">
        <v>4.0575000000000001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8">
        <v>3</v>
      </c>
      <c r="B19" s="169" t="s">
        <v>1327</v>
      </c>
      <c r="C19" s="177" t="s">
        <v>1328</v>
      </c>
      <c r="D19" s="170" t="s">
        <v>244</v>
      </c>
      <c r="E19" s="171">
        <v>1.4315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 t="s">
        <v>678</v>
      </c>
      <c r="S19" s="173" t="s">
        <v>200</v>
      </c>
      <c r="T19" s="174" t="s">
        <v>670</v>
      </c>
      <c r="U19" s="159">
        <v>0.01</v>
      </c>
      <c r="V19" s="159">
        <f>ROUND(E19*U19,2)</f>
        <v>0.01</v>
      </c>
      <c r="W19" s="159"/>
      <c r="X19" s="159" t="s">
        <v>247</v>
      </c>
      <c r="Y19" s="159" t="s">
        <v>203</v>
      </c>
      <c r="Z19" s="149"/>
      <c r="AA19" s="149"/>
      <c r="AB19" s="149"/>
      <c r="AC19" s="149"/>
      <c r="AD19" s="149"/>
      <c r="AE19" s="149"/>
      <c r="AF19" s="149"/>
      <c r="AG19" s="149" t="s">
        <v>671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63" t="s">
        <v>728</v>
      </c>
      <c r="D20" s="264"/>
      <c r="E20" s="264"/>
      <c r="F20" s="264"/>
      <c r="G20" s="264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673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0" t="s">
        <v>1329</v>
      </c>
      <c r="D21" s="181"/>
      <c r="E21" s="182">
        <v>1.4315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251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4</v>
      </c>
      <c r="B22" s="169" t="s">
        <v>1330</v>
      </c>
      <c r="C22" s="177" t="s">
        <v>1331</v>
      </c>
      <c r="D22" s="170" t="s">
        <v>349</v>
      </c>
      <c r="E22" s="171">
        <v>81.150000000000006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 t="s">
        <v>669</v>
      </c>
      <c r="S22" s="173" t="s">
        <v>200</v>
      </c>
      <c r="T22" s="174" t="s">
        <v>670</v>
      </c>
      <c r="U22" s="159">
        <v>0.06</v>
      </c>
      <c r="V22" s="159">
        <f>ROUND(E22*U22,2)</f>
        <v>4.87</v>
      </c>
      <c r="W22" s="159"/>
      <c r="X22" s="159" t="s">
        <v>247</v>
      </c>
      <c r="Y22" s="159" t="s">
        <v>203</v>
      </c>
      <c r="Z22" s="149"/>
      <c r="AA22" s="149"/>
      <c r="AB22" s="149"/>
      <c r="AC22" s="149"/>
      <c r="AD22" s="149"/>
      <c r="AE22" s="149"/>
      <c r="AF22" s="149"/>
      <c r="AG22" s="149" t="s">
        <v>671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63" t="s">
        <v>741</v>
      </c>
      <c r="D23" s="264"/>
      <c r="E23" s="264"/>
      <c r="F23" s="264"/>
      <c r="G23" s="264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673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0" t="s">
        <v>1332</v>
      </c>
      <c r="D24" s="181"/>
      <c r="E24" s="182">
        <v>81.150000000000006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251</v>
      </c>
      <c r="AH24" s="149">
        <v>5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5</v>
      </c>
      <c r="B25" s="169" t="s">
        <v>743</v>
      </c>
      <c r="C25" s="177" t="s">
        <v>744</v>
      </c>
      <c r="D25" s="170" t="s">
        <v>349</v>
      </c>
      <c r="E25" s="171">
        <v>324.60000000000002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669</v>
      </c>
      <c r="S25" s="173" t="s">
        <v>200</v>
      </c>
      <c r="T25" s="174" t="s">
        <v>670</v>
      </c>
      <c r="U25" s="159">
        <v>1E-3</v>
      </c>
      <c r="V25" s="159">
        <f>ROUND(E25*U25,2)</f>
        <v>0.32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671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3" t="s">
        <v>741</v>
      </c>
      <c r="D26" s="264"/>
      <c r="E26" s="264"/>
      <c r="F26" s="264"/>
      <c r="G26" s="264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673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0" t="s">
        <v>1333</v>
      </c>
      <c r="D27" s="181"/>
      <c r="E27" s="182">
        <v>324.60000000000002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251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6</v>
      </c>
      <c r="B28" s="169" t="s">
        <v>746</v>
      </c>
      <c r="C28" s="177" t="s">
        <v>747</v>
      </c>
      <c r="D28" s="170" t="s">
        <v>244</v>
      </c>
      <c r="E28" s="171">
        <v>8.1150000000000002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669</v>
      </c>
      <c r="S28" s="173" t="s">
        <v>200</v>
      </c>
      <c r="T28" s="174" t="s">
        <v>670</v>
      </c>
      <c r="U28" s="159">
        <v>0</v>
      </c>
      <c r="V28" s="159">
        <f>ROUND(E28*U28,2)</f>
        <v>0</v>
      </c>
      <c r="W28" s="159"/>
      <c r="X28" s="159" t="s">
        <v>247</v>
      </c>
      <c r="Y28" s="159" t="s">
        <v>203</v>
      </c>
      <c r="Z28" s="149"/>
      <c r="AA28" s="149"/>
      <c r="AB28" s="149"/>
      <c r="AC28" s="149"/>
      <c r="AD28" s="149"/>
      <c r="AE28" s="149"/>
      <c r="AF28" s="149"/>
      <c r="AG28" s="149" t="s">
        <v>671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3" t="s">
        <v>741</v>
      </c>
      <c r="D29" s="264"/>
      <c r="E29" s="264"/>
      <c r="F29" s="264"/>
      <c r="G29" s="264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673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0" t="s">
        <v>1334</v>
      </c>
      <c r="D30" s="181"/>
      <c r="E30" s="182">
        <v>8.1150000000000002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251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8">
        <v>7</v>
      </c>
      <c r="B31" s="169" t="s">
        <v>1335</v>
      </c>
      <c r="C31" s="177" t="s">
        <v>1336</v>
      </c>
      <c r="D31" s="170" t="s">
        <v>349</v>
      </c>
      <c r="E31" s="171">
        <v>50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3" t="s">
        <v>669</v>
      </c>
      <c r="S31" s="173" t="s">
        <v>200</v>
      </c>
      <c r="T31" s="174" t="s">
        <v>670</v>
      </c>
      <c r="U31" s="159">
        <v>0.06</v>
      </c>
      <c r="V31" s="159">
        <f>ROUND(E31*U31,2)</f>
        <v>3</v>
      </c>
      <c r="W31" s="159"/>
      <c r="X31" s="159" t="s">
        <v>247</v>
      </c>
      <c r="Y31" s="159" t="s">
        <v>203</v>
      </c>
      <c r="Z31" s="149"/>
      <c r="AA31" s="149"/>
      <c r="AB31" s="149"/>
      <c r="AC31" s="149"/>
      <c r="AD31" s="149"/>
      <c r="AE31" s="149"/>
      <c r="AF31" s="149"/>
      <c r="AG31" s="149" t="s">
        <v>671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263" t="s">
        <v>1337</v>
      </c>
      <c r="D32" s="264"/>
      <c r="E32" s="264"/>
      <c r="F32" s="264"/>
      <c r="G32" s="264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673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190" t="s">
        <v>1338</v>
      </c>
      <c r="D33" s="181"/>
      <c r="E33" s="182"/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251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 x14ac:dyDescent="0.2">
      <c r="A34" s="156"/>
      <c r="B34" s="157"/>
      <c r="C34" s="190" t="s">
        <v>1339</v>
      </c>
      <c r="D34" s="181"/>
      <c r="E34" s="182">
        <v>50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68">
        <v>8</v>
      </c>
      <c r="B35" s="169" t="s">
        <v>1340</v>
      </c>
      <c r="C35" s="177" t="s">
        <v>1341</v>
      </c>
      <c r="D35" s="170" t="s">
        <v>244</v>
      </c>
      <c r="E35" s="171">
        <v>1.4315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 t="s">
        <v>669</v>
      </c>
      <c r="S35" s="173" t="s">
        <v>200</v>
      </c>
      <c r="T35" s="174" t="s">
        <v>670</v>
      </c>
      <c r="U35" s="159">
        <v>1.1499999999999999</v>
      </c>
      <c r="V35" s="159">
        <f>ROUND(E35*U35,2)</f>
        <v>1.65</v>
      </c>
      <c r="W35" s="159"/>
      <c r="X35" s="159" t="s">
        <v>247</v>
      </c>
      <c r="Y35" s="159" t="s">
        <v>203</v>
      </c>
      <c r="Z35" s="149"/>
      <c r="AA35" s="149"/>
      <c r="AB35" s="149"/>
      <c r="AC35" s="149"/>
      <c r="AD35" s="149"/>
      <c r="AE35" s="149"/>
      <c r="AF35" s="149"/>
      <c r="AG35" s="149" t="s">
        <v>671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63" t="s">
        <v>1342</v>
      </c>
      <c r="D36" s="264"/>
      <c r="E36" s="264"/>
      <c r="F36" s="264"/>
      <c r="G36" s="264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673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0" t="s">
        <v>1343</v>
      </c>
      <c r="D37" s="181"/>
      <c r="E37" s="182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0" t="s">
        <v>1344</v>
      </c>
      <c r="D38" s="181"/>
      <c r="E38" s="182">
        <v>0.93149999999999999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0" t="s">
        <v>1345</v>
      </c>
      <c r="D39" s="181"/>
      <c r="E39" s="182">
        <v>0.5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5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8">
        <v>9</v>
      </c>
      <c r="B40" s="169" t="s">
        <v>1346</v>
      </c>
      <c r="C40" s="177" t="s">
        <v>1347</v>
      </c>
      <c r="D40" s="170" t="s">
        <v>349</v>
      </c>
      <c r="E40" s="171">
        <v>50.55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 t="s">
        <v>678</v>
      </c>
      <c r="S40" s="173" t="s">
        <v>200</v>
      </c>
      <c r="T40" s="174" t="s">
        <v>670</v>
      </c>
      <c r="U40" s="159">
        <v>0.18</v>
      </c>
      <c r="V40" s="159">
        <f>ROUND(E40*U40,2)</f>
        <v>9.1</v>
      </c>
      <c r="W40" s="159"/>
      <c r="X40" s="159" t="s">
        <v>247</v>
      </c>
      <c r="Y40" s="159" t="s">
        <v>203</v>
      </c>
      <c r="Z40" s="149"/>
      <c r="AA40" s="149"/>
      <c r="AB40" s="149"/>
      <c r="AC40" s="149"/>
      <c r="AD40" s="149"/>
      <c r="AE40" s="149"/>
      <c r="AF40" s="149"/>
      <c r="AG40" s="149" t="s">
        <v>671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2" x14ac:dyDescent="0.2">
      <c r="A41" s="156"/>
      <c r="B41" s="157"/>
      <c r="C41" s="263" t="s">
        <v>1348</v>
      </c>
      <c r="D41" s="264"/>
      <c r="E41" s="264"/>
      <c r="F41" s="264"/>
      <c r="G41" s="264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673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5" t="str">
        <f>C41</f>
        <v>s případným nutným přemístěním hromad nebo dočasných skládek na místo potřeby ze vzdálenosti do 30 m, v rovině nebo ve svahu do 1 : 5,</v>
      </c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0" t="s">
        <v>1349</v>
      </c>
      <c r="D42" s="181"/>
      <c r="E42" s="182"/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90" t="s">
        <v>1350</v>
      </c>
      <c r="D43" s="181"/>
      <c r="E43" s="182">
        <v>12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0" t="s">
        <v>1351</v>
      </c>
      <c r="D44" s="181"/>
      <c r="E44" s="182">
        <v>25.3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251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0" t="s">
        <v>1324</v>
      </c>
      <c r="D45" s="181"/>
      <c r="E45" s="182">
        <v>1.25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90" t="s">
        <v>1352</v>
      </c>
      <c r="D46" s="181"/>
      <c r="E46" s="182">
        <v>12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68">
        <v>10</v>
      </c>
      <c r="B47" s="169" t="s">
        <v>1353</v>
      </c>
      <c r="C47" s="177" t="s">
        <v>1354</v>
      </c>
      <c r="D47" s="170" t="s">
        <v>349</v>
      </c>
      <c r="E47" s="171">
        <v>50.55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3" t="s">
        <v>669</v>
      </c>
      <c r="S47" s="173" t="s">
        <v>200</v>
      </c>
      <c r="T47" s="174" t="s">
        <v>670</v>
      </c>
      <c r="U47" s="159">
        <v>0.09</v>
      </c>
      <c r="V47" s="159">
        <f>ROUND(E47*U47,2)</f>
        <v>4.55</v>
      </c>
      <c r="W47" s="159"/>
      <c r="X47" s="159" t="s">
        <v>247</v>
      </c>
      <c r="Y47" s="159" t="s">
        <v>203</v>
      </c>
      <c r="Z47" s="149"/>
      <c r="AA47" s="149"/>
      <c r="AB47" s="149"/>
      <c r="AC47" s="149"/>
      <c r="AD47" s="149"/>
      <c r="AE47" s="149"/>
      <c r="AF47" s="149"/>
      <c r="AG47" s="149" t="s">
        <v>671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263" t="s">
        <v>1355</v>
      </c>
      <c r="D48" s="264"/>
      <c r="E48" s="264"/>
      <c r="F48" s="264"/>
      <c r="G48" s="264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673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0" t="s">
        <v>1356</v>
      </c>
      <c r="D49" s="181"/>
      <c r="E49" s="182">
        <v>50.55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251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8">
        <v>11</v>
      </c>
      <c r="B50" s="169" t="s">
        <v>1357</v>
      </c>
      <c r="C50" s="177" t="s">
        <v>1358</v>
      </c>
      <c r="D50" s="170" t="s">
        <v>349</v>
      </c>
      <c r="E50" s="171">
        <v>54.6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 t="s">
        <v>669</v>
      </c>
      <c r="S50" s="173" t="s">
        <v>200</v>
      </c>
      <c r="T50" s="174" t="s">
        <v>670</v>
      </c>
      <c r="U50" s="159">
        <v>0.17100000000000001</v>
      </c>
      <c r="V50" s="159">
        <f>ROUND(E50*U50,2)</f>
        <v>9.34</v>
      </c>
      <c r="W50" s="159"/>
      <c r="X50" s="159" t="s">
        <v>247</v>
      </c>
      <c r="Y50" s="159" t="s">
        <v>203</v>
      </c>
      <c r="Z50" s="149"/>
      <c r="AA50" s="149"/>
      <c r="AB50" s="149"/>
      <c r="AC50" s="149"/>
      <c r="AD50" s="149"/>
      <c r="AE50" s="149"/>
      <c r="AF50" s="149"/>
      <c r="AG50" s="149" t="s">
        <v>671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263" t="s">
        <v>1355</v>
      </c>
      <c r="D51" s="264"/>
      <c r="E51" s="264"/>
      <c r="F51" s="264"/>
      <c r="G51" s="264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673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0" t="s">
        <v>1359</v>
      </c>
      <c r="D52" s="181"/>
      <c r="E52" s="182">
        <v>54.6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8">
        <v>12</v>
      </c>
      <c r="B53" s="169" t="s">
        <v>1360</v>
      </c>
      <c r="C53" s="177" t="s">
        <v>1361</v>
      </c>
      <c r="D53" s="170" t="s">
        <v>349</v>
      </c>
      <c r="E53" s="171">
        <v>93.15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3" t="s">
        <v>669</v>
      </c>
      <c r="S53" s="173" t="s">
        <v>200</v>
      </c>
      <c r="T53" s="174" t="s">
        <v>670</v>
      </c>
      <c r="U53" s="159">
        <v>0</v>
      </c>
      <c r="V53" s="159">
        <f>ROUND(E53*U53,2)</f>
        <v>0</v>
      </c>
      <c r="W53" s="159"/>
      <c r="X53" s="159" t="s">
        <v>247</v>
      </c>
      <c r="Y53" s="159" t="s">
        <v>203</v>
      </c>
      <c r="Z53" s="149"/>
      <c r="AA53" s="149"/>
      <c r="AB53" s="149"/>
      <c r="AC53" s="149"/>
      <c r="AD53" s="149"/>
      <c r="AE53" s="149"/>
      <c r="AF53" s="149"/>
      <c r="AG53" s="149" t="s">
        <v>671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263" t="s">
        <v>1355</v>
      </c>
      <c r="D54" s="264"/>
      <c r="E54" s="264"/>
      <c r="F54" s="264"/>
      <c r="G54" s="264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673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0" t="s">
        <v>1362</v>
      </c>
      <c r="D55" s="181"/>
      <c r="E55" s="182"/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90" t="s">
        <v>1363</v>
      </c>
      <c r="D56" s="181"/>
      <c r="E56" s="182">
        <v>25.3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251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0" t="s">
        <v>1323</v>
      </c>
      <c r="D57" s="181"/>
      <c r="E57" s="182">
        <v>54.6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90" t="s">
        <v>1324</v>
      </c>
      <c r="D58" s="181"/>
      <c r="E58" s="182">
        <v>1.25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0" t="s">
        <v>1352</v>
      </c>
      <c r="D59" s="181"/>
      <c r="E59" s="182">
        <v>12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8">
        <v>13</v>
      </c>
      <c r="B60" s="169" t="s">
        <v>1364</v>
      </c>
      <c r="C60" s="177" t="s">
        <v>1365</v>
      </c>
      <c r="D60" s="170" t="s">
        <v>349</v>
      </c>
      <c r="E60" s="171">
        <v>54.6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 t="s">
        <v>678</v>
      </c>
      <c r="S60" s="173" t="s">
        <v>200</v>
      </c>
      <c r="T60" s="174" t="s">
        <v>670</v>
      </c>
      <c r="U60" s="159">
        <v>0.26300000000000001</v>
      </c>
      <c r="V60" s="159">
        <f>ROUND(E60*U60,2)</f>
        <v>14.36</v>
      </c>
      <c r="W60" s="159"/>
      <c r="X60" s="159" t="s">
        <v>247</v>
      </c>
      <c r="Y60" s="159" t="s">
        <v>203</v>
      </c>
      <c r="Z60" s="149"/>
      <c r="AA60" s="149"/>
      <c r="AB60" s="149"/>
      <c r="AC60" s="149"/>
      <c r="AD60" s="149"/>
      <c r="AE60" s="149"/>
      <c r="AF60" s="149"/>
      <c r="AG60" s="149" t="s">
        <v>671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263" t="s">
        <v>784</v>
      </c>
      <c r="D61" s="264"/>
      <c r="E61" s="264"/>
      <c r="F61" s="264"/>
      <c r="G61" s="264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673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5" t="str">
        <f>C61</f>
        <v>s případným nutným přemístěním hromad nebo dočasných skládek na místo potřeby ze vzdálenosti do 30 m, ve svahu sklonu přes 1 : 5,</v>
      </c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90" t="s">
        <v>1366</v>
      </c>
      <c r="D62" s="181"/>
      <c r="E62" s="182">
        <v>54.6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68">
        <v>14</v>
      </c>
      <c r="B63" s="169" t="s">
        <v>1367</v>
      </c>
      <c r="C63" s="177" t="s">
        <v>1368</v>
      </c>
      <c r="D63" s="170" t="s">
        <v>349</v>
      </c>
      <c r="E63" s="171">
        <v>54.6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3" t="s">
        <v>669</v>
      </c>
      <c r="S63" s="173" t="s">
        <v>200</v>
      </c>
      <c r="T63" s="174" t="s">
        <v>670</v>
      </c>
      <c r="U63" s="159">
        <v>0.04</v>
      </c>
      <c r="V63" s="159">
        <f>ROUND(E63*U63,2)</f>
        <v>2.1800000000000002</v>
      </c>
      <c r="W63" s="159"/>
      <c r="X63" s="159" t="s">
        <v>247</v>
      </c>
      <c r="Y63" s="159" t="s">
        <v>203</v>
      </c>
      <c r="Z63" s="149"/>
      <c r="AA63" s="149"/>
      <c r="AB63" s="149"/>
      <c r="AC63" s="149"/>
      <c r="AD63" s="149"/>
      <c r="AE63" s="149"/>
      <c r="AF63" s="149"/>
      <c r="AG63" s="149" t="s">
        <v>671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0" t="s">
        <v>1369</v>
      </c>
      <c r="D64" s="181"/>
      <c r="E64" s="182">
        <v>54.6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15</v>
      </c>
      <c r="B65" s="169" t="s">
        <v>1370</v>
      </c>
      <c r="C65" s="177" t="s">
        <v>1371</v>
      </c>
      <c r="D65" s="170" t="s">
        <v>360</v>
      </c>
      <c r="E65" s="171">
        <v>53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669</v>
      </c>
      <c r="S65" s="173" t="s">
        <v>200</v>
      </c>
      <c r="T65" s="174" t="s">
        <v>670</v>
      </c>
      <c r="U65" s="159">
        <v>0.05</v>
      </c>
      <c r="V65" s="159">
        <f>ROUND(E65*U65,2)</f>
        <v>2.65</v>
      </c>
      <c r="W65" s="159"/>
      <c r="X65" s="159" t="s">
        <v>247</v>
      </c>
      <c r="Y65" s="159" t="s">
        <v>203</v>
      </c>
      <c r="Z65" s="149"/>
      <c r="AA65" s="149"/>
      <c r="AB65" s="149"/>
      <c r="AC65" s="149"/>
      <c r="AD65" s="149"/>
      <c r="AE65" s="149"/>
      <c r="AF65" s="149"/>
      <c r="AG65" s="149" t="s">
        <v>671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2" x14ac:dyDescent="0.2">
      <c r="A66" s="156"/>
      <c r="B66" s="157"/>
      <c r="C66" s="263" t="s">
        <v>1372</v>
      </c>
      <c r="D66" s="264"/>
      <c r="E66" s="264"/>
      <c r="F66" s="264"/>
      <c r="G66" s="264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673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5" t="str">
        <f>C66</f>
        <v>pro vysazování rostlin v hornině 1 až 4 bez výměny půdy, s případným naložením přebytečných výkopků na dopravní prostředek, s odvozem na vzdálenost do 20 km a se složením,</v>
      </c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190" t="s">
        <v>1373</v>
      </c>
      <c r="D67" s="181"/>
      <c r="E67" s="182">
        <v>53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251</v>
      </c>
      <c r="AH67" s="149">
        <v>5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8">
        <v>16</v>
      </c>
      <c r="B68" s="169" t="s">
        <v>1374</v>
      </c>
      <c r="C68" s="177" t="s">
        <v>1375</v>
      </c>
      <c r="D68" s="170" t="s">
        <v>360</v>
      </c>
      <c r="E68" s="171">
        <v>9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3" t="s">
        <v>669</v>
      </c>
      <c r="S68" s="173" t="s">
        <v>200</v>
      </c>
      <c r="T68" s="174" t="s">
        <v>670</v>
      </c>
      <c r="U68" s="159">
        <v>18.690000000000001</v>
      </c>
      <c r="V68" s="159">
        <f>ROUND(E68*U68,2)</f>
        <v>168.21</v>
      </c>
      <c r="W68" s="159"/>
      <c r="X68" s="159" t="s">
        <v>247</v>
      </c>
      <c r="Y68" s="159" t="s">
        <v>203</v>
      </c>
      <c r="Z68" s="149"/>
      <c r="AA68" s="149"/>
      <c r="AB68" s="149"/>
      <c r="AC68" s="149"/>
      <c r="AD68" s="149"/>
      <c r="AE68" s="149"/>
      <c r="AF68" s="149"/>
      <c r="AG68" s="149" t="s">
        <v>671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2" x14ac:dyDescent="0.2">
      <c r="A69" s="156"/>
      <c r="B69" s="157"/>
      <c r="C69" s="263" t="s">
        <v>1376</v>
      </c>
      <c r="D69" s="264"/>
      <c r="E69" s="264"/>
      <c r="F69" s="264"/>
      <c r="G69" s="264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673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5" t="str">
        <f>C69</f>
        <v>pro vysazování rostlin v hornině 1 až 4 s výměnou půdy na 100%, s případným naložením přebytečných výkopků na dopravní prostředek, s odvozem na vzdálenost do 20 km a se složením,</v>
      </c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90" t="s">
        <v>1377</v>
      </c>
      <c r="D70" s="181"/>
      <c r="E70" s="182">
        <v>9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251</v>
      </c>
      <c r="AH70" s="149">
        <v>5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17</v>
      </c>
      <c r="B71" s="169" t="s">
        <v>1378</v>
      </c>
      <c r="C71" s="177" t="s">
        <v>1379</v>
      </c>
      <c r="D71" s="170" t="s">
        <v>360</v>
      </c>
      <c r="E71" s="171">
        <v>200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 t="s">
        <v>669</v>
      </c>
      <c r="S71" s="173" t="s">
        <v>200</v>
      </c>
      <c r="T71" s="174" t="s">
        <v>670</v>
      </c>
      <c r="U71" s="159">
        <v>7.0000000000000007E-2</v>
      </c>
      <c r="V71" s="159">
        <f>ROUND(E71*U71,2)</f>
        <v>14</v>
      </c>
      <c r="W71" s="159"/>
      <c r="X71" s="159" t="s">
        <v>247</v>
      </c>
      <c r="Y71" s="159" t="s">
        <v>203</v>
      </c>
      <c r="Z71" s="149"/>
      <c r="AA71" s="149"/>
      <c r="AB71" s="149"/>
      <c r="AC71" s="149"/>
      <c r="AD71" s="149"/>
      <c r="AE71" s="149"/>
      <c r="AF71" s="149"/>
      <c r="AG71" s="149" t="s">
        <v>671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2" x14ac:dyDescent="0.2">
      <c r="A72" s="156"/>
      <c r="B72" s="157"/>
      <c r="C72" s="263" t="s">
        <v>1372</v>
      </c>
      <c r="D72" s="264"/>
      <c r="E72" s="264"/>
      <c r="F72" s="264"/>
      <c r="G72" s="264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673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75" t="str">
        <f>C72</f>
        <v>pro vysazování rostlin v hornině 1 až 4 bez výměny půdy, s případným naložením přebytečných výkopků na dopravní prostředek, s odvozem na vzdálenost do 20 km a se složením,</v>
      </c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0" t="s">
        <v>1380</v>
      </c>
      <c r="D73" s="181"/>
      <c r="E73" s="182">
        <v>200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251</v>
      </c>
      <c r="AH73" s="149">
        <v>5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8">
        <v>18</v>
      </c>
      <c r="B74" s="169" t="s">
        <v>1381</v>
      </c>
      <c r="C74" s="177" t="s">
        <v>1382</v>
      </c>
      <c r="D74" s="170" t="s">
        <v>349</v>
      </c>
      <c r="E74" s="171">
        <v>88.55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 t="s">
        <v>669</v>
      </c>
      <c r="S74" s="173" t="s">
        <v>200</v>
      </c>
      <c r="T74" s="174" t="s">
        <v>670</v>
      </c>
      <c r="U74" s="159">
        <v>1E-3</v>
      </c>
      <c r="V74" s="159">
        <f>ROUND(E74*U74,2)</f>
        <v>0.09</v>
      </c>
      <c r="W74" s="159"/>
      <c r="X74" s="159" t="s">
        <v>247</v>
      </c>
      <c r="Y74" s="159" t="s">
        <v>203</v>
      </c>
      <c r="Z74" s="149"/>
      <c r="AA74" s="149"/>
      <c r="AB74" s="149"/>
      <c r="AC74" s="149"/>
      <c r="AD74" s="149"/>
      <c r="AE74" s="149"/>
      <c r="AF74" s="149"/>
      <c r="AG74" s="149" t="s">
        <v>671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190" t="s">
        <v>1383</v>
      </c>
      <c r="D75" s="181"/>
      <c r="E75" s="182"/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90" t="s">
        <v>1384</v>
      </c>
      <c r="D76" s="181"/>
      <c r="E76" s="182">
        <v>88.55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251</v>
      </c>
      <c r="AH76" s="149">
        <v>5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8">
        <v>19</v>
      </c>
      <c r="B77" s="169" t="s">
        <v>1385</v>
      </c>
      <c r="C77" s="177" t="s">
        <v>1386</v>
      </c>
      <c r="D77" s="170" t="s">
        <v>349</v>
      </c>
      <c r="E77" s="171">
        <v>100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 t="s">
        <v>669</v>
      </c>
      <c r="S77" s="173" t="s">
        <v>200</v>
      </c>
      <c r="T77" s="174" t="s">
        <v>670</v>
      </c>
      <c r="U77" s="159">
        <v>0.02</v>
      </c>
      <c r="V77" s="159">
        <f>ROUND(E77*U77,2)</f>
        <v>2</v>
      </c>
      <c r="W77" s="159"/>
      <c r="X77" s="159" t="s">
        <v>247</v>
      </c>
      <c r="Y77" s="159" t="s">
        <v>203</v>
      </c>
      <c r="Z77" s="149"/>
      <c r="AA77" s="149"/>
      <c r="AB77" s="149"/>
      <c r="AC77" s="149"/>
      <c r="AD77" s="149"/>
      <c r="AE77" s="149"/>
      <c r="AF77" s="149"/>
      <c r="AG77" s="149" t="s">
        <v>671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90" t="s">
        <v>1387</v>
      </c>
      <c r="D78" s="181"/>
      <c r="E78" s="182">
        <v>100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8">
        <v>20</v>
      </c>
      <c r="B79" s="169" t="s">
        <v>1388</v>
      </c>
      <c r="C79" s="177" t="s">
        <v>1389</v>
      </c>
      <c r="D79" s="170" t="s">
        <v>349</v>
      </c>
      <c r="E79" s="171">
        <v>50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3" t="s">
        <v>669</v>
      </c>
      <c r="S79" s="173" t="s">
        <v>200</v>
      </c>
      <c r="T79" s="174" t="s">
        <v>670</v>
      </c>
      <c r="U79" s="159">
        <v>1E-3</v>
      </c>
      <c r="V79" s="159">
        <f>ROUND(E79*U79,2)</f>
        <v>0.05</v>
      </c>
      <c r="W79" s="159"/>
      <c r="X79" s="159" t="s">
        <v>247</v>
      </c>
      <c r="Y79" s="159" t="s">
        <v>203</v>
      </c>
      <c r="Z79" s="149"/>
      <c r="AA79" s="149"/>
      <c r="AB79" s="149"/>
      <c r="AC79" s="149"/>
      <c r="AD79" s="149"/>
      <c r="AE79" s="149"/>
      <c r="AF79" s="149"/>
      <c r="AG79" s="149" t="s">
        <v>671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0" t="s">
        <v>1390</v>
      </c>
      <c r="D80" s="181"/>
      <c r="E80" s="182">
        <v>50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68">
        <v>21</v>
      </c>
      <c r="B81" s="169" t="s">
        <v>1391</v>
      </c>
      <c r="C81" s="177" t="s">
        <v>1392</v>
      </c>
      <c r="D81" s="170" t="s">
        <v>349</v>
      </c>
      <c r="E81" s="171">
        <v>54.6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 t="s">
        <v>669</v>
      </c>
      <c r="S81" s="173" t="s">
        <v>200</v>
      </c>
      <c r="T81" s="174" t="s">
        <v>670</v>
      </c>
      <c r="U81" s="159">
        <v>2E-3</v>
      </c>
      <c r="V81" s="159">
        <f>ROUND(E81*U81,2)</f>
        <v>0.11</v>
      </c>
      <c r="W81" s="159"/>
      <c r="X81" s="159" t="s">
        <v>247</v>
      </c>
      <c r="Y81" s="159" t="s">
        <v>203</v>
      </c>
      <c r="Z81" s="149"/>
      <c r="AA81" s="149"/>
      <c r="AB81" s="149"/>
      <c r="AC81" s="149"/>
      <c r="AD81" s="149"/>
      <c r="AE81" s="149"/>
      <c r="AF81" s="149"/>
      <c r="AG81" s="149" t="s">
        <v>671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0" t="s">
        <v>1383</v>
      </c>
      <c r="D82" s="181"/>
      <c r="E82" s="182"/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0" t="s">
        <v>1393</v>
      </c>
      <c r="D83" s="181"/>
      <c r="E83" s="182">
        <v>54.6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5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8">
        <v>22</v>
      </c>
      <c r="B84" s="169" t="s">
        <v>1394</v>
      </c>
      <c r="C84" s="177" t="s">
        <v>1395</v>
      </c>
      <c r="D84" s="170" t="s">
        <v>360</v>
      </c>
      <c r="E84" s="171">
        <v>53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 t="s">
        <v>669</v>
      </c>
      <c r="S84" s="173" t="s">
        <v>200</v>
      </c>
      <c r="T84" s="174" t="s">
        <v>670</v>
      </c>
      <c r="U84" s="159">
        <v>0.16</v>
      </c>
      <c r="V84" s="159">
        <f>ROUND(E84*U84,2)</f>
        <v>8.48</v>
      </c>
      <c r="W84" s="159"/>
      <c r="X84" s="159" t="s">
        <v>247</v>
      </c>
      <c r="Y84" s="159" t="s">
        <v>203</v>
      </c>
      <c r="Z84" s="149"/>
      <c r="AA84" s="149"/>
      <c r="AB84" s="149"/>
      <c r="AC84" s="149"/>
      <c r="AD84" s="149"/>
      <c r="AE84" s="149"/>
      <c r="AF84" s="149"/>
      <c r="AG84" s="149" t="s">
        <v>671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263" t="s">
        <v>1396</v>
      </c>
      <c r="D85" s="264"/>
      <c r="E85" s="264"/>
      <c r="F85" s="264"/>
      <c r="G85" s="264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673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90" t="s">
        <v>1397</v>
      </c>
      <c r="D86" s="181"/>
      <c r="E86" s="182">
        <v>253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0" t="s">
        <v>1398</v>
      </c>
      <c r="D87" s="181"/>
      <c r="E87" s="182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90" t="s">
        <v>1399</v>
      </c>
      <c r="D88" s="181"/>
      <c r="E88" s="182">
        <v>-200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5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23</v>
      </c>
      <c r="B89" s="169" t="s">
        <v>1400</v>
      </c>
      <c r="C89" s="177" t="s">
        <v>1401</v>
      </c>
      <c r="D89" s="170" t="s">
        <v>360</v>
      </c>
      <c r="E89" s="171">
        <v>9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 t="s">
        <v>669</v>
      </c>
      <c r="S89" s="173" t="s">
        <v>200</v>
      </c>
      <c r="T89" s="174" t="s">
        <v>670</v>
      </c>
      <c r="U89" s="159">
        <v>1.21</v>
      </c>
      <c r="V89" s="159">
        <f>ROUND(E89*U89,2)</f>
        <v>10.89</v>
      </c>
      <c r="W89" s="159"/>
      <c r="X89" s="159" t="s">
        <v>247</v>
      </c>
      <c r="Y89" s="159" t="s">
        <v>203</v>
      </c>
      <c r="Z89" s="149"/>
      <c r="AA89" s="149"/>
      <c r="AB89" s="149"/>
      <c r="AC89" s="149"/>
      <c r="AD89" s="149"/>
      <c r="AE89" s="149"/>
      <c r="AF89" s="149"/>
      <c r="AG89" s="149" t="s">
        <v>671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263" t="s">
        <v>1396</v>
      </c>
      <c r="D90" s="264"/>
      <c r="E90" s="264"/>
      <c r="F90" s="264"/>
      <c r="G90" s="264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673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190" t="s">
        <v>1402</v>
      </c>
      <c r="D91" s="181"/>
      <c r="E91" s="182">
        <v>9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251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8">
        <v>24</v>
      </c>
      <c r="B92" s="169" t="s">
        <v>1403</v>
      </c>
      <c r="C92" s="177" t="s">
        <v>1404</v>
      </c>
      <c r="D92" s="170" t="s">
        <v>360</v>
      </c>
      <c r="E92" s="171">
        <v>200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 t="s">
        <v>669</v>
      </c>
      <c r="S92" s="173" t="s">
        <v>200</v>
      </c>
      <c r="T92" s="174" t="s">
        <v>670</v>
      </c>
      <c r="U92" s="159">
        <v>0.25</v>
      </c>
      <c r="V92" s="159">
        <f>ROUND(E92*U92,2)</f>
        <v>50</v>
      </c>
      <c r="W92" s="159"/>
      <c r="X92" s="159" t="s">
        <v>247</v>
      </c>
      <c r="Y92" s="159" t="s">
        <v>203</v>
      </c>
      <c r="Z92" s="149"/>
      <c r="AA92" s="149"/>
      <c r="AB92" s="149"/>
      <c r="AC92" s="149"/>
      <c r="AD92" s="149"/>
      <c r="AE92" s="149"/>
      <c r="AF92" s="149"/>
      <c r="AG92" s="149" t="s">
        <v>671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263" t="s">
        <v>1396</v>
      </c>
      <c r="D93" s="264"/>
      <c r="E93" s="264"/>
      <c r="F93" s="264"/>
      <c r="G93" s="264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673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0" t="s">
        <v>1405</v>
      </c>
      <c r="D94" s="181"/>
      <c r="E94" s="182">
        <v>200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8">
        <v>25</v>
      </c>
      <c r="B95" s="169" t="s">
        <v>1406</v>
      </c>
      <c r="C95" s="177" t="s">
        <v>1407</v>
      </c>
      <c r="D95" s="170" t="s">
        <v>360</v>
      </c>
      <c r="E95" s="171">
        <v>9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 t="s">
        <v>669</v>
      </c>
      <c r="S95" s="173" t="s">
        <v>200</v>
      </c>
      <c r="T95" s="174" t="s">
        <v>670</v>
      </c>
      <c r="U95" s="159">
        <v>0.24</v>
      </c>
      <c r="V95" s="159">
        <f>ROUND(E95*U95,2)</f>
        <v>2.16</v>
      </c>
      <c r="W95" s="159"/>
      <c r="X95" s="159" t="s">
        <v>247</v>
      </c>
      <c r="Y95" s="159" t="s">
        <v>203</v>
      </c>
      <c r="Z95" s="149"/>
      <c r="AA95" s="149"/>
      <c r="AB95" s="149"/>
      <c r="AC95" s="149"/>
      <c r="AD95" s="149"/>
      <c r="AE95" s="149"/>
      <c r="AF95" s="149"/>
      <c r="AG95" s="149" t="s">
        <v>671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2" x14ac:dyDescent="0.2">
      <c r="A96" s="156"/>
      <c r="B96" s="157"/>
      <c r="C96" s="263" t="s">
        <v>1408</v>
      </c>
      <c r="D96" s="264"/>
      <c r="E96" s="264"/>
      <c r="F96" s="264"/>
      <c r="G96" s="264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673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75" t="str">
        <f>C96</f>
        <v>t.j. odplevelení s nakypřením nebo vypletí, odstranění poškozených částí dřeviny s případným složením odpadu na hromady, naložením na dopravní prostředek, odvozem do 20 km a se složením,</v>
      </c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90" t="s">
        <v>1409</v>
      </c>
      <c r="D97" s="181"/>
      <c r="E97" s="182">
        <v>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68">
        <v>26</v>
      </c>
      <c r="B98" s="169" t="s">
        <v>1410</v>
      </c>
      <c r="C98" s="177" t="s">
        <v>1411</v>
      </c>
      <c r="D98" s="170" t="s">
        <v>349</v>
      </c>
      <c r="E98" s="171">
        <v>38.549999999999997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3" t="s">
        <v>669</v>
      </c>
      <c r="S98" s="173" t="s">
        <v>200</v>
      </c>
      <c r="T98" s="174" t="s">
        <v>670</v>
      </c>
      <c r="U98" s="159">
        <v>0.15</v>
      </c>
      <c r="V98" s="159">
        <f>ROUND(E98*U98,2)</f>
        <v>5.78</v>
      </c>
      <c r="W98" s="159"/>
      <c r="X98" s="159" t="s">
        <v>247</v>
      </c>
      <c r="Y98" s="159" t="s">
        <v>203</v>
      </c>
      <c r="Z98" s="149"/>
      <c r="AA98" s="149"/>
      <c r="AB98" s="149"/>
      <c r="AC98" s="149"/>
      <c r="AD98" s="149"/>
      <c r="AE98" s="149"/>
      <c r="AF98" s="149"/>
      <c r="AG98" s="149" t="s">
        <v>671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2" x14ac:dyDescent="0.2">
      <c r="A99" s="156"/>
      <c r="B99" s="157"/>
      <c r="C99" s="263" t="s">
        <v>1408</v>
      </c>
      <c r="D99" s="264"/>
      <c r="E99" s="264"/>
      <c r="F99" s="264"/>
      <c r="G99" s="264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673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75" t="str">
        <f>C99</f>
        <v>t.j. odplevelení s nakypřením nebo vypletí, odstranění poškozených částí dřeviny s případným složením odpadu na hromady, naložením na dopravní prostředek, odvozem do 20 km a se složením,</v>
      </c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190" t="s">
        <v>1412</v>
      </c>
      <c r="D100" s="181"/>
      <c r="E100" s="182">
        <v>25.3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251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90" t="s">
        <v>1324</v>
      </c>
      <c r="D101" s="181"/>
      <c r="E101" s="182">
        <v>1.25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251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90" t="s">
        <v>1352</v>
      </c>
      <c r="D102" s="181"/>
      <c r="E102" s="182">
        <v>12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251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8">
        <v>27</v>
      </c>
      <c r="B103" s="169" t="s">
        <v>1413</v>
      </c>
      <c r="C103" s="177" t="s">
        <v>1414</v>
      </c>
      <c r="D103" s="170" t="s">
        <v>349</v>
      </c>
      <c r="E103" s="171">
        <v>54.6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3" t="s">
        <v>669</v>
      </c>
      <c r="S103" s="173" t="s">
        <v>200</v>
      </c>
      <c r="T103" s="174" t="s">
        <v>670</v>
      </c>
      <c r="U103" s="159">
        <v>0.26900000000000002</v>
      </c>
      <c r="V103" s="159">
        <f>ROUND(E103*U103,2)</f>
        <v>14.69</v>
      </c>
      <c r="W103" s="159"/>
      <c r="X103" s="159" t="s">
        <v>247</v>
      </c>
      <c r="Y103" s="159" t="s">
        <v>203</v>
      </c>
      <c r="Z103" s="149"/>
      <c r="AA103" s="149"/>
      <c r="AB103" s="149"/>
      <c r="AC103" s="149"/>
      <c r="AD103" s="149"/>
      <c r="AE103" s="149"/>
      <c r="AF103" s="149"/>
      <c r="AG103" s="149" t="s">
        <v>671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2" x14ac:dyDescent="0.2">
      <c r="A104" s="156"/>
      <c r="B104" s="157"/>
      <c r="C104" s="263" t="s">
        <v>1408</v>
      </c>
      <c r="D104" s="264"/>
      <c r="E104" s="264"/>
      <c r="F104" s="264"/>
      <c r="G104" s="264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673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75" t="str">
        <f>C104</f>
        <v>t.j. odplevelení s nakypřením nebo vypletí, odstranění poškozených částí dřeviny s případným složením odpadu na hromady, naložením na dopravní prostředek, odvozem do 20 km a se složením,</v>
      </c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90" t="s">
        <v>1415</v>
      </c>
      <c r="D105" s="181"/>
      <c r="E105" s="182">
        <v>54.6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68">
        <v>28</v>
      </c>
      <c r="B106" s="169" t="s">
        <v>1416</v>
      </c>
      <c r="C106" s="177" t="s">
        <v>1417</v>
      </c>
      <c r="D106" s="170" t="s">
        <v>349</v>
      </c>
      <c r="E106" s="171">
        <v>88.55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3" t="s">
        <v>669</v>
      </c>
      <c r="S106" s="173" t="s">
        <v>200</v>
      </c>
      <c r="T106" s="174" t="s">
        <v>670</v>
      </c>
      <c r="U106" s="159">
        <v>3.5000000000000001E-3</v>
      </c>
      <c r="V106" s="159">
        <f>ROUND(E106*U106,2)</f>
        <v>0.31</v>
      </c>
      <c r="W106" s="159"/>
      <c r="X106" s="159" t="s">
        <v>247</v>
      </c>
      <c r="Y106" s="159" t="s">
        <v>203</v>
      </c>
      <c r="Z106" s="149"/>
      <c r="AA106" s="149"/>
      <c r="AB106" s="149"/>
      <c r="AC106" s="149"/>
      <c r="AD106" s="149"/>
      <c r="AE106" s="149"/>
      <c r="AF106" s="149"/>
      <c r="AG106" s="149" t="s">
        <v>671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263" t="s">
        <v>1418</v>
      </c>
      <c r="D107" s="264"/>
      <c r="E107" s="264"/>
      <c r="F107" s="264"/>
      <c r="G107" s="264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673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190" t="s">
        <v>1349</v>
      </c>
      <c r="D108" s="181"/>
      <c r="E108" s="182"/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90" t="s">
        <v>1363</v>
      </c>
      <c r="D109" s="181"/>
      <c r="E109" s="182">
        <v>25.3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251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90" t="s">
        <v>1324</v>
      </c>
      <c r="D110" s="181"/>
      <c r="E110" s="182">
        <v>1.25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90" t="s">
        <v>1352</v>
      </c>
      <c r="D111" s="181"/>
      <c r="E111" s="182">
        <v>12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90" t="s">
        <v>1339</v>
      </c>
      <c r="D112" s="181"/>
      <c r="E112" s="182">
        <v>50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68">
        <v>29</v>
      </c>
      <c r="B113" s="169" t="s">
        <v>1419</v>
      </c>
      <c r="C113" s="177" t="s">
        <v>1420</v>
      </c>
      <c r="D113" s="170" t="s">
        <v>349</v>
      </c>
      <c r="E113" s="171">
        <v>54.6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3" t="s">
        <v>669</v>
      </c>
      <c r="S113" s="173" t="s">
        <v>200</v>
      </c>
      <c r="T113" s="174" t="s">
        <v>670</v>
      </c>
      <c r="U113" s="159">
        <v>3.8999999999999998E-3</v>
      </c>
      <c r="V113" s="159">
        <f>ROUND(E113*U113,2)</f>
        <v>0.21</v>
      </c>
      <c r="W113" s="159"/>
      <c r="X113" s="159" t="s">
        <v>247</v>
      </c>
      <c r="Y113" s="159" t="s">
        <v>203</v>
      </c>
      <c r="Z113" s="149"/>
      <c r="AA113" s="149"/>
      <c r="AB113" s="149"/>
      <c r="AC113" s="149"/>
      <c r="AD113" s="149"/>
      <c r="AE113" s="149"/>
      <c r="AF113" s="149"/>
      <c r="AG113" s="149" t="s">
        <v>671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263" t="s">
        <v>1418</v>
      </c>
      <c r="D114" s="264"/>
      <c r="E114" s="264"/>
      <c r="F114" s="264"/>
      <c r="G114" s="264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673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52" t="s">
        <v>1421</v>
      </c>
      <c r="D115" s="253"/>
      <c r="E115" s="253"/>
      <c r="F115" s="253"/>
      <c r="G115" s="253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205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90" t="s">
        <v>1349</v>
      </c>
      <c r="D116" s="181"/>
      <c r="E116" s="182"/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90" t="s">
        <v>1323</v>
      </c>
      <c r="D117" s="181"/>
      <c r="E117" s="182">
        <v>54.6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251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8">
        <v>30</v>
      </c>
      <c r="B118" s="169" t="s">
        <v>1422</v>
      </c>
      <c r="C118" s="177" t="s">
        <v>1423</v>
      </c>
      <c r="D118" s="170" t="s">
        <v>360</v>
      </c>
      <c r="E118" s="171">
        <v>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669</v>
      </c>
      <c r="S118" s="173" t="s">
        <v>200</v>
      </c>
      <c r="T118" s="174" t="s">
        <v>670</v>
      </c>
      <c r="U118" s="159">
        <v>0.16</v>
      </c>
      <c r="V118" s="159">
        <f>ROUND(E118*U118,2)</f>
        <v>1.44</v>
      </c>
      <c r="W118" s="159"/>
      <c r="X118" s="159" t="s">
        <v>247</v>
      </c>
      <c r="Y118" s="159" t="s">
        <v>203</v>
      </c>
      <c r="Z118" s="149"/>
      <c r="AA118" s="149"/>
      <c r="AB118" s="149"/>
      <c r="AC118" s="149"/>
      <c r="AD118" s="149"/>
      <c r="AE118" s="149"/>
      <c r="AF118" s="149"/>
      <c r="AG118" s="149" t="s">
        <v>671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2" x14ac:dyDescent="0.2">
      <c r="A119" s="156"/>
      <c r="B119" s="157"/>
      <c r="C119" s="263" t="s">
        <v>1424</v>
      </c>
      <c r="D119" s="264"/>
      <c r="E119" s="264"/>
      <c r="F119" s="264"/>
      <c r="G119" s="264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673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75" t="str">
        <f>C119</f>
        <v>s přemístěním odstraněných větví na vzdálenost do 20 m, uložením na hromady, naložením na dopravní prostředek, odvozem do 20 km a se složením,</v>
      </c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0" t="s">
        <v>1425</v>
      </c>
      <c r="D120" s="181"/>
      <c r="E120" s="182">
        <v>9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251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8">
        <v>31</v>
      </c>
      <c r="B121" s="169" t="s">
        <v>1426</v>
      </c>
      <c r="C121" s="177" t="s">
        <v>1427</v>
      </c>
      <c r="D121" s="170" t="s">
        <v>349</v>
      </c>
      <c r="E121" s="171">
        <v>38.549999999999997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3" t="s">
        <v>669</v>
      </c>
      <c r="S121" s="173" t="s">
        <v>200</v>
      </c>
      <c r="T121" s="174" t="s">
        <v>670</v>
      </c>
      <c r="U121" s="159">
        <v>0.16</v>
      </c>
      <c r="V121" s="159">
        <f>ROUND(E121*U121,2)</f>
        <v>6.17</v>
      </c>
      <c r="W121" s="159"/>
      <c r="X121" s="159" t="s">
        <v>247</v>
      </c>
      <c r="Y121" s="159" t="s">
        <v>203</v>
      </c>
      <c r="Z121" s="149"/>
      <c r="AA121" s="149"/>
      <c r="AB121" s="149"/>
      <c r="AC121" s="149"/>
      <c r="AD121" s="149"/>
      <c r="AE121" s="149"/>
      <c r="AF121" s="149"/>
      <c r="AG121" s="149" t="s">
        <v>671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63" t="s">
        <v>1428</v>
      </c>
      <c r="D122" s="264"/>
      <c r="E122" s="264"/>
      <c r="F122" s="264"/>
      <c r="G122" s="264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673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75" t="str">
        <f>C122</f>
        <v>vysazených rostlin s případným naložením odpadu na dopravní prostředek, s odvezením do 20 km a se složením,</v>
      </c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190" t="s">
        <v>1363</v>
      </c>
      <c r="D123" s="181"/>
      <c r="E123" s="182">
        <v>25.3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251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">
      <c r="A124" s="156"/>
      <c r="B124" s="157"/>
      <c r="C124" s="190" t="s">
        <v>1324</v>
      </c>
      <c r="D124" s="181"/>
      <c r="E124" s="182">
        <v>1.25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90" t="s">
        <v>1352</v>
      </c>
      <c r="D125" s="181"/>
      <c r="E125" s="182">
        <v>12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68">
        <v>32</v>
      </c>
      <c r="B126" s="169" t="s">
        <v>1429</v>
      </c>
      <c r="C126" s="177" t="s">
        <v>1430</v>
      </c>
      <c r="D126" s="170" t="s">
        <v>349</v>
      </c>
      <c r="E126" s="171">
        <v>54.6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21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 t="s">
        <v>669</v>
      </c>
      <c r="S126" s="173" t="s">
        <v>200</v>
      </c>
      <c r="T126" s="174" t="s">
        <v>670</v>
      </c>
      <c r="U126" s="159">
        <v>0.32</v>
      </c>
      <c r="V126" s="159">
        <f>ROUND(E126*U126,2)</f>
        <v>17.47</v>
      </c>
      <c r="W126" s="159"/>
      <c r="X126" s="159" t="s">
        <v>247</v>
      </c>
      <c r="Y126" s="159" t="s">
        <v>203</v>
      </c>
      <c r="Z126" s="149"/>
      <c r="AA126" s="149"/>
      <c r="AB126" s="149"/>
      <c r="AC126" s="149"/>
      <c r="AD126" s="149"/>
      <c r="AE126" s="149"/>
      <c r="AF126" s="149"/>
      <c r="AG126" s="149" t="s">
        <v>671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263" t="s">
        <v>1428</v>
      </c>
      <c r="D127" s="264"/>
      <c r="E127" s="264"/>
      <c r="F127" s="264"/>
      <c r="G127" s="264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673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75" t="str">
        <f>C127</f>
        <v>vysazených rostlin s případným naložením odpadu na dopravní prostředek, s odvezením do 20 km a se složením,</v>
      </c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190" t="s">
        <v>1369</v>
      </c>
      <c r="D128" s="181"/>
      <c r="E128" s="182">
        <v>54.6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68">
        <v>33</v>
      </c>
      <c r="B129" s="169" t="s">
        <v>1431</v>
      </c>
      <c r="C129" s="177" t="s">
        <v>1432</v>
      </c>
      <c r="D129" s="170" t="s">
        <v>285</v>
      </c>
      <c r="E129" s="171">
        <v>9.3999999999999997E-4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0</v>
      </c>
      <c r="O129" s="171">
        <f>ROUND(E129*N129,2)</f>
        <v>0</v>
      </c>
      <c r="P129" s="171">
        <v>0</v>
      </c>
      <c r="Q129" s="171">
        <f>ROUND(E129*P129,2)</f>
        <v>0</v>
      </c>
      <c r="R129" s="173" t="s">
        <v>669</v>
      </c>
      <c r="S129" s="173" t="s">
        <v>200</v>
      </c>
      <c r="T129" s="174" t="s">
        <v>670</v>
      </c>
      <c r="U129" s="159">
        <v>94.29</v>
      </c>
      <c r="V129" s="159">
        <f>ROUND(E129*U129,2)</f>
        <v>0.09</v>
      </c>
      <c r="W129" s="159"/>
      <c r="X129" s="159" t="s">
        <v>247</v>
      </c>
      <c r="Y129" s="159" t="s">
        <v>203</v>
      </c>
      <c r="Z129" s="149"/>
      <c r="AA129" s="149"/>
      <c r="AB129" s="149"/>
      <c r="AC129" s="149"/>
      <c r="AD129" s="149"/>
      <c r="AE129" s="149"/>
      <c r="AF129" s="149"/>
      <c r="AG129" s="149" t="s">
        <v>671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263" t="s">
        <v>1433</v>
      </c>
      <c r="D130" s="264"/>
      <c r="E130" s="264"/>
      <c r="F130" s="264"/>
      <c r="G130" s="264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673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190" t="s">
        <v>1434</v>
      </c>
      <c r="D131" s="181"/>
      <c r="E131" s="182"/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251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0" t="s">
        <v>1435</v>
      </c>
      <c r="D132" s="181"/>
      <c r="E132" s="182">
        <v>3.6000000000000002E-4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90" t="s">
        <v>1436</v>
      </c>
      <c r="D133" s="181"/>
      <c r="E133" s="182">
        <v>2.5300000000000001E-3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 x14ac:dyDescent="0.2">
      <c r="A134" s="156"/>
      <c r="B134" s="157"/>
      <c r="C134" s="190" t="s">
        <v>1437</v>
      </c>
      <c r="D134" s="181"/>
      <c r="E134" s="182">
        <v>5.0000000000000002E-5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251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 x14ac:dyDescent="0.2">
      <c r="A135" s="156"/>
      <c r="B135" s="157"/>
      <c r="C135" s="190" t="s">
        <v>1398</v>
      </c>
      <c r="D135" s="181"/>
      <c r="E135" s="182"/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251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90" t="s">
        <v>1438</v>
      </c>
      <c r="D136" s="181"/>
      <c r="E136" s="182">
        <v>-2E-3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251</v>
      </c>
      <c r="AH136" s="149">
        <v>5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68">
        <v>34</v>
      </c>
      <c r="B137" s="169" t="s">
        <v>1439</v>
      </c>
      <c r="C137" s="177" t="s">
        <v>1440</v>
      </c>
      <c r="D137" s="170" t="s">
        <v>285</v>
      </c>
      <c r="E137" s="171">
        <v>2E-3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3" t="s">
        <v>669</v>
      </c>
      <c r="S137" s="173" t="s">
        <v>200</v>
      </c>
      <c r="T137" s="174" t="s">
        <v>670</v>
      </c>
      <c r="U137" s="159">
        <v>188.57</v>
      </c>
      <c r="V137" s="159">
        <f>ROUND(E137*U137,2)</f>
        <v>0.38</v>
      </c>
      <c r="W137" s="159"/>
      <c r="X137" s="159" t="s">
        <v>247</v>
      </c>
      <c r="Y137" s="159" t="s">
        <v>203</v>
      </c>
      <c r="Z137" s="149"/>
      <c r="AA137" s="149"/>
      <c r="AB137" s="149"/>
      <c r="AC137" s="149"/>
      <c r="AD137" s="149"/>
      <c r="AE137" s="149"/>
      <c r="AF137" s="149"/>
      <c r="AG137" s="149" t="s">
        <v>671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63" t="s">
        <v>1433</v>
      </c>
      <c r="D138" s="264"/>
      <c r="E138" s="264"/>
      <c r="F138" s="264"/>
      <c r="G138" s="264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673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190" t="s">
        <v>1434</v>
      </c>
      <c r="D139" s="181"/>
      <c r="E139" s="182"/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">
      <c r="A140" s="156"/>
      <c r="B140" s="157"/>
      <c r="C140" s="190" t="s">
        <v>1441</v>
      </c>
      <c r="D140" s="181"/>
      <c r="E140" s="182">
        <v>2E-3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8">
        <v>35</v>
      </c>
      <c r="B141" s="169" t="s">
        <v>1442</v>
      </c>
      <c r="C141" s="177" t="s">
        <v>1443</v>
      </c>
      <c r="D141" s="170" t="s">
        <v>349</v>
      </c>
      <c r="E141" s="171">
        <v>50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3" t="s">
        <v>669</v>
      </c>
      <c r="S141" s="173" t="s">
        <v>200</v>
      </c>
      <c r="T141" s="174" t="s">
        <v>670</v>
      </c>
      <c r="U141" s="159">
        <v>1.0999999999999999E-2</v>
      </c>
      <c r="V141" s="159">
        <f>ROUND(E141*U141,2)</f>
        <v>0.55000000000000004</v>
      </c>
      <c r="W141" s="159"/>
      <c r="X141" s="159" t="s">
        <v>247</v>
      </c>
      <c r="Y141" s="159" t="s">
        <v>203</v>
      </c>
      <c r="Z141" s="149"/>
      <c r="AA141" s="149"/>
      <c r="AB141" s="149"/>
      <c r="AC141" s="149"/>
      <c r="AD141" s="149"/>
      <c r="AE141" s="149"/>
      <c r="AF141" s="149"/>
      <c r="AG141" s="149" t="s">
        <v>671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2" x14ac:dyDescent="0.2">
      <c r="A142" s="156"/>
      <c r="B142" s="157"/>
      <c r="C142" s="263" t="s">
        <v>1444</v>
      </c>
      <c r="D142" s="264"/>
      <c r="E142" s="264"/>
      <c r="F142" s="264"/>
      <c r="G142" s="264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673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75" t="str">
        <f>C142</f>
        <v>bez ohledu na způsob založení, tj. pokosení se shrabáním, naložením shrabků na dopravní prostředek s odvezením do 20 km a se složením,</v>
      </c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90" t="s">
        <v>1445</v>
      </c>
      <c r="D143" s="181"/>
      <c r="E143" s="182">
        <v>50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251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68">
        <v>36</v>
      </c>
      <c r="B144" s="169" t="s">
        <v>1446</v>
      </c>
      <c r="C144" s="177" t="s">
        <v>1447</v>
      </c>
      <c r="D144" s="170" t="s">
        <v>244</v>
      </c>
      <c r="E144" s="171">
        <v>0.54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 t="s">
        <v>669</v>
      </c>
      <c r="S144" s="173" t="s">
        <v>200</v>
      </c>
      <c r="T144" s="174" t="s">
        <v>670</v>
      </c>
      <c r="U144" s="159">
        <v>1.2</v>
      </c>
      <c r="V144" s="159">
        <f>ROUND(E144*U144,2)</f>
        <v>0.65</v>
      </c>
      <c r="W144" s="159"/>
      <c r="X144" s="159" t="s">
        <v>247</v>
      </c>
      <c r="Y144" s="159" t="s">
        <v>203</v>
      </c>
      <c r="Z144" s="149"/>
      <c r="AA144" s="149"/>
      <c r="AB144" s="149"/>
      <c r="AC144" s="149"/>
      <c r="AD144" s="149"/>
      <c r="AE144" s="149"/>
      <c r="AF144" s="149"/>
      <c r="AG144" s="149" t="s">
        <v>671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190" t="s">
        <v>1448</v>
      </c>
      <c r="D145" s="181"/>
      <c r="E145" s="182">
        <v>1.35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251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3" x14ac:dyDescent="0.2">
      <c r="A146" s="156"/>
      <c r="B146" s="157"/>
      <c r="C146" s="190" t="s">
        <v>1449</v>
      </c>
      <c r="D146" s="181"/>
      <c r="E146" s="182">
        <v>-0.81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251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68">
        <v>37</v>
      </c>
      <c r="B147" s="169" t="s">
        <v>1450</v>
      </c>
      <c r="C147" s="177" t="s">
        <v>1451</v>
      </c>
      <c r="D147" s="170" t="s">
        <v>244</v>
      </c>
      <c r="E147" s="171">
        <v>0.54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0</v>
      </c>
      <c r="O147" s="171">
        <f>ROUND(E147*N147,2)</f>
        <v>0</v>
      </c>
      <c r="P147" s="171">
        <v>0</v>
      </c>
      <c r="Q147" s="171">
        <f>ROUND(E147*P147,2)</f>
        <v>0</v>
      </c>
      <c r="R147" s="173" t="s">
        <v>669</v>
      </c>
      <c r="S147" s="173" t="s">
        <v>200</v>
      </c>
      <c r="T147" s="174" t="s">
        <v>670</v>
      </c>
      <c r="U147" s="159">
        <v>0.88</v>
      </c>
      <c r="V147" s="159">
        <f>ROUND(E147*U147,2)</f>
        <v>0.48</v>
      </c>
      <c r="W147" s="159"/>
      <c r="X147" s="159" t="s">
        <v>247</v>
      </c>
      <c r="Y147" s="159" t="s">
        <v>203</v>
      </c>
      <c r="Z147" s="149"/>
      <c r="AA147" s="149"/>
      <c r="AB147" s="149"/>
      <c r="AC147" s="149"/>
      <c r="AD147" s="149"/>
      <c r="AE147" s="149"/>
      <c r="AF147" s="149"/>
      <c r="AG147" s="149" t="s">
        <v>671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190" t="s">
        <v>1452</v>
      </c>
      <c r="D148" s="181"/>
      <c r="E148" s="182">
        <v>0.54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251</v>
      </c>
      <c r="AH148" s="149">
        <v>5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68">
        <v>38</v>
      </c>
      <c r="B149" s="169" t="s">
        <v>1453</v>
      </c>
      <c r="C149" s="177" t="s">
        <v>1454</v>
      </c>
      <c r="D149" s="170" t="s">
        <v>244</v>
      </c>
      <c r="E149" s="171">
        <v>28.274329999999999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3" t="s">
        <v>678</v>
      </c>
      <c r="S149" s="173" t="s">
        <v>200</v>
      </c>
      <c r="T149" s="174" t="s">
        <v>670</v>
      </c>
      <c r="U149" s="159">
        <v>0</v>
      </c>
      <c r="V149" s="159">
        <f>ROUND(E149*U149,2)</f>
        <v>0</v>
      </c>
      <c r="W149" s="159"/>
      <c r="X149" s="159" t="s">
        <v>247</v>
      </c>
      <c r="Y149" s="159" t="s">
        <v>203</v>
      </c>
      <c r="Z149" s="149"/>
      <c r="AA149" s="149"/>
      <c r="AB149" s="149"/>
      <c r="AC149" s="149"/>
      <c r="AD149" s="149"/>
      <c r="AE149" s="149"/>
      <c r="AF149" s="149"/>
      <c r="AG149" s="149" t="s">
        <v>671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61" t="s">
        <v>1455</v>
      </c>
      <c r="D150" s="262"/>
      <c r="E150" s="262"/>
      <c r="F150" s="262"/>
      <c r="G150" s="262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190" t="s">
        <v>1456</v>
      </c>
      <c r="D151" s="181"/>
      <c r="E151" s="182">
        <v>28.274329999999999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251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8">
        <v>39</v>
      </c>
      <c r="B152" s="169" t="s">
        <v>1457</v>
      </c>
      <c r="C152" s="177" t="s">
        <v>1458</v>
      </c>
      <c r="D152" s="170" t="s">
        <v>244</v>
      </c>
      <c r="E152" s="171">
        <v>1.4315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3" t="s">
        <v>678</v>
      </c>
      <c r="S152" s="173" t="s">
        <v>200</v>
      </c>
      <c r="T152" s="174" t="s">
        <v>670</v>
      </c>
      <c r="U152" s="159">
        <v>0</v>
      </c>
      <c r="V152" s="159">
        <f>ROUND(E152*U152,2)</f>
        <v>0</v>
      </c>
      <c r="W152" s="159"/>
      <c r="X152" s="159" t="s">
        <v>247</v>
      </c>
      <c r="Y152" s="159" t="s">
        <v>203</v>
      </c>
      <c r="Z152" s="149"/>
      <c r="AA152" s="149"/>
      <c r="AB152" s="149"/>
      <c r="AC152" s="149"/>
      <c r="AD152" s="149"/>
      <c r="AE152" s="149"/>
      <c r="AF152" s="149"/>
      <c r="AG152" s="149" t="s">
        <v>671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190" t="s">
        <v>1329</v>
      </c>
      <c r="D153" s="181"/>
      <c r="E153" s="182">
        <v>1.4315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251</v>
      </c>
      <c r="AH153" s="149">
        <v>5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68">
        <v>40</v>
      </c>
      <c r="B154" s="169" t="s">
        <v>1459</v>
      </c>
      <c r="C154" s="177" t="s">
        <v>1460</v>
      </c>
      <c r="D154" s="170" t="s">
        <v>1179</v>
      </c>
      <c r="E154" s="171">
        <v>44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0.01</v>
      </c>
      <c r="O154" s="171">
        <f>ROUND(E154*N154,2)</f>
        <v>0.44</v>
      </c>
      <c r="P154" s="171">
        <v>0</v>
      </c>
      <c r="Q154" s="171">
        <f>ROUND(E154*P154,2)</f>
        <v>0</v>
      </c>
      <c r="R154" s="173"/>
      <c r="S154" s="173" t="s">
        <v>215</v>
      </c>
      <c r="T154" s="174" t="s">
        <v>201</v>
      </c>
      <c r="U154" s="159">
        <v>0</v>
      </c>
      <c r="V154" s="159">
        <f>ROUND(E154*U154,2)</f>
        <v>0</v>
      </c>
      <c r="W154" s="159"/>
      <c r="X154" s="159" t="s">
        <v>247</v>
      </c>
      <c r="Y154" s="159" t="s">
        <v>203</v>
      </c>
      <c r="Z154" s="149"/>
      <c r="AA154" s="149"/>
      <c r="AB154" s="149"/>
      <c r="AC154" s="149"/>
      <c r="AD154" s="149"/>
      <c r="AE154" s="149"/>
      <c r="AF154" s="149"/>
      <c r="AG154" s="149" t="s">
        <v>671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94" t="s">
        <v>1461</v>
      </c>
      <c r="D155" s="192"/>
      <c r="E155" s="193"/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251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5" t="s">
        <v>1462</v>
      </c>
      <c r="D156" s="192"/>
      <c r="E156" s="193">
        <v>44.29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>
        <v>2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4" t="s">
        <v>1463</v>
      </c>
      <c r="D157" s="192"/>
      <c r="E157" s="193"/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251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0" t="s">
        <v>1464</v>
      </c>
      <c r="D158" s="181"/>
      <c r="E158" s="182">
        <v>44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251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68">
        <v>41</v>
      </c>
      <c r="B159" s="169" t="s">
        <v>1465</v>
      </c>
      <c r="C159" s="177" t="s">
        <v>1466</v>
      </c>
      <c r="D159" s="170" t="s">
        <v>1179</v>
      </c>
      <c r="E159" s="171">
        <v>206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5.0000000000000001E-3</v>
      </c>
      <c r="O159" s="171">
        <f>ROUND(E159*N159,2)</f>
        <v>1.03</v>
      </c>
      <c r="P159" s="171">
        <v>0</v>
      </c>
      <c r="Q159" s="171">
        <f>ROUND(E159*P159,2)</f>
        <v>0</v>
      </c>
      <c r="R159" s="173"/>
      <c r="S159" s="173" t="s">
        <v>215</v>
      </c>
      <c r="T159" s="174" t="s">
        <v>201</v>
      </c>
      <c r="U159" s="159">
        <v>0</v>
      </c>
      <c r="V159" s="159">
        <f>ROUND(E159*U159,2)</f>
        <v>0</v>
      </c>
      <c r="W159" s="159"/>
      <c r="X159" s="159" t="s">
        <v>247</v>
      </c>
      <c r="Y159" s="159" t="s">
        <v>203</v>
      </c>
      <c r="Z159" s="149"/>
      <c r="AA159" s="149"/>
      <c r="AB159" s="149"/>
      <c r="AC159" s="149"/>
      <c r="AD159" s="149"/>
      <c r="AE159" s="149"/>
      <c r="AF159" s="149"/>
      <c r="AG159" s="149" t="s">
        <v>671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194" t="s">
        <v>1461</v>
      </c>
      <c r="D160" s="192"/>
      <c r="E160" s="193"/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251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195" t="s">
        <v>1467</v>
      </c>
      <c r="D161" s="192"/>
      <c r="E161" s="193">
        <v>206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251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3" x14ac:dyDescent="0.2">
      <c r="A162" s="156"/>
      <c r="B162" s="157"/>
      <c r="C162" s="194" t="s">
        <v>1463</v>
      </c>
      <c r="D162" s="192"/>
      <c r="E162" s="193"/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251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90" t="s">
        <v>1468</v>
      </c>
      <c r="D163" s="181"/>
      <c r="E163" s="182">
        <v>206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68">
        <v>42</v>
      </c>
      <c r="B164" s="169" t="s">
        <v>1469</v>
      </c>
      <c r="C164" s="177" t="s">
        <v>1470</v>
      </c>
      <c r="D164" s="170" t="s">
        <v>1179</v>
      </c>
      <c r="E164" s="171">
        <v>10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0.01</v>
      </c>
      <c r="O164" s="171">
        <f>ROUND(E164*N164,2)</f>
        <v>0.1</v>
      </c>
      <c r="P164" s="171">
        <v>0</v>
      </c>
      <c r="Q164" s="171">
        <f>ROUND(E164*P164,2)</f>
        <v>0</v>
      </c>
      <c r="R164" s="173"/>
      <c r="S164" s="173" t="s">
        <v>215</v>
      </c>
      <c r="T164" s="174" t="s">
        <v>201</v>
      </c>
      <c r="U164" s="159">
        <v>0</v>
      </c>
      <c r="V164" s="159">
        <f>ROUND(E164*U164,2)</f>
        <v>0</v>
      </c>
      <c r="W164" s="159"/>
      <c r="X164" s="159" t="s">
        <v>247</v>
      </c>
      <c r="Y164" s="159" t="s">
        <v>203</v>
      </c>
      <c r="Z164" s="149"/>
      <c r="AA164" s="149"/>
      <c r="AB164" s="149"/>
      <c r="AC164" s="149"/>
      <c r="AD164" s="149"/>
      <c r="AE164" s="149"/>
      <c r="AF164" s="149"/>
      <c r="AG164" s="149" t="s">
        <v>671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194" t="s">
        <v>1461</v>
      </c>
      <c r="D165" s="192"/>
      <c r="E165" s="193"/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95" t="s">
        <v>1471</v>
      </c>
      <c r="D166" s="192"/>
      <c r="E166" s="193">
        <v>10.3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251</v>
      </c>
      <c r="AH166" s="149">
        <v>2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3" x14ac:dyDescent="0.2">
      <c r="A167" s="156"/>
      <c r="B167" s="157"/>
      <c r="C167" s="194" t="s">
        <v>1463</v>
      </c>
      <c r="D167" s="192"/>
      <c r="E167" s="193"/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251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90" t="s">
        <v>1472</v>
      </c>
      <c r="D168" s="181"/>
      <c r="E168" s="182">
        <v>10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251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8">
        <v>43</v>
      </c>
      <c r="B169" s="169" t="s">
        <v>1473</v>
      </c>
      <c r="C169" s="177" t="s">
        <v>1542</v>
      </c>
      <c r="D169" s="170" t="s">
        <v>1179</v>
      </c>
      <c r="E169" s="171">
        <v>5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0.01</v>
      </c>
      <c r="O169" s="171">
        <f>ROUND(E169*N169,2)</f>
        <v>0.05</v>
      </c>
      <c r="P169" s="171">
        <v>0</v>
      </c>
      <c r="Q169" s="171">
        <f>ROUND(E169*P169,2)</f>
        <v>0</v>
      </c>
      <c r="R169" s="173"/>
      <c r="S169" s="173" t="s">
        <v>215</v>
      </c>
      <c r="T169" s="174" t="s">
        <v>201</v>
      </c>
      <c r="U169" s="159">
        <v>0</v>
      </c>
      <c r="V169" s="159">
        <f>ROUND(E169*U169,2)</f>
        <v>0</v>
      </c>
      <c r="W169" s="159"/>
      <c r="X169" s="159" t="s">
        <v>247</v>
      </c>
      <c r="Y169" s="159" t="s">
        <v>203</v>
      </c>
      <c r="Z169" s="149"/>
      <c r="AA169" s="149"/>
      <c r="AB169" s="149"/>
      <c r="AC169" s="149"/>
      <c r="AD169" s="149"/>
      <c r="AE169" s="149"/>
      <c r="AF169" s="149"/>
      <c r="AG169" s="149" t="s">
        <v>671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94" t="s">
        <v>1461</v>
      </c>
      <c r="D170" s="192"/>
      <c r="E170" s="193"/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251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3" x14ac:dyDescent="0.2">
      <c r="A171" s="156"/>
      <c r="B171" s="157"/>
      <c r="C171" s="195" t="s">
        <v>1474</v>
      </c>
      <c r="D171" s="192"/>
      <c r="E171" s="193">
        <v>5.15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251</v>
      </c>
      <c r="AH171" s="149">
        <v>2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3" x14ac:dyDescent="0.2">
      <c r="A172" s="156"/>
      <c r="B172" s="157"/>
      <c r="C172" s="194" t="s">
        <v>1463</v>
      </c>
      <c r="D172" s="192"/>
      <c r="E172" s="193"/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251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90" t="s">
        <v>1475</v>
      </c>
      <c r="D173" s="181"/>
      <c r="E173" s="182">
        <v>5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251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68">
        <v>44</v>
      </c>
      <c r="B174" s="169" t="s">
        <v>1476</v>
      </c>
      <c r="C174" s="177" t="s">
        <v>1477</v>
      </c>
      <c r="D174" s="170" t="s">
        <v>1179</v>
      </c>
      <c r="E174" s="171">
        <v>9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0.1</v>
      </c>
      <c r="O174" s="171">
        <f>ROUND(E174*N174,2)</f>
        <v>0.9</v>
      </c>
      <c r="P174" s="171">
        <v>0</v>
      </c>
      <c r="Q174" s="171">
        <f>ROUND(E174*P174,2)</f>
        <v>0</v>
      </c>
      <c r="R174" s="173"/>
      <c r="S174" s="173" t="s">
        <v>215</v>
      </c>
      <c r="T174" s="174" t="s">
        <v>201</v>
      </c>
      <c r="U174" s="159">
        <v>0</v>
      </c>
      <c r="V174" s="159">
        <f>ROUND(E174*U174,2)</f>
        <v>0</v>
      </c>
      <c r="W174" s="159"/>
      <c r="X174" s="159" t="s">
        <v>247</v>
      </c>
      <c r="Y174" s="159" t="s">
        <v>203</v>
      </c>
      <c r="Z174" s="149"/>
      <c r="AA174" s="149"/>
      <c r="AB174" s="149"/>
      <c r="AC174" s="149"/>
      <c r="AD174" s="149"/>
      <c r="AE174" s="149"/>
      <c r="AF174" s="149"/>
      <c r="AG174" s="149" t="s">
        <v>671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2" x14ac:dyDescent="0.2">
      <c r="A175" s="156"/>
      <c r="B175" s="157"/>
      <c r="C175" s="194" t="s">
        <v>1461</v>
      </c>
      <c r="D175" s="192"/>
      <c r="E175" s="193"/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251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95" t="s">
        <v>1478</v>
      </c>
      <c r="D176" s="192"/>
      <c r="E176" s="193">
        <v>9.27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251</v>
      </c>
      <c r="AH176" s="149">
        <v>2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3" x14ac:dyDescent="0.2">
      <c r="A177" s="156"/>
      <c r="B177" s="157"/>
      <c r="C177" s="194" t="s">
        <v>1463</v>
      </c>
      <c r="D177" s="192"/>
      <c r="E177" s="193"/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251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3" x14ac:dyDescent="0.2">
      <c r="A178" s="156"/>
      <c r="B178" s="157"/>
      <c r="C178" s="190" t="s">
        <v>1479</v>
      </c>
      <c r="D178" s="181"/>
      <c r="E178" s="182">
        <v>9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251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68">
        <v>45</v>
      </c>
      <c r="B179" s="169" t="s">
        <v>1480</v>
      </c>
      <c r="C179" s="177" t="s">
        <v>1481</v>
      </c>
      <c r="D179" s="170" t="s">
        <v>360</v>
      </c>
      <c r="E179" s="171">
        <v>9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5.5999999999999995E-4</v>
      </c>
      <c r="O179" s="171">
        <f>ROUND(E179*N179,2)</f>
        <v>0.01</v>
      </c>
      <c r="P179" s="171">
        <v>0</v>
      </c>
      <c r="Q179" s="171">
        <f>ROUND(E179*P179,2)</f>
        <v>0</v>
      </c>
      <c r="R179" s="173"/>
      <c r="S179" s="173" t="s">
        <v>215</v>
      </c>
      <c r="T179" s="174" t="s">
        <v>201</v>
      </c>
      <c r="U179" s="159">
        <v>0.87</v>
      </c>
      <c r="V179" s="159">
        <f>ROUND(E179*U179,2)</f>
        <v>7.83</v>
      </c>
      <c r="W179" s="159"/>
      <c r="X179" s="159" t="s">
        <v>247</v>
      </c>
      <c r="Y179" s="159" t="s">
        <v>203</v>
      </c>
      <c r="Z179" s="149"/>
      <c r="AA179" s="149"/>
      <c r="AB179" s="149"/>
      <c r="AC179" s="149"/>
      <c r="AD179" s="149"/>
      <c r="AE179" s="149"/>
      <c r="AF179" s="149"/>
      <c r="AG179" s="149" t="s">
        <v>671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190" t="s">
        <v>1402</v>
      </c>
      <c r="D180" s="181"/>
      <c r="E180" s="182">
        <v>9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251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68">
        <v>46</v>
      </c>
      <c r="B181" s="169" t="s">
        <v>1482</v>
      </c>
      <c r="C181" s="177" t="s">
        <v>1483</v>
      </c>
      <c r="D181" s="170" t="s">
        <v>1179</v>
      </c>
      <c r="E181" s="171">
        <v>9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2.4000000000000001E-4</v>
      </c>
      <c r="O181" s="171">
        <f>ROUND(E181*N181,2)</f>
        <v>0</v>
      </c>
      <c r="P181" s="171">
        <v>0</v>
      </c>
      <c r="Q181" s="171">
        <f>ROUND(E181*P181,2)</f>
        <v>0</v>
      </c>
      <c r="R181" s="173"/>
      <c r="S181" s="173" t="s">
        <v>215</v>
      </c>
      <c r="T181" s="174" t="s">
        <v>201</v>
      </c>
      <c r="U181" s="159">
        <v>0.13</v>
      </c>
      <c r="V181" s="159">
        <f>ROUND(E181*U181,2)</f>
        <v>1.17</v>
      </c>
      <c r="W181" s="159"/>
      <c r="X181" s="159" t="s">
        <v>247</v>
      </c>
      <c r="Y181" s="159" t="s">
        <v>203</v>
      </c>
      <c r="Z181" s="149"/>
      <c r="AA181" s="149"/>
      <c r="AB181" s="149"/>
      <c r="AC181" s="149"/>
      <c r="AD181" s="149"/>
      <c r="AE181" s="149"/>
      <c r="AF181" s="149"/>
      <c r="AG181" s="149" t="s">
        <v>671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">
      <c r="A182" s="156"/>
      <c r="B182" s="157"/>
      <c r="C182" s="190" t="s">
        <v>1402</v>
      </c>
      <c r="D182" s="181"/>
      <c r="E182" s="182">
        <v>9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68">
        <v>47</v>
      </c>
      <c r="B183" s="169" t="s">
        <v>1484</v>
      </c>
      <c r="C183" s="177" t="s">
        <v>1485</v>
      </c>
      <c r="D183" s="170" t="s">
        <v>360</v>
      </c>
      <c r="E183" s="171">
        <v>5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1">
        <v>2.0000000000000002E-5</v>
      </c>
      <c r="O183" s="171">
        <f>ROUND(E183*N183,2)</f>
        <v>0</v>
      </c>
      <c r="P183" s="171">
        <v>0</v>
      </c>
      <c r="Q183" s="171">
        <f>ROUND(E183*P183,2)</f>
        <v>0</v>
      </c>
      <c r="R183" s="173"/>
      <c r="S183" s="173" t="s">
        <v>215</v>
      </c>
      <c r="T183" s="174" t="s">
        <v>201</v>
      </c>
      <c r="U183" s="159">
        <v>0.1</v>
      </c>
      <c r="V183" s="159">
        <f>ROUND(E183*U183,2)</f>
        <v>0.5</v>
      </c>
      <c r="W183" s="159"/>
      <c r="X183" s="159" t="s">
        <v>247</v>
      </c>
      <c r="Y183" s="159" t="s">
        <v>203</v>
      </c>
      <c r="Z183" s="149"/>
      <c r="AA183" s="149"/>
      <c r="AB183" s="149"/>
      <c r="AC183" s="149"/>
      <c r="AD183" s="149"/>
      <c r="AE183" s="149"/>
      <c r="AF183" s="149"/>
      <c r="AG183" s="149" t="s">
        <v>671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190" t="s">
        <v>1486</v>
      </c>
      <c r="D184" s="181"/>
      <c r="E184" s="182">
        <v>5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251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8">
        <v>48</v>
      </c>
      <c r="B185" s="169" t="s">
        <v>1487</v>
      </c>
      <c r="C185" s="177" t="s">
        <v>1488</v>
      </c>
      <c r="D185" s="170" t="s">
        <v>366</v>
      </c>
      <c r="E185" s="171">
        <v>1.5449999999999999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1">
        <v>1E-3</v>
      </c>
      <c r="O185" s="171">
        <f>ROUND(E185*N185,2)</f>
        <v>0</v>
      </c>
      <c r="P185" s="171">
        <v>0</v>
      </c>
      <c r="Q185" s="171">
        <f>ROUND(E185*P185,2)</f>
        <v>0</v>
      </c>
      <c r="R185" s="173" t="s">
        <v>799</v>
      </c>
      <c r="S185" s="173" t="s">
        <v>200</v>
      </c>
      <c r="T185" s="174" t="s">
        <v>670</v>
      </c>
      <c r="U185" s="159">
        <v>0</v>
      </c>
      <c r="V185" s="159">
        <f>ROUND(E185*U185,2)</f>
        <v>0</v>
      </c>
      <c r="W185" s="159"/>
      <c r="X185" s="159" t="s">
        <v>299</v>
      </c>
      <c r="Y185" s="159" t="s">
        <v>203</v>
      </c>
      <c r="Z185" s="149"/>
      <c r="AA185" s="149"/>
      <c r="AB185" s="149"/>
      <c r="AC185" s="149"/>
      <c r="AD185" s="149"/>
      <c r="AE185" s="149"/>
      <c r="AF185" s="149"/>
      <c r="AG185" s="149" t="s">
        <v>795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190" t="s">
        <v>1489</v>
      </c>
      <c r="D186" s="181"/>
      <c r="E186" s="182">
        <v>1.5449999999999999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8">
        <v>49</v>
      </c>
      <c r="B187" s="169" t="s">
        <v>1490</v>
      </c>
      <c r="C187" s="177" t="s">
        <v>1491</v>
      </c>
      <c r="D187" s="170" t="s">
        <v>244</v>
      </c>
      <c r="E187" s="171">
        <v>14.391679999999999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1">
        <v>0.35</v>
      </c>
      <c r="O187" s="171">
        <f>ROUND(E187*N187,2)</f>
        <v>5.04</v>
      </c>
      <c r="P187" s="171">
        <v>0</v>
      </c>
      <c r="Q187" s="171">
        <f>ROUND(E187*P187,2)</f>
        <v>0</v>
      </c>
      <c r="R187" s="173" t="s">
        <v>799</v>
      </c>
      <c r="S187" s="173" t="s">
        <v>200</v>
      </c>
      <c r="T187" s="174" t="s">
        <v>670</v>
      </c>
      <c r="U187" s="159">
        <v>0</v>
      </c>
      <c r="V187" s="159">
        <f>ROUND(E187*U187,2)</f>
        <v>0</v>
      </c>
      <c r="W187" s="159"/>
      <c r="X187" s="159" t="s">
        <v>299</v>
      </c>
      <c r="Y187" s="159" t="s">
        <v>203</v>
      </c>
      <c r="Z187" s="149"/>
      <c r="AA187" s="149"/>
      <c r="AB187" s="149"/>
      <c r="AC187" s="149"/>
      <c r="AD187" s="149"/>
      <c r="AE187" s="149"/>
      <c r="AF187" s="149"/>
      <c r="AG187" s="149" t="s">
        <v>795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2" x14ac:dyDescent="0.2">
      <c r="A188" s="156"/>
      <c r="B188" s="157"/>
      <c r="C188" s="190" t="s">
        <v>1492</v>
      </c>
      <c r="D188" s="181"/>
      <c r="E188" s="182">
        <v>3.9088500000000002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90" t="s">
        <v>1493</v>
      </c>
      <c r="D189" s="181"/>
      <c r="E189" s="182">
        <v>8.4357000000000006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90" t="s">
        <v>1494</v>
      </c>
      <c r="D190" s="181"/>
      <c r="E190" s="182">
        <v>0.19313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90" t="s">
        <v>1495</v>
      </c>
      <c r="D191" s="181"/>
      <c r="E191" s="182">
        <v>1.8540000000000001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251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68">
        <v>50</v>
      </c>
      <c r="B192" s="169" t="s">
        <v>1496</v>
      </c>
      <c r="C192" s="177" t="s">
        <v>1497</v>
      </c>
      <c r="D192" s="170" t="s">
        <v>244</v>
      </c>
      <c r="E192" s="171">
        <v>5.8245100000000001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1">
        <v>1.3</v>
      </c>
      <c r="O192" s="171">
        <f>ROUND(E192*N192,2)</f>
        <v>7.57</v>
      </c>
      <c r="P192" s="171">
        <v>0</v>
      </c>
      <c r="Q192" s="171">
        <f>ROUND(E192*P192,2)</f>
        <v>0</v>
      </c>
      <c r="R192" s="173"/>
      <c r="S192" s="173" t="s">
        <v>215</v>
      </c>
      <c r="T192" s="174" t="s">
        <v>201</v>
      </c>
      <c r="U192" s="159">
        <v>0</v>
      </c>
      <c r="V192" s="159">
        <f>ROUND(E192*U192,2)</f>
        <v>0</v>
      </c>
      <c r="W192" s="159"/>
      <c r="X192" s="159" t="s">
        <v>299</v>
      </c>
      <c r="Y192" s="159" t="s">
        <v>203</v>
      </c>
      <c r="Z192" s="149"/>
      <c r="AA192" s="149"/>
      <c r="AB192" s="149"/>
      <c r="AC192" s="149"/>
      <c r="AD192" s="149"/>
      <c r="AE192" s="149"/>
      <c r="AF192" s="149"/>
      <c r="AG192" s="149" t="s">
        <v>795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90" t="s">
        <v>1498</v>
      </c>
      <c r="D193" s="181"/>
      <c r="E193" s="182">
        <v>5.8245100000000001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251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68">
        <v>51</v>
      </c>
      <c r="B194" s="169" t="s">
        <v>1499</v>
      </c>
      <c r="C194" s="177" t="s">
        <v>1500</v>
      </c>
      <c r="D194" s="170" t="s">
        <v>244</v>
      </c>
      <c r="E194" s="171">
        <v>2.9122599999999998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0.35</v>
      </c>
      <c r="O194" s="171">
        <f>ROUND(E194*N194,2)</f>
        <v>1.02</v>
      </c>
      <c r="P194" s="171">
        <v>0</v>
      </c>
      <c r="Q194" s="171">
        <f>ROUND(E194*P194,2)</f>
        <v>0</v>
      </c>
      <c r="R194" s="173"/>
      <c r="S194" s="173" t="s">
        <v>215</v>
      </c>
      <c r="T194" s="174" t="s">
        <v>201</v>
      </c>
      <c r="U194" s="159">
        <v>0</v>
      </c>
      <c r="V194" s="159">
        <f>ROUND(E194*U194,2)</f>
        <v>0</v>
      </c>
      <c r="W194" s="159"/>
      <c r="X194" s="159" t="s">
        <v>299</v>
      </c>
      <c r="Y194" s="159" t="s">
        <v>203</v>
      </c>
      <c r="Z194" s="149"/>
      <c r="AA194" s="149"/>
      <c r="AB194" s="149"/>
      <c r="AC194" s="149"/>
      <c r="AD194" s="149"/>
      <c r="AE194" s="149"/>
      <c r="AF194" s="149"/>
      <c r="AG194" s="149" t="s">
        <v>795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190" t="s">
        <v>1501</v>
      </c>
      <c r="D195" s="181"/>
      <c r="E195" s="182">
        <v>2.9122599999999998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251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68">
        <v>52</v>
      </c>
      <c r="B196" s="169" t="s">
        <v>1502</v>
      </c>
      <c r="C196" s="177" t="s">
        <v>1503</v>
      </c>
      <c r="D196" s="170" t="s">
        <v>244</v>
      </c>
      <c r="E196" s="171">
        <v>9.5944500000000001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1">
        <v>0.6</v>
      </c>
      <c r="O196" s="171">
        <f>ROUND(E196*N196,2)</f>
        <v>5.76</v>
      </c>
      <c r="P196" s="171">
        <v>0</v>
      </c>
      <c r="Q196" s="171">
        <f>ROUND(E196*P196,2)</f>
        <v>0</v>
      </c>
      <c r="R196" s="173" t="s">
        <v>799</v>
      </c>
      <c r="S196" s="173" t="s">
        <v>200</v>
      </c>
      <c r="T196" s="174" t="s">
        <v>670</v>
      </c>
      <c r="U196" s="159">
        <v>0</v>
      </c>
      <c r="V196" s="159">
        <f>ROUND(E196*U196,2)</f>
        <v>0</v>
      </c>
      <c r="W196" s="159"/>
      <c r="X196" s="159" t="s">
        <v>299</v>
      </c>
      <c r="Y196" s="159" t="s">
        <v>203</v>
      </c>
      <c r="Z196" s="149"/>
      <c r="AA196" s="149"/>
      <c r="AB196" s="149"/>
      <c r="AC196" s="149"/>
      <c r="AD196" s="149"/>
      <c r="AE196" s="149"/>
      <c r="AF196" s="149"/>
      <c r="AG196" s="149" t="s">
        <v>795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2" x14ac:dyDescent="0.2">
      <c r="A197" s="156"/>
      <c r="B197" s="157"/>
      <c r="C197" s="190" t="s">
        <v>1504</v>
      </c>
      <c r="D197" s="181"/>
      <c r="E197" s="182">
        <v>2.6059000000000001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0" t="s">
        <v>1505</v>
      </c>
      <c r="D198" s="181"/>
      <c r="E198" s="182">
        <v>5.6238000000000001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90" t="s">
        <v>1506</v>
      </c>
      <c r="D199" s="181"/>
      <c r="E199" s="182">
        <v>0.12875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251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 x14ac:dyDescent="0.2">
      <c r="A200" s="156"/>
      <c r="B200" s="157"/>
      <c r="C200" s="190" t="s">
        <v>1507</v>
      </c>
      <c r="D200" s="181"/>
      <c r="E200" s="182">
        <v>1.236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9"/>
      <c r="AA200" s="149"/>
      <c r="AB200" s="149"/>
      <c r="AC200" s="149"/>
      <c r="AD200" s="149"/>
      <c r="AE200" s="149"/>
      <c r="AF200" s="149"/>
      <c r="AG200" s="149" t="s">
        <v>251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68">
        <v>53</v>
      </c>
      <c r="B201" s="169" t="s">
        <v>1508</v>
      </c>
      <c r="C201" s="177" t="s">
        <v>1509</v>
      </c>
      <c r="D201" s="170" t="s">
        <v>1510</v>
      </c>
      <c r="E201" s="171">
        <v>3.0282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1E-3</v>
      </c>
      <c r="O201" s="171">
        <f>ROUND(E201*N201,2)</f>
        <v>0</v>
      </c>
      <c r="P201" s="171">
        <v>0</v>
      </c>
      <c r="Q201" s="171">
        <f>ROUND(E201*P201,2)</f>
        <v>0</v>
      </c>
      <c r="R201" s="173"/>
      <c r="S201" s="173" t="s">
        <v>215</v>
      </c>
      <c r="T201" s="174" t="s">
        <v>201</v>
      </c>
      <c r="U201" s="159">
        <v>0</v>
      </c>
      <c r="V201" s="159">
        <f>ROUND(E201*U201,2)</f>
        <v>0</v>
      </c>
      <c r="W201" s="159"/>
      <c r="X201" s="159" t="s">
        <v>299</v>
      </c>
      <c r="Y201" s="159" t="s">
        <v>203</v>
      </c>
      <c r="Z201" s="149"/>
      <c r="AA201" s="149"/>
      <c r="AB201" s="149"/>
      <c r="AC201" s="149"/>
      <c r="AD201" s="149"/>
      <c r="AE201" s="149"/>
      <c r="AF201" s="149"/>
      <c r="AG201" s="149" t="s">
        <v>795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90" t="s">
        <v>1434</v>
      </c>
      <c r="D202" s="181"/>
      <c r="E202" s="182"/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251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90" t="s">
        <v>1511</v>
      </c>
      <c r="D203" s="181"/>
      <c r="E203" s="182">
        <v>0.37080000000000002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251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 x14ac:dyDescent="0.2">
      <c r="A204" s="156"/>
      <c r="B204" s="157"/>
      <c r="C204" s="190" t="s">
        <v>1512</v>
      </c>
      <c r="D204" s="181"/>
      <c r="E204" s="182">
        <v>2.6059000000000001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251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 x14ac:dyDescent="0.2">
      <c r="A205" s="156"/>
      <c r="B205" s="157"/>
      <c r="C205" s="190" t="s">
        <v>1513</v>
      </c>
      <c r="D205" s="181"/>
      <c r="E205" s="182">
        <v>5.1499999999999997E-2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251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68">
        <v>54</v>
      </c>
      <c r="B206" s="169" t="s">
        <v>1514</v>
      </c>
      <c r="C206" s="177" t="s">
        <v>1515</v>
      </c>
      <c r="D206" s="170" t="s">
        <v>1516</v>
      </c>
      <c r="E206" s="171">
        <v>0.22117000000000001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1E-3</v>
      </c>
      <c r="O206" s="171">
        <f>ROUND(E206*N206,2)</f>
        <v>0</v>
      </c>
      <c r="P206" s="171">
        <v>0</v>
      </c>
      <c r="Q206" s="171">
        <f>ROUND(E206*P206,2)</f>
        <v>0</v>
      </c>
      <c r="R206" s="173"/>
      <c r="S206" s="173" t="s">
        <v>215</v>
      </c>
      <c r="T206" s="174" t="s">
        <v>1517</v>
      </c>
      <c r="U206" s="159">
        <v>0</v>
      </c>
      <c r="V206" s="159">
        <f>ROUND(E206*U206,2)</f>
        <v>0</v>
      </c>
      <c r="W206" s="159"/>
      <c r="X206" s="159" t="s">
        <v>299</v>
      </c>
      <c r="Y206" s="159" t="s">
        <v>203</v>
      </c>
      <c r="Z206" s="149"/>
      <c r="AA206" s="149"/>
      <c r="AB206" s="149"/>
      <c r="AC206" s="149"/>
      <c r="AD206" s="149"/>
      <c r="AE206" s="149"/>
      <c r="AF206" s="149"/>
      <c r="AG206" s="149" t="s">
        <v>795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90" t="s">
        <v>1518</v>
      </c>
      <c r="D207" s="181"/>
      <c r="E207" s="182"/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251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3" x14ac:dyDescent="0.2">
      <c r="A208" s="156"/>
      <c r="B208" s="157"/>
      <c r="C208" s="190" t="s">
        <v>1519</v>
      </c>
      <c r="D208" s="181"/>
      <c r="E208" s="182">
        <v>3.909E-2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9"/>
      <c r="AA208" s="149"/>
      <c r="AB208" s="149"/>
      <c r="AC208" s="149"/>
      <c r="AD208" s="149"/>
      <c r="AE208" s="149"/>
      <c r="AF208" s="149"/>
      <c r="AG208" s="149" t="s">
        <v>251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3" x14ac:dyDescent="0.2">
      <c r="A209" s="156"/>
      <c r="B209" s="157"/>
      <c r="C209" s="190" t="s">
        <v>1520</v>
      </c>
      <c r="D209" s="181"/>
      <c r="E209" s="182">
        <v>8.4360000000000004E-2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90" t="s">
        <v>1521</v>
      </c>
      <c r="D210" s="181"/>
      <c r="E210" s="182">
        <v>1.9300000000000001E-3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251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90" t="s">
        <v>1522</v>
      </c>
      <c r="D211" s="181"/>
      <c r="E211" s="182">
        <v>1.8540000000000001E-2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251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90" t="s">
        <v>1523</v>
      </c>
      <c r="D212" s="181"/>
      <c r="E212" s="182">
        <v>7.7249999999999999E-2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251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68">
        <v>55</v>
      </c>
      <c r="B213" s="169" t="s">
        <v>1524</v>
      </c>
      <c r="C213" s="177" t="s">
        <v>1525</v>
      </c>
      <c r="D213" s="170" t="s">
        <v>285</v>
      </c>
      <c r="E213" s="171">
        <v>36.694429999999997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1</v>
      </c>
      <c r="O213" s="171">
        <f>ROUND(E213*N213,2)</f>
        <v>36.69</v>
      </c>
      <c r="P213" s="171">
        <v>0</v>
      </c>
      <c r="Q213" s="171">
        <f>ROUND(E213*P213,2)</f>
        <v>0</v>
      </c>
      <c r="R213" s="173" t="s">
        <v>799</v>
      </c>
      <c r="S213" s="173" t="s">
        <v>200</v>
      </c>
      <c r="T213" s="174" t="s">
        <v>670</v>
      </c>
      <c r="U213" s="159">
        <v>0</v>
      </c>
      <c r="V213" s="159">
        <f>ROUND(E213*U213,2)</f>
        <v>0</v>
      </c>
      <c r="W213" s="159"/>
      <c r="X213" s="159" t="s">
        <v>299</v>
      </c>
      <c r="Y213" s="159" t="s">
        <v>203</v>
      </c>
      <c r="Z213" s="149"/>
      <c r="AA213" s="149"/>
      <c r="AB213" s="149"/>
      <c r="AC213" s="149"/>
      <c r="AD213" s="149"/>
      <c r="AE213" s="149"/>
      <c r="AF213" s="149"/>
      <c r="AG213" s="149" t="s">
        <v>795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190" t="s">
        <v>1526</v>
      </c>
      <c r="D214" s="181"/>
      <c r="E214" s="182">
        <v>36.694429999999997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251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8">
        <v>56</v>
      </c>
      <c r="B215" s="169" t="s">
        <v>1527</v>
      </c>
      <c r="C215" s="177" t="s">
        <v>1528</v>
      </c>
      <c r="D215" s="170" t="s">
        <v>349</v>
      </c>
      <c r="E215" s="171">
        <v>73.109399999999994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4.0000000000000002E-4</v>
      </c>
      <c r="O215" s="171">
        <f>ROUND(E215*N215,2)</f>
        <v>0.03</v>
      </c>
      <c r="P215" s="171">
        <v>0</v>
      </c>
      <c r="Q215" s="171">
        <f>ROUND(E215*P215,2)</f>
        <v>0</v>
      </c>
      <c r="R215" s="173" t="s">
        <v>799</v>
      </c>
      <c r="S215" s="173" t="s">
        <v>200</v>
      </c>
      <c r="T215" s="174" t="s">
        <v>670</v>
      </c>
      <c r="U215" s="159">
        <v>0</v>
      </c>
      <c r="V215" s="159">
        <f>ROUND(E215*U215,2)</f>
        <v>0</v>
      </c>
      <c r="W215" s="159"/>
      <c r="X215" s="159" t="s">
        <v>299</v>
      </c>
      <c r="Y215" s="159" t="s">
        <v>203</v>
      </c>
      <c r="Z215" s="149"/>
      <c r="AA215" s="149"/>
      <c r="AB215" s="149"/>
      <c r="AC215" s="149"/>
      <c r="AD215" s="149"/>
      <c r="AE215" s="149"/>
      <c r="AF215" s="149"/>
      <c r="AG215" s="149" t="s">
        <v>795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190" t="s">
        <v>1529</v>
      </c>
      <c r="D216" s="181"/>
      <c r="E216" s="182">
        <v>73.109399999999994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251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1" t="s">
        <v>195</v>
      </c>
      <c r="B217" s="162" t="s">
        <v>146</v>
      </c>
      <c r="C217" s="176" t="s">
        <v>147</v>
      </c>
      <c r="D217" s="163"/>
      <c r="E217" s="164"/>
      <c r="F217" s="165"/>
      <c r="G217" s="165">
        <f>SUMIF(AG218:AG218,"&lt;&gt;NOR",G218:G218)</f>
        <v>0</v>
      </c>
      <c r="H217" s="165"/>
      <c r="I217" s="165">
        <f>SUM(I218:I218)</f>
        <v>0</v>
      </c>
      <c r="J217" s="165"/>
      <c r="K217" s="165">
        <f>SUM(K218:K218)</f>
        <v>0</v>
      </c>
      <c r="L217" s="165"/>
      <c r="M217" s="165">
        <f>SUM(M218:M218)</f>
        <v>0</v>
      </c>
      <c r="N217" s="164"/>
      <c r="O217" s="164">
        <f>SUM(O218:O218)</f>
        <v>0</v>
      </c>
      <c r="P217" s="164"/>
      <c r="Q217" s="164">
        <f>SUM(Q218:Q218)</f>
        <v>0</v>
      </c>
      <c r="R217" s="165"/>
      <c r="S217" s="165"/>
      <c r="T217" s="166"/>
      <c r="U217" s="160"/>
      <c r="V217" s="160">
        <f>SUM(V218:V218)</f>
        <v>112.88</v>
      </c>
      <c r="W217" s="160"/>
      <c r="X217" s="160"/>
      <c r="Y217" s="160"/>
      <c r="AG217" t="s">
        <v>196</v>
      </c>
    </row>
    <row r="218" spans="1:60" ht="22.5" outlineLevel="1" x14ac:dyDescent="0.2">
      <c r="A218" s="168">
        <v>57</v>
      </c>
      <c r="B218" s="169" t="s">
        <v>1530</v>
      </c>
      <c r="C218" s="177" t="s">
        <v>1531</v>
      </c>
      <c r="D218" s="170" t="s">
        <v>285</v>
      </c>
      <c r="E218" s="171">
        <v>58.640680000000003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21</v>
      </c>
      <c r="M218" s="173">
        <f>G218*(1+L218/100)</f>
        <v>0</v>
      </c>
      <c r="N218" s="171">
        <v>0</v>
      </c>
      <c r="O218" s="171">
        <f>ROUND(E218*N218,2)</f>
        <v>0</v>
      </c>
      <c r="P218" s="171">
        <v>0</v>
      </c>
      <c r="Q218" s="171">
        <f>ROUND(E218*P218,2)</f>
        <v>0</v>
      </c>
      <c r="R218" s="173" t="s">
        <v>669</v>
      </c>
      <c r="S218" s="173" t="s">
        <v>200</v>
      </c>
      <c r="T218" s="174" t="s">
        <v>670</v>
      </c>
      <c r="U218" s="159">
        <v>1.925</v>
      </c>
      <c r="V218" s="159">
        <f>ROUND(E218*U218,2)</f>
        <v>112.88</v>
      </c>
      <c r="W218" s="159"/>
      <c r="X218" s="159" t="s">
        <v>985</v>
      </c>
      <c r="Y218" s="159" t="s">
        <v>203</v>
      </c>
      <c r="Z218" s="149"/>
      <c r="AA218" s="149"/>
      <c r="AB218" s="149"/>
      <c r="AC218" s="149"/>
      <c r="AD218" s="149"/>
      <c r="AE218" s="149"/>
      <c r="AF218" s="149"/>
      <c r="AG218" s="149" t="s">
        <v>1532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x14ac:dyDescent="0.2">
      <c r="A219" s="3"/>
      <c r="B219" s="4"/>
      <c r="C219" s="178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v>12</v>
      </c>
      <c r="AF219">
        <v>21</v>
      </c>
      <c r="AG219" t="s">
        <v>181</v>
      </c>
    </row>
    <row r="220" spans="1:60" x14ac:dyDescent="0.2">
      <c r="A220" s="152"/>
      <c r="B220" s="153" t="s">
        <v>29</v>
      </c>
      <c r="C220" s="179"/>
      <c r="D220" s="154"/>
      <c r="E220" s="155"/>
      <c r="F220" s="155"/>
      <c r="G220" s="167">
        <f>G8+G217</f>
        <v>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E220">
        <f>SUMIF(L7:L218,AE219,G7:G218)</f>
        <v>0</v>
      </c>
      <c r="AF220">
        <f>SUMIF(L7:L218,AF219,G7:G218)</f>
        <v>0</v>
      </c>
      <c r="AG220" t="s">
        <v>238</v>
      </c>
    </row>
    <row r="221" spans="1:60" x14ac:dyDescent="0.2">
      <c r="C221" s="180"/>
      <c r="D221" s="10"/>
      <c r="AG221" t="s">
        <v>240</v>
      </c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u1EKizTUCO8d18vMCHQ4AkXUhESNbYhcxHbfoR/vsQbX90eS2rV6ghNug+M+o4AlPLABZjJXD2WTMGXZhhRkw==" saltValue="ib4i9IqLsrTeSzsY9D7txw==" spinCount="100000" sheet="1" formatRows="0"/>
  <mergeCells count="36">
    <mergeCell ref="C150:G150"/>
    <mergeCell ref="C99:G99"/>
    <mergeCell ref="C104:G104"/>
    <mergeCell ref="C107:G107"/>
    <mergeCell ref="C114:G114"/>
    <mergeCell ref="C115:G115"/>
    <mergeCell ref="C119:G119"/>
    <mergeCell ref="C122:G122"/>
    <mergeCell ref="C127:G127"/>
    <mergeCell ref="C130:G130"/>
    <mergeCell ref="C138:G138"/>
    <mergeCell ref="C142:G142"/>
    <mergeCell ref="C96:G96"/>
    <mergeCell ref="C41:G41"/>
    <mergeCell ref="C48:G48"/>
    <mergeCell ref="C51:G51"/>
    <mergeCell ref="C54:G54"/>
    <mergeCell ref="C61:G61"/>
    <mergeCell ref="C66:G66"/>
    <mergeCell ref="C69:G69"/>
    <mergeCell ref="C72:G72"/>
    <mergeCell ref="C85:G85"/>
    <mergeCell ref="C90:G90"/>
    <mergeCell ref="C93:G93"/>
    <mergeCell ref="C36:G36"/>
    <mergeCell ref="A1:G1"/>
    <mergeCell ref="C2:G2"/>
    <mergeCell ref="C3:G3"/>
    <mergeCell ref="C4:G4"/>
    <mergeCell ref="C10:G10"/>
    <mergeCell ref="C16:G16"/>
    <mergeCell ref="C20:G20"/>
    <mergeCell ref="C23:G23"/>
    <mergeCell ref="C26:G26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241</v>
      </c>
      <c r="B1" s="254"/>
      <c r="C1" s="254"/>
      <c r="D1" s="254"/>
      <c r="E1" s="254"/>
      <c r="F1" s="254"/>
      <c r="G1" s="254"/>
      <c r="AG1" t="s">
        <v>168</v>
      </c>
    </row>
    <row r="2" spans="1:60" ht="24.95" customHeight="1" x14ac:dyDescent="0.2">
      <c r="A2" s="50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169</v>
      </c>
    </row>
    <row r="3" spans="1:60" ht="24.95" customHeight="1" x14ac:dyDescent="0.2">
      <c r="A3" s="50" t="s">
        <v>8</v>
      </c>
      <c r="B3" s="49" t="s">
        <v>82</v>
      </c>
      <c r="C3" s="255" t="s">
        <v>83</v>
      </c>
      <c r="D3" s="256"/>
      <c r="E3" s="256"/>
      <c r="F3" s="256"/>
      <c r="G3" s="257"/>
      <c r="AC3" s="123" t="s">
        <v>1533</v>
      </c>
      <c r="AG3" t="s">
        <v>171</v>
      </c>
    </row>
    <row r="4" spans="1:60" ht="24.95" customHeight="1" x14ac:dyDescent="0.2">
      <c r="A4" s="142" t="s">
        <v>9</v>
      </c>
      <c r="B4" s="143" t="s">
        <v>82</v>
      </c>
      <c r="C4" s="258" t="s">
        <v>83</v>
      </c>
      <c r="D4" s="259"/>
      <c r="E4" s="259"/>
      <c r="F4" s="259"/>
      <c r="G4" s="260"/>
      <c r="AG4" t="s">
        <v>172</v>
      </c>
    </row>
    <row r="5" spans="1:60" x14ac:dyDescent="0.2">
      <c r="D5" s="10"/>
    </row>
    <row r="6" spans="1:60" ht="38.25" x14ac:dyDescent="0.2">
      <c r="A6" s="145" t="s">
        <v>173</v>
      </c>
      <c r="B6" s="147" t="s">
        <v>174</v>
      </c>
      <c r="C6" s="147" t="s">
        <v>175</v>
      </c>
      <c r="D6" s="146" t="s">
        <v>176</v>
      </c>
      <c r="E6" s="145" t="s">
        <v>177</v>
      </c>
      <c r="F6" s="144" t="s">
        <v>178</v>
      </c>
      <c r="G6" s="145" t="s">
        <v>29</v>
      </c>
      <c r="H6" s="148" t="s">
        <v>30</v>
      </c>
      <c r="I6" s="148" t="s">
        <v>179</v>
      </c>
      <c r="J6" s="148" t="s">
        <v>31</v>
      </c>
      <c r="K6" s="148" t="s">
        <v>180</v>
      </c>
      <c r="L6" s="148" t="s">
        <v>181</v>
      </c>
      <c r="M6" s="148" t="s">
        <v>182</v>
      </c>
      <c r="N6" s="148" t="s">
        <v>183</v>
      </c>
      <c r="O6" s="148" t="s">
        <v>184</v>
      </c>
      <c r="P6" s="148" t="s">
        <v>185</v>
      </c>
      <c r="Q6" s="148" t="s">
        <v>186</v>
      </c>
      <c r="R6" s="148" t="s">
        <v>187</v>
      </c>
      <c r="S6" s="148" t="s">
        <v>188</v>
      </c>
      <c r="T6" s="148" t="s">
        <v>189</v>
      </c>
      <c r="U6" s="148" t="s">
        <v>190</v>
      </c>
      <c r="V6" s="148" t="s">
        <v>191</v>
      </c>
      <c r="W6" s="148" t="s">
        <v>192</v>
      </c>
      <c r="X6" s="148" t="s">
        <v>193</v>
      </c>
      <c r="Y6" s="148" t="s">
        <v>194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195</v>
      </c>
      <c r="B8" s="162" t="s">
        <v>110</v>
      </c>
      <c r="C8" s="176" t="s">
        <v>111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5"/>
      <c r="S8" s="165"/>
      <c r="T8" s="166"/>
      <c r="U8" s="160"/>
      <c r="V8" s="160">
        <f>SUM(V9:V18)</f>
        <v>0</v>
      </c>
      <c r="W8" s="160"/>
      <c r="X8" s="160"/>
      <c r="Y8" s="160"/>
      <c r="AG8" t="s">
        <v>196</v>
      </c>
    </row>
    <row r="9" spans="1:60" outlineLevel="1" x14ac:dyDescent="0.2">
      <c r="A9" s="183">
        <v>1</v>
      </c>
      <c r="B9" s="184" t="s">
        <v>116</v>
      </c>
      <c r="C9" s="191" t="s">
        <v>1534</v>
      </c>
      <c r="D9" s="185" t="s">
        <v>1202</v>
      </c>
      <c r="E9" s="186">
        <v>17</v>
      </c>
      <c r="F9" s="187"/>
      <c r="G9" s="188">
        <f t="shared" ref="G9:G18" si="0">ROUND(E9*F9,2)</f>
        <v>0</v>
      </c>
      <c r="H9" s="187"/>
      <c r="I9" s="188">
        <f t="shared" ref="I9:I18" si="1">ROUND(E9*H9,2)</f>
        <v>0</v>
      </c>
      <c r="J9" s="187"/>
      <c r="K9" s="188">
        <f t="shared" ref="K9:K18" si="2">ROUND(E9*J9,2)</f>
        <v>0</v>
      </c>
      <c r="L9" s="188">
        <v>21</v>
      </c>
      <c r="M9" s="188">
        <f t="shared" ref="M9:M18" si="3">G9*(1+L9/100)</f>
        <v>0</v>
      </c>
      <c r="N9" s="186">
        <v>0</v>
      </c>
      <c r="O9" s="186">
        <f t="shared" ref="O9:O18" si="4">ROUND(E9*N9,2)</f>
        <v>0</v>
      </c>
      <c r="P9" s="186">
        <v>0</v>
      </c>
      <c r="Q9" s="186">
        <f t="shared" ref="Q9:Q18" si="5">ROUND(E9*P9,2)</f>
        <v>0</v>
      </c>
      <c r="R9" s="188"/>
      <c r="S9" s="188" t="s">
        <v>215</v>
      </c>
      <c r="T9" s="189" t="s">
        <v>201</v>
      </c>
      <c r="U9" s="159">
        <v>0</v>
      </c>
      <c r="V9" s="159">
        <f t="shared" ref="V9:V18" si="6">ROUND(E9*U9,2)</f>
        <v>0</v>
      </c>
      <c r="W9" s="159"/>
      <c r="X9" s="159" t="s">
        <v>299</v>
      </c>
      <c r="Y9" s="159" t="s">
        <v>203</v>
      </c>
      <c r="Z9" s="149"/>
      <c r="AA9" s="149"/>
      <c r="AB9" s="149"/>
      <c r="AC9" s="149"/>
      <c r="AD9" s="149"/>
      <c r="AE9" s="149"/>
      <c r="AF9" s="149"/>
      <c r="AG9" s="149" t="s">
        <v>300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3">
        <v>2</v>
      </c>
      <c r="B10" s="184" t="s">
        <v>119</v>
      </c>
      <c r="C10" s="191" t="s">
        <v>1535</v>
      </c>
      <c r="D10" s="185" t="s">
        <v>521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215</v>
      </c>
      <c r="T10" s="189" t="s">
        <v>201</v>
      </c>
      <c r="U10" s="159">
        <v>0</v>
      </c>
      <c r="V10" s="159">
        <f t="shared" si="6"/>
        <v>0</v>
      </c>
      <c r="W10" s="159"/>
      <c r="X10" s="159" t="s">
        <v>299</v>
      </c>
      <c r="Y10" s="159" t="s">
        <v>203</v>
      </c>
      <c r="Z10" s="149"/>
      <c r="AA10" s="149"/>
      <c r="AB10" s="149"/>
      <c r="AC10" s="149"/>
      <c r="AD10" s="149"/>
      <c r="AE10" s="149"/>
      <c r="AF10" s="149"/>
      <c r="AG10" s="149" t="s">
        <v>300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3">
        <v>3</v>
      </c>
      <c r="B11" s="184" t="s">
        <v>123</v>
      </c>
      <c r="C11" s="191" t="s">
        <v>1536</v>
      </c>
      <c r="D11" s="185" t="s">
        <v>521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215</v>
      </c>
      <c r="T11" s="189" t="s">
        <v>201</v>
      </c>
      <c r="U11" s="159">
        <v>0</v>
      </c>
      <c r="V11" s="159">
        <f t="shared" si="6"/>
        <v>0</v>
      </c>
      <c r="W11" s="159"/>
      <c r="X11" s="159" t="s">
        <v>299</v>
      </c>
      <c r="Y11" s="159" t="s">
        <v>203</v>
      </c>
      <c r="Z11" s="149"/>
      <c r="AA11" s="149"/>
      <c r="AB11" s="149"/>
      <c r="AC11" s="149"/>
      <c r="AD11" s="149"/>
      <c r="AE11" s="149"/>
      <c r="AF11" s="149"/>
      <c r="AG11" s="149" t="s">
        <v>300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83">
        <v>4</v>
      </c>
      <c r="B12" s="184" t="s">
        <v>125</v>
      </c>
      <c r="C12" s="191" t="s">
        <v>1537</v>
      </c>
      <c r="D12" s="185" t="s">
        <v>521</v>
      </c>
      <c r="E12" s="186">
        <v>3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215</v>
      </c>
      <c r="T12" s="189" t="s">
        <v>201</v>
      </c>
      <c r="U12" s="159">
        <v>0</v>
      </c>
      <c r="V12" s="159">
        <f t="shared" si="6"/>
        <v>0</v>
      </c>
      <c r="W12" s="159"/>
      <c r="X12" s="159" t="s">
        <v>299</v>
      </c>
      <c r="Y12" s="159" t="s">
        <v>203</v>
      </c>
      <c r="Z12" s="149"/>
      <c r="AA12" s="149"/>
      <c r="AB12" s="149"/>
      <c r="AC12" s="149"/>
      <c r="AD12" s="149"/>
      <c r="AE12" s="149"/>
      <c r="AF12" s="149"/>
      <c r="AG12" s="149" t="s">
        <v>300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3">
        <v>5</v>
      </c>
      <c r="B13" s="184" t="s">
        <v>127</v>
      </c>
      <c r="C13" s="191" t="s">
        <v>1538</v>
      </c>
      <c r="D13" s="185" t="s">
        <v>521</v>
      </c>
      <c r="E13" s="186">
        <v>3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215</v>
      </c>
      <c r="T13" s="189" t="s">
        <v>201</v>
      </c>
      <c r="U13" s="159">
        <v>0</v>
      </c>
      <c r="V13" s="159">
        <f t="shared" si="6"/>
        <v>0</v>
      </c>
      <c r="W13" s="159"/>
      <c r="X13" s="159" t="s">
        <v>247</v>
      </c>
      <c r="Y13" s="159" t="s">
        <v>203</v>
      </c>
      <c r="Z13" s="149"/>
      <c r="AA13" s="149"/>
      <c r="AB13" s="149"/>
      <c r="AC13" s="149"/>
      <c r="AD13" s="149"/>
      <c r="AE13" s="149"/>
      <c r="AF13" s="149"/>
      <c r="AG13" s="149" t="s">
        <v>248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3">
        <v>6</v>
      </c>
      <c r="B14" s="184" t="s">
        <v>132</v>
      </c>
      <c r="C14" s="191" t="s">
        <v>1205</v>
      </c>
      <c r="D14" s="185" t="s">
        <v>521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215</v>
      </c>
      <c r="T14" s="189" t="s">
        <v>201</v>
      </c>
      <c r="U14" s="159">
        <v>0</v>
      </c>
      <c r="V14" s="159">
        <f t="shared" si="6"/>
        <v>0</v>
      </c>
      <c r="W14" s="159"/>
      <c r="X14" s="159" t="s">
        <v>299</v>
      </c>
      <c r="Y14" s="159" t="s">
        <v>203</v>
      </c>
      <c r="Z14" s="149"/>
      <c r="AA14" s="149"/>
      <c r="AB14" s="149"/>
      <c r="AC14" s="149"/>
      <c r="AD14" s="149"/>
      <c r="AE14" s="149"/>
      <c r="AF14" s="149"/>
      <c r="AG14" s="149" t="s">
        <v>300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3">
        <v>7</v>
      </c>
      <c r="B15" s="184" t="s">
        <v>1209</v>
      </c>
      <c r="C15" s="191" t="s">
        <v>1206</v>
      </c>
      <c r="D15" s="185" t="s">
        <v>521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215</v>
      </c>
      <c r="T15" s="189" t="s">
        <v>201</v>
      </c>
      <c r="U15" s="159">
        <v>0</v>
      </c>
      <c r="V15" s="159">
        <f t="shared" si="6"/>
        <v>0</v>
      </c>
      <c r="W15" s="159"/>
      <c r="X15" s="159" t="s">
        <v>299</v>
      </c>
      <c r="Y15" s="159" t="s">
        <v>203</v>
      </c>
      <c r="Z15" s="149"/>
      <c r="AA15" s="149"/>
      <c r="AB15" s="149"/>
      <c r="AC15" s="149"/>
      <c r="AD15" s="149"/>
      <c r="AE15" s="149"/>
      <c r="AF15" s="149"/>
      <c r="AG15" s="149" t="s">
        <v>300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3">
        <v>8</v>
      </c>
      <c r="B16" s="184" t="s">
        <v>134</v>
      </c>
      <c r="C16" s="191" t="s">
        <v>1207</v>
      </c>
      <c r="D16" s="185" t="s">
        <v>1208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215</v>
      </c>
      <c r="T16" s="189" t="s">
        <v>201</v>
      </c>
      <c r="U16" s="159">
        <v>0</v>
      </c>
      <c r="V16" s="159">
        <f t="shared" si="6"/>
        <v>0</v>
      </c>
      <c r="W16" s="159"/>
      <c r="X16" s="159" t="s">
        <v>299</v>
      </c>
      <c r="Y16" s="159" t="s">
        <v>203</v>
      </c>
      <c r="Z16" s="149"/>
      <c r="AA16" s="149"/>
      <c r="AB16" s="149"/>
      <c r="AC16" s="149"/>
      <c r="AD16" s="149"/>
      <c r="AE16" s="149"/>
      <c r="AF16" s="149"/>
      <c r="AG16" s="149" t="s">
        <v>300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3">
        <v>9</v>
      </c>
      <c r="B17" s="184" t="s">
        <v>136</v>
      </c>
      <c r="C17" s="191" t="s">
        <v>1214</v>
      </c>
      <c r="D17" s="185" t="s">
        <v>1202</v>
      </c>
      <c r="E17" s="186">
        <v>17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21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215</v>
      </c>
      <c r="T17" s="189" t="s">
        <v>201</v>
      </c>
      <c r="U17" s="159">
        <v>0</v>
      </c>
      <c r="V17" s="159">
        <f t="shared" si="6"/>
        <v>0</v>
      </c>
      <c r="W17" s="159"/>
      <c r="X17" s="159" t="s">
        <v>299</v>
      </c>
      <c r="Y17" s="159" t="s">
        <v>203</v>
      </c>
      <c r="Z17" s="149"/>
      <c r="AA17" s="149"/>
      <c r="AB17" s="149"/>
      <c r="AC17" s="149"/>
      <c r="AD17" s="149"/>
      <c r="AE17" s="149"/>
      <c r="AF17" s="149"/>
      <c r="AG17" s="149" t="s">
        <v>300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3">
        <v>10</v>
      </c>
      <c r="B18" s="184" t="s">
        <v>1213</v>
      </c>
      <c r="C18" s="191" t="s">
        <v>1218</v>
      </c>
      <c r="D18" s="185" t="s">
        <v>1208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21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215</v>
      </c>
      <c r="T18" s="189" t="s">
        <v>201</v>
      </c>
      <c r="U18" s="159">
        <v>0</v>
      </c>
      <c r="V18" s="159">
        <f t="shared" si="6"/>
        <v>0</v>
      </c>
      <c r="W18" s="159"/>
      <c r="X18" s="159" t="s">
        <v>247</v>
      </c>
      <c r="Y18" s="159" t="s">
        <v>203</v>
      </c>
      <c r="Z18" s="149"/>
      <c r="AA18" s="149"/>
      <c r="AB18" s="149"/>
      <c r="AC18" s="149"/>
      <c r="AD18" s="149"/>
      <c r="AE18" s="149"/>
      <c r="AF18" s="149"/>
      <c r="AG18" s="149" t="s">
        <v>248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195</v>
      </c>
      <c r="B19" s="162" t="s">
        <v>112</v>
      </c>
      <c r="C19" s="176" t="s">
        <v>113</v>
      </c>
      <c r="D19" s="163"/>
      <c r="E19" s="164"/>
      <c r="F19" s="165"/>
      <c r="G19" s="165">
        <f>SUMIF(AG20:AG22,"&lt;&gt;NOR",G20:G22)</f>
        <v>0</v>
      </c>
      <c r="H19" s="165"/>
      <c r="I19" s="165">
        <f>SUM(I20:I22)</f>
        <v>0</v>
      </c>
      <c r="J19" s="165"/>
      <c r="K19" s="165">
        <f>SUM(K20:K22)</f>
        <v>0</v>
      </c>
      <c r="L19" s="165"/>
      <c r="M19" s="165">
        <f>SUM(M20:M22)</f>
        <v>0</v>
      </c>
      <c r="N19" s="164"/>
      <c r="O19" s="164">
        <f>SUM(O20:O22)</f>
        <v>0</v>
      </c>
      <c r="P19" s="164"/>
      <c r="Q19" s="164">
        <f>SUM(Q20:Q22)</f>
        <v>0</v>
      </c>
      <c r="R19" s="165"/>
      <c r="S19" s="165"/>
      <c r="T19" s="166"/>
      <c r="U19" s="160"/>
      <c r="V19" s="160">
        <f>SUM(V20:V22)</f>
        <v>0</v>
      </c>
      <c r="W19" s="160"/>
      <c r="X19" s="160"/>
      <c r="Y19" s="160"/>
      <c r="AG19" t="s">
        <v>196</v>
      </c>
    </row>
    <row r="20" spans="1:60" outlineLevel="1" x14ac:dyDescent="0.2">
      <c r="A20" s="183">
        <v>11</v>
      </c>
      <c r="B20" s="184" t="s">
        <v>1264</v>
      </c>
      <c r="C20" s="191" t="s">
        <v>1219</v>
      </c>
      <c r="D20" s="185" t="s">
        <v>244</v>
      </c>
      <c r="E20" s="186">
        <v>23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215</v>
      </c>
      <c r="T20" s="189" t="s">
        <v>201</v>
      </c>
      <c r="U20" s="159">
        <v>0</v>
      </c>
      <c r="V20" s="159">
        <f>ROUND(E20*U20,2)</f>
        <v>0</v>
      </c>
      <c r="W20" s="159"/>
      <c r="X20" s="159" t="s">
        <v>247</v>
      </c>
      <c r="Y20" s="159" t="s">
        <v>203</v>
      </c>
      <c r="Z20" s="149"/>
      <c r="AA20" s="149"/>
      <c r="AB20" s="149"/>
      <c r="AC20" s="149"/>
      <c r="AD20" s="149"/>
      <c r="AE20" s="149"/>
      <c r="AF20" s="149"/>
      <c r="AG20" s="149" t="s">
        <v>248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3">
        <v>12</v>
      </c>
      <c r="B21" s="184" t="s">
        <v>1215</v>
      </c>
      <c r="C21" s="191" t="s">
        <v>1223</v>
      </c>
      <c r="D21" s="185" t="s">
        <v>244</v>
      </c>
      <c r="E21" s="186">
        <v>8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215</v>
      </c>
      <c r="T21" s="189" t="s">
        <v>201</v>
      </c>
      <c r="U21" s="159">
        <v>0</v>
      </c>
      <c r="V21" s="159">
        <f>ROUND(E21*U21,2)</f>
        <v>0</v>
      </c>
      <c r="W21" s="159"/>
      <c r="X21" s="159" t="s">
        <v>299</v>
      </c>
      <c r="Y21" s="159" t="s">
        <v>203</v>
      </c>
      <c r="Z21" s="149"/>
      <c r="AA21" s="149"/>
      <c r="AB21" s="149"/>
      <c r="AC21" s="149"/>
      <c r="AD21" s="149"/>
      <c r="AE21" s="149"/>
      <c r="AF21" s="149"/>
      <c r="AG21" s="149" t="s">
        <v>300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3">
        <v>13</v>
      </c>
      <c r="B22" s="184" t="s">
        <v>1217</v>
      </c>
      <c r="C22" s="191" t="s">
        <v>1225</v>
      </c>
      <c r="D22" s="185" t="s">
        <v>244</v>
      </c>
      <c r="E22" s="186">
        <v>8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215</v>
      </c>
      <c r="T22" s="189" t="s">
        <v>201</v>
      </c>
      <c r="U22" s="159">
        <v>0</v>
      </c>
      <c r="V22" s="159">
        <f>ROUND(E22*U22,2)</f>
        <v>0</v>
      </c>
      <c r="W22" s="159"/>
      <c r="X22" s="159" t="s">
        <v>247</v>
      </c>
      <c r="Y22" s="159" t="s">
        <v>203</v>
      </c>
      <c r="Z22" s="149"/>
      <c r="AA22" s="149"/>
      <c r="AB22" s="149"/>
      <c r="AC22" s="149"/>
      <c r="AD22" s="149"/>
      <c r="AE22" s="149"/>
      <c r="AF22" s="149"/>
      <c r="AG22" s="149" t="s">
        <v>248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195</v>
      </c>
      <c r="B23" s="162" t="s">
        <v>114</v>
      </c>
      <c r="C23" s="176" t="s">
        <v>115</v>
      </c>
      <c r="D23" s="163"/>
      <c r="E23" s="164"/>
      <c r="F23" s="165"/>
      <c r="G23" s="165">
        <f>SUMIF(AG24:AG26,"&lt;&gt;NOR",G24:G26)</f>
        <v>0</v>
      </c>
      <c r="H23" s="165"/>
      <c r="I23" s="165">
        <f>SUM(I24:I26)</f>
        <v>0</v>
      </c>
      <c r="J23" s="165"/>
      <c r="K23" s="165">
        <f>SUM(K24:K26)</f>
        <v>0</v>
      </c>
      <c r="L23" s="165"/>
      <c r="M23" s="165">
        <f>SUM(M24:M26)</f>
        <v>0</v>
      </c>
      <c r="N23" s="164"/>
      <c r="O23" s="164">
        <f>SUM(O24:O26)</f>
        <v>0</v>
      </c>
      <c r="P23" s="164"/>
      <c r="Q23" s="164">
        <f>SUM(Q24:Q26)</f>
        <v>0</v>
      </c>
      <c r="R23" s="165"/>
      <c r="S23" s="165"/>
      <c r="T23" s="166"/>
      <c r="U23" s="160"/>
      <c r="V23" s="160">
        <f>SUM(V24:V26)</f>
        <v>0</v>
      </c>
      <c r="W23" s="160"/>
      <c r="X23" s="160"/>
      <c r="Y23" s="160"/>
      <c r="AG23" t="s">
        <v>196</v>
      </c>
    </row>
    <row r="24" spans="1:60" outlineLevel="1" x14ac:dyDescent="0.2">
      <c r="A24" s="183">
        <v>14</v>
      </c>
      <c r="B24" s="184" t="s">
        <v>1222</v>
      </c>
      <c r="C24" s="191" t="s">
        <v>1539</v>
      </c>
      <c r="D24" s="185" t="s">
        <v>1208</v>
      </c>
      <c r="E24" s="186">
        <v>1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215</v>
      </c>
      <c r="T24" s="189" t="s">
        <v>201</v>
      </c>
      <c r="U24" s="159">
        <v>0</v>
      </c>
      <c r="V24" s="159">
        <f>ROUND(E24*U24,2)</f>
        <v>0</v>
      </c>
      <c r="W24" s="159"/>
      <c r="X24" s="159" t="s">
        <v>247</v>
      </c>
      <c r="Y24" s="159" t="s">
        <v>203</v>
      </c>
      <c r="Z24" s="149"/>
      <c r="AA24" s="149"/>
      <c r="AB24" s="149"/>
      <c r="AC24" s="149"/>
      <c r="AD24" s="149"/>
      <c r="AE24" s="149"/>
      <c r="AF24" s="149"/>
      <c r="AG24" s="149" t="s">
        <v>248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3">
        <v>15</v>
      </c>
      <c r="B25" s="184" t="s">
        <v>1224</v>
      </c>
      <c r="C25" s="191" t="s">
        <v>1540</v>
      </c>
      <c r="D25" s="185" t="s">
        <v>1208</v>
      </c>
      <c r="E25" s="186">
        <v>1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215</v>
      </c>
      <c r="T25" s="189" t="s">
        <v>201</v>
      </c>
      <c r="U25" s="159">
        <v>0</v>
      </c>
      <c r="V25" s="159">
        <f>ROUND(E25*U25,2)</f>
        <v>0</v>
      </c>
      <c r="W25" s="159"/>
      <c r="X25" s="159" t="s">
        <v>247</v>
      </c>
      <c r="Y25" s="159" t="s">
        <v>203</v>
      </c>
      <c r="Z25" s="149"/>
      <c r="AA25" s="149"/>
      <c r="AB25" s="149"/>
      <c r="AC25" s="149"/>
      <c r="AD25" s="149"/>
      <c r="AE25" s="149"/>
      <c r="AF25" s="149"/>
      <c r="AG25" s="149" t="s">
        <v>248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16</v>
      </c>
      <c r="B26" s="169" t="s">
        <v>1226</v>
      </c>
      <c r="C26" s="177" t="s">
        <v>1541</v>
      </c>
      <c r="D26" s="170" t="s">
        <v>1208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215</v>
      </c>
      <c r="T26" s="174" t="s">
        <v>201</v>
      </c>
      <c r="U26" s="159">
        <v>0</v>
      </c>
      <c r="V26" s="159">
        <f>ROUND(E26*U26,2)</f>
        <v>0</v>
      </c>
      <c r="W26" s="159"/>
      <c r="X26" s="159" t="s">
        <v>247</v>
      </c>
      <c r="Y26" s="159" t="s">
        <v>203</v>
      </c>
      <c r="Z26" s="149"/>
      <c r="AA26" s="149"/>
      <c r="AB26" s="149"/>
      <c r="AC26" s="149"/>
      <c r="AD26" s="149"/>
      <c r="AE26" s="149"/>
      <c r="AF26" s="149"/>
      <c r="AG26" s="149" t="s">
        <v>248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3"/>
      <c r="B27" s="4"/>
      <c r="C27" s="17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181</v>
      </c>
    </row>
    <row r="28" spans="1:60" x14ac:dyDescent="0.2">
      <c r="A28" s="152"/>
      <c r="B28" s="153" t="s">
        <v>29</v>
      </c>
      <c r="C28" s="179"/>
      <c r="D28" s="154"/>
      <c r="E28" s="155"/>
      <c r="F28" s="155"/>
      <c r="G28" s="167">
        <f>G8+G19+G23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238</v>
      </c>
    </row>
    <row r="29" spans="1:60" x14ac:dyDescent="0.2">
      <c r="C29" s="180"/>
      <c r="D29" s="10"/>
      <c r="AG29" t="s">
        <v>240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B9F1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Props1.xml><?xml version="1.0" encoding="utf-8"?>
<ds:datastoreItem xmlns:ds="http://schemas.openxmlformats.org/officeDocument/2006/customXml" ds:itemID="{571BAB4F-24BF-4C08-B5C6-4C6BFCCF8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2D4C6-C67B-4410-91A9-0A7C35C72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EBF66-FBE8-4808-8278-1ECE877A3525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VN VN.1 Naklady</vt:lpstr>
      <vt:lpstr>D.1.1 D1.1. Pol</vt:lpstr>
      <vt:lpstr>D.1.2 D.1.2.1 Pol</vt:lpstr>
      <vt:lpstr>D.1.2 D.1.2.2 Pol</vt:lpstr>
      <vt:lpstr>D.1.4.1 D.1.4.1.1 Pol</vt:lpstr>
      <vt:lpstr>D.1.4.1 D.1.4.1.2 Pol</vt:lpstr>
      <vt:lpstr>D.1.4.1 D.1.4.1.3 Pol</vt:lpstr>
      <vt:lpstr>D.1.4.1 D.1.4.1.4 Pol</vt:lpstr>
      <vt:lpstr>D.1.4.3 D.1.4.3 Pol</vt:lpstr>
      <vt:lpstr>D.1.5 D.1.5.1 Pol</vt:lpstr>
      <vt:lpstr>IO.1.4.2 IO.1.4.2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D1.1. Pol'!Názvy_tisku</vt:lpstr>
      <vt:lpstr>'D.1.2 D.1.2.1 Pol'!Názvy_tisku</vt:lpstr>
      <vt:lpstr>'D.1.2 D.1.2.2 Pol'!Názvy_tisku</vt:lpstr>
      <vt:lpstr>'D.1.4.1 D.1.4.1.1 Pol'!Názvy_tisku</vt:lpstr>
      <vt:lpstr>'D.1.4.1 D.1.4.1.2 Pol'!Názvy_tisku</vt:lpstr>
      <vt:lpstr>'D.1.4.1 D.1.4.1.3 Pol'!Názvy_tisku</vt:lpstr>
      <vt:lpstr>'D.1.4.1 D.1.4.1.4 Pol'!Názvy_tisku</vt:lpstr>
      <vt:lpstr>'D.1.4.3 D.1.4.3 Pol'!Názvy_tisku</vt:lpstr>
      <vt:lpstr>'D.1.5 D.1.5.1 Pol'!Názvy_tisku</vt:lpstr>
      <vt:lpstr>'IO.1.4.2 IO.1.4.2 Pol'!Názvy_tisku</vt:lpstr>
      <vt:lpstr>'VN VN.1 Naklady'!Názvy_tisku</vt:lpstr>
      <vt:lpstr>oadresa</vt:lpstr>
      <vt:lpstr>Stavba!Objednatel</vt:lpstr>
      <vt:lpstr>Stavba!Objekt</vt:lpstr>
      <vt:lpstr>'D.1.1 D1.1. Pol'!Oblast_tisku</vt:lpstr>
      <vt:lpstr>'D.1.2 D.1.2.1 Pol'!Oblast_tisku</vt:lpstr>
      <vt:lpstr>'D.1.2 D.1.2.2 Pol'!Oblast_tisku</vt:lpstr>
      <vt:lpstr>'D.1.4.1 D.1.4.1.1 Pol'!Oblast_tisku</vt:lpstr>
      <vt:lpstr>'D.1.4.1 D.1.4.1.2 Pol'!Oblast_tisku</vt:lpstr>
      <vt:lpstr>'D.1.4.1 D.1.4.1.3 Pol'!Oblast_tisku</vt:lpstr>
      <vt:lpstr>'D.1.4.1 D.1.4.1.4 Pol'!Oblast_tisku</vt:lpstr>
      <vt:lpstr>'D.1.4.3 D.1.4.3 Pol'!Oblast_tisku</vt:lpstr>
      <vt:lpstr>'D.1.5 D.1.5.1 Pol'!Oblast_tisku</vt:lpstr>
      <vt:lpstr>'IO.1.4.2 IO.1.4.2 Pol'!Oblast_tisku</vt:lpstr>
      <vt:lpstr>Stavba!Oblast_tisku</vt:lpstr>
      <vt:lpstr>'VN VN.1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Smejkalová Kateřina</cp:lastModifiedBy>
  <cp:lastPrinted>2019-03-19T12:27:02Z</cp:lastPrinted>
  <dcterms:created xsi:type="dcterms:W3CDTF">2009-04-08T07:15:50Z</dcterms:created>
  <dcterms:modified xsi:type="dcterms:W3CDTF">2025-09-24T08:06:56Z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