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https://dacice.sharepoint.com/sites/ODI/Sdilene dokumenty/General/ODI_DOKUMENTY/KOMUNIKACE, DVORY/PALACKÉHO nám. - Oprava silnice II151 a II406/VZMR/"/>
    </mc:Choice>
  </mc:AlternateContent>
  <xr:revisionPtr revIDLastSave="62" documentId="11_F22A7E3D22E685CEED4BD18CC0BEC7FB37B8E6BB" xr6:coauthVersionLast="47" xr6:coauthVersionMax="47" xr10:uidLastSave="{4272DE6E-B7A6-4BED-97C4-469F40EC30AF}"/>
  <bookViews>
    <workbookView xWindow="-28920" yWindow="-120" windowWidth="29040" windowHeight="15840" activeTab="4" xr2:uid="{00000000-000D-0000-FFFF-FFFF00000000}"/>
  </bookViews>
  <sheets>
    <sheet name="Rekapitulace" sheetId="1" r:id="rId1"/>
    <sheet name="SO 101_SO 101.1" sheetId="2" r:id="rId2"/>
    <sheet name="SO 101_SO 999.1" sheetId="3" r:id="rId3"/>
    <sheet name="SO 102_SO 102.1" sheetId="4" r:id="rId4"/>
    <sheet name="SO 102_SO 999.1" sheetId="5" r:id="rId5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5" l="1"/>
  <c r="O34" i="5" s="1"/>
  <c r="I30" i="5"/>
  <c r="O30" i="5" s="1"/>
  <c r="I26" i="5"/>
  <c r="O26" i="5" s="1"/>
  <c r="I22" i="5"/>
  <c r="O22" i="5" s="1"/>
  <c r="I18" i="5"/>
  <c r="O18" i="5" s="1"/>
  <c r="I14" i="5"/>
  <c r="O14" i="5" s="1"/>
  <c r="I10" i="5"/>
  <c r="O10" i="5" s="1"/>
  <c r="O117" i="4"/>
  <c r="I117" i="4"/>
  <c r="I113" i="4"/>
  <c r="O113" i="4" s="1"/>
  <c r="O109" i="4"/>
  <c r="I109" i="4"/>
  <c r="I105" i="4"/>
  <c r="Q104" i="4" s="1"/>
  <c r="I104" i="4" s="1"/>
  <c r="I100" i="4"/>
  <c r="O100" i="4" s="1"/>
  <c r="I96" i="4"/>
  <c r="O96" i="4" s="1"/>
  <c r="Q95" i="4"/>
  <c r="I95" i="4" s="1"/>
  <c r="I91" i="4"/>
  <c r="O91" i="4" s="1"/>
  <c r="R90" i="4" s="1"/>
  <c r="O90" i="4" s="1"/>
  <c r="I86" i="4"/>
  <c r="O86" i="4" s="1"/>
  <c r="I82" i="4"/>
  <c r="O82" i="4" s="1"/>
  <c r="I78" i="4"/>
  <c r="O78" i="4" s="1"/>
  <c r="I74" i="4"/>
  <c r="O74" i="4" s="1"/>
  <c r="I70" i="4"/>
  <c r="O70" i="4" s="1"/>
  <c r="I66" i="4"/>
  <c r="O66" i="4" s="1"/>
  <c r="I62" i="4"/>
  <c r="O62" i="4" s="1"/>
  <c r="I58" i="4"/>
  <c r="O58" i="4" s="1"/>
  <c r="I53" i="4"/>
  <c r="O53" i="4" s="1"/>
  <c r="R52" i="4" s="1"/>
  <c r="O52" i="4" s="1"/>
  <c r="Q52" i="4"/>
  <c r="I52" i="4" s="1"/>
  <c r="I48" i="4"/>
  <c r="O48" i="4" s="1"/>
  <c r="I44" i="4"/>
  <c r="O44" i="4" s="1"/>
  <c r="I40" i="4"/>
  <c r="O40" i="4" s="1"/>
  <c r="R39" i="4" s="1"/>
  <c r="O39" i="4" s="1"/>
  <c r="I35" i="4"/>
  <c r="O35" i="4" s="1"/>
  <c r="I31" i="4"/>
  <c r="O31" i="4" s="1"/>
  <c r="I27" i="4"/>
  <c r="O27" i="4" s="1"/>
  <c r="I23" i="4"/>
  <c r="O23" i="4" s="1"/>
  <c r="I19" i="4"/>
  <c r="O19" i="4" s="1"/>
  <c r="Q18" i="4"/>
  <c r="I18" i="4" s="1"/>
  <c r="I14" i="4"/>
  <c r="O14" i="4" s="1"/>
  <c r="I10" i="4"/>
  <c r="O10" i="4" s="1"/>
  <c r="R9" i="4" s="1"/>
  <c r="O9" i="4" s="1"/>
  <c r="Q9" i="4"/>
  <c r="I9" i="4" s="1"/>
  <c r="I34" i="3"/>
  <c r="O34" i="3" s="1"/>
  <c r="I30" i="3"/>
  <c r="O30" i="3" s="1"/>
  <c r="I26" i="3"/>
  <c r="O26" i="3" s="1"/>
  <c r="I22" i="3"/>
  <c r="O22" i="3" s="1"/>
  <c r="I18" i="3"/>
  <c r="O18" i="3" s="1"/>
  <c r="I14" i="3"/>
  <c r="O14" i="3" s="1"/>
  <c r="I10" i="3"/>
  <c r="O10" i="3" s="1"/>
  <c r="I113" i="2"/>
  <c r="O113" i="2" s="1"/>
  <c r="I109" i="2"/>
  <c r="O109" i="2" s="1"/>
  <c r="I105" i="2"/>
  <c r="O105" i="2" s="1"/>
  <c r="I101" i="2"/>
  <c r="O101" i="2" s="1"/>
  <c r="I96" i="2"/>
  <c r="O96" i="2" s="1"/>
  <c r="R95" i="2" s="1"/>
  <c r="O95" i="2" s="1"/>
  <c r="I91" i="2"/>
  <c r="O91" i="2" s="1"/>
  <c r="R90" i="2" s="1"/>
  <c r="O90" i="2" s="1"/>
  <c r="I86" i="2"/>
  <c r="O86" i="2" s="1"/>
  <c r="I82" i="2"/>
  <c r="O82" i="2" s="1"/>
  <c r="I78" i="2"/>
  <c r="O78" i="2" s="1"/>
  <c r="I74" i="2"/>
  <c r="O74" i="2" s="1"/>
  <c r="I70" i="2"/>
  <c r="O70" i="2" s="1"/>
  <c r="I66" i="2"/>
  <c r="O66" i="2" s="1"/>
  <c r="I62" i="2"/>
  <c r="O62" i="2" s="1"/>
  <c r="I58" i="2"/>
  <c r="O58" i="2" s="1"/>
  <c r="I53" i="2"/>
  <c r="O53" i="2" s="1"/>
  <c r="R52" i="2" s="1"/>
  <c r="O52" i="2" s="1"/>
  <c r="Q52" i="2"/>
  <c r="I52" i="2" s="1"/>
  <c r="I48" i="2"/>
  <c r="O48" i="2" s="1"/>
  <c r="I44" i="2"/>
  <c r="O44" i="2" s="1"/>
  <c r="I40" i="2"/>
  <c r="O40" i="2" s="1"/>
  <c r="R39" i="2" s="1"/>
  <c r="O39" i="2" s="1"/>
  <c r="I35" i="2"/>
  <c r="O35" i="2" s="1"/>
  <c r="I31" i="2"/>
  <c r="O31" i="2" s="1"/>
  <c r="I27" i="2"/>
  <c r="O27" i="2" s="1"/>
  <c r="I23" i="2"/>
  <c r="O23" i="2" s="1"/>
  <c r="I19" i="2"/>
  <c r="O19" i="2" s="1"/>
  <c r="Q18" i="2"/>
  <c r="I18" i="2" s="1"/>
  <c r="I14" i="2"/>
  <c r="O14" i="2" s="1"/>
  <c r="I10" i="2"/>
  <c r="O10" i="2" s="1"/>
  <c r="R9" i="2" s="1"/>
  <c r="O9" i="2" s="1"/>
  <c r="R9" i="3" l="1"/>
  <c r="O9" i="3" s="1"/>
  <c r="O2" i="3" s="1"/>
  <c r="D11" i="1" s="1"/>
  <c r="Q95" i="2"/>
  <c r="I95" i="2" s="1"/>
  <c r="R9" i="5"/>
  <c r="O9" i="5" s="1"/>
  <c r="O2" i="5" s="1"/>
  <c r="D13" i="1" s="1"/>
  <c r="Q9" i="5"/>
  <c r="I9" i="5" s="1"/>
  <c r="I3" i="5" s="1"/>
  <c r="C13" i="1" s="1"/>
  <c r="R100" i="2"/>
  <c r="O100" i="2" s="1"/>
  <c r="R57" i="2"/>
  <c r="O57" i="2" s="1"/>
  <c r="R57" i="4"/>
  <c r="O57" i="4" s="1"/>
  <c r="R18" i="2"/>
  <c r="O18" i="2" s="1"/>
  <c r="R18" i="4"/>
  <c r="O18" i="4" s="1"/>
  <c r="O2" i="4" s="1"/>
  <c r="D12" i="1" s="1"/>
  <c r="R95" i="4"/>
  <c r="O95" i="4" s="1"/>
  <c r="Q39" i="2"/>
  <c r="I39" i="2" s="1"/>
  <c r="Q57" i="2"/>
  <c r="I57" i="2" s="1"/>
  <c r="Q90" i="2"/>
  <c r="I90" i="2" s="1"/>
  <c r="Q100" i="2"/>
  <c r="I100" i="2" s="1"/>
  <c r="Q39" i="4"/>
  <c r="I39" i="4" s="1"/>
  <c r="I3" i="4" s="1"/>
  <c r="C12" i="1" s="1"/>
  <c r="E12" i="1" s="1"/>
  <c r="Q57" i="4"/>
  <c r="I57" i="4" s="1"/>
  <c r="Q90" i="4"/>
  <c r="I90" i="4" s="1"/>
  <c r="O105" i="4"/>
  <c r="R104" i="4" s="1"/>
  <c r="O104" i="4" s="1"/>
  <c r="Q9" i="2"/>
  <c r="I9" i="2" s="1"/>
  <c r="Q9" i="3"/>
  <c r="I9" i="3" s="1"/>
  <c r="I3" i="3" s="1"/>
  <c r="C11" i="1" s="1"/>
  <c r="E13" i="1" l="1"/>
  <c r="E11" i="1"/>
  <c r="O2" i="2"/>
  <c r="D10" i="1" s="1"/>
  <c r="I3" i="2"/>
  <c r="C10" i="1" s="1"/>
  <c r="E10" i="1" l="1"/>
  <c r="C7" i="1" s="1"/>
  <c r="C6" i="1"/>
</calcChain>
</file>

<file path=xl/sharedStrings.xml><?xml version="1.0" encoding="utf-8"?>
<sst xmlns="http://schemas.openxmlformats.org/spreadsheetml/2006/main" count="1090" uniqueCount="216">
  <si>
    <t>Firma: Krajská správa a údržba silnic Vysočiny, příspěvková organizace</t>
  </si>
  <si>
    <t>Rekapitulace ceny</t>
  </si>
  <si>
    <t>Stavba: 1 - Oprava silnic II/151 a II/406 na náměstí v Dačicích (kraj)</t>
  </si>
  <si>
    <t xml:space="preserve">Varianta:  - 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</si>
  <si>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</si>
  <si>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</si>
  <si>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</si>
  <si>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</si>
  <si>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</si>
  <si>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</si>
  <si>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</si>
  <si>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</si>
  <si>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</si>
  <si>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</si>
  <si>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</si>
  <si>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1</t>
  </si>
  <si>
    <t>Oprava silnic II/151 a II/406 na náměstí v Dačicích (kraj)</t>
  </si>
  <si>
    <t>O</t>
  </si>
  <si>
    <t>Objekt:</t>
  </si>
  <si>
    <t>SO 101</t>
  </si>
  <si>
    <t>OPRAVA SILNICE II/406</t>
  </si>
  <si>
    <t>O1</t>
  </si>
  <si>
    <t>Rozpočet:</t>
  </si>
  <si>
    <t>0,00</t>
  </si>
  <si>
    <t>15,00</t>
  </si>
  <si>
    <t>21,00</t>
  </si>
  <si>
    <t>3</t>
  </si>
  <si>
    <t>6</t>
  </si>
  <si>
    <t>2</t>
  </si>
  <si>
    <t>SO 101.1</t>
  </si>
  <si>
    <t>OPRAVA SILNICE II/406 KRAJ</t>
  </si>
  <si>
    <t>Typ</t>
  </si>
  <si>
    <t>0</t>
  </si>
  <si>
    <t>Poř. číslo</t>
  </si>
  <si>
    <t>Kód položky</t>
  </si>
  <si>
    <t>Varianta</t>
  </si>
  <si>
    <t>Název položky</t>
  </si>
  <si>
    <t>4</t>
  </si>
  <si>
    <t>MJ</t>
  </si>
  <si>
    <t>5</t>
  </si>
  <si>
    <t>Množství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</si>
  <si>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</si>
  <si>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</si>
  <si>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</si>
  <si>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</si>
  <si>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</si>
  <si>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</si>
  <si>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</si>
  <si>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</si>
  <si>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014101</t>
  </si>
  <si>
    <t/>
  </si>
  <si>
    <t>POPLATKY ZA SKLÁDKU</t>
  </si>
  <si>
    <t>M3</t>
  </si>
  <si>
    <t>PP</t>
  </si>
  <si>
    <t>VV</t>
  </si>
  <si>
    <t>staré betony z krajníků 93*2*0,1*0,3 
z drážky pro prahy 1,095</t>
  </si>
  <si>
    <t>TS</t>
  </si>
  <si>
    <t>Vybourané vpusti a potrubí</t>
  </si>
  <si>
    <t>014102</t>
  </si>
  <si>
    <t>T</t>
  </si>
  <si>
    <t>zemina 576,3*1,8 
staré podklady 144*2,15 
vytlačená zemina z rýh (14,7)*1,8</t>
  </si>
  <si>
    <t>Zemní práce</t>
  </si>
  <si>
    <t>113173</t>
  </si>
  <si>
    <t>ODSTRAN KRYTU ZPEVNĚNÝCH PLOCH Z DLAŽEB KOSTEK, ODVOZ DO 3KM</t>
  </si>
  <si>
    <t>odstranění krytu a odvoz na mezideponii 550*0,1 
předlažby (55/2)*0,1 
dlážděný rigol (30/2)*0,2 
linie z krajníků (93*2)*0,25*0,25</t>
  </si>
  <si>
    <t>Na mezideponii někam kde se to nerozkrade</t>
  </si>
  <si>
    <t>113324</t>
  </si>
  <si>
    <t>ODSTRAN PODKL ZPEVNĚNÝCH PLOCH Z KAMENIVA NESTMEL, ODVOZ DO 5KM</t>
  </si>
  <si>
    <t>pro komunikaci 550*0,25 
předlažby 27,5*0,1 
rigol 15*0,25</t>
  </si>
  <si>
    <t>122734</t>
  </si>
  <si>
    <t>ODKOPÁVKY A PROKOPÁVKY OBECNÉ TŘ. I, ODVOZ DO 5KM</t>
  </si>
  <si>
    <t>na pláň (550+15)*1,2*0,3 
sanace (550+15)*1,2*0,55</t>
  </si>
  <si>
    <t>132734</t>
  </si>
  <si>
    <t>HLOUBENÍ RÝH ŠÍŘ DO 2M PAŽ I NEPAŽ TŘ. I, ODVOZ DO 5KM</t>
  </si>
  <si>
    <t>drenáž 92*0,4*0,4</t>
  </si>
  <si>
    <t>7</t>
  </si>
  <si>
    <t>18120</t>
  </si>
  <si>
    <t>ÚPRAVA PLÁNĚ SE ZHUTNĚNÍM V HORNINĚ TŘ. II</t>
  </si>
  <si>
    <t>M2</t>
  </si>
  <si>
    <t>(550+15)*1,2</t>
  </si>
  <si>
    <t>Základy</t>
  </si>
  <si>
    <t>8</t>
  </si>
  <si>
    <t>21197</t>
  </si>
  <si>
    <t>OPLÁŠTĚNÍ ODVODŇOVACÍCH ŽEBER Z GEOTEXTILIE</t>
  </si>
  <si>
    <t>92*1</t>
  </si>
  <si>
    <t>212625</t>
  </si>
  <si>
    <t>TRATIVODY KOMPL Z TRUB Z PLAST HM DN DO 100MM, RÝHA TŘ I</t>
  </si>
  <si>
    <t>M</t>
  </si>
  <si>
    <t>92</t>
  </si>
  <si>
    <t>21452</t>
  </si>
  <si>
    <t>SANAČNÍ VRSTVY Z KAMENIVA DRCENÉHO</t>
  </si>
  <si>
    <t>pod vozovkou a rigolem (580+15)*1,2*0,55</t>
  </si>
  <si>
    <t>Materiál 0-125</t>
  </si>
  <si>
    <t>Vodorovné konstrukce</t>
  </si>
  <si>
    <t>11</t>
  </si>
  <si>
    <t>451313</t>
  </si>
  <si>
    <t>PODKLADNÍ A VÝPLŇOVÉ VRSTVY Z PROSTÉHO BETONU C16/20</t>
  </si>
  <si>
    <t>drobná nadspotřeba betonu 2</t>
  </si>
  <si>
    <t>Komunikace</t>
  </si>
  <si>
    <t>12</t>
  </si>
  <si>
    <t>562101</t>
  </si>
  <si>
    <t>VOZOVKOVÉ VRSTVY Z MATERIÁLŮ STABIL CEMENTEM TŘ I</t>
  </si>
  <si>
    <t>komunikace a rigol (550+15)*0,3 
v místech předlažeb 27,5*0,1</t>
  </si>
  <si>
    <t>SC C8/10 pod dlažbu</t>
  </si>
  <si>
    <t>13</t>
  </si>
  <si>
    <t>56330</t>
  </si>
  <si>
    <t>VOZOVKOVÉ VRSTVY ZE ŠTĚRKODRTI</t>
  </si>
  <si>
    <t>komunikace vč rigolu (550+15)*1,2*0,2</t>
  </si>
  <si>
    <t>0-63</t>
  </si>
  <si>
    <t>14</t>
  </si>
  <si>
    <t>572133</t>
  </si>
  <si>
    <t>INFILTRAČNÍ POSTŘIK Z EMULZE DO 1,5KG/M2</t>
  </si>
  <si>
    <t>550+27,5</t>
  </si>
  <si>
    <t>15</t>
  </si>
  <si>
    <t>57472</t>
  </si>
  <si>
    <t>VOZOVKOVÉ VÝZTUŽNÉ VRSTVY Z TEXTILIE</t>
  </si>
  <si>
    <t>565*1,2</t>
  </si>
  <si>
    <t>Na parapláni, 400 g/m2</t>
  </si>
  <si>
    <t>16</t>
  </si>
  <si>
    <t>57622</t>
  </si>
  <si>
    <t>POSYP KAMENIVEM DRCENÝM 10KG/M2</t>
  </si>
  <si>
    <t>577,5</t>
  </si>
  <si>
    <t>17</t>
  </si>
  <si>
    <t>58212</t>
  </si>
  <si>
    <t>DLÁŽDĚNÉ KRYTY Z VELKÝCH KOSTEK DO LOŽE Z MC</t>
  </si>
  <si>
    <t>zakončovací linie 10*0,3 
stabilizační vlaštovky 5*7,3*0,16</t>
  </si>
  <si>
    <t>18</t>
  </si>
  <si>
    <t>58222</t>
  </si>
  <si>
    <t>DLÁŽDĚNÉ KRYTY Z DROBNÝCH KOSTEK DO LOŽE Z MC</t>
  </si>
  <si>
    <t>středová VDZ vč dodávky mramorové kostky bílé 
93*0,1*0,8</t>
  </si>
  <si>
    <t>19</t>
  </si>
  <si>
    <t>587201</t>
  </si>
  <si>
    <t>PŘEDLÁŽDĚNÍ KRYTU Z VELKÝCH KOSTEK</t>
  </si>
  <si>
    <t>vozovka 550+předlažby 27,5 
odečet příčných prahů -5,84</t>
  </si>
  <si>
    <t>Včetně vyčištění na mezideponii  
Po posouzení případně otočit pro zlepšení protismikových vlastností povrchu  
Spáry vyplnit jemnozrnným materiálem s příměsí cemetu - snížení propustnosti spar</t>
  </si>
  <si>
    <t>Přidružená stavební výroba</t>
  </si>
  <si>
    <t>20</t>
  </si>
  <si>
    <t>711111</t>
  </si>
  <si>
    <t>IZOLACE BĚŽNÝCH KONSTRUKCÍ PROTI ZEMNÍ VLHKOSTI ASFALTOVÝMI NÁTĚRY</t>
  </si>
  <si>
    <t>5*7,3*2*0,3</t>
  </si>
  <si>
    <t>Potrubí</t>
  </si>
  <si>
    <t>21</t>
  </si>
  <si>
    <t>87627</t>
  </si>
  <si>
    <t>CHRÁNIČKY Z TRUB PLASTOVÝCH DN DO 100MM</t>
  </si>
  <si>
    <t>případná ochrana sítí 25</t>
  </si>
  <si>
    <t>Osazení rezervních crániček do všech větví pro případné osazení semforů  
2 chráničky do větve</t>
  </si>
  <si>
    <t>Ostatní konstrukce a práce</t>
  </si>
  <si>
    <t>22</t>
  </si>
  <si>
    <t>91782</t>
  </si>
  <si>
    <t>VÝŠKOVÁ ÚPRAVA OBRUBNÍKŮ KAMENNÝCH</t>
  </si>
  <si>
    <t>93*2</t>
  </si>
  <si>
    <t>Obnovení vodicích proužků a přídlažeb z kočičích hlav bez dodávky  
vč vyčištění na mezideponii</t>
  </si>
  <si>
    <t>23</t>
  </si>
  <si>
    <t>931326</t>
  </si>
  <si>
    <t>TĚSNĚNÍ DILATAČ SPAR ASF ZÁLIVKOU MODIFIK PRŮŘ DO 800MM2</t>
  </si>
  <si>
    <t>24</t>
  </si>
  <si>
    <t>935833</t>
  </si>
  <si>
    <t>PŘEDLÁŽDĚNÍ ŽLABŮ A RIGOLŮ DLÁŽDĚNÝCH Z LOMOVÉHO KAMENE</t>
  </si>
  <si>
    <t>rigol 30/2</t>
  </si>
  <si>
    <t>Rigol do betonu</t>
  </si>
  <si>
    <t>25</t>
  </si>
  <si>
    <t>967154</t>
  </si>
  <si>
    <t>VYBOURÁNÍ ČÁSTÍ KONSTRUKCÍ BETON S ODVOZEM DO 5KM</t>
  </si>
  <si>
    <t>drážka pro stabilizační práh 5*7,3*0,2*0,15</t>
  </si>
  <si>
    <t>SO 999.1</t>
  </si>
  <si>
    <t>Všeobecné položky - JČK</t>
  </si>
  <si>
    <t>02620</t>
  </si>
  <si>
    <t>ZKOUŠENÍ KONSTRUKCÍ A PRACÍ NEZÁVISLOU ZKUŠEBNOU</t>
  </si>
  <si>
    <t>KPL</t>
  </si>
  <si>
    <t>02720</t>
  </si>
  <si>
    <t>POMOC PRÁCE ZŘÍZ NEBO ZAJIŠŤ REGULACI A OCHRANU DOPRAVY</t>
  </si>
  <si>
    <t>DIO - uzavírka, vyřízení, osazení, demontáž, nájmy</t>
  </si>
  <si>
    <t>02911</t>
  </si>
  <si>
    <t>OSTATNÍ POŽADAVKY - GEODETICKÉ ZAMĚŘENÍ</t>
  </si>
  <si>
    <t>Vytyčení inženýrských sítí, vytyčení staveniště</t>
  </si>
  <si>
    <t>02911a</t>
  </si>
  <si>
    <t>Vytyčovací práce během výstavby</t>
  </si>
  <si>
    <t>02911b</t>
  </si>
  <si>
    <t>Zaměření skutečného provedení</t>
  </si>
  <si>
    <t>03100</t>
  </si>
  <si>
    <t>ZAŘÍZENÍ STAVENIŠTĚ - ZŘÍZENÍ, PROVOZ, DEMONTÁŽ</t>
  </si>
  <si>
    <t>03730</t>
  </si>
  <si>
    <t>POMOC PRÁCE ZAJIŠŤ NEBO ZŘÍZ OCHRANU INŽENÝRSKÝCH SÍTÍ</t>
  </si>
  <si>
    <t>Případná dodatečná ochrana obnažených inž. sítí  
Se souhlasem investora</t>
  </si>
  <si>
    <t>SO 102</t>
  </si>
  <si>
    <t>OPRAVA SILNICE II/151</t>
  </si>
  <si>
    <t>SO 102.1</t>
  </si>
  <si>
    <t>OPRAVA SILNICE II/151 KRAJ</t>
  </si>
  <si>
    <t>staré betony z krajníků 248*0,1*0,3 
z drážky pro prahy 2,19</t>
  </si>
  <si>
    <t>zemina 540,6*1,8 
staré podklady 170,5*2,15 
vytlačená zemina z rýh (24,32)*1,8</t>
  </si>
  <si>
    <t>odstranění krytu a odvoz na mezideponii 485*0,1 
předlažba hotové části u wc 44*0,1 
dlážděný rigol (155-110)*0,2 
linie z krajníků (2*90)*0,25*0,25</t>
  </si>
  <si>
    <t>pro komunikaci 485*0,25 
rigol 45*0,25</t>
  </si>
  <si>
    <t>na pláň (485+45)*1,2*0,3 
sanace (485+45)*1,2*0,55</t>
  </si>
  <si>
    <t>drenáž 152*0,4*0,4</t>
  </si>
  <si>
    <t>(485+45)*1,2</t>
  </si>
  <si>
    <t>152*1</t>
  </si>
  <si>
    <t>152</t>
  </si>
  <si>
    <t>pod vozovkou a rigolem (485+45)*1,2*0,55</t>
  </si>
  <si>
    <t>nadspotřeba betonu 2</t>
  </si>
  <si>
    <t>komunikace mimo úsek u wc 485*0,3 
rigol 45*0,15</t>
  </si>
  <si>
    <t>komunikace mimo úsek u wc  a rigol (485+45) *1,2*0,2</t>
  </si>
  <si>
    <t>485+45</t>
  </si>
  <si>
    <t>posyp infiltračního postřiku 530</t>
  </si>
  <si>
    <t>zakončovací linie 10*0,3 
stabilizační vlaštovky 10*7,3*0,16</t>
  </si>
  <si>
    <t>středová VDZ vč dodávky mramorové kostky bílé 
90*0,1*0,8</t>
  </si>
  <si>
    <t>vozovka 485+hotová skladba u wc 44 
odečet příčných prahů - 11,68</t>
  </si>
  <si>
    <t>ruční penetrace patek stabilizačních prahů dle detailu 
10*7,3*2*0,3</t>
  </si>
  <si>
    <t>případná ochrana sítí 30</t>
  </si>
  <si>
    <t>89921</t>
  </si>
  <si>
    <t>VÝŠKOVÁ ÚPRAVA POKLOPŮ</t>
  </si>
  <si>
    <t>KUS</t>
  </si>
  <si>
    <t>2*90</t>
  </si>
  <si>
    <t>rigol 31</t>
  </si>
  <si>
    <t>26</t>
  </si>
  <si>
    <t>drážka pro stabilizační práh 10*7,3*0,2*0,15</t>
  </si>
  <si>
    <t>hLOUBENÍ RÝH ŠÍŘ DO 2M PAŽ I NEPAŽ TŘ. I, ODVOZ DO 5KM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</si>
</sst>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9" x14ac:knownFonts="1">
    <font>
      <sz val="10"/>
      <name val="Arial"/>
    </font>
    <font>
      <b/>
      <sz val="16"/>
      <color rgb="FF000000"/>
      <name val="Arial"/>
    </font>
    <font>
      <b/>
      <sz val="16"/>
      <name val="Arial"/>
    </font>
    <font>
      <b/>
      <sz val="10"/>
      <name val="Arial"/>
    </font>
    <font>
      <sz val="10"/>
      <color rgb="FFFFFFFF"/>
      <name val="Arial"/>
    </font>
    <font>
      <b/>
      <sz val="11"/>
      <name val="Arial"/>
    </font>
    <font>
      <i/>
      <sz val="10"/>
      <name val="Arial"/>
    </font>
    <font>
      <sz val="10"/>
      <name val="Arial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4" fillId="3" borderId="1" xfId="6" applyFont="1" applyFill="1" applyBorder="1" applyAlignment="1">
      <alignment horizontal="center" vertical="center" wrapText="1"/>
    </xf>
    <xf numFmtId="0" fontId="0" fillId="2" borderId="2" xfId="6" applyFont="1" applyFill="1" applyBorder="1"/>
    <xf numFmtId="0" fontId="1" fillId="2" borderId="0" xfId="6" applyFont="1" applyFill="1" applyAlignment="1">
      <alignment horizontal="center" vertical="center"/>
    </xf>
    <xf numFmtId="0" fontId="0" fillId="2" borderId="0" xfId="6" applyFont="1" applyFill="1"/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0" fillId="2" borderId="4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0" borderId="1" xfId="6" applyFont="1" applyBorder="1" applyAlignment="1">
      <alignment horizontal="left"/>
    </xf>
    <xf numFmtId="4" fontId="0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0" fillId="2" borderId="5" xfId="6" applyFont="1" applyFill="1" applyBorder="1"/>
    <xf numFmtId="0" fontId="3" fillId="2" borderId="5" xfId="6" applyFont="1" applyFill="1" applyBorder="1" applyAlignment="1">
      <alignment horizontal="right"/>
    </xf>
    <xf numFmtId="0" fontId="3" fillId="2" borderId="5" xfId="6" applyFont="1" applyFill="1" applyBorder="1" applyAlignment="1">
      <alignment wrapText="1"/>
    </xf>
    <xf numFmtId="4" fontId="3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  <xf numFmtId="0" fontId="8" fillId="0" borderId="1" xfId="6" applyFont="1" applyBorder="1" applyAlignment="1">
      <alignment horizontal="left" vertical="center" wrapText="1"/>
    </xf>
    <xf numFmtId="4" fontId="0" fillId="4" borderId="1" xfId="6" applyNumberFormat="1" applyFont="1" applyFill="1" applyBorder="1" applyAlignment="1" applyProtection="1">
      <alignment horizontal="center"/>
      <protection locked="0"/>
    </xf>
    <xf numFmtId="4" fontId="8" fillId="4" borderId="1" xfId="6" applyNumberFormat="1" applyFont="1" applyFill="1" applyBorder="1" applyAlignment="1" applyProtection="1">
      <alignment horizontal="center"/>
      <protection locked="0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2" fillId="2" borderId="0" xfId="6" applyFont="1" applyFill="1"/>
    <xf numFmtId="0" fontId="4" fillId="3" borderId="1" xfId="6" applyFont="1" applyFill="1" applyBorder="1" applyAlignment="1">
      <alignment horizontal="center" vertical="center" wrapText="1"/>
    </xf>
    <xf numFmtId="0" fontId="5" fillId="2" borderId="0" xfId="6" applyFont="1" applyFill="1" applyAlignment="1">
      <alignment horizontal="right"/>
    </xf>
    <xf numFmtId="0" fontId="5" fillId="2" borderId="2" xfId="6" applyFont="1" applyFill="1" applyBorder="1" applyAlignment="1">
      <alignment horizontal="right"/>
    </xf>
    <xf numFmtId="0" fontId="0" fillId="2" borderId="2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workbookViewId="0">
      <selection activeCell="C10" sqref="C10"/>
    </sheetView>
  </sheetViews>
  <sheetFormatPr defaultColWidth="9.140625" defaultRowHeight="12.75" customHeight="1" x14ac:dyDescent="0.2"/>
  <cols>
    <col min="1" max="1" width="25.7109375" customWidth="1"/>
    <col min="2" max="2" width="66.7109375" customWidth="1"/>
    <col min="3" max="5" width="20.7109375" customWidth="1"/>
  </cols>
  <sheetData>
    <row r="1" spans="1:5" ht="12.75" customHeight="1" x14ac:dyDescent="0.2">
      <c r="A1" s="37"/>
      <c r="B1" s="4" t="s">
        <v>0</v>
      </c>
      <c r="C1" s="4"/>
      <c r="D1" s="4"/>
      <c r="E1" s="4"/>
    </row>
    <row r="2" spans="1:5" ht="12.75" customHeight="1" x14ac:dyDescent="0.2">
      <c r="A2" s="37"/>
      <c r="B2" s="38" t="s">
        <v>1</v>
      </c>
      <c r="C2" s="4"/>
      <c r="D2" s="4"/>
      <c r="E2" s="4"/>
    </row>
    <row r="3" spans="1:5" ht="20.100000000000001" customHeight="1" x14ac:dyDescent="0.2">
      <c r="A3" s="37"/>
      <c r="B3" s="37"/>
      <c r="C3" s="4"/>
      <c r="D3" s="4"/>
      <c r="E3" s="4"/>
    </row>
    <row r="4" spans="1:5" ht="20.100000000000001" customHeight="1" x14ac:dyDescent="0.3">
      <c r="A4" s="4"/>
      <c r="B4" s="39" t="s">
        <v>2</v>
      </c>
      <c r="C4" s="37"/>
      <c r="D4" s="37"/>
      <c r="E4" s="4"/>
    </row>
    <row r="5" spans="1:5" ht="12.75" customHeight="1" x14ac:dyDescent="0.2">
      <c r="A5" s="4"/>
      <c r="B5" s="37" t="s">
        <v>3</v>
      </c>
      <c r="C5" s="37"/>
      <c r="D5" s="37"/>
      <c r="E5" s="4"/>
    </row>
    <row r="6" spans="1:5" ht="12.75" customHeight="1" x14ac:dyDescent="0.2">
      <c r="A6" s="4"/>
      <c r="B6" s="5" t="s">
        <v>4</v>
      </c>
      <c r="C6" s="7">
        <f>SUM(C10:C13)</f>
        <v>0</v>
      </c>
      <c r="D6" s="4"/>
      <c r="E6" s="4"/>
    </row>
    <row r="7" spans="1:5" ht="12.75" customHeight="1" x14ac:dyDescent="0.2">
      <c r="A7" s="4"/>
      <c r="B7" s="5" t="s">
        <v>5</v>
      </c>
      <c r="C7" s="7">
        <f>SUM(E10:E13)</f>
        <v>0</v>
      </c>
      <c r="D7" s="4"/>
      <c r="E7" s="4"/>
    </row>
    <row r="8" spans="1:5" ht="12.75" customHeight="1" x14ac:dyDescent="0.2">
      <c r="A8" s="2"/>
      <c r="B8" s="2"/>
      <c r="C8" s="2"/>
      <c r="D8" s="2"/>
      <c r="E8" s="2"/>
    </row>
    <row r="9" spans="1:5" ht="12.75" customHeight="1" x14ac:dyDescent="0.2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ht="12.75" customHeight="1" x14ac:dyDescent="0.2">
      <c r="A10" s="15" t="s">
        <v>29</v>
      </c>
      <c r="B10" s="15" t="s">
        <v>30</v>
      </c>
      <c r="C10" s="16">
        <f>'SO 101_SO 101.1'!I3</f>
        <v>0</v>
      </c>
      <c r="D10" s="16">
        <f>'SO 101_SO 101.1'!O2</f>
        <v>0</v>
      </c>
      <c r="E10" s="16">
        <f>C10+D10</f>
        <v>0</v>
      </c>
    </row>
    <row r="11" spans="1:5" ht="12.75" customHeight="1" x14ac:dyDescent="0.2">
      <c r="A11" s="15" t="s">
        <v>164</v>
      </c>
      <c r="B11" s="15" t="s">
        <v>165</v>
      </c>
      <c r="C11" s="16">
        <f>'SO 101_SO 999.1'!I3</f>
        <v>0</v>
      </c>
      <c r="D11" s="16">
        <f>'SO 101_SO 999.1'!O2</f>
        <v>0</v>
      </c>
      <c r="E11" s="16">
        <f>C11+D11</f>
        <v>0</v>
      </c>
    </row>
    <row r="12" spans="1:5" ht="12.75" customHeight="1" x14ac:dyDescent="0.2">
      <c r="A12" s="15" t="s">
        <v>186</v>
      </c>
      <c r="B12" s="15" t="s">
        <v>187</v>
      </c>
      <c r="C12" s="16">
        <f>'SO 102_SO 102.1'!I3</f>
        <v>0</v>
      </c>
      <c r="D12" s="16">
        <f>'SO 102_SO 102.1'!O2</f>
        <v>0</v>
      </c>
      <c r="E12" s="16">
        <f>C12+D12</f>
        <v>0</v>
      </c>
    </row>
    <row r="13" spans="1:5" ht="12.75" customHeight="1" x14ac:dyDescent="0.2">
      <c r="A13" s="15" t="s">
        <v>164</v>
      </c>
      <c r="B13" s="15" t="s">
        <v>165</v>
      </c>
      <c r="C13" s="16">
        <f>'SO 102_SO 999.1'!I3</f>
        <v>0</v>
      </c>
      <c r="D13" s="16">
        <f>'SO 102_SO 999.1'!O2</f>
        <v>0</v>
      </c>
      <c r="E13" s="16">
        <f>C13+D13</f>
        <v>0</v>
      </c>
    </row>
  </sheetData>
  <sheetProtection algorithmName="SHA-512" hashValue="vn64W87Pdcpmv5kMs7FzXf4cU4ZPZpO5YQbWR4Tl7QpLxoQ/p/80tG53hX2kiMNUot7+ntIXY+pH078KSkfiYg==" saltValue="Gq4f+leAbWEXNbLBKPe+Tw==" spinCount="100000" sheet="1" objects="1" scenarios="1"/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6"/>
  <sheetViews>
    <sheetView workbookViewId="0">
      <pane ySplit="8" topLeftCell="A105" activePane="bottomLeft" state="frozen"/>
      <selection pane="bottomLeft" activeCell="H113" sqref="H113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P1" t="s">
        <v>26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O2">
        <f>0+O9+O18+O39+O52+O57+O90+O95+O100</f>
        <v>0</v>
      </c>
      <c r="P2" t="s">
        <v>27</v>
      </c>
    </row>
    <row r="3" spans="1:18" ht="15" customHeight="1" x14ac:dyDescent="0.25">
      <c r="A3" t="s">
        <v>12</v>
      </c>
      <c r="B3" s="11" t="s">
        <v>14</v>
      </c>
      <c r="C3" s="41" t="s">
        <v>15</v>
      </c>
      <c r="D3" s="37"/>
      <c r="E3" s="12" t="s">
        <v>16</v>
      </c>
      <c r="F3" s="4"/>
      <c r="G3" s="9"/>
      <c r="H3" s="8" t="s">
        <v>29</v>
      </c>
      <c r="I3" s="33">
        <f>0+I9+I18+I39+I52+I57+I90+I95+I100</f>
        <v>0</v>
      </c>
      <c r="O3" t="s">
        <v>23</v>
      </c>
      <c r="P3" t="s">
        <v>28</v>
      </c>
    </row>
    <row r="4" spans="1:18" ht="15" customHeight="1" x14ac:dyDescent="0.25">
      <c r="A4" t="s">
        <v>17</v>
      </c>
      <c r="B4" s="11" t="s">
        <v>18</v>
      </c>
      <c r="C4" s="41" t="s">
        <v>19</v>
      </c>
      <c r="D4" s="37"/>
      <c r="E4" s="12" t="s">
        <v>20</v>
      </c>
      <c r="F4" s="4"/>
      <c r="G4" s="4"/>
      <c r="H4" s="10"/>
      <c r="I4" s="10"/>
      <c r="O4" t="s">
        <v>24</v>
      </c>
      <c r="P4" t="s">
        <v>28</v>
      </c>
    </row>
    <row r="5" spans="1:18" ht="12.75" customHeight="1" x14ac:dyDescent="0.25">
      <c r="A5" t="s">
        <v>21</v>
      </c>
      <c r="B5" s="13" t="s">
        <v>22</v>
      </c>
      <c r="C5" s="42" t="s">
        <v>29</v>
      </c>
      <c r="D5" s="43"/>
      <c r="E5" s="14" t="s">
        <v>30</v>
      </c>
      <c r="F5" s="2"/>
      <c r="G5" s="2"/>
      <c r="H5" s="2"/>
      <c r="I5" s="2"/>
      <c r="O5" t="s">
        <v>25</v>
      </c>
      <c r="P5" t="s">
        <v>28</v>
      </c>
    </row>
    <row r="6" spans="1:18" ht="12.75" customHeight="1" x14ac:dyDescent="0.2">
      <c r="A6" s="40" t="s">
        <v>31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38</v>
      </c>
      <c r="G6" s="40" t="s">
        <v>40</v>
      </c>
      <c r="H6" s="40" t="s">
        <v>41</v>
      </c>
      <c r="I6" s="40"/>
    </row>
    <row r="7" spans="1:18" ht="12.75" customHeight="1" x14ac:dyDescent="0.2">
      <c r="A7" s="40"/>
      <c r="B7" s="40"/>
      <c r="C7" s="40"/>
      <c r="D7" s="40"/>
      <c r="E7" s="40"/>
      <c r="F7" s="40"/>
      <c r="G7" s="40"/>
      <c r="H7" s="1" t="s">
        <v>42</v>
      </c>
      <c r="I7" s="1" t="s">
        <v>44</v>
      </c>
    </row>
    <row r="8" spans="1:18" ht="12.75" customHeight="1" x14ac:dyDescent="0.2">
      <c r="A8" s="1" t="s">
        <v>32</v>
      </c>
      <c r="B8" s="1" t="s">
        <v>15</v>
      </c>
      <c r="C8" s="1" t="s">
        <v>28</v>
      </c>
      <c r="D8" s="1" t="s">
        <v>26</v>
      </c>
      <c r="E8" s="1" t="s">
        <v>37</v>
      </c>
      <c r="F8" s="1" t="s">
        <v>39</v>
      </c>
      <c r="G8" s="1" t="s">
        <v>27</v>
      </c>
      <c r="H8" s="1" t="s">
        <v>43</v>
      </c>
      <c r="I8" s="1" t="s">
        <v>45</v>
      </c>
    </row>
    <row r="9" spans="1:18" ht="12.75" customHeight="1" x14ac:dyDescent="0.2">
      <c r="A9" s="18" t="s">
        <v>46</v>
      </c>
      <c r="B9" s="18"/>
      <c r="C9" s="19" t="s">
        <v>32</v>
      </c>
      <c r="D9" s="18"/>
      <c r="E9" s="20" t="s">
        <v>47</v>
      </c>
      <c r="F9" s="18"/>
      <c r="G9" s="18"/>
      <c r="H9" s="18"/>
      <c r="I9" s="21">
        <f>0+Q9</f>
        <v>0</v>
      </c>
      <c r="O9">
        <f>0+R9</f>
        <v>0</v>
      </c>
      <c r="Q9">
        <f>0+I10+I14</f>
        <v>0</v>
      </c>
      <c r="R9">
        <f>0+O10+O14</f>
        <v>0</v>
      </c>
    </row>
    <row r="10" spans="1:18" x14ac:dyDescent="0.2">
      <c r="A10" s="17" t="s">
        <v>48</v>
      </c>
      <c r="B10" s="22" t="s">
        <v>15</v>
      </c>
      <c r="C10" s="22" t="s">
        <v>49</v>
      </c>
      <c r="D10" s="17" t="s">
        <v>50</v>
      </c>
      <c r="E10" s="23" t="s">
        <v>51</v>
      </c>
      <c r="F10" s="24" t="s">
        <v>52</v>
      </c>
      <c r="G10" s="25">
        <v>6.6749999999999998</v>
      </c>
      <c r="H10" s="35">
        <v>0</v>
      </c>
      <c r="I10" s="26">
        <f>ROUND(ROUND(H10,2)*ROUND(G10,3),2)</f>
        <v>0</v>
      </c>
      <c r="O10">
        <f>(I10*21)/100</f>
        <v>0</v>
      </c>
      <c r="P10" t="s">
        <v>28</v>
      </c>
    </row>
    <row r="11" spans="1:18" x14ac:dyDescent="0.2">
      <c r="A11" s="27" t="s">
        <v>53</v>
      </c>
      <c r="E11" s="28" t="s">
        <v>50</v>
      </c>
    </row>
    <row r="12" spans="1:18" ht="25.5" x14ac:dyDescent="0.2">
      <c r="A12" s="29" t="s">
        <v>54</v>
      </c>
      <c r="E12" s="30" t="s">
        <v>55</v>
      </c>
    </row>
    <row r="13" spans="1:18" x14ac:dyDescent="0.2">
      <c r="A13" t="s">
        <v>56</v>
      </c>
      <c r="E13" s="28" t="s">
        <v>57</v>
      </c>
    </row>
    <row r="14" spans="1:18" x14ac:dyDescent="0.2">
      <c r="A14" s="17" t="s">
        <v>48</v>
      </c>
      <c r="B14" s="22" t="s">
        <v>28</v>
      </c>
      <c r="C14" s="22" t="s">
        <v>58</v>
      </c>
      <c r="D14" s="17" t="s">
        <v>50</v>
      </c>
      <c r="E14" s="23" t="s">
        <v>51</v>
      </c>
      <c r="F14" s="24" t="s">
        <v>59</v>
      </c>
      <c r="G14" s="25">
        <v>1373.4</v>
      </c>
      <c r="H14" s="35">
        <v>0</v>
      </c>
      <c r="I14" s="26">
        <f>ROUND(ROUND(H14,2)*ROUND(G14,3),2)</f>
        <v>0</v>
      </c>
      <c r="O14">
        <f>(I14*21)/100</f>
        <v>0</v>
      </c>
      <c r="P14" t="s">
        <v>28</v>
      </c>
    </row>
    <row r="15" spans="1:18" x14ac:dyDescent="0.2">
      <c r="A15" s="27" t="s">
        <v>53</v>
      </c>
      <c r="E15" s="34" t="s">
        <v>215</v>
      </c>
    </row>
    <row r="16" spans="1:18" ht="38.25" x14ac:dyDescent="0.2">
      <c r="A16" s="29" t="s">
        <v>54</v>
      </c>
      <c r="E16" s="30" t="s">
        <v>60</v>
      </c>
    </row>
    <row r="17" spans="1:18" x14ac:dyDescent="0.2">
      <c r="A17" t="s">
        <v>56</v>
      </c>
      <c r="E17" s="28" t="s">
        <v>50</v>
      </c>
    </row>
    <row r="18" spans="1:18" ht="12.75" customHeight="1" x14ac:dyDescent="0.2">
      <c r="A18" s="2" t="s">
        <v>46</v>
      </c>
      <c r="B18" s="2"/>
      <c r="C18" s="31" t="s">
        <v>15</v>
      </c>
      <c r="D18" s="2"/>
      <c r="E18" s="20" t="s">
        <v>61</v>
      </c>
      <c r="F18" s="2"/>
      <c r="G18" s="2"/>
      <c r="H18" s="2"/>
      <c r="I18" s="32">
        <f>0+Q18</f>
        <v>0</v>
      </c>
      <c r="O18">
        <f>0+R18</f>
        <v>0</v>
      </c>
      <c r="Q18">
        <f>0+I19+I23+I27+I31+I35</f>
        <v>0</v>
      </c>
      <c r="R18">
        <f>0+O19+O23+O27+O31+O35</f>
        <v>0</v>
      </c>
    </row>
    <row r="19" spans="1:18" ht="25.5" x14ac:dyDescent="0.2">
      <c r="A19" s="17" t="s">
        <v>48</v>
      </c>
      <c r="B19" s="22" t="s">
        <v>26</v>
      </c>
      <c r="C19" s="22" t="s">
        <v>62</v>
      </c>
      <c r="D19" s="17" t="s">
        <v>50</v>
      </c>
      <c r="E19" s="23" t="s">
        <v>63</v>
      </c>
      <c r="F19" s="24" t="s">
        <v>52</v>
      </c>
      <c r="G19" s="25">
        <v>72.375</v>
      </c>
      <c r="H19" s="35">
        <v>0</v>
      </c>
      <c r="I19" s="26">
        <f>ROUND(ROUND(H19,2)*ROUND(G19,3),2)</f>
        <v>0</v>
      </c>
      <c r="O19">
        <f>(I19*21)/100</f>
        <v>0</v>
      </c>
      <c r="P19" t="s">
        <v>28</v>
      </c>
    </row>
    <row r="20" spans="1:18" x14ac:dyDescent="0.2">
      <c r="A20" s="27" t="s">
        <v>53</v>
      </c>
      <c r="E20" s="28" t="s">
        <v>50</v>
      </c>
    </row>
    <row r="21" spans="1:18" ht="51" x14ac:dyDescent="0.2">
      <c r="A21" s="29" t="s">
        <v>54</v>
      </c>
      <c r="E21" s="30" t="s">
        <v>64</v>
      </c>
    </row>
    <row r="22" spans="1:18" x14ac:dyDescent="0.2">
      <c r="A22" t="s">
        <v>56</v>
      </c>
      <c r="E22" s="28" t="s">
        <v>65</v>
      </c>
    </row>
    <row r="23" spans="1:18" ht="25.5" x14ac:dyDescent="0.2">
      <c r="A23" s="17" t="s">
        <v>48</v>
      </c>
      <c r="B23" s="22" t="s">
        <v>37</v>
      </c>
      <c r="C23" s="22" t="s">
        <v>66</v>
      </c>
      <c r="D23" s="17" t="s">
        <v>50</v>
      </c>
      <c r="E23" s="23" t="s">
        <v>67</v>
      </c>
      <c r="F23" s="24" t="s">
        <v>52</v>
      </c>
      <c r="G23" s="25">
        <v>144</v>
      </c>
      <c r="H23" s="35">
        <v>0</v>
      </c>
      <c r="I23" s="26">
        <f>ROUND(ROUND(H23,2)*ROUND(G23,3),2)</f>
        <v>0</v>
      </c>
      <c r="O23">
        <f>(I23*21)/100</f>
        <v>0</v>
      </c>
      <c r="P23" t="s">
        <v>28</v>
      </c>
    </row>
    <row r="24" spans="1:18" x14ac:dyDescent="0.2">
      <c r="A24" s="27" t="s">
        <v>53</v>
      </c>
      <c r="E24" s="28" t="s">
        <v>50</v>
      </c>
    </row>
    <row r="25" spans="1:18" ht="38.25" x14ac:dyDescent="0.2">
      <c r="A25" s="29" t="s">
        <v>54</v>
      </c>
      <c r="E25" s="30" t="s">
        <v>68</v>
      </c>
    </row>
    <row r="26" spans="1:18" x14ac:dyDescent="0.2">
      <c r="A26" t="s">
        <v>56</v>
      </c>
      <c r="E26" s="28" t="s">
        <v>50</v>
      </c>
    </row>
    <row r="27" spans="1:18" x14ac:dyDescent="0.2">
      <c r="A27" s="17" t="s">
        <v>48</v>
      </c>
      <c r="B27" s="22" t="s">
        <v>39</v>
      </c>
      <c r="C27" s="22" t="s">
        <v>69</v>
      </c>
      <c r="D27" s="17" t="s">
        <v>50</v>
      </c>
      <c r="E27" s="23" t="s">
        <v>70</v>
      </c>
      <c r="F27" s="24" t="s">
        <v>52</v>
      </c>
      <c r="G27" s="25">
        <v>576.29999999999995</v>
      </c>
      <c r="H27" s="35">
        <v>0</v>
      </c>
      <c r="I27" s="26">
        <f>ROUND(ROUND(H27,2)*ROUND(G27,3),2)</f>
        <v>0</v>
      </c>
      <c r="O27">
        <f>(I27*21)/100</f>
        <v>0</v>
      </c>
      <c r="P27" t="s">
        <v>28</v>
      </c>
    </row>
    <row r="28" spans="1:18" x14ac:dyDescent="0.2">
      <c r="A28" s="27" t="s">
        <v>53</v>
      </c>
      <c r="E28" s="28" t="s">
        <v>50</v>
      </c>
    </row>
    <row r="29" spans="1:18" ht="25.5" x14ac:dyDescent="0.2">
      <c r="A29" s="29" t="s">
        <v>54</v>
      </c>
      <c r="E29" s="30" t="s">
        <v>71</v>
      </c>
    </row>
    <row r="30" spans="1:18" x14ac:dyDescent="0.2">
      <c r="A30" t="s">
        <v>56</v>
      </c>
      <c r="E30" s="28" t="s">
        <v>50</v>
      </c>
    </row>
    <row r="31" spans="1:18" x14ac:dyDescent="0.2">
      <c r="A31" s="17" t="s">
        <v>48</v>
      </c>
      <c r="B31" s="22" t="s">
        <v>27</v>
      </c>
      <c r="C31" s="22" t="s">
        <v>72</v>
      </c>
      <c r="D31" s="17" t="s">
        <v>50</v>
      </c>
      <c r="E31" s="23" t="s">
        <v>73</v>
      </c>
      <c r="F31" s="24" t="s">
        <v>52</v>
      </c>
      <c r="G31" s="25">
        <v>14.72</v>
      </c>
      <c r="H31" s="35">
        <v>0</v>
      </c>
      <c r="I31" s="26">
        <f>ROUND(ROUND(H31,2)*ROUND(G31,3),2)</f>
        <v>0</v>
      </c>
      <c r="O31">
        <f>(I31*21)/100</f>
        <v>0</v>
      </c>
      <c r="P31" t="s">
        <v>28</v>
      </c>
    </row>
    <row r="32" spans="1:18" x14ac:dyDescent="0.2">
      <c r="A32" s="27" t="s">
        <v>53</v>
      </c>
      <c r="E32" s="28" t="s">
        <v>50</v>
      </c>
    </row>
    <row r="33" spans="1:18" x14ac:dyDescent="0.2">
      <c r="A33" s="29" t="s">
        <v>54</v>
      </c>
      <c r="E33" s="30" t="s">
        <v>74</v>
      </c>
    </row>
    <row r="34" spans="1:18" x14ac:dyDescent="0.2">
      <c r="A34" t="s">
        <v>56</v>
      </c>
      <c r="E34" s="28" t="s">
        <v>50</v>
      </c>
    </row>
    <row r="35" spans="1:18" x14ac:dyDescent="0.2">
      <c r="A35" s="17" t="s">
        <v>48</v>
      </c>
      <c r="B35" s="22" t="s">
        <v>75</v>
      </c>
      <c r="C35" s="22" t="s">
        <v>76</v>
      </c>
      <c r="D35" s="17" t="s">
        <v>50</v>
      </c>
      <c r="E35" s="23" t="s">
        <v>77</v>
      </c>
      <c r="F35" s="24" t="s">
        <v>78</v>
      </c>
      <c r="G35" s="25">
        <v>678</v>
      </c>
      <c r="H35" s="35">
        <v>0</v>
      </c>
      <c r="I35" s="26">
        <f>ROUND(ROUND(H35,2)*ROUND(G35,3),2)</f>
        <v>0</v>
      </c>
      <c r="O35">
        <f>(I35*21)/100</f>
        <v>0</v>
      </c>
      <c r="P35" t="s">
        <v>28</v>
      </c>
    </row>
    <row r="36" spans="1:18" x14ac:dyDescent="0.2">
      <c r="A36" s="27" t="s">
        <v>53</v>
      </c>
      <c r="E36" s="28" t="s">
        <v>50</v>
      </c>
    </row>
    <row r="37" spans="1:18" x14ac:dyDescent="0.2">
      <c r="A37" s="29" t="s">
        <v>54</v>
      </c>
      <c r="E37" s="30" t="s">
        <v>79</v>
      </c>
    </row>
    <row r="38" spans="1:18" x14ac:dyDescent="0.2">
      <c r="A38" t="s">
        <v>56</v>
      </c>
      <c r="E38" s="28" t="s">
        <v>50</v>
      </c>
    </row>
    <row r="39" spans="1:18" ht="12.75" customHeight="1" x14ac:dyDescent="0.2">
      <c r="A39" s="2" t="s">
        <v>46</v>
      </c>
      <c r="B39" s="2"/>
      <c r="C39" s="31" t="s">
        <v>28</v>
      </c>
      <c r="D39" s="2"/>
      <c r="E39" s="20" t="s">
        <v>80</v>
      </c>
      <c r="F39" s="2"/>
      <c r="G39" s="2"/>
      <c r="H39" s="2"/>
      <c r="I39" s="32">
        <f>0+Q39</f>
        <v>0</v>
      </c>
      <c r="O39">
        <f>0+R39</f>
        <v>0</v>
      </c>
      <c r="Q39">
        <f>0+I40+I44+I48</f>
        <v>0</v>
      </c>
      <c r="R39">
        <f>0+O40+O44+O48</f>
        <v>0</v>
      </c>
    </row>
    <row r="40" spans="1:18" x14ac:dyDescent="0.2">
      <c r="A40" s="17" t="s">
        <v>48</v>
      </c>
      <c r="B40" s="22" t="s">
        <v>81</v>
      </c>
      <c r="C40" s="22" t="s">
        <v>82</v>
      </c>
      <c r="D40" s="17" t="s">
        <v>50</v>
      </c>
      <c r="E40" s="23" t="s">
        <v>83</v>
      </c>
      <c r="F40" s="24" t="s">
        <v>78</v>
      </c>
      <c r="G40" s="25">
        <v>92</v>
      </c>
      <c r="H40" s="35">
        <v>0</v>
      </c>
      <c r="I40" s="26">
        <f>ROUND(ROUND(H40,2)*ROUND(G40,3),2)</f>
        <v>0</v>
      </c>
      <c r="O40">
        <f>(I40*21)/100</f>
        <v>0</v>
      </c>
      <c r="P40" t="s">
        <v>28</v>
      </c>
    </row>
    <row r="41" spans="1:18" x14ac:dyDescent="0.2">
      <c r="A41" s="27" t="s">
        <v>53</v>
      </c>
      <c r="E41" s="28" t="s">
        <v>50</v>
      </c>
    </row>
    <row r="42" spans="1:18" x14ac:dyDescent="0.2">
      <c r="A42" s="29" t="s">
        <v>54</v>
      </c>
      <c r="E42" s="30" t="s">
        <v>84</v>
      </c>
    </row>
    <row r="43" spans="1:18" x14ac:dyDescent="0.2">
      <c r="A43" t="s">
        <v>56</v>
      </c>
      <c r="E43" s="28" t="s">
        <v>50</v>
      </c>
    </row>
    <row r="44" spans="1:18" x14ac:dyDescent="0.2">
      <c r="A44" s="17" t="s">
        <v>48</v>
      </c>
      <c r="B44" s="22" t="s">
        <v>43</v>
      </c>
      <c r="C44" s="22" t="s">
        <v>85</v>
      </c>
      <c r="D44" s="17" t="s">
        <v>50</v>
      </c>
      <c r="E44" s="23" t="s">
        <v>86</v>
      </c>
      <c r="F44" s="24" t="s">
        <v>87</v>
      </c>
      <c r="G44" s="25">
        <v>92</v>
      </c>
      <c r="H44" s="35">
        <v>0</v>
      </c>
      <c r="I44" s="26">
        <f>ROUND(ROUND(H44,2)*ROUND(G44,3),2)</f>
        <v>0</v>
      </c>
      <c r="O44">
        <f>(I44*21)/100</f>
        <v>0</v>
      </c>
      <c r="P44" t="s">
        <v>28</v>
      </c>
    </row>
    <row r="45" spans="1:18" x14ac:dyDescent="0.2">
      <c r="A45" s="27" t="s">
        <v>53</v>
      </c>
      <c r="E45" s="28" t="s">
        <v>50</v>
      </c>
    </row>
    <row r="46" spans="1:18" x14ac:dyDescent="0.2">
      <c r="A46" s="29" t="s">
        <v>54</v>
      </c>
      <c r="E46" s="30" t="s">
        <v>88</v>
      </c>
    </row>
    <row r="47" spans="1:18" x14ac:dyDescent="0.2">
      <c r="A47" t="s">
        <v>56</v>
      </c>
      <c r="E47" s="28" t="s">
        <v>50</v>
      </c>
    </row>
    <row r="48" spans="1:18" x14ac:dyDescent="0.2">
      <c r="A48" s="17" t="s">
        <v>48</v>
      </c>
      <c r="B48" s="22" t="s">
        <v>45</v>
      </c>
      <c r="C48" s="22" t="s">
        <v>89</v>
      </c>
      <c r="D48" s="17" t="s">
        <v>50</v>
      </c>
      <c r="E48" s="23" t="s">
        <v>90</v>
      </c>
      <c r="F48" s="24" t="s">
        <v>52</v>
      </c>
      <c r="G48" s="25">
        <v>392.7</v>
      </c>
      <c r="H48" s="35">
        <v>0</v>
      </c>
      <c r="I48" s="26">
        <f>ROUND(ROUND(H48,2)*ROUND(G48,3),2)</f>
        <v>0</v>
      </c>
      <c r="O48">
        <f>(I48*21)/100</f>
        <v>0</v>
      </c>
      <c r="P48" t="s">
        <v>28</v>
      </c>
    </row>
    <row r="49" spans="1:18" x14ac:dyDescent="0.2">
      <c r="A49" s="27" t="s">
        <v>53</v>
      </c>
      <c r="E49" s="28" t="s">
        <v>50</v>
      </c>
    </row>
    <row r="50" spans="1:18" x14ac:dyDescent="0.2">
      <c r="A50" s="29" t="s">
        <v>54</v>
      </c>
      <c r="E50" s="30" t="s">
        <v>91</v>
      </c>
    </row>
    <row r="51" spans="1:18" x14ac:dyDescent="0.2">
      <c r="A51" t="s">
        <v>56</v>
      </c>
      <c r="E51" s="28" t="s">
        <v>92</v>
      </c>
    </row>
    <row r="52" spans="1:18" ht="12.75" customHeight="1" x14ac:dyDescent="0.2">
      <c r="A52" s="2" t="s">
        <v>46</v>
      </c>
      <c r="B52" s="2"/>
      <c r="C52" s="31" t="s">
        <v>37</v>
      </c>
      <c r="D52" s="2"/>
      <c r="E52" s="20" t="s">
        <v>93</v>
      </c>
      <c r="F52" s="2"/>
      <c r="G52" s="2"/>
      <c r="H52" s="2"/>
      <c r="I52" s="32">
        <f>0+Q52</f>
        <v>0</v>
      </c>
      <c r="O52">
        <f>0+R52</f>
        <v>0</v>
      </c>
      <c r="Q52">
        <f>0+I53</f>
        <v>0</v>
      </c>
      <c r="R52">
        <f>0+O53</f>
        <v>0</v>
      </c>
    </row>
    <row r="53" spans="1:18" x14ac:dyDescent="0.2">
      <c r="A53" s="17" t="s">
        <v>48</v>
      </c>
      <c r="B53" s="22" t="s">
        <v>94</v>
      </c>
      <c r="C53" s="22" t="s">
        <v>95</v>
      </c>
      <c r="D53" s="17" t="s">
        <v>50</v>
      </c>
      <c r="E53" s="23" t="s">
        <v>96</v>
      </c>
      <c r="F53" s="24" t="s">
        <v>52</v>
      </c>
      <c r="G53" s="25">
        <v>2</v>
      </c>
      <c r="H53" s="35">
        <v>0</v>
      </c>
      <c r="I53" s="26">
        <f>ROUND(ROUND(H53,2)*ROUND(G53,3),2)</f>
        <v>0</v>
      </c>
      <c r="O53">
        <f>(I53*21)/100</f>
        <v>0</v>
      </c>
      <c r="P53" t="s">
        <v>28</v>
      </c>
    </row>
    <row r="54" spans="1:18" x14ac:dyDescent="0.2">
      <c r="A54" s="27" t="s">
        <v>53</v>
      </c>
      <c r="E54" s="28" t="s">
        <v>50</v>
      </c>
    </row>
    <row r="55" spans="1:18" x14ac:dyDescent="0.2">
      <c r="A55" s="29" t="s">
        <v>54</v>
      </c>
      <c r="E55" s="30" t="s">
        <v>97</v>
      </c>
    </row>
    <row r="56" spans="1:18" x14ac:dyDescent="0.2">
      <c r="A56" t="s">
        <v>56</v>
      </c>
      <c r="E56" s="28" t="s">
        <v>50</v>
      </c>
    </row>
    <row r="57" spans="1:18" ht="12.75" customHeight="1" x14ac:dyDescent="0.2">
      <c r="A57" s="2" t="s">
        <v>46</v>
      </c>
      <c r="B57" s="2"/>
      <c r="C57" s="31" t="s">
        <v>39</v>
      </c>
      <c r="D57" s="2"/>
      <c r="E57" s="20" t="s">
        <v>98</v>
      </c>
      <c r="F57" s="2"/>
      <c r="G57" s="2"/>
      <c r="H57" s="2"/>
      <c r="I57" s="32">
        <f>0+Q57</f>
        <v>0</v>
      </c>
      <c r="O57">
        <f>0+R57</f>
        <v>0</v>
      </c>
      <c r="Q57">
        <f>0+I58+I62+I66+I70+I74+I78+I82+I86</f>
        <v>0</v>
      </c>
      <c r="R57">
        <f>0+O58+O62+O66+O70+O74+O78+O82+O86</f>
        <v>0</v>
      </c>
    </row>
    <row r="58" spans="1:18" x14ac:dyDescent="0.2">
      <c r="A58" s="17" t="s">
        <v>48</v>
      </c>
      <c r="B58" s="22" t="s">
        <v>99</v>
      </c>
      <c r="C58" s="22" t="s">
        <v>100</v>
      </c>
      <c r="D58" s="17" t="s">
        <v>50</v>
      </c>
      <c r="E58" s="23" t="s">
        <v>101</v>
      </c>
      <c r="F58" s="24" t="s">
        <v>52</v>
      </c>
      <c r="G58" s="25">
        <v>172.25</v>
      </c>
      <c r="H58" s="35">
        <v>0</v>
      </c>
      <c r="I58" s="26">
        <f>ROUND(ROUND(H58,2)*ROUND(G58,3),2)</f>
        <v>0</v>
      </c>
      <c r="O58">
        <f>(I58*21)/100</f>
        <v>0</v>
      </c>
      <c r="P58" t="s">
        <v>28</v>
      </c>
    </row>
    <row r="59" spans="1:18" x14ac:dyDescent="0.2">
      <c r="A59" s="27" t="s">
        <v>53</v>
      </c>
      <c r="E59" s="28" t="s">
        <v>50</v>
      </c>
    </row>
    <row r="60" spans="1:18" ht="25.5" x14ac:dyDescent="0.2">
      <c r="A60" s="29" t="s">
        <v>54</v>
      </c>
      <c r="E60" s="30" t="s">
        <v>102</v>
      </c>
    </row>
    <row r="61" spans="1:18" x14ac:dyDescent="0.2">
      <c r="A61" t="s">
        <v>56</v>
      </c>
      <c r="E61" s="28" t="s">
        <v>103</v>
      </c>
    </row>
    <row r="62" spans="1:18" x14ac:dyDescent="0.2">
      <c r="A62" s="17" t="s">
        <v>48</v>
      </c>
      <c r="B62" s="22" t="s">
        <v>104</v>
      </c>
      <c r="C62" s="22" t="s">
        <v>105</v>
      </c>
      <c r="D62" s="17" t="s">
        <v>50</v>
      </c>
      <c r="E62" s="23" t="s">
        <v>106</v>
      </c>
      <c r="F62" s="24" t="s">
        <v>52</v>
      </c>
      <c r="G62" s="25">
        <v>135.6</v>
      </c>
      <c r="H62" s="35">
        <v>0</v>
      </c>
      <c r="I62" s="26">
        <f>ROUND(ROUND(H62,2)*ROUND(G62,3),2)</f>
        <v>0</v>
      </c>
      <c r="O62">
        <f>(I62*21)/100</f>
        <v>0</v>
      </c>
      <c r="P62" t="s">
        <v>28</v>
      </c>
    </row>
    <row r="63" spans="1:18" x14ac:dyDescent="0.2">
      <c r="A63" s="27" t="s">
        <v>53</v>
      </c>
      <c r="E63" s="28" t="s">
        <v>50</v>
      </c>
    </row>
    <row r="64" spans="1:18" x14ac:dyDescent="0.2">
      <c r="A64" s="29" t="s">
        <v>54</v>
      </c>
      <c r="E64" s="30" t="s">
        <v>107</v>
      </c>
    </row>
    <row r="65" spans="1:16" x14ac:dyDescent="0.2">
      <c r="A65" t="s">
        <v>56</v>
      </c>
      <c r="E65" s="28" t="s">
        <v>108</v>
      </c>
    </row>
    <row r="66" spans="1:16" x14ac:dyDescent="0.2">
      <c r="A66" s="17" t="s">
        <v>48</v>
      </c>
      <c r="B66" s="22" t="s">
        <v>109</v>
      </c>
      <c r="C66" s="22" t="s">
        <v>110</v>
      </c>
      <c r="D66" s="17" t="s">
        <v>50</v>
      </c>
      <c r="E66" s="23" t="s">
        <v>111</v>
      </c>
      <c r="F66" s="24" t="s">
        <v>78</v>
      </c>
      <c r="G66" s="25">
        <v>577.5</v>
      </c>
      <c r="H66" s="35">
        <v>0</v>
      </c>
      <c r="I66" s="26">
        <f>ROUND(ROUND(H66,2)*ROUND(G66,3),2)</f>
        <v>0</v>
      </c>
      <c r="O66">
        <f>(I66*21)/100</f>
        <v>0</v>
      </c>
      <c r="P66" t="s">
        <v>28</v>
      </c>
    </row>
    <row r="67" spans="1:16" x14ac:dyDescent="0.2">
      <c r="A67" s="27" t="s">
        <v>53</v>
      </c>
      <c r="E67" s="28" t="s">
        <v>50</v>
      </c>
    </row>
    <row r="68" spans="1:16" x14ac:dyDescent="0.2">
      <c r="A68" s="29" t="s">
        <v>54</v>
      </c>
      <c r="E68" s="30" t="s">
        <v>112</v>
      </c>
    </row>
    <row r="69" spans="1:16" x14ac:dyDescent="0.2">
      <c r="A69" t="s">
        <v>56</v>
      </c>
      <c r="E69" s="28" t="s">
        <v>50</v>
      </c>
    </row>
    <row r="70" spans="1:16" x14ac:dyDescent="0.2">
      <c r="A70" s="17" t="s">
        <v>48</v>
      </c>
      <c r="B70" s="22" t="s">
        <v>113</v>
      </c>
      <c r="C70" s="22" t="s">
        <v>114</v>
      </c>
      <c r="D70" s="17" t="s">
        <v>50</v>
      </c>
      <c r="E70" s="23" t="s">
        <v>115</v>
      </c>
      <c r="F70" s="24" t="s">
        <v>78</v>
      </c>
      <c r="G70" s="25">
        <v>678</v>
      </c>
      <c r="H70" s="35">
        <v>0</v>
      </c>
      <c r="I70" s="26">
        <f>ROUND(ROUND(H70,2)*ROUND(G70,3),2)</f>
        <v>0</v>
      </c>
      <c r="O70">
        <f>(I70*21)/100</f>
        <v>0</v>
      </c>
      <c r="P70" t="s">
        <v>28</v>
      </c>
    </row>
    <row r="71" spans="1:16" x14ac:dyDescent="0.2">
      <c r="A71" s="27" t="s">
        <v>53</v>
      </c>
      <c r="E71" s="28" t="s">
        <v>50</v>
      </c>
    </row>
    <row r="72" spans="1:16" x14ac:dyDescent="0.2">
      <c r="A72" s="29" t="s">
        <v>54</v>
      </c>
      <c r="E72" s="30" t="s">
        <v>116</v>
      </c>
    </row>
    <row r="73" spans="1:16" x14ac:dyDescent="0.2">
      <c r="A73" t="s">
        <v>56</v>
      </c>
      <c r="E73" s="28" t="s">
        <v>117</v>
      </c>
    </row>
    <row r="74" spans="1:16" x14ac:dyDescent="0.2">
      <c r="A74" s="17" t="s">
        <v>48</v>
      </c>
      <c r="B74" s="22" t="s">
        <v>118</v>
      </c>
      <c r="C74" s="22" t="s">
        <v>119</v>
      </c>
      <c r="D74" s="17" t="s">
        <v>50</v>
      </c>
      <c r="E74" s="23" t="s">
        <v>120</v>
      </c>
      <c r="F74" s="24" t="s">
        <v>78</v>
      </c>
      <c r="G74" s="25">
        <v>577.5</v>
      </c>
      <c r="H74" s="35">
        <v>0</v>
      </c>
      <c r="I74" s="26">
        <f>ROUND(ROUND(H74,2)*ROUND(G74,3),2)</f>
        <v>0</v>
      </c>
      <c r="O74">
        <f>(I74*21)/100</f>
        <v>0</v>
      </c>
      <c r="P74" t="s">
        <v>28</v>
      </c>
    </row>
    <row r="75" spans="1:16" x14ac:dyDescent="0.2">
      <c r="A75" s="27" t="s">
        <v>53</v>
      </c>
      <c r="E75" s="28" t="s">
        <v>50</v>
      </c>
    </row>
    <row r="76" spans="1:16" x14ac:dyDescent="0.2">
      <c r="A76" s="29" t="s">
        <v>54</v>
      </c>
      <c r="E76" s="30" t="s">
        <v>121</v>
      </c>
    </row>
    <row r="77" spans="1:16" x14ac:dyDescent="0.2">
      <c r="A77" t="s">
        <v>56</v>
      </c>
      <c r="E77" s="28" t="s">
        <v>50</v>
      </c>
    </row>
    <row r="78" spans="1:16" x14ac:dyDescent="0.2">
      <c r="A78" s="17" t="s">
        <v>48</v>
      </c>
      <c r="B78" s="22" t="s">
        <v>122</v>
      </c>
      <c r="C78" s="22" t="s">
        <v>123</v>
      </c>
      <c r="D78" s="17" t="s">
        <v>50</v>
      </c>
      <c r="E78" s="23" t="s">
        <v>124</v>
      </c>
      <c r="F78" s="24" t="s">
        <v>78</v>
      </c>
      <c r="G78" s="25">
        <v>8.84</v>
      </c>
      <c r="H78" s="35">
        <v>0</v>
      </c>
      <c r="I78" s="26">
        <f>ROUND(ROUND(H78,2)*ROUND(G78,3),2)</f>
        <v>0</v>
      </c>
      <c r="O78">
        <f>(I78*21)/100</f>
        <v>0</v>
      </c>
      <c r="P78" t="s">
        <v>28</v>
      </c>
    </row>
    <row r="79" spans="1:16" x14ac:dyDescent="0.2">
      <c r="A79" s="27" t="s">
        <v>53</v>
      </c>
      <c r="E79" s="28" t="s">
        <v>50</v>
      </c>
    </row>
    <row r="80" spans="1:16" ht="25.5" x14ac:dyDescent="0.2">
      <c r="A80" s="29" t="s">
        <v>54</v>
      </c>
      <c r="E80" s="30" t="s">
        <v>125</v>
      </c>
    </row>
    <row r="81" spans="1:18" x14ac:dyDescent="0.2">
      <c r="A81" t="s">
        <v>56</v>
      </c>
      <c r="E81" s="28" t="s">
        <v>50</v>
      </c>
    </row>
    <row r="82" spans="1:18" x14ac:dyDescent="0.2">
      <c r="A82" s="17" t="s">
        <v>48</v>
      </c>
      <c r="B82" s="22" t="s">
        <v>126</v>
      </c>
      <c r="C82" s="22" t="s">
        <v>127</v>
      </c>
      <c r="D82" s="17" t="s">
        <v>50</v>
      </c>
      <c r="E82" s="23" t="s">
        <v>128</v>
      </c>
      <c r="F82" s="24" t="s">
        <v>78</v>
      </c>
      <c r="G82" s="25">
        <v>7.44</v>
      </c>
      <c r="H82" s="35">
        <v>0</v>
      </c>
      <c r="I82" s="26">
        <f>ROUND(ROUND(H82,2)*ROUND(G82,3),2)</f>
        <v>0</v>
      </c>
      <c r="O82">
        <f>(I82*21)/100</f>
        <v>0</v>
      </c>
      <c r="P82" t="s">
        <v>28</v>
      </c>
    </row>
    <row r="83" spans="1:18" x14ac:dyDescent="0.2">
      <c r="A83" s="27" t="s">
        <v>53</v>
      </c>
      <c r="E83" s="28" t="s">
        <v>50</v>
      </c>
    </row>
    <row r="84" spans="1:18" ht="25.5" x14ac:dyDescent="0.2">
      <c r="A84" s="29" t="s">
        <v>54</v>
      </c>
      <c r="E84" s="30" t="s">
        <v>129</v>
      </c>
    </row>
    <row r="85" spans="1:18" x14ac:dyDescent="0.2">
      <c r="A85" t="s">
        <v>56</v>
      </c>
      <c r="E85" s="28" t="s">
        <v>50</v>
      </c>
    </row>
    <row r="86" spans="1:18" x14ac:dyDescent="0.2">
      <c r="A86" s="17" t="s">
        <v>48</v>
      </c>
      <c r="B86" s="22" t="s">
        <v>130</v>
      </c>
      <c r="C86" s="22" t="s">
        <v>131</v>
      </c>
      <c r="D86" s="17" t="s">
        <v>50</v>
      </c>
      <c r="E86" s="23" t="s">
        <v>132</v>
      </c>
      <c r="F86" s="24" t="s">
        <v>78</v>
      </c>
      <c r="G86" s="25">
        <v>571.66</v>
      </c>
      <c r="H86" s="35">
        <v>0</v>
      </c>
      <c r="I86" s="26">
        <f>ROUND(ROUND(H86,2)*ROUND(G86,3),2)</f>
        <v>0</v>
      </c>
      <c r="O86">
        <f>(I86*21)/100</f>
        <v>0</v>
      </c>
      <c r="P86" t="s">
        <v>28</v>
      </c>
    </row>
    <row r="87" spans="1:18" x14ac:dyDescent="0.2">
      <c r="A87" s="27" t="s">
        <v>53</v>
      </c>
      <c r="E87" s="28" t="s">
        <v>50</v>
      </c>
    </row>
    <row r="88" spans="1:18" ht="25.5" x14ac:dyDescent="0.2">
      <c r="A88" s="29" t="s">
        <v>54</v>
      </c>
      <c r="E88" s="30" t="s">
        <v>133</v>
      </c>
    </row>
    <row r="89" spans="1:18" ht="51" x14ac:dyDescent="0.2">
      <c r="A89" t="s">
        <v>56</v>
      </c>
      <c r="E89" s="28" t="s">
        <v>134</v>
      </c>
    </row>
    <row r="90" spans="1:18" ht="12.75" customHeight="1" x14ac:dyDescent="0.2">
      <c r="A90" s="2" t="s">
        <v>46</v>
      </c>
      <c r="B90" s="2"/>
      <c r="C90" s="31" t="s">
        <v>75</v>
      </c>
      <c r="D90" s="2"/>
      <c r="E90" s="20" t="s">
        <v>135</v>
      </c>
      <c r="F90" s="2"/>
      <c r="G90" s="2"/>
      <c r="H90" s="2"/>
      <c r="I90" s="32">
        <f>0+Q90</f>
        <v>0</v>
      </c>
      <c r="O90">
        <f>0+R90</f>
        <v>0</v>
      </c>
      <c r="Q90">
        <f>0+I91</f>
        <v>0</v>
      </c>
      <c r="R90">
        <f>0+O91</f>
        <v>0</v>
      </c>
    </row>
    <row r="91" spans="1:18" ht="25.5" x14ac:dyDescent="0.2">
      <c r="A91" s="17" t="s">
        <v>48</v>
      </c>
      <c r="B91" s="22" t="s">
        <v>136</v>
      </c>
      <c r="C91" s="22" t="s">
        <v>137</v>
      </c>
      <c r="D91" s="17" t="s">
        <v>50</v>
      </c>
      <c r="E91" s="23" t="s">
        <v>138</v>
      </c>
      <c r="F91" s="24" t="s">
        <v>78</v>
      </c>
      <c r="G91" s="25">
        <v>21.9</v>
      </c>
      <c r="H91" s="35">
        <v>0</v>
      </c>
      <c r="I91" s="26">
        <f>ROUND(ROUND(H91,2)*ROUND(G91,3),2)</f>
        <v>0</v>
      </c>
      <c r="O91">
        <f>(I91*21)/100</f>
        <v>0</v>
      </c>
      <c r="P91" t="s">
        <v>28</v>
      </c>
    </row>
    <row r="92" spans="1:18" x14ac:dyDescent="0.2">
      <c r="A92" s="27" t="s">
        <v>53</v>
      </c>
      <c r="E92" s="28" t="s">
        <v>50</v>
      </c>
    </row>
    <row r="93" spans="1:18" x14ac:dyDescent="0.2">
      <c r="A93" s="29" t="s">
        <v>54</v>
      </c>
      <c r="E93" s="30" t="s">
        <v>139</v>
      </c>
    </row>
    <row r="94" spans="1:18" x14ac:dyDescent="0.2">
      <c r="A94" t="s">
        <v>56</v>
      </c>
      <c r="E94" s="28" t="s">
        <v>50</v>
      </c>
    </row>
    <row r="95" spans="1:18" ht="12.75" customHeight="1" x14ac:dyDescent="0.2">
      <c r="A95" s="2" t="s">
        <v>46</v>
      </c>
      <c r="B95" s="2"/>
      <c r="C95" s="31" t="s">
        <v>81</v>
      </c>
      <c r="D95" s="2"/>
      <c r="E95" s="20" t="s">
        <v>140</v>
      </c>
      <c r="F95" s="2"/>
      <c r="G95" s="2"/>
      <c r="H95" s="2"/>
      <c r="I95" s="32">
        <f>0+Q95</f>
        <v>0</v>
      </c>
      <c r="O95">
        <f>0+R95</f>
        <v>0</v>
      </c>
      <c r="Q95">
        <f>0+I96</f>
        <v>0</v>
      </c>
      <c r="R95">
        <f>0+O96</f>
        <v>0</v>
      </c>
    </row>
    <row r="96" spans="1:18" x14ac:dyDescent="0.2">
      <c r="A96" s="17" t="s">
        <v>48</v>
      </c>
      <c r="B96" s="22" t="s">
        <v>141</v>
      </c>
      <c r="C96" s="22" t="s">
        <v>142</v>
      </c>
      <c r="D96" s="17" t="s">
        <v>50</v>
      </c>
      <c r="E96" s="23" t="s">
        <v>143</v>
      </c>
      <c r="F96" s="24" t="s">
        <v>87</v>
      </c>
      <c r="G96" s="25">
        <v>25</v>
      </c>
      <c r="H96" s="35">
        <v>0</v>
      </c>
      <c r="I96" s="26">
        <f>ROUND(ROUND(H96,2)*ROUND(G96,3),2)</f>
        <v>0</v>
      </c>
      <c r="O96">
        <f>(I96*21)/100</f>
        <v>0</v>
      </c>
      <c r="P96" t="s">
        <v>28</v>
      </c>
    </row>
    <row r="97" spans="1:18" x14ac:dyDescent="0.2">
      <c r="A97" s="27" t="s">
        <v>53</v>
      </c>
      <c r="E97" s="28" t="s">
        <v>50</v>
      </c>
    </row>
    <row r="98" spans="1:18" x14ac:dyDescent="0.2">
      <c r="A98" s="29" t="s">
        <v>54</v>
      </c>
      <c r="E98" s="30" t="s">
        <v>144</v>
      </c>
    </row>
    <row r="99" spans="1:18" ht="25.5" x14ac:dyDescent="0.2">
      <c r="A99" t="s">
        <v>56</v>
      </c>
      <c r="E99" s="28" t="s">
        <v>145</v>
      </c>
    </row>
    <row r="100" spans="1:18" ht="12.75" customHeight="1" x14ac:dyDescent="0.2">
      <c r="A100" s="2" t="s">
        <v>46</v>
      </c>
      <c r="B100" s="2"/>
      <c r="C100" s="31" t="s">
        <v>43</v>
      </c>
      <c r="D100" s="2"/>
      <c r="E100" s="20" t="s">
        <v>146</v>
      </c>
      <c r="F100" s="2"/>
      <c r="G100" s="2"/>
      <c r="H100" s="2"/>
      <c r="I100" s="32">
        <f>0+Q100</f>
        <v>0</v>
      </c>
      <c r="O100">
        <f>0+R100</f>
        <v>0</v>
      </c>
      <c r="Q100">
        <f>0+I101+I105+I109+I113</f>
        <v>0</v>
      </c>
      <c r="R100">
        <f>0+O101+O105+O109+O113</f>
        <v>0</v>
      </c>
    </row>
    <row r="101" spans="1:18" x14ac:dyDescent="0.2">
      <c r="A101" s="17" t="s">
        <v>48</v>
      </c>
      <c r="B101" s="22" t="s">
        <v>147</v>
      </c>
      <c r="C101" s="22" t="s">
        <v>148</v>
      </c>
      <c r="D101" s="17" t="s">
        <v>50</v>
      </c>
      <c r="E101" s="23" t="s">
        <v>149</v>
      </c>
      <c r="F101" s="24" t="s">
        <v>87</v>
      </c>
      <c r="G101" s="25">
        <v>186</v>
      </c>
      <c r="H101" s="35">
        <v>0</v>
      </c>
      <c r="I101" s="26">
        <f>ROUND(ROUND(H101,2)*ROUND(G101,3),2)</f>
        <v>0</v>
      </c>
      <c r="O101">
        <f>(I101*21)/100</f>
        <v>0</v>
      </c>
      <c r="P101" t="s">
        <v>28</v>
      </c>
    </row>
    <row r="102" spans="1:18" x14ac:dyDescent="0.2">
      <c r="A102" s="27" t="s">
        <v>53</v>
      </c>
      <c r="E102" s="28" t="s">
        <v>50</v>
      </c>
    </row>
    <row r="103" spans="1:18" x14ac:dyDescent="0.2">
      <c r="A103" s="29" t="s">
        <v>54</v>
      </c>
      <c r="E103" s="30" t="s">
        <v>150</v>
      </c>
    </row>
    <row r="104" spans="1:18" ht="25.5" x14ac:dyDescent="0.2">
      <c r="A104" t="s">
        <v>56</v>
      </c>
      <c r="E104" s="28" t="s">
        <v>151</v>
      </c>
    </row>
    <row r="105" spans="1:18" x14ac:dyDescent="0.2">
      <c r="A105" s="17" t="s">
        <v>48</v>
      </c>
      <c r="B105" s="22" t="s">
        <v>152</v>
      </c>
      <c r="C105" s="22" t="s">
        <v>153</v>
      </c>
      <c r="D105" s="17" t="s">
        <v>50</v>
      </c>
      <c r="E105" s="23" t="s">
        <v>154</v>
      </c>
      <c r="F105" s="24" t="s">
        <v>87</v>
      </c>
      <c r="G105" s="25">
        <v>6</v>
      </c>
      <c r="H105" s="35">
        <v>0</v>
      </c>
      <c r="I105" s="26">
        <f>ROUND(ROUND(H105,2)*ROUND(G105,3),2)</f>
        <v>0</v>
      </c>
      <c r="O105">
        <f>(I105*21)/100</f>
        <v>0</v>
      </c>
      <c r="P105" t="s">
        <v>28</v>
      </c>
    </row>
    <row r="106" spans="1:18" x14ac:dyDescent="0.2">
      <c r="A106" s="27" t="s">
        <v>53</v>
      </c>
      <c r="E106" s="28" t="s">
        <v>50</v>
      </c>
    </row>
    <row r="107" spans="1:18" x14ac:dyDescent="0.2">
      <c r="A107" s="29" t="s">
        <v>54</v>
      </c>
      <c r="E107" s="30" t="s">
        <v>27</v>
      </c>
    </row>
    <row r="108" spans="1:18" x14ac:dyDescent="0.2">
      <c r="A108" t="s">
        <v>56</v>
      </c>
      <c r="E108" s="28" t="s">
        <v>50</v>
      </c>
    </row>
    <row r="109" spans="1:18" x14ac:dyDescent="0.2">
      <c r="A109" s="17" t="s">
        <v>48</v>
      </c>
      <c r="B109" s="22" t="s">
        <v>155</v>
      </c>
      <c r="C109" s="22" t="s">
        <v>156</v>
      </c>
      <c r="D109" s="17" t="s">
        <v>50</v>
      </c>
      <c r="E109" s="23" t="s">
        <v>157</v>
      </c>
      <c r="F109" s="24" t="s">
        <v>78</v>
      </c>
      <c r="G109" s="25">
        <v>15</v>
      </c>
      <c r="H109" s="35">
        <v>0</v>
      </c>
      <c r="I109" s="26">
        <f>ROUND(ROUND(H109,2)*ROUND(G109,3),2)</f>
        <v>0</v>
      </c>
      <c r="O109">
        <f>(I109*21)/100</f>
        <v>0</v>
      </c>
      <c r="P109" t="s">
        <v>28</v>
      </c>
    </row>
    <row r="110" spans="1:18" x14ac:dyDescent="0.2">
      <c r="A110" s="27" t="s">
        <v>53</v>
      </c>
      <c r="E110" s="28" t="s">
        <v>50</v>
      </c>
    </row>
    <row r="111" spans="1:18" x14ac:dyDescent="0.2">
      <c r="A111" s="29" t="s">
        <v>54</v>
      </c>
      <c r="E111" s="30" t="s">
        <v>158</v>
      </c>
    </row>
    <row r="112" spans="1:18" x14ac:dyDescent="0.2">
      <c r="A112" t="s">
        <v>56</v>
      </c>
      <c r="E112" s="28" t="s">
        <v>159</v>
      </c>
    </row>
    <row r="113" spans="1:16" x14ac:dyDescent="0.2">
      <c r="A113" s="17" t="s">
        <v>48</v>
      </c>
      <c r="B113" s="22" t="s">
        <v>160</v>
      </c>
      <c r="C113" s="22" t="s">
        <v>161</v>
      </c>
      <c r="D113" s="17" t="s">
        <v>50</v>
      </c>
      <c r="E113" s="23" t="s">
        <v>162</v>
      </c>
      <c r="F113" s="24" t="s">
        <v>52</v>
      </c>
      <c r="G113" s="25">
        <v>1.095</v>
      </c>
      <c r="H113" s="36">
        <v>0</v>
      </c>
      <c r="I113" s="26">
        <f>ROUND(ROUND(H113,2)*ROUND(G113,3),2)</f>
        <v>0</v>
      </c>
      <c r="O113">
        <f>(I113*21)/100</f>
        <v>0</v>
      </c>
      <c r="P113" t="s">
        <v>28</v>
      </c>
    </row>
    <row r="114" spans="1:16" x14ac:dyDescent="0.2">
      <c r="A114" s="27" t="s">
        <v>53</v>
      </c>
      <c r="E114" s="28" t="s">
        <v>50</v>
      </c>
    </row>
    <row r="115" spans="1:16" x14ac:dyDescent="0.2">
      <c r="A115" s="29" t="s">
        <v>54</v>
      </c>
      <c r="E115" s="30" t="s">
        <v>163</v>
      </c>
    </row>
    <row r="116" spans="1:16" x14ac:dyDescent="0.2">
      <c r="A116" t="s">
        <v>56</v>
      </c>
      <c r="E116" s="28" t="s">
        <v>50</v>
      </c>
    </row>
  </sheetData>
  <sheetProtection algorithmName="SHA-512" hashValue="1T6Dim2co4gZrYf7Un1F5DdCvga95GfikC7X31vBjtAW/eSfQKYqr+7jUwmXzGBMFfkVIMkee69FQDUixrmo5Q==" saltValue="AF8AP5fGkVU7SgV4iD3LxA==" spinCount="100000" sheet="1" objects="1" scenarios="1" formatCells="0" formatColumns="0" selectLockedCells="1"/>
  <mergeCells count="11">
    <mergeCell ref="F6:F7"/>
    <mergeCell ref="G6:G7"/>
    <mergeCell ref="H6:I6"/>
    <mergeCell ref="C3:D3"/>
    <mergeCell ref="C4:D4"/>
    <mergeCell ref="C5:D5"/>
    <mergeCell ref="A6:A7"/>
    <mergeCell ref="B6:B7"/>
    <mergeCell ref="C6:C7"/>
    <mergeCell ref="D6:D7"/>
    <mergeCell ref="E6:E7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7"/>
  <sheetViews>
    <sheetView workbookViewId="0">
      <pane ySplit="8" topLeftCell="A9" activePane="bottomLeft" state="frozen"/>
      <selection pane="bottomLeft" activeCell="H30" sqref="H30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P1" t="s">
        <v>26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O2">
        <f>0+O9</f>
        <v>0</v>
      </c>
      <c r="P2" t="s">
        <v>27</v>
      </c>
    </row>
    <row r="3" spans="1:18" ht="15" customHeight="1" x14ac:dyDescent="0.25">
      <c r="A3" t="s">
        <v>12</v>
      </c>
      <c r="B3" s="11" t="s">
        <v>14</v>
      </c>
      <c r="C3" s="41" t="s">
        <v>15</v>
      </c>
      <c r="D3" s="37"/>
      <c r="E3" s="12" t="s">
        <v>16</v>
      </c>
      <c r="F3" s="4"/>
      <c r="G3" s="9"/>
      <c r="H3" s="8" t="s">
        <v>164</v>
      </c>
      <c r="I3" s="33">
        <f>0+I9</f>
        <v>0</v>
      </c>
      <c r="O3" t="s">
        <v>23</v>
      </c>
      <c r="P3" t="s">
        <v>28</v>
      </c>
    </row>
    <row r="4" spans="1:18" ht="15" customHeight="1" x14ac:dyDescent="0.25">
      <c r="A4" t="s">
        <v>17</v>
      </c>
      <c r="B4" s="11" t="s">
        <v>18</v>
      </c>
      <c r="C4" s="41" t="s">
        <v>19</v>
      </c>
      <c r="D4" s="37"/>
      <c r="E4" s="12" t="s">
        <v>20</v>
      </c>
      <c r="F4" s="4"/>
      <c r="G4" s="4"/>
      <c r="H4" s="10"/>
      <c r="I4" s="10"/>
      <c r="O4" t="s">
        <v>24</v>
      </c>
      <c r="P4" t="s">
        <v>28</v>
      </c>
    </row>
    <row r="5" spans="1:18" ht="12.75" customHeight="1" x14ac:dyDescent="0.25">
      <c r="A5" t="s">
        <v>21</v>
      </c>
      <c r="B5" s="13" t="s">
        <v>22</v>
      </c>
      <c r="C5" s="42" t="s">
        <v>164</v>
      </c>
      <c r="D5" s="43"/>
      <c r="E5" s="14" t="s">
        <v>165</v>
      </c>
      <c r="F5" s="2"/>
      <c r="G5" s="2"/>
      <c r="H5" s="2"/>
      <c r="I5" s="2"/>
      <c r="O5" t="s">
        <v>25</v>
      </c>
      <c r="P5" t="s">
        <v>28</v>
      </c>
    </row>
    <row r="6" spans="1:18" ht="12.75" customHeight="1" x14ac:dyDescent="0.2">
      <c r="A6" s="40" t="s">
        <v>31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38</v>
      </c>
      <c r="G6" s="40" t="s">
        <v>40</v>
      </c>
      <c r="H6" s="40" t="s">
        <v>41</v>
      </c>
      <c r="I6" s="40"/>
    </row>
    <row r="7" spans="1:18" ht="12.75" customHeight="1" x14ac:dyDescent="0.2">
      <c r="A7" s="40"/>
      <c r="B7" s="40"/>
      <c r="C7" s="40"/>
      <c r="D7" s="40"/>
      <c r="E7" s="40"/>
      <c r="F7" s="40"/>
      <c r="G7" s="40"/>
      <c r="H7" s="1" t="s">
        <v>42</v>
      </c>
      <c r="I7" s="1" t="s">
        <v>44</v>
      </c>
    </row>
    <row r="8" spans="1:18" ht="12.75" customHeight="1" x14ac:dyDescent="0.2">
      <c r="A8" s="1" t="s">
        <v>32</v>
      </c>
      <c r="B8" s="1" t="s">
        <v>15</v>
      </c>
      <c r="C8" s="1" t="s">
        <v>28</v>
      </c>
      <c r="D8" s="1" t="s">
        <v>26</v>
      </c>
      <c r="E8" s="1" t="s">
        <v>37</v>
      </c>
      <c r="F8" s="1" t="s">
        <v>39</v>
      </c>
      <c r="G8" s="1" t="s">
        <v>27</v>
      </c>
      <c r="H8" s="1" t="s">
        <v>43</v>
      </c>
      <c r="I8" s="1" t="s">
        <v>45</v>
      </c>
    </row>
    <row r="9" spans="1:18" ht="12.75" customHeight="1" x14ac:dyDescent="0.2">
      <c r="A9" s="18" t="s">
        <v>46</v>
      </c>
      <c r="B9" s="18"/>
      <c r="C9" s="19" t="s">
        <v>32</v>
      </c>
      <c r="D9" s="18"/>
      <c r="E9" s="20" t="s">
        <v>47</v>
      </c>
      <c r="F9" s="18"/>
      <c r="G9" s="18"/>
      <c r="H9" s="18"/>
      <c r="I9" s="21">
        <f>0+Q9</f>
        <v>0</v>
      </c>
      <c r="O9">
        <f>0+R9</f>
        <v>0</v>
      </c>
      <c r="Q9">
        <f>0+I10+I14+I18+I22+I26+I30+I34</f>
        <v>0</v>
      </c>
      <c r="R9">
        <f>0+O10+O14+O18+O22+O26+O30+O34</f>
        <v>0</v>
      </c>
    </row>
    <row r="10" spans="1:18" x14ac:dyDescent="0.2">
      <c r="A10" s="17" t="s">
        <v>48</v>
      </c>
      <c r="B10" s="22" t="s">
        <v>15</v>
      </c>
      <c r="C10" s="22" t="s">
        <v>166</v>
      </c>
      <c r="D10" s="17" t="s">
        <v>50</v>
      </c>
      <c r="E10" s="23" t="s">
        <v>167</v>
      </c>
      <c r="F10" s="24" t="s">
        <v>168</v>
      </c>
      <c r="G10" s="25">
        <v>0.85</v>
      </c>
      <c r="H10" s="35">
        <v>0</v>
      </c>
      <c r="I10" s="26">
        <f>ROUND(ROUND(H10,2)*ROUND(G10,3),2)</f>
        <v>0</v>
      </c>
      <c r="O10">
        <f>(I10*21)/100</f>
        <v>0</v>
      </c>
      <c r="P10" t="s">
        <v>28</v>
      </c>
    </row>
    <row r="11" spans="1:18" x14ac:dyDescent="0.2">
      <c r="A11" s="27" t="s">
        <v>53</v>
      </c>
      <c r="E11" s="28" t="s">
        <v>50</v>
      </c>
    </row>
    <row r="12" spans="1:18" x14ac:dyDescent="0.2">
      <c r="A12" s="29" t="s">
        <v>54</v>
      </c>
      <c r="E12" s="30" t="s">
        <v>50</v>
      </c>
    </row>
    <row r="13" spans="1:18" x14ac:dyDescent="0.2">
      <c r="A13" t="s">
        <v>56</v>
      </c>
      <c r="E13" s="28" t="s">
        <v>50</v>
      </c>
    </row>
    <row r="14" spans="1:18" x14ac:dyDescent="0.2">
      <c r="A14" s="17" t="s">
        <v>48</v>
      </c>
      <c r="B14" s="22" t="s">
        <v>28</v>
      </c>
      <c r="C14" s="22" t="s">
        <v>169</v>
      </c>
      <c r="D14" s="17" t="s">
        <v>50</v>
      </c>
      <c r="E14" s="23" t="s">
        <v>170</v>
      </c>
      <c r="F14" s="24" t="s">
        <v>168</v>
      </c>
      <c r="G14" s="25">
        <v>0.85</v>
      </c>
      <c r="H14" s="35">
        <v>0</v>
      </c>
      <c r="I14" s="26">
        <f>ROUND(ROUND(H14,2)*ROUND(G14,3),2)</f>
        <v>0</v>
      </c>
      <c r="O14">
        <f>(I14*21)/100</f>
        <v>0</v>
      </c>
      <c r="P14" t="s">
        <v>28</v>
      </c>
    </row>
    <row r="15" spans="1:18" x14ac:dyDescent="0.2">
      <c r="A15" s="27" t="s">
        <v>53</v>
      </c>
      <c r="E15" s="28" t="s">
        <v>50</v>
      </c>
    </row>
    <row r="16" spans="1:18" x14ac:dyDescent="0.2">
      <c r="A16" s="29" t="s">
        <v>54</v>
      </c>
      <c r="E16" s="30" t="s">
        <v>50</v>
      </c>
    </row>
    <row r="17" spans="1:16" x14ac:dyDescent="0.2">
      <c r="A17" t="s">
        <v>56</v>
      </c>
      <c r="E17" s="28" t="s">
        <v>171</v>
      </c>
    </row>
    <row r="18" spans="1:16" x14ac:dyDescent="0.2">
      <c r="A18" s="17" t="s">
        <v>48</v>
      </c>
      <c r="B18" s="22" t="s">
        <v>26</v>
      </c>
      <c r="C18" s="22" t="s">
        <v>172</v>
      </c>
      <c r="D18" s="17" t="s">
        <v>50</v>
      </c>
      <c r="E18" s="23" t="s">
        <v>173</v>
      </c>
      <c r="F18" s="24" t="s">
        <v>168</v>
      </c>
      <c r="G18" s="25">
        <v>0.85</v>
      </c>
      <c r="H18" s="35">
        <v>0</v>
      </c>
      <c r="I18" s="26">
        <f>ROUND(ROUND(H18,2)*ROUND(G18,3),2)</f>
        <v>0</v>
      </c>
      <c r="O18">
        <f>(I18*21)/100</f>
        <v>0</v>
      </c>
      <c r="P18" t="s">
        <v>28</v>
      </c>
    </row>
    <row r="19" spans="1:16" x14ac:dyDescent="0.2">
      <c r="A19" s="27" t="s">
        <v>53</v>
      </c>
      <c r="E19" s="28" t="s">
        <v>50</v>
      </c>
    </row>
    <row r="20" spans="1:16" x14ac:dyDescent="0.2">
      <c r="A20" s="29" t="s">
        <v>54</v>
      </c>
      <c r="E20" s="30" t="s">
        <v>50</v>
      </c>
    </row>
    <row r="21" spans="1:16" x14ac:dyDescent="0.2">
      <c r="A21" t="s">
        <v>56</v>
      </c>
      <c r="E21" s="28" t="s">
        <v>174</v>
      </c>
    </row>
    <row r="22" spans="1:16" x14ac:dyDescent="0.2">
      <c r="A22" s="17" t="s">
        <v>48</v>
      </c>
      <c r="B22" s="22" t="s">
        <v>37</v>
      </c>
      <c r="C22" s="22" t="s">
        <v>175</v>
      </c>
      <c r="D22" s="17" t="s">
        <v>50</v>
      </c>
      <c r="E22" s="23" t="s">
        <v>173</v>
      </c>
      <c r="F22" s="24" t="s">
        <v>168</v>
      </c>
      <c r="G22" s="25">
        <v>0.85</v>
      </c>
      <c r="H22" s="35">
        <v>0</v>
      </c>
      <c r="I22" s="26">
        <f>ROUND(ROUND(H22,2)*ROUND(G22,3),2)</f>
        <v>0</v>
      </c>
      <c r="O22">
        <f>(I22*21)/100</f>
        <v>0</v>
      </c>
      <c r="P22" t="s">
        <v>28</v>
      </c>
    </row>
    <row r="23" spans="1:16" x14ac:dyDescent="0.2">
      <c r="A23" s="27" t="s">
        <v>53</v>
      </c>
      <c r="E23" s="28" t="s">
        <v>50</v>
      </c>
    </row>
    <row r="24" spans="1:16" x14ac:dyDescent="0.2">
      <c r="A24" s="29" t="s">
        <v>54</v>
      </c>
      <c r="E24" s="30" t="s">
        <v>15</v>
      </c>
    </row>
    <row r="25" spans="1:16" x14ac:dyDescent="0.2">
      <c r="A25" t="s">
        <v>56</v>
      </c>
      <c r="E25" s="28" t="s">
        <v>176</v>
      </c>
    </row>
    <row r="26" spans="1:16" x14ac:dyDescent="0.2">
      <c r="A26" s="17" t="s">
        <v>48</v>
      </c>
      <c r="B26" s="22" t="s">
        <v>39</v>
      </c>
      <c r="C26" s="22" t="s">
        <v>177</v>
      </c>
      <c r="D26" s="17" t="s">
        <v>50</v>
      </c>
      <c r="E26" s="23" t="s">
        <v>173</v>
      </c>
      <c r="F26" s="24" t="s">
        <v>168</v>
      </c>
      <c r="G26" s="25">
        <v>0.85</v>
      </c>
      <c r="H26" s="35">
        <v>0</v>
      </c>
      <c r="I26" s="26">
        <f>ROUND(ROUND(H26,2)*ROUND(G26,3),2)</f>
        <v>0</v>
      </c>
      <c r="O26">
        <f>(I26*21)/100</f>
        <v>0</v>
      </c>
      <c r="P26" t="s">
        <v>28</v>
      </c>
    </row>
    <row r="27" spans="1:16" x14ac:dyDescent="0.2">
      <c r="A27" s="27" t="s">
        <v>53</v>
      </c>
      <c r="E27" s="28" t="s">
        <v>50</v>
      </c>
    </row>
    <row r="28" spans="1:16" x14ac:dyDescent="0.2">
      <c r="A28" s="29" t="s">
        <v>54</v>
      </c>
      <c r="E28" s="30" t="s">
        <v>50</v>
      </c>
    </row>
    <row r="29" spans="1:16" x14ac:dyDescent="0.2">
      <c r="A29" t="s">
        <v>56</v>
      </c>
      <c r="E29" s="28" t="s">
        <v>178</v>
      </c>
    </row>
    <row r="30" spans="1:16" x14ac:dyDescent="0.2">
      <c r="A30" s="17" t="s">
        <v>48</v>
      </c>
      <c r="B30" s="22" t="s">
        <v>27</v>
      </c>
      <c r="C30" s="22" t="s">
        <v>179</v>
      </c>
      <c r="D30" s="17" t="s">
        <v>50</v>
      </c>
      <c r="E30" s="23" t="s">
        <v>180</v>
      </c>
      <c r="F30" s="24" t="s">
        <v>168</v>
      </c>
      <c r="G30" s="25">
        <v>0.85</v>
      </c>
      <c r="H30" s="35">
        <v>0</v>
      </c>
      <c r="I30" s="26">
        <f>ROUND(ROUND(H30,2)*ROUND(G30,3),2)</f>
        <v>0</v>
      </c>
      <c r="O30">
        <f>(I30*21)/100</f>
        <v>0</v>
      </c>
      <c r="P30" t="s">
        <v>28</v>
      </c>
    </row>
    <row r="31" spans="1:16" x14ac:dyDescent="0.2">
      <c r="A31" s="27" t="s">
        <v>53</v>
      </c>
      <c r="E31" s="28" t="s">
        <v>50</v>
      </c>
    </row>
    <row r="32" spans="1:16" x14ac:dyDescent="0.2">
      <c r="A32" s="29" t="s">
        <v>54</v>
      </c>
      <c r="E32" s="30" t="s">
        <v>50</v>
      </c>
    </row>
    <row r="33" spans="1:16" x14ac:dyDescent="0.2">
      <c r="A33" t="s">
        <v>56</v>
      </c>
      <c r="E33" s="28" t="s">
        <v>50</v>
      </c>
    </row>
    <row r="34" spans="1:16" x14ac:dyDescent="0.2">
      <c r="A34" s="17" t="s">
        <v>48</v>
      </c>
      <c r="B34" s="22" t="s">
        <v>75</v>
      </c>
      <c r="C34" s="22" t="s">
        <v>181</v>
      </c>
      <c r="D34" s="17" t="s">
        <v>50</v>
      </c>
      <c r="E34" s="23" t="s">
        <v>182</v>
      </c>
      <c r="F34" s="24" t="s">
        <v>168</v>
      </c>
      <c r="G34" s="25">
        <v>0.85</v>
      </c>
      <c r="H34" s="35">
        <v>0</v>
      </c>
      <c r="I34" s="26">
        <f>ROUND(ROUND(H34,2)*ROUND(G34,3),2)</f>
        <v>0</v>
      </c>
      <c r="O34">
        <f>(I34*21)/100</f>
        <v>0</v>
      </c>
      <c r="P34" t="s">
        <v>28</v>
      </c>
    </row>
    <row r="35" spans="1:16" x14ac:dyDescent="0.2">
      <c r="A35" s="27" t="s">
        <v>53</v>
      </c>
      <c r="E35" s="28" t="s">
        <v>50</v>
      </c>
    </row>
    <row r="36" spans="1:16" x14ac:dyDescent="0.2">
      <c r="A36" s="29" t="s">
        <v>54</v>
      </c>
      <c r="E36" s="30" t="s">
        <v>50</v>
      </c>
    </row>
    <row r="37" spans="1:16" ht="25.5" x14ac:dyDescent="0.2">
      <c r="A37" t="s">
        <v>56</v>
      </c>
      <c r="E37" s="28" t="s">
        <v>183</v>
      </c>
    </row>
  </sheetData>
  <sheetProtection algorithmName="SHA-512" hashValue="cqHZhQMXT6ja2Jiyvdr7aLTTWvsNpE0BgLuXN5pzSzrcdhmJEbSq8RBl5KVa/8DcE7XXpZtQNrZrdKaBx6H3Jw==" saltValue="q354rluRB/5MrvHv3csovw==" spinCount="100000" sheet="1" objects="1" scenarios="1" formatCells="0" formatColumns="0" selectLockedCells="1"/>
  <mergeCells count="11">
    <mergeCell ref="F6:F7"/>
    <mergeCell ref="G6:G7"/>
    <mergeCell ref="H6:I6"/>
    <mergeCell ref="C3:D3"/>
    <mergeCell ref="C4:D4"/>
    <mergeCell ref="C5:D5"/>
    <mergeCell ref="A6:A7"/>
    <mergeCell ref="B6:B7"/>
    <mergeCell ref="C6:C7"/>
    <mergeCell ref="D6:D7"/>
    <mergeCell ref="E6:E7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0"/>
  <sheetViews>
    <sheetView workbookViewId="0">
      <pane ySplit="8" topLeftCell="A106" activePane="bottomLeft" state="frozen"/>
      <selection pane="bottomLeft" activeCell="H10" sqref="H10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P1" t="s">
        <v>26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O2">
        <f>0+O9+O18+O39+O52+O57+O90+O95+O104</f>
        <v>0</v>
      </c>
      <c r="P2" t="s">
        <v>27</v>
      </c>
    </row>
    <row r="3" spans="1:18" ht="15" customHeight="1" x14ac:dyDescent="0.25">
      <c r="A3" t="s">
        <v>12</v>
      </c>
      <c r="B3" s="11" t="s">
        <v>14</v>
      </c>
      <c r="C3" s="41" t="s">
        <v>15</v>
      </c>
      <c r="D3" s="37"/>
      <c r="E3" s="12" t="s">
        <v>16</v>
      </c>
      <c r="F3" s="4"/>
      <c r="G3" s="9"/>
      <c r="H3" s="8" t="s">
        <v>186</v>
      </c>
      <c r="I3" s="33">
        <f>0+I9+I18+I39+I52+I57+I90+I95+I104</f>
        <v>0</v>
      </c>
      <c r="O3" t="s">
        <v>23</v>
      </c>
      <c r="P3" t="s">
        <v>28</v>
      </c>
    </row>
    <row r="4" spans="1:18" ht="15" customHeight="1" x14ac:dyDescent="0.25">
      <c r="A4" t="s">
        <v>17</v>
      </c>
      <c r="B4" s="11" t="s">
        <v>18</v>
      </c>
      <c r="C4" s="41" t="s">
        <v>184</v>
      </c>
      <c r="D4" s="37"/>
      <c r="E4" s="12" t="s">
        <v>185</v>
      </c>
      <c r="F4" s="4"/>
      <c r="G4" s="4"/>
      <c r="H4" s="10"/>
      <c r="I4" s="10"/>
      <c r="O4" t="s">
        <v>24</v>
      </c>
      <c r="P4" t="s">
        <v>28</v>
      </c>
    </row>
    <row r="5" spans="1:18" ht="12.75" customHeight="1" x14ac:dyDescent="0.25">
      <c r="A5" t="s">
        <v>21</v>
      </c>
      <c r="B5" s="13" t="s">
        <v>22</v>
      </c>
      <c r="C5" s="42" t="s">
        <v>186</v>
      </c>
      <c r="D5" s="43"/>
      <c r="E5" s="14" t="s">
        <v>187</v>
      </c>
      <c r="F5" s="2"/>
      <c r="G5" s="2"/>
      <c r="H5" s="2"/>
      <c r="I5" s="2"/>
      <c r="O5" t="s">
        <v>25</v>
      </c>
      <c r="P5" t="s">
        <v>28</v>
      </c>
    </row>
    <row r="6" spans="1:18" ht="12.75" customHeight="1" x14ac:dyDescent="0.2">
      <c r="A6" s="40" t="s">
        <v>31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38</v>
      </c>
      <c r="G6" s="40" t="s">
        <v>40</v>
      </c>
      <c r="H6" s="40" t="s">
        <v>41</v>
      </c>
      <c r="I6" s="40"/>
    </row>
    <row r="7" spans="1:18" ht="12.75" customHeight="1" x14ac:dyDescent="0.2">
      <c r="A7" s="40"/>
      <c r="B7" s="40"/>
      <c r="C7" s="40"/>
      <c r="D7" s="40"/>
      <c r="E7" s="40"/>
      <c r="F7" s="40"/>
      <c r="G7" s="40"/>
      <c r="H7" s="1" t="s">
        <v>42</v>
      </c>
      <c r="I7" s="1" t="s">
        <v>44</v>
      </c>
    </row>
    <row r="8" spans="1:18" ht="12.75" customHeight="1" x14ac:dyDescent="0.2">
      <c r="A8" s="1" t="s">
        <v>32</v>
      </c>
      <c r="B8" s="1" t="s">
        <v>15</v>
      </c>
      <c r="C8" s="1" t="s">
        <v>28</v>
      </c>
      <c r="D8" s="1" t="s">
        <v>26</v>
      </c>
      <c r="E8" s="1" t="s">
        <v>37</v>
      </c>
      <c r="F8" s="1" t="s">
        <v>39</v>
      </c>
      <c r="G8" s="1" t="s">
        <v>27</v>
      </c>
      <c r="H8" s="1" t="s">
        <v>43</v>
      </c>
      <c r="I8" s="1" t="s">
        <v>45</v>
      </c>
    </row>
    <row r="9" spans="1:18" ht="12.75" customHeight="1" x14ac:dyDescent="0.2">
      <c r="A9" s="18" t="s">
        <v>46</v>
      </c>
      <c r="B9" s="18"/>
      <c r="C9" s="19" t="s">
        <v>32</v>
      </c>
      <c r="D9" s="18"/>
      <c r="E9" s="20" t="s">
        <v>47</v>
      </c>
      <c r="F9" s="18"/>
      <c r="G9" s="18"/>
      <c r="H9" s="18"/>
      <c r="I9" s="21">
        <f>0+Q9</f>
        <v>0</v>
      </c>
      <c r="O9">
        <f>0+R9</f>
        <v>0</v>
      </c>
      <c r="Q9">
        <f>0+I10+I14</f>
        <v>0</v>
      </c>
      <c r="R9">
        <f>0+O10+O14</f>
        <v>0</v>
      </c>
    </row>
    <row r="10" spans="1:18" x14ac:dyDescent="0.2">
      <c r="A10" s="17" t="s">
        <v>48</v>
      </c>
      <c r="B10" s="22" t="s">
        <v>15</v>
      </c>
      <c r="C10" s="22" t="s">
        <v>49</v>
      </c>
      <c r="D10" s="17" t="s">
        <v>50</v>
      </c>
      <c r="E10" s="23" t="s">
        <v>51</v>
      </c>
      <c r="F10" s="24" t="s">
        <v>52</v>
      </c>
      <c r="G10" s="25">
        <v>9.6300000000000008</v>
      </c>
      <c r="H10" s="35">
        <v>0</v>
      </c>
      <c r="I10" s="26">
        <f>ROUND(ROUND(H10,2)*ROUND(G10,3),2)</f>
        <v>0</v>
      </c>
      <c r="O10">
        <f>(I10*21)/100</f>
        <v>0</v>
      </c>
      <c r="P10" t="s">
        <v>28</v>
      </c>
    </row>
    <row r="11" spans="1:18" x14ac:dyDescent="0.2">
      <c r="A11" s="27" t="s">
        <v>53</v>
      </c>
      <c r="E11" s="28" t="s">
        <v>50</v>
      </c>
    </row>
    <row r="12" spans="1:18" ht="25.5" x14ac:dyDescent="0.2">
      <c r="A12" s="29" t="s">
        <v>54</v>
      </c>
      <c r="E12" s="30" t="s">
        <v>188</v>
      </c>
    </row>
    <row r="13" spans="1:18" x14ac:dyDescent="0.2">
      <c r="A13" t="s">
        <v>56</v>
      </c>
      <c r="E13" s="28" t="s">
        <v>57</v>
      </c>
    </row>
    <row r="14" spans="1:18" x14ac:dyDescent="0.2">
      <c r="A14" s="17" t="s">
        <v>48</v>
      </c>
      <c r="B14" s="22" t="s">
        <v>28</v>
      </c>
      <c r="C14" s="22" t="s">
        <v>58</v>
      </c>
      <c r="D14" s="17" t="s">
        <v>50</v>
      </c>
      <c r="E14" s="23" t="s">
        <v>51</v>
      </c>
      <c r="F14" s="24" t="s">
        <v>59</v>
      </c>
      <c r="G14" s="25">
        <v>1383.431</v>
      </c>
      <c r="H14" s="35">
        <v>0</v>
      </c>
      <c r="I14" s="26">
        <f>ROUND(ROUND(H14,2)*ROUND(G14,3),2)</f>
        <v>0</v>
      </c>
      <c r="O14">
        <f>(I14*21)/100</f>
        <v>0</v>
      </c>
      <c r="P14" t="s">
        <v>28</v>
      </c>
    </row>
    <row r="15" spans="1:18" x14ac:dyDescent="0.2">
      <c r="A15" s="27" t="s">
        <v>53</v>
      </c>
      <c r="E15" s="28" t="s">
        <v>50</v>
      </c>
    </row>
    <row r="16" spans="1:18" ht="38.25" x14ac:dyDescent="0.2">
      <c r="A16" s="29" t="s">
        <v>54</v>
      </c>
      <c r="E16" s="30" t="s">
        <v>189</v>
      </c>
    </row>
    <row r="17" spans="1:18" x14ac:dyDescent="0.2">
      <c r="A17" t="s">
        <v>56</v>
      </c>
      <c r="E17" s="28" t="s">
        <v>50</v>
      </c>
    </row>
    <row r="18" spans="1:18" ht="12.75" customHeight="1" x14ac:dyDescent="0.2">
      <c r="A18" s="2" t="s">
        <v>46</v>
      </c>
      <c r="B18" s="2"/>
      <c r="C18" s="31" t="s">
        <v>15</v>
      </c>
      <c r="D18" s="2"/>
      <c r="E18" s="20" t="s">
        <v>61</v>
      </c>
      <c r="F18" s="2"/>
      <c r="G18" s="2"/>
      <c r="H18" s="2"/>
      <c r="I18" s="32">
        <f>0+Q18</f>
        <v>0</v>
      </c>
      <c r="O18">
        <f>0+R18</f>
        <v>0</v>
      </c>
      <c r="Q18">
        <f>0+I19+I23+I27+I31+I35</f>
        <v>0</v>
      </c>
      <c r="R18">
        <f>0+O19+O23+O27+O31+O35</f>
        <v>0</v>
      </c>
    </row>
    <row r="19" spans="1:18" ht="25.5" x14ac:dyDescent="0.2">
      <c r="A19" s="17" t="s">
        <v>48</v>
      </c>
      <c r="B19" s="22" t="s">
        <v>26</v>
      </c>
      <c r="C19" s="22" t="s">
        <v>62</v>
      </c>
      <c r="D19" s="17" t="s">
        <v>50</v>
      </c>
      <c r="E19" s="23" t="s">
        <v>63</v>
      </c>
      <c r="F19" s="24" t="s">
        <v>52</v>
      </c>
      <c r="G19" s="25">
        <v>73.150000000000006</v>
      </c>
      <c r="H19" s="35">
        <v>0</v>
      </c>
      <c r="I19" s="26">
        <f>ROUND(ROUND(H19,2)*ROUND(G19,3),2)</f>
        <v>0</v>
      </c>
      <c r="O19">
        <f>(I19*21)/100</f>
        <v>0</v>
      </c>
      <c r="P19" t="s">
        <v>28</v>
      </c>
    </row>
    <row r="20" spans="1:18" x14ac:dyDescent="0.2">
      <c r="A20" s="27" t="s">
        <v>53</v>
      </c>
      <c r="E20" s="28" t="s">
        <v>50</v>
      </c>
    </row>
    <row r="21" spans="1:18" ht="51" x14ac:dyDescent="0.2">
      <c r="A21" s="29" t="s">
        <v>54</v>
      </c>
      <c r="E21" s="30" t="s">
        <v>190</v>
      </c>
    </row>
    <row r="22" spans="1:18" x14ac:dyDescent="0.2">
      <c r="A22" t="s">
        <v>56</v>
      </c>
      <c r="E22" s="28" t="s">
        <v>65</v>
      </c>
    </row>
    <row r="23" spans="1:18" ht="25.5" x14ac:dyDescent="0.2">
      <c r="A23" s="17" t="s">
        <v>48</v>
      </c>
      <c r="B23" s="22" t="s">
        <v>37</v>
      </c>
      <c r="C23" s="22" t="s">
        <v>66</v>
      </c>
      <c r="D23" s="17" t="s">
        <v>50</v>
      </c>
      <c r="E23" s="23" t="s">
        <v>67</v>
      </c>
      <c r="F23" s="24" t="s">
        <v>52</v>
      </c>
      <c r="G23" s="25">
        <v>132.5</v>
      </c>
      <c r="H23" s="35">
        <v>0</v>
      </c>
      <c r="I23" s="26">
        <f>ROUND(ROUND(H23,2)*ROUND(G23,3),2)</f>
        <v>0</v>
      </c>
      <c r="O23">
        <f>(I23*21)/100</f>
        <v>0</v>
      </c>
      <c r="P23" t="s">
        <v>28</v>
      </c>
    </row>
    <row r="24" spans="1:18" x14ac:dyDescent="0.2">
      <c r="A24" s="27" t="s">
        <v>53</v>
      </c>
      <c r="E24" s="28" t="s">
        <v>50</v>
      </c>
    </row>
    <row r="25" spans="1:18" ht="25.5" x14ac:dyDescent="0.2">
      <c r="A25" s="29" t="s">
        <v>54</v>
      </c>
      <c r="E25" s="30" t="s">
        <v>191</v>
      </c>
    </row>
    <row r="26" spans="1:18" x14ac:dyDescent="0.2">
      <c r="A26" t="s">
        <v>56</v>
      </c>
      <c r="E26" s="28" t="s">
        <v>50</v>
      </c>
    </row>
    <row r="27" spans="1:18" x14ac:dyDescent="0.2">
      <c r="A27" s="17" t="s">
        <v>48</v>
      </c>
      <c r="B27" s="22" t="s">
        <v>39</v>
      </c>
      <c r="C27" s="22" t="s">
        <v>69</v>
      </c>
      <c r="D27" s="17" t="s">
        <v>50</v>
      </c>
      <c r="E27" s="23" t="s">
        <v>70</v>
      </c>
      <c r="F27" s="24" t="s">
        <v>52</v>
      </c>
      <c r="G27" s="25">
        <v>540.6</v>
      </c>
      <c r="H27" s="35">
        <v>0</v>
      </c>
      <c r="I27" s="26">
        <f>ROUND(ROUND(H27,2)*ROUND(G27,3),2)</f>
        <v>0</v>
      </c>
      <c r="O27">
        <f>(I27*21)/100</f>
        <v>0</v>
      </c>
      <c r="P27" t="s">
        <v>28</v>
      </c>
    </row>
    <row r="28" spans="1:18" x14ac:dyDescent="0.2">
      <c r="A28" s="27" t="s">
        <v>53</v>
      </c>
      <c r="E28" s="28" t="s">
        <v>50</v>
      </c>
    </row>
    <row r="29" spans="1:18" ht="25.5" x14ac:dyDescent="0.2">
      <c r="A29" s="29" t="s">
        <v>54</v>
      </c>
      <c r="E29" s="30" t="s">
        <v>192</v>
      </c>
    </row>
    <row r="30" spans="1:18" x14ac:dyDescent="0.2">
      <c r="A30" t="s">
        <v>56</v>
      </c>
      <c r="E30" s="28" t="s">
        <v>50</v>
      </c>
    </row>
    <row r="31" spans="1:18" x14ac:dyDescent="0.2">
      <c r="A31" s="17" t="s">
        <v>48</v>
      </c>
      <c r="B31" s="22" t="s">
        <v>27</v>
      </c>
      <c r="C31" s="22" t="s">
        <v>72</v>
      </c>
      <c r="D31" s="17" t="s">
        <v>50</v>
      </c>
      <c r="E31" s="23" t="s">
        <v>73</v>
      </c>
      <c r="F31" s="24" t="s">
        <v>52</v>
      </c>
      <c r="G31" s="25">
        <v>24.32</v>
      </c>
      <c r="H31" s="35">
        <v>0</v>
      </c>
      <c r="I31" s="26">
        <f>ROUND(ROUND(H31,2)*ROUND(G31,3),2)</f>
        <v>0</v>
      </c>
      <c r="O31">
        <f>(I31*21)/100</f>
        <v>0</v>
      </c>
      <c r="P31" t="s">
        <v>28</v>
      </c>
    </row>
    <row r="32" spans="1:18" x14ac:dyDescent="0.2">
      <c r="A32" s="27" t="s">
        <v>53</v>
      </c>
      <c r="E32" s="28" t="s">
        <v>50</v>
      </c>
    </row>
    <row r="33" spans="1:18" x14ac:dyDescent="0.2">
      <c r="A33" s="29" t="s">
        <v>54</v>
      </c>
      <c r="E33" s="30" t="s">
        <v>193</v>
      </c>
    </row>
    <row r="34" spans="1:18" x14ac:dyDescent="0.2">
      <c r="A34" t="s">
        <v>56</v>
      </c>
      <c r="E34" s="28" t="s">
        <v>50</v>
      </c>
    </row>
    <row r="35" spans="1:18" x14ac:dyDescent="0.2">
      <c r="A35" s="17" t="s">
        <v>48</v>
      </c>
      <c r="B35" s="22" t="s">
        <v>75</v>
      </c>
      <c r="C35" s="22" t="s">
        <v>76</v>
      </c>
      <c r="D35" s="17" t="s">
        <v>50</v>
      </c>
      <c r="E35" s="23" t="s">
        <v>77</v>
      </c>
      <c r="F35" s="24" t="s">
        <v>78</v>
      </c>
      <c r="G35" s="25">
        <v>636</v>
      </c>
      <c r="H35" s="35">
        <v>0</v>
      </c>
      <c r="I35" s="26">
        <f>ROUND(ROUND(H35,2)*ROUND(G35,3),2)</f>
        <v>0</v>
      </c>
      <c r="O35">
        <f>(I35*21)/100</f>
        <v>0</v>
      </c>
      <c r="P35" t="s">
        <v>28</v>
      </c>
    </row>
    <row r="36" spans="1:18" x14ac:dyDescent="0.2">
      <c r="A36" s="27" t="s">
        <v>53</v>
      </c>
      <c r="E36" s="28" t="s">
        <v>50</v>
      </c>
    </row>
    <row r="37" spans="1:18" x14ac:dyDescent="0.2">
      <c r="A37" s="29" t="s">
        <v>54</v>
      </c>
      <c r="E37" s="30" t="s">
        <v>194</v>
      </c>
    </row>
    <row r="38" spans="1:18" x14ac:dyDescent="0.2">
      <c r="A38" t="s">
        <v>56</v>
      </c>
      <c r="E38" s="28" t="s">
        <v>50</v>
      </c>
    </row>
    <row r="39" spans="1:18" ht="12.75" customHeight="1" x14ac:dyDescent="0.2">
      <c r="A39" s="2" t="s">
        <v>46</v>
      </c>
      <c r="B39" s="2"/>
      <c r="C39" s="31" t="s">
        <v>28</v>
      </c>
      <c r="D39" s="2"/>
      <c r="E39" s="20" t="s">
        <v>80</v>
      </c>
      <c r="F39" s="2"/>
      <c r="G39" s="2"/>
      <c r="H39" s="2"/>
      <c r="I39" s="32">
        <f>0+Q39</f>
        <v>0</v>
      </c>
      <c r="O39">
        <f>0+R39</f>
        <v>0</v>
      </c>
      <c r="Q39">
        <f>0+I40+I44+I48</f>
        <v>0</v>
      </c>
      <c r="R39">
        <f>0+O40+O44+O48</f>
        <v>0</v>
      </c>
    </row>
    <row r="40" spans="1:18" x14ac:dyDescent="0.2">
      <c r="A40" s="17" t="s">
        <v>48</v>
      </c>
      <c r="B40" s="22" t="s">
        <v>81</v>
      </c>
      <c r="C40" s="22" t="s">
        <v>82</v>
      </c>
      <c r="D40" s="17" t="s">
        <v>50</v>
      </c>
      <c r="E40" s="23" t="s">
        <v>83</v>
      </c>
      <c r="F40" s="24" t="s">
        <v>78</v>
      </c>
      <c r="G40" s="25">
        <v>152</v>
      </c>
      <c r="H40" s="35">
        <v>0</v>
      </c>
      <c r="I40" s="26">
        <f>ROUND(ROUND(H40,2)*ROUND(G40,3),2)</f>
        <v>0</v>
      </c>
      <c r="O40">
        <f>(I40*21)/100</f>
        <v>0</v>
      </c>
      <c r="P40" t="s">
        <v>28</v>
      </c>
    </row>
    <row r="41" spans="1:18" x14ac:dyDescent="0.2">
      <c r="A41" s="27" t="s">
        <v>53</v>
      </c>
      <c r="E41" s="28" t="s">
        <v>50</v>
      </c>
    </row>
    <row r="42" spans="1:18" x14ac:dyDescent="0.2">
      <c r="A42" s="29" t="s">
        <v>54</v>
      </c>
      <c r="E42" s="30" t="s">
        <v>195</v>
      </c>
    </row>
    <row r="43" spans="1:18" x14ac:dyDescent="0.2">
      <c r="A43" t="s">
        <v>56</v>
      </c>
      <c r="E43" s="28" t="s">
        <v>50</v>
      </c>
    </row>
    <row r="44" spans="1:18" x14ac:dyDescent="0.2">
      <c r="A44" s="17" t="s">
        <v>48</v>
      </c>
      <c r="B44" s="22" t="s">
        <v>43</v>
      </c>
      <c r="C44" s="22" t="s">
        <v>85</v>
      </c>
      <c r="D44" s="17" t="s">
        <v>50</v>
      </c>
      <c r="E44" s="23" t="s">
        <v>86</v>
      </c>
      <c r="F44" s="24" t="s">
        <v>87</v>
      </c>
      <c r="G44" s="25">
        <v>152</v>
      </c>
      <c r="H44" s="35">
        <v>0</v>
      </c>
      <c r="I44" s="26">
        <f>ROUND(ROUND(H44,2)*ROUND(G44,3),2)</f>
        <v>0</v>
      </c>
      <c r="O44">
        <f>(I44*21)/100</f>
        <v>0</v>
      </c>
      <c r="P44" t="s">
        <v>28</v>
      </c>
    </row>
    <row r="45" spans="1:18" x14ac:dyDescent="0.2">
      <c r="A45" s="27" t="s">
        <v>53</v>
      </c>
      <c r="E45" s="28" t="s">
        <v>50</v>
      </c>
    </row>
    <row r="46" spans="1:18" x14ac:dyDescent="0.2">
      <c r="A46" s="29" t="s">
        <v>54</v>
      </c>
      <c r="E46" s="30" t="s">
        <v>196</v>
      </c>
    </row>
    <row r="47" spans="1:18" x14ac:dyDescent="0.2">
      <c r="A47" t="s">
        <v>56</v>
      </c>
      <c r="E47" s="28" t="s">
        <v>50</v>
      </c>
    </row>
    <row r="48" spans="1:18" x14ac:dyDescent="0.2">
      <c r="A48" s="17" t="s">
        <v>48</v>
      </c>
      <c r="B48" s="22" t="s">
        <v>45</v>
      </c>
      <c r="C48" s="22" t="s">
        <v>89</v>
      </c>
      <c r="D48" s="17" t="s">
        <v>50</v>
      </c>
      <c r="E48" s="23" t="s">
        <v>90</v>
      </c>
      <c r="F48" s="24" t="s">
        <v>52</v>
      </c>
      <c r="G48" s="25">
        <v>349.8</v>
      </c>
      <c r="H48" s="35">
        <v>0</v>
      </c>
      <c r="I48" s="26">
        <f>ROUND(ROUND(H48,2)*ROUND(G48,3),2)</f>
        <v>0</v>
      </c>
      <c r="O48">
        <f>(I48*21)/100</f>
        <v>0</v>
      </c>
      <c r="P48" t="s">
        <v>28</v>
      </c>
    </row>
    <row r="49" spans="1:18" x14ac:dyDescent="0.2">
      <c r="A49" s="27" t="s">
        <v>53</v>
      </c>
      <c r="E49" s="28" t="s">
        <v>50</v>
      </c>
    </row>
    <row r="50" spans="1:18" x14ac:dyDescent="0.2">
      <c r="A50" s="29" t="s">
        <v>54</v>
      </c>
      <c r="E50" s="30" t="s">
        <v>197</v>
      </c>
    </row>
    <row r="51" spans="1:18" x14ac:dyDescent="0.2">
      <c r="A51" t="s">
        <v>56</v>
      </c>
      <c r="E51" s="28" t="s">
        <v>92</v>
      </c>
    </row>
    <row r="52" spans="1:18" ht="12.75" customHeight="1" x14ac:dyDescent="0.2">
      <c r="A52" s="2" t="s">
        <v>46</v>
      </c>
      <c r="B52" s="2"/>
      <c r="C52" s="31" t="s">
        <v>37</v>
      </c>
      <c r="D52" s="2"/>
      <c r="E52" s="20" t="s">
        <v>93</v>
      </c>
      <c r="F52" s="2"/>
      <c r="G52" s="2"/>
      <c r="H52" s="2"/>
      <c r="I52" s="32">
        <f>0+Q52</f>
        <v>0</v>
      </c>
      <c r="O52">
        <f>0+R52</f>
        <v>0</v>
      </c>
      <c r="Q52">
        <f>0+I53</f>
        <v>0</v>
      </c>
      <c r="R52">
        <f>0+O53</f>
        <v>0</v>
      </c>
    </row>
    <row r="53" spans="1:18" x14ac:dyDescent="0.2">
      <c r="A53" s="17" t="s">
        <v>48</v>
      </c>
      <c r="B53" s="22" t="s">
        <v>94</v>
      </c>
      <c r="C53" s="22" t="s">
        <v>95</v>
      </c>
      <c r="D53" s="17" t="s">
        <v>50</v>
      </c>
      <c r="E53" s="23" t="s">
        <v>96</v>
      </c>
      <c r="F53" s="24" t="s">
        <v>52</v>
      </c>
      <c r="G53" s="25">
        <v>2</v>
      </c>
      <c r="H53" s="35">
        <v>0</v>
      </c>
      <c r="I53" s="26">
        <f>ROUND(ROUND(H53,2)*ROUND(G53,3),2)</f>
        <v>0</v>
      </c>
      <c r="O53">
        <f>(I53*21)/100</f>
        <v>0</v>
      </c>
      <c r="P53" t="s">
        <v>28</v>
      </c>
    </row>
    <row r="54" spans="1:18" x14ac:dyDescent="0.2">
      <c r="A54" s="27" t="s">
        <v>53</v>
      </c>
      <c r="E54" s="28" t="s">
        <v>50</v>
      </c>
    </row>
    <row r="55" spans="1:18" x14ac:dyDescent="0.2">
      <c r="A55" s="29" t="s">
        <v>54</v>
      </c>
      <c r="E55" s="30" t="s">
        <v>198</v>
      </c>
    </row>
    <row r="56" spans="1:18" x14ac:dyDescent="0.2">
      <c r="A56" t="s">
        <v>56</v>
      </c>
      <c r="E56" s="28" t="s">
        <v>50</v>
      </c>
    </row>
    <row r="57" spans="1:18" ht="12.75" customHeight="1" x14ac:dyDescent="0.2">
      <c r="A57" s="2" t="s">
        <v>46</v>
      </c>
      <c r="B57" s="2"/>
      <c r="C57" s="31" t="s">
        <v>39</v>
      </c>
      <c r="D57" s="2"/>
      <c r="E57" s="20" t="s">
        <v>98</v>
      </c>
      <c r="F57" s="2"/>
      <c r="G57" s="2"/>
      <c r="H57" s="2"/>
      <c r="I57" s="32">
        <f>0+Q57</f>
        <v>0</v>
      </c>
      <c r="O57">
        <f>0+R57</f>
        <v>0</v>
      </c>
      <c r="Q57">
        <f>0+I58+I62+I66+I70+I74+I78+I82+I86</f>
        <v>0</v>
      </c>
      <c r="R57">
        <f>0+O58+O62+O66+O70+O74+O78+O82+O86</f>
        <v>0</v>
      </c>
    </row>
    <row r="58" spans="1:18" x14ac:dyDescent="0.2">
      <c r="A58" s="17" t="s">
        <v>48</v>
      </c>
      <c r="B58" s="22" t="s">
        <v>99</v>
      </c>
      <c r="C58" s="22" t="s">
        <v>100</v>
      </c>
      <c r="D58" s="17" t="s">
        <v>50</v>
      </c>
      <c r="E58" s="23" t="s">
        <v>101</v>
      </c>
      <c r="F58" s="24" t="s">
        <v>52</v>
      </c>
      <c r="G58" s="25">
        <v>152.25</v>
      </c>
      <c r="H58" s="35">
        <v>0</v>
      </c>
      <c r="I58" s="26">
        <f>ROUND(ROUND(H58,2)*ROUND(G58,3),2)</f>
        <v>0</v>
      </c>
      <c r="O58">
        <f>(I58*21)/100</f>
        <v>0</v>
      </c>
      <c r="P58" t="s">
        <v>28</v>
      </c>
    </row>
    <row r="59" spans="1:18" x14ac:dyDescent="0.2">
      <c r="A59" s="27" t="s">
        <v>53</v>
      </c>
      <c r="E59" s="28" t="s">
        <v>50</v>
      </c>
    </row>
    <row r="60" spans="1:18" ht="25.5" x14ac:dyDescent="0.2">
      <c r="A60" s="29" t="s">
        <v>54</v>
      </c>
      <c r="E60" s="30" t="s">
        <v>199</v>
      </c>
    </row>
    <row r="61" spans="1:18" x14ac:dyDescent="0.2">
      <c r="A61" t="s">
        <v>56</v>
      </c>
      <c r="E61" s="28" t="s">
        <v>103</v>
      </c>
    </row>
    <row r="62" spans="1:18" x14ac:dyDescent="0.2">
      <c r="A62" s="17" t="s">
        <v>48</v>
      </c>
      <c r="B62" s="22" t="s">
        <v>104</v>
      </c>
      <c r="C62" s="22" t="s">
        <v>105</v>
      </c>
      <c r="D62" s="17" t="s">
        <v>50</v>
      </c>
      <c r="E62" s="23" t="s">
        <v>106</v>
      </c>
      <c r="F62" s="24" t="s">
        <v>52</v>
      </c>
      <c r="G62" s="25">
        <v>127.2</v>
      </c>
      <c r="H62" s="35">
        <v>0</v>
      </c>
      <c r="I62" s="26">
        <f>ROUND(ROUND(H62,2)*ROUND(G62,3),2)</f>
        <v>0</v>
      </c>
      <c r="O62">
        <f>(I62*21)/100</f>
        <v>0</v>
      </c>
      <c r="P62" t="s">
        <v>28</v>
      </c>
    </row>
    <row r="63" spans="1:18" x14ac:dyDescent="0.2">
      <c r="A63" s="27" t="s">
        <v>53</v>
      </c>
      <c r="E63" s="28" t="s">
        <v>50</v>
      </c>
    </row>
    <row r="64" spans="1:18" x14ac:dyDescent="0.2">
      <c r="A64" s="29" t="s">
        <v>54</v>
      </c>
      <c r="E64" s="30" t="s">
        <v>200</v>
      </c>
    </row>
    <row r="65" spans="1:16" x14ac:dyDescent="0.2">
      <c r="A65" t="s">
        <v>56</v>
      </c>
      <c r="E65" s="28" t="s">
        <v>108</v>
      </c>
    </row>
    <row r="66" spans="1:16" x14ac:dyDescent="0.2">
      <c r="A66" s="17" t="s">
        <v>48</v>
      </c>
      <c r="B66" s="22" t="s">
        <v>109</v>
      </c>
      <c r="C66" s="22" t="s">
        <v>110</v>
      </c>
      <c r="D66" s="17" t="s">
        <v>50</v>
      </c>
      <c r="E66" s="23" t="s">
        <v>111</v>
      </c>
      <c r="F66" s="24" t="s">
        <v>78</v>
      </c>
      <c r="G66" s="25">
        <v>530</v>
      </c>
      <c r="H66" s="35">
        <v>0</v>
      </c>
      <c r="I66" s="26">
        <f>ROUND(ROUND(H66,2)*ROUND(G66,3),2)</f>
        <v>0</v>
      </c>
      <c r="O66">
        <f>(I66*21)/100</f>
        <v>0</v>
      </c>
      <c r="P66" t="s">
        <v>28</v>
      </c>
    </row>
    <row r="67" spans="1:16" x14ac:dyDescent="0.2">
      <c r="A67" s="27" t="s">
        <v>53</v>
      </c>
      <c r="E67" s="28" t="s">
        <v>50</v>
      </c>
    </row>
    <row r="68" spans="1:16" x14ac:dyDescent="0.2">
      <c r="A68" s="29" t="s">
        <v>54</v>
      </c>
      <c r="E68" s="30" t="s">
        <v>201</v>
      </c>
    </row>
    <row r="69" spans="1:16" x14ac:dyDescent="0.2">
      <c r="A69" t="s">
        <v>56</v>
      </c>
      <c r="E69" s="28" t="s">
        <v>50</v>
      </c>
    </row>
    <row r="70" spans="1:16" x14ac:dyDescent="0.2">
      <c r="A70" s="17" t="s">
        <v>48</v>
      </c>
      <c r="B70" s="22" t="s">
        <v>113</v>
      </c>
      <c r="C70" s="22" t="s">
        <v>114</v>
      </c>
      <c r="D70" s="17" t="s">
        <v>50</v>
      </c>
      <c r="E70" s="23" t="s">
        <v>115</v>
      </c>
      <c r="F70" s="24" t="s">
        <v>78</v>
      </c>
      <c r="G70" s="25">
        <v>636</v>
      </c>
      <c r="H70" s="35">
        <v>0</v>
      </c>
      <c r="I70" s="26">
        <f>ROUND(ROUND(H70,2)*ROUND(G70,3),2)</f>
        <v>0</v>
      </c>
      <c r="O70">
        <f>(I70*21)/100</f>
        <v>0</v>
      </c>
      <c r="P70" t="s">
        <v>28</v>
      </c>
    </row>
    <row r="71" spans="1:16" x14ac:dyDescent="0.2">
      <c r="A71" s="27" t="s">
        <v>53</v>
      </c>
      <c r="E71" s="28" t="s">
        <v>50</v>
      </c>
    </row>
    <row r="72" spans="1:16" x14ac:dyDescent="0.2">
      <c r="A72" s="29" t="s">
        <v>54</v>
      </c>
      <c r="E72" s="30" t="s">
        <v>194</v>
      </c>
    </row>
    <row r="73" spans="1:16" x14ac:dyDescent="0.2">
      <c r="A73" t="s">
        <v>56</v>
      </c>
      <c r="E73" s="28" t="s">
        <v>117</v>
      </c>
    </row>
    <row r="74" spans="1:16" x14ac:dyDescent="0.2">
      <c r="A74" s="17" t="s">
        <v>48</v>
      </c>
      <c r="B74" s="22" t="s">
        <v>118</v>
      </c>
      <c r="C74" s="22" t="s">
        <v>119</v>
      </c>
      <c r="D74" s="17" t="s">
        <v>50</v>
      </c>
      <c r="E74" s="23" t="s">
        <v>120</v>
      </c>
      <c r="F74" s="24" t="s">
        <v>78</v>
      </c>
      <c r="G74" s="25">
        <v>530</v>
      </c>
      <c r="H74" s="35">
        <v>0</v>
      </c>
      <c r="I74" s="26">
        <f>ROUND(ROUND(H74,2)*ROUND(G74,3),2)</f>
        <v>0</v>
      </c>
      <c r="O74">
        <f>(I74*21)/100</f>
        <v>0</v>
      </c>
      <c r="P74" t="s">
        <v>28</v>
      </c>
    </row>
    <row r="75" spans="1:16" x14ac:dyDescent="0.2">
      <c r="A75" s="27" t="s">
        <v>53</v>
      </c>
      <c r="E75" s="28" t="s">
        <v>50</v>
      </c>
    </row>
    <row r="76" spans="1:16" x14ac:dyDescent="0.2">
      <c r="A76" s="29" t="s">
        <v>54</v>
      </c>
      <c r="E76" s="30" t="s">
        <v>202</v>
      </c>
    </row>
    <row r="77" spans="1:16" x14ac:dyDescent="0.2">
      <c r="A77" t="s">
        <v>56</v>
      </c>
      <c r="E77" s="28" t="s">
        <v>50</v>
      </c>
    </row>
    <row r="78" spans="1:16" x14ac:dyDescent="0.2">
      <c r="A78" s="17" t="s">
        <v>48</v>
      </c>
      <c r="B78" s="22" t="s">
        <v>122</v>
      </c>
      <c r="C78" s="22" t="s">
        <v>123</v>
      </c>
      <c r="D78" s="17" t="s">
        <v>50</v>
      </c>
      <c r="E78" s="23" t="s">
        <v>124</v>
      </c>
      <c r="F78" s="24" t="s">
        <v>78</v>
      </c>
      <c r="G78" s="25">
        <v>14.68</v>
      </c>
      <c r="H78" s="35">
        <v>0</v>
      </c>
      <c r="I78" s="26">
        <f>ROUND(ROUND(H78,2)*ROUND(G78,3),2)</f>
        <v>0</v>
      </c>
      <c r="O78">
        <f>(I78*21)/100</f>
        <v>0</v>
      </c>
      <c r="P78" t="s">
        <v>28</v>
      </c>
    </row>
    <row r="79" spans="1:16" x14ac:dyDescent="0.2">
      <c r="A79" s="27" t="s">
        <v>53</v>
      </c>
      <c r="E79" s="28" t="s">
        <v>50</v>
      </c>
    </row>
    <row r="80" spans="1:16" ht="25.5" x14ac:dyDescent="0.2">
      <c r="A80" s="29" t="s">
        <v>54</v>
      </c>
      <c r="E80" s="30" t="s">
        <v>203</v>
      </c>
    </row>
    <row r="81" spans="1:18" x14ac:dyDescent="0.2">
      <c r="A81" t="s">
        <v>56</v>
      </c>
      <c r="E81" s="28" t="s">
        <v>50</v>
      </c>
    </row>
    <row r="82" spans="1:18" x14ac:dyDescent="0.2">
      <c r="A82" s="17" t="s">
        <v>48</v>
      </c>
      <c r="B82" s="22" t="s">
        <v>126</v>
      </c>
      <c r="C82" s="22" t="s">
        <v>127</v>
      </c>
      <c r="D82" s="17" t="s">
        <v>50</v>
      </c>
      <c r="E82" s="23" t="s">
        <v>128</v>
      </c>
      <c r="F82" s="24" t="s">
        <v>78</v>
      </c>
      <c r="G82" s="25">
        <v>7.2</v>
      </c>
      <c r="H82" s="35">
        <v>0</v>
      </c>
      <c r="I82" s="26">
        <f>ROUND(ROUND(H82,2)*ROUND(G82,3),2)</f>
        <v>0</v>
      </c>
      <c r="O82">
        <f>(I82*21)/100</f>
        <v>0</v>
      </c>
      <c r="P82" t="s">
        <v>28</v>
      </c>
    </row>
    <row r="83" spans="1:18" x14ac:dyDescent="0.2">
      <c r="A83" s="27" t="s">
        <v>53</v>
      </c>
      <c r="E83" s="28" t="s">
        <v>50</v>
      </c>
    </row>
    <row r="84" spans="1:18" ht="25.5" x14ac:dyDescent="0.2">
      <c r="A84" s="29" t="s">
        <v>54</v>
      </c>
      <c r="E84" s="30" t="s">
        <v>204</v>
      </c>
    </row>
    <row r="85" spans="1:18" x14ac:dyDescent="0.2">
      <c r="A85" t="s">
        <v>56</v>
      </c>
      <c r="E85" s="28" t="s">
        <v>50</v>
      </c>
    </row>
    <row r="86" spans="1:18" x14ac:dyDescent="0.2">
      <c r="A86" s="17" t="s">
        <v>48</v>
      </c>
      <c r="B86" s="22" t="s">
        <v>130</v>
      </c>
      <c r="C86" s="22" t="s">
        <v>131</v>
      </c>
      <c r="D86" s="17" t="s">
        <v>50</v>
      </c>
      <c r="E86" s="23" t="s">
        <v>132</v>
      </c>
      <c r="F86" s="24" t="s">
        <v>78</v>
      </c>
      <c r="G86" s="25">
        <v>517.32000000000005</v>
      </c>
      <c r="H86" s="35">
        <v>0</v>
      </c>
      <c r="I86" s="26">
        <f>ROUND(ROUND(H86,2)*ROUND(G86,3),2)</f>
        <v>0</v>
      </c>
      <c r="O86">
        <f>(I86*21)/100</f>
        <v>0</v>
      </c>
      <c r="P86" t="s">
        <v>28</v>
      </c>
    </row>
    <row r="87" spans="1:18" x14ac:dyDescent="0.2">
      <c r="A87" s="27" t="s">
        <v>53</v>
      </c>
      <c r="E87" s="28" t="s">
        <v>50</v>
      </c>
    </row>
    <row r="88" spans="1:18" ht="25.5" x14ac:dyDescent="0.2">
      <c r="A88" s="29" t="s">
        <v>54</v>
      </c>
      <c r="E88" s="30" t="s">
        <v>205</v>
      </c>
    </row>
    <row r="89" spans="1:18" ht="51" x14ac:dyDescent="0.2">
      <c r="A89" t="s">
        <v>56</v>
      </c>
      <c r="E89" s="28" t="s">
        <v>134</v>
      </c>
    </row>
    <row r="90" spans="1:18" ht="12.75" customHeight="1" x14ac:dyDescent="0.2">
      <c r="A90" s="2" t="s">
        <v>46</v>
      </c>
      <c r="B90" s="2"/>
      <c r="C90" s="31" t="s">
        <v>75</v>
      </c>
      <c r="D90" s="2"/>
      <c r="E90" s="20" t="s">
        <v>135</v>
      </c>
      <c r="F90" s="2"/>
      <c r="G90" s="2"/>
      <c r="H90" s="2"/>
      <c r="I90" s="32">
        <f>0+Q90</f>
        <v>0</v>
      </c>
      <c r="O90">
        <f>0+R90</f>
        <v>0</v>
      </c>
      <c r="Q90">
        <f>0+I91</f>
        <v>0</v>
      </c>
      <c r="R90">
        <f>0+O91</f>
        <v>0</v>
      </c>
    </row>
    <row r="91" spans="1:18" ht="25.5" x14ac:dyDescent="0.2">
      <c r="A91" s="17" t="s">
        <v>48</v>
      </c>
      <c r="B91" s="22" t="s">
        <v>136</v>
      </c>
      <c r="C91" s="22" t="s">
        <v>137</v>
      </c>
      <c r="D91" s="17" t="s">
        <v>50</v>
      </c>
      <c r="E91" s="23" t="s">
        <v>138</v>
      </c>
      <c r="F91" s="24" t="s">
        <v>78</v>
      </c>
      <c r="G91" s="25">
        <v>43.8</v>
      </c>
      <c r="H91" s="35">
        <v>0</v>
      </c>
      <c r="I91" s="26">
        <f>ROUND(ROUND(H91,2)*ROUND(G91,3),2)</f>
        <v>0</v>
      </c>
      <c r="O91">
        <f>(I91*21)/100</f>
        <v>0</v>
      </c>
      <c r="P91" t="s">
        <v>28</v>
      </c>
    </row>
    <row r="92" spans="1:18" x14ac:dyDescent="0.2">
      <c r="A92" s="27" t="s">
        <v>53</v>
      </c>
      <c r="E92" s="28" t="s">
        <v>50</v>
      </c>
    </row>
    <row r="93" spans="1:18" ht="25.5" x14ac:dyDescent="0.2">
      <c r="A93" s="29" t="s">
        <v>54</v>
      </c>
      <c r="E93" s="30" t="s">
        <v>206</v>
      </c>
    </row>
    <row r="94" spans="1:18" x14ac:dyDescent="0.2">
      <c r="A94" t="s">
        <v>56</v>
      </c>
      <c r="E94" s="28" t="s">
        <v>50</v>
      </c>
    </row>
    <row r="95" spans="1:18" ht="12.75" customHeight="1" x14ac:dyDescent="0.2">
      <c r="A95" s="2" t="s">
        <v>46</v>
      </c>
      <c r="B95" s="2"/>
      <c r="C95" s="31" t="s">
        <v>81</v>
      </c>
      <c r="D95" s="2"/>
      <c r="E95" s="20" t="s">
        <v>140</v>
      </c>
      <c r="F95" s="2"/>
      <c r="G95" s="2"/>
      <c r="H95" s="2"/>
      <c r="I95" s="32">
        <f>0+Q95</f>
        <v>0</v>
      </c>
      <c r="O95">
        <f>0+R95</f>
        <v>0</v>
      </c>
      <c r="Q95">
        <f>0+I96+I100</f>
        <v>0</v>
      </c>
      <c r="R95">
        <f>0+O96+O100</f>
        <v>0</v>
      </c>
    </row>
    <row r="96" spans="1:18" x14ac:dyDescent="0.2">
      <c r="A96" s="17" t="s">
        <v>48</v>
      </c>
      <c r="B96" s="22" t="s">
        <v>141</v>
      </c>
      <c r="C96" s="22" t="s">
        <v>142</v>
      </c>
      <c r="D96" s="17" t="s">
        <v>50</v>
      </c>
      <c r="E96" s="23" t="s">
        <v>143</v>
      </c>
      <c r="F96" s="24" t="s">
        <v>87</v>
      </c>
      <c r="G96" s="25">
        <v>30</v>
      </c>
      <c r="H96" s="35">
        <v>0</v>
      </c>
      <c r="I96" s="26">
        <f>ROUND(ROUND(H96,2)*ROUND(G96,3),2)</f>
        <v>0</v>
      </c>
      <c r="O96">
        <f>(I96*21)/100</f>
        <v>0</v>
      </c>
      <c r="P96" t="s">
        <v>28</v>
      </c>
    </row>
    <row r="97" spans="1:18" x14ac:dyDescent="0.2">
      <c r="A97" s="27" t="s">
        <v>53</v>
      </c>
      <c r="E97" s="28" t="s">
        <v>50</v>
      </c>
    </row>
    <row r="98" spans="1:18" x14ac:dyDescent="0.2">
      <c r="A98" s="29" t="s">
        <v>54</v>
      </c>
      <c r="E98" s="30" t="s">
        <v>207</v>
      </c>
    </row>
    <row r="99" spans="1:18" ht="25.5" x14ac:dyDescent="0.2">
      <c r="A99" t="s">
        <v>56</v>
      </c>
      <c r="E99" s="28" t="s">
        <v>145</v>
      </c>
    </row>
    <row r="100" spans="1:18" x14ac:dyDescent="0.2">
      <c r="A100" s="17" t="s">
        <v>48</v>
      </c>
      <c r="B100" s="22" t="s">
        <v>147</v>
      </c>
      <c r="C100" s="22" t="s">
        <v>208</v>
      </c>
      <c r="D100" s="17" t="s">
        <v>50</v>
      </c>
      <c r="E100" s="23" t="s">
        <v>209</v>
      </c>
      <c r="F100" s="24" t="s">
        <v>210</v>
      </c>
      <c r="G100" s="25">
        <v>1</v>
      </c>
      <c r="H100" s="35">
        <v>0</v>
      </c>
      <c r="I100" s="26">
        <f>ROUND(ROUND(H100,2)*ROUND(G100,3),2)</f>
        <v>0</v>
      </c>
      <c r="O100">
        <f>(I100*21)/100</f>
        <v>0</v>
      </c>
      <c r="P100" t="s">
        <v>28</v>
      </c>
    </row>
    <row r="101" spans="1:18" x14ac:dyDescent="0.2">
      <c r="A101" s="27" t="s">
        <v>53</v>
      </c>
      <c r="E101" s="28" t="s">
        <v>50</v>
      </c>
    </row>
    <row r="102" spans="1:18" x14ac:dyDescent="0.2">
      <c r="A102" s="29" t="s">
        <v>54</v>
      </c>
      <c r="E102" s="30" t="s">
        <v>50</v>
      </c>
    </row>
    <row r="103" spans="1:18" x14ac:dyDescent="0.2">
      <c r="A103" t="s">
        <v>56</v>
      </c>
      <c r="E103" s="28" t="s">
        <v>50</v>
      </c>
    </row>
    <row r="104" spans="1:18" ht="12.75" customHeight="1" x14ac:dyDescent="0.2">
      <c r="A104" s="2" t="s">
        <v>46</v>
      </c>
      <c r="B104" s="2"/>
      <c r="C104" s="31" t="s">
        <v>43</v>
      </c>
      <c r="D104" s="2"/>
      <c r="E104" s="20" t="s">
        <v>146</v>
      </c>
      <c r="F104" s="2"/>
      <c r="G104" s="2"/>
      <c r="H104" s="2"/>
      <c r="I104" s="32">
        <f>0+Q104</f>
        <v>0</v>
      </c>
      <c r="O104">
        <f>0+R104</f>
        <v>0</v>
      </c>
      <c r="Q104">
        <f>0+I105+I109+I113+I117</f>
        <v>0</v>
      </c>
      <c r="R104">
        <f>0+O105+O109+O113+O117</f>
        <v>0</v>
      </c>
    </row>
    <row r="105" spans="1:18" x14ac:dyDescent="0.2">
      <c r="A105" s="17" t="s">
        <v>48</v>
      </c>
      <c r="B105" s="22" t="s">
        <v>152</v>
      </c>
      <c r="C105" s="22" t="s">
        <v>148</v>
      </c>
      <c r="D105" s="17" t="s">
        <v>50</v>
      </c>
      <c r="E105" s="23" t="s">
        <v>149</v>
      </c>
      <c r="F105" s="24" t="s">
        <v>87</v>
      </c>
      <c r="G105" s="25">
        <v>180</v>
      </c>
      <c r="H105" s="35">
        <v>0</v>
      </c>
      <c r="I105" s="26">
        <f>ROUND(ROUND(H105,2)*ROUND(G105,3),2)</f>
        <v>0</v>
      </c>
      <c r="O105">
        <f>(I105*21)/100</f>
        <v>0</v>
      </c>
      <c r="P105" t="s">
        <v>28</v>
      </c>
    </row>
    <row r="106" spans="1:18" x14ac:dyDescent="0.2">
      <c r="A106" s="27" t="s">
        <v>53</v>
      </c>
      <c r="E106" s="28" t="s">
        <v>50</v>
      </c>
    </row>
    <row r="107" spans="1:18" x14ac:dyDescent="0.2">
      <c r="A107" s="29" t="s">
        <v>54</v>
      </c>
      <c r="E107" s="30" t="s">
        <v>211</v>
      </c>
    </row>
    <row r="108" spans="1:18" ht="25.5" x14ac:dyDescent="0.2">
      <c r="A108" t="s">
        <v>56</v>
      </c>
      <c r="E108" s="28" t="s">
        <v>151</v>
      </c>
    </row>
    <row r="109" spans="1:18" x14ac:dyDescent="0.2">
      <c r="A109" s="17" t="s">
        <v>48</v>
      </c>
      <c r="B109" s="22" t="s">
        <v>155</v>
      </c>
      <c r="C109" s="22" t="s">
        <v>153</v>
      </c>
      <c r="D109" s="17" t="s">
        <v>50</v>
      </c>
      <c r="E109" s="23" t="s">
        <v>154</v>
      </c>
      <c r="F109" s="24" t="s">
        <v>87</v>
      </c>
      <c r="G109" s="25">
        <v>8</v>
      </c>
      <c r="H109" s="35">
        <v>0</v>
      </c>
      <c r="I109" s="26">
        <f>ROUND(ROUND(H109,2)*ROUND(G109,3),2)</f>
        <v>0</v>
      </c>
      <c r="O109">
        <f>(I109*21)/100</f>
        <v>0</v>
      </c>
      <c r="P109" t="s">
        <v>28</v>
      </c>
    </row>
    <row r="110" spans="1:18" x14ac:dyDescent="0.2">
      <c r="A110" s="27" t="s">
        <v>53</v>
      </c>
      <c r="E110" s="28" t="s">
        <v>50</v>
      </c>
    </row>
    <row r="111" spans="1:18" x14ac:dyDescent="0.2">
      <c r="A111" s="29" t="s">
        <v>54</v>
      </c>
      <c r="E111" s="30" t="s">
        <v>81</v>
      </c>
    </row>
    <row r="112" spans="1:18" x14ac:dyDescent="0.2">
      <c r="A112" t="s">
        <v>56</v>
      </c>
      <c r="E112" s="28" t="s">
        <v>50</v>
      </c>
    </row>
    <row r="113" spans="1:16" x14ac:dyDescent="0.2">
      <c r="A113" s="17" t="s">
        <v>48</v>
      </c>
      <c r="B113" s="22" t="s">
        <v>160</v>
      </c>
      <c r="C113" s="22" t="s">
        <v>156</v>
      </c>
      <c r="D113" s="17" t="s">
        <v>50</v>
      </c>
      <c r="E113" s="23" t="s">
        <v>157</v>
      </c>
      <c r="F113" s="24" t="s">
        <v>78</v>
      </c>
      <c r="G113" s="25">
        <v>31</v>
      </c>
      <c r="H113" s="35">
        <v>0</v>
      </c>
      <c r="I113" s="26">
        <f>ROUND(ROUND(H113,2)*ROUND(G113,3),2)</f>
        <v>0</v>
      </c>
      <c r="O113">
        <f>(I113*21)/100</f>
        <v>0</v>
      </c>
      <c r="P113" t="s">
        <v>28</v>
      </c>
    </row>
    <row r="114" spans="1:16" x14ac:dyDescent="0.2">
      <c r="A114" s="27" t="s">
        <v>53</v>
      </c>
      <c r="E114" s="28" t="s">
        <v>50</v>
      </c>
    </row>
    <row r="115" spans="1:16" x14ac:dyDescent="0.2">
      <c r="A115" s="29" t="s">
        <v>54</v>
      </c>
      <c r="E115" s="30" t="s">
        <v>212</v>
      </c>
    </row>
    <row r="116" spans="1:16" x14ac:dyDescent="0.2">
      <c r="A116" t="s">
        <v>56</v>
      </c>
      <c r="E116" s="28" t="s">
        <v>159</v>
      </c>
    </row>
    <row r="117" spans="1:16" x14ac:dyDescent="0.2">
      <c r="A117" s="17" t="s">
        <v>48</v>
      </c>
      <c r="B117" s="22" t="s">
        <v>213</v>
      </c>
      <c r="C117" s="22" t="s">
        <v>161</v>
      </c>
      <c r="D117" s="17" t="s">
        <v>50</v>
      </c>
      <c r="E117" s="23" t="s">
        <v>162</v>
      </c>
      <c r="F117" s="24" t="s">
        <v>52</v>
      </c>
      <c r="G117" s="25">
        <v>2.19</v>
      </c>
      <c r="H117" s="35">
        <v>0</v>
      </c>
      <c r="I117" s="26">
        <f>ROUND(ROUND(H117,2)*ROUND(G117,3),2)</f>
        <v>0</v>
      </c>
      <c r="O117">
        <f>(I117*21)/100</f>
        <v>0</v>
      </c>
      <c r="P117" t="s">
        <v>28</v>
      </c>
    </row>
    <row r="118" spans="1:16" x14ac:dyDescent="0.2">
      <c r="A118" s="27" t="s">
        <v>53</v>
      </c>
      <c r="E118" s="28" t="s">
        <v>50</v>
      </c>
    </row>
    <row r="119" spans="1:16" x14ac:dyDescent="0.2">
      <c r="A119" s="29" t="s">
        <v>54</v>
      </c>
      <c r="E119" s="30" t="s">
        <v>214</v>
      </c>
    </row>
    <row r="120" spans="1:16" x14ac:dyDescent="0.2">
      <c r="A120" t="s">
        <v>56</v>
      </c>
      <c r="E120" s="28" t="s">
        <v>50</v>
      </c>
    </row>
  </sheetData>
  <sheetProtection algorithmName="SHA-512" hashValue="SOgTIYYeDjciEyz3JkO8H1BFBzOTLw4XpkJMQtngNPG7LGZA+08PKz0zArOWbkq8BLbV0mk0KLOZc0GefWQR7Q==" saltValue="oayHata4ZG+oktcoZ7bWYw==" spinCount="100000" sheet="1" objects="1" scenarios="1" formatCells="0" formatColumns="0" selectLockedCells="1"/>
  <mergeCells count="11">
    <mergeCell ref="F6:F7"/>
    <mergeCell ref="G6:G7"/>
    <mergeCell ref="H6:I6"/>
    <mergeCell ref="C3:D3"/>
    <mergeCell ref="C4:D4"/>
    <mergeCell ref="C5:D5"/>
    <mergeCell ref="A6:A7"/>
    <mergeCell ref="B6:B7"/>
    <mergeCell ref="C6:C7"/>
    <mergeCell ref="D6:D7"/>
    <mergeCell ref="E6:E7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7"/>
  <sheetViews>
    <sheetView tabSelected="1" workbookViewId="0">
      <pane ySplit="8" topLeftCell="A9" activePane="bottomLeft" state="frozen"/>
      <selection pane="bottomLeft" activeCell="H14" sqref="H14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P1" t="s">
        <v>26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O2">
        <f>0+O9</f>
        <v>0</v>
      </c>
      <c r="P2" t="s">
        <v>27</v>
      </c>
    </row>
    <row r="3" spans="1:18" ht="15" customHeight="1" x14ac:dyDescent="0.25">
      <c r="A3" t="s">
        <v>12</v>
      </c>
      <c r="B3" s="11" t="s">
        <v>14</v>
      </c>
      <c r="C3" s="41" t="s">
        <v>15</v>
      </c>
      <c r="D3" s="37"/>
      <c r="E3" s="12" t="s">
        <v>16</v>
      </c>
      <c r="F3" s="4"/>
      <c r="G3" s="9"/>
      <c r="H3" s="8" t="s">
        <v>164</v>
      </c>
      <c r="I3" s="33">
        <f>0+I9</f>
        <v>0</v>
      </c>
      <c r="O3" t="s">
        <v>23</v>
      </c>
      <c r="P3" t="s">
        <v>28</v>
      </c>
    </row>
    <row r="4" spans="1:18" ht="15" customHeight="1" x14ac:dyDescent="0.25">
      <c r="A4" t="s">
        <v>17</v>
      </c>
      <c r="B4" s="11" t="s">
        <v>18</v>
      </c>
      <c r="C4" s="41" t="s">
        <v>184</v>
      </c>
      <c r="D4" s="37"/>
      <c r="E4" s="12" t="s">
        <v>185</v>
      </c>
      <c r="F4" s="4"/>
      <c r="G4" s="4"/>
      <c r="H4" s="10"/>
      <c r="I4" s="10"/>
      <c r="O4" t="s">
        <v>24</v>
      </c>
      <c r="P4" t="s">
        <v>28</v>
      </c>
    </row>
    <row r="5" spans="1:18" ht="12.75" customHeight="1" x14ac:dyDescent="0.25">
      <c r="A5" t="s">
        <v>21</v>
      </c>
      <c r="B5" s="13" t="s">
        <v>22</v>
      </c>
      <c r="C5" s="42" t="s">
        <v>164</v>
      </c>
      <c r="D5" s="43"/>
      <c r="E5" s="14" t="s">
        <v>165</v>
      </c>
      <c r="F5" s="2"/>
      <c r="G5" s="2"/>
      <c r="H5" s="2"/>
      <c r="I5" s="2"/>
      <c r="O5" t="s">
        <v>25</v>
      </c>
      <c r="P5" t="s">
        <v>28</v>
      </c>
    </row>
    <row r="6" spans="1:18" ht="12.75" customHeight="1" x14ac:dyDescent="0.2">
      <c r="A6" s="40" t="s">
        <v>31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38</v>
      </c>
      <c r="G6" s="40" t="s">
        <v>40</v>
      </c>
      <c r="H6" s="40" t="s">
        <v>41</v>
      </c>
      <c r="I6" s="40"/>
    </row>
    <row r="7" spans="1:18" ht="12.75" customHeight="1" x14ac:dyDescent="0.2">
      <c r="A7" s="40"/>
      <c r="B7" s="40"/>
      <c r="C7" s="40"/>
      <c r="D7" s="40"/>
      <c r="E7" s="40"/>
      <c r="F7" s="40"/>
      <c r="G7" s="40"/>
      <c r="H7" s="1" t="s">
        <v>42</v>
      </c>
      <c r="I7" s="1" t="s">
        <v>44</v>
      </c>
    </row>
    <row r="8" spans="1:18" ht="12.75" customHeight="1" x14ac:dyDescent="0.2">
      <c r="A8" s="1" t="s">
        <v>32</v>
      </c>
      <c r="B8" s="1" t="s">
        <v>15</v>
      </c>
      <c r="C8" s="1" t="s">
        <v>28</v>
      </c>
      <c r="D8" s="1" t="s">
        <v>26</v>
      </c>
      <c r="E8" s="1" t="s">
        <v>37</v>
      </c>
      <c r="F8" s="1" t="s">
        <v>39</v>
      </c>
      <c r="G8" s="1" t="s">
        <v>27</v>
      </c>
      <c r="H8" s="1" t="s">
        <v>43</v>
      </c>
      <c r="I8" s="1" t="s">
        <v>45</v>
      </c>
    </row>
    <row r="9" spans="1:18" ht="12.75" customHeight="1" x14ac:dyDescent="0.2">
      <c r="A9" s="18" t="s">
        <v>46</v>
      </c>
      <c r="B9" s="18"/>
      <c r="C9" s="19" t="s">
        <v>32</v>
      </c>
      <c r="D9" s="18"/>
      <c r="E9" s="20" t="s">
        <v>47</v>
      </c>
      <c r="F9" s="18"/>
      <c r="G9" s="18"/>
      <c r="H9" s="18"/>
      <c r="I9" s="21">
        <f>0+Q9</f>
        <v>0</v>
      </c>
      <c r="O9">
        <f>0+R9</f>
        <v>0</v>
      </c>
      <c r="Q9">
        <f>0+I10+I14+I18+I22+I26+I30+I34</f>
        <v>0</v>
      </c>
      <c r="R9">
        <f>0+O10+O14+O18+O22+O26+O30+O34</f>
        <v>0</v>
      </c>
    </row>
    <row r="10" spans="1:18" x14ac:dyDescent="0.2">
      <c r="A10" s="17" t="s">
        <v>48</v>
      </c>
      <c r="B10" s="22" t="s">
        <v>15</v>
      </c>
      <c r="C10" s="22" t="s">
        <v>166</v>
      </c>
      <c r="D10" s="17" t="s">
        <v>50</v>
      </c>
      <c r="E10" s="23" t="s">
        <v>167</v>
      </c>
      <c r="F10" s="24" t="s">
        <v>168</v>
      </c>
      <c r="G10" s="25">
        <v>0.75</v>
      </c>
      <c r="H10" s="35">
        <v>0</v>
      </c>
      <c r="I10" s="26">
        <f>ROUND(ROUND(H10,2)*ROUND(G10,3),2)</f>
        <v>0</v>
      </c>
      <c r="O10">
        <f>(I10*21)/100</f>
        <v>0</v>
      </c>
      <c r="P10" t="s">
        <v>28</v>
      </c>
    </row>
    <row r="11" spans="1:18" x14ac:dyDescent="0.2">
      <c r="A11" s="27" t="s">
        <v>53</v>
      </c>
      <c r="E11" s="28" t="s">
        <v>50</v>
      </c>
    </row>
    <row r="12" spans="1:18" x14ac:dyDescent="0.2">
      <c r="A12" s="29" t="s">
        <v>54</v>
      </c>
      <c r="E12" s="30" t="s">
        <v>50</v>
      </c>
    </row>
    <row r="13" spans="1:18" x14ac:dyDescent="0.2">
      <c r="A13" t="s">
        <v>56</v>
      </c>
      <c r="E13" s="28" t="s">
        <v>50</v>
      </c>
    </row>
    <row r="14" spans="1:18" x14ac:dyDescent="0.2">
      <c r="A14" s="17" t="s">
        <v>48</v>
      </c>
      <c r="B14" s="22" t="s">
        <v>28</v>
      </c>
      <c r="C14" s="22" t="s">
        <v>169</v>
      </c>
      <c r="D14" s="17" t="s">
        <v>50</v>
      </c>
      <c r="E14" s="23" t="s">
        <v>170</v>
      </c>
      <c r="F14" s="24" t="s">
        <v>168</v>
      </c>
      <c r="G14" s="25">
        <v>0.75</v>
      </c>
      <c r="H14" s="35">
        <v>0</v>
      </c>
      <c r="I14" s="26">
        <f>ROUND(ROUND(H14,2)*ROUND(G14,3),2)</f>
        <v>0</v>
      </c>
      <c r="O14">
        <f>(I14*21)/100</f>
        <v>0</v>
      </c>
      <c r="P14" t="s">
        <v>28</v>
      </c>
    </row>
    <row r="15" spans="1:18" x14ac:dyDescent="0.2">
      <c r="A15" s="27" t="s">
        <v>53</v>
      </c>
      <c r="E15" s="28" t="s">
        <v>50</v>
      </c>
    </row>
    <row r="16" spans="1:18" x14ac:dyDescent="0.2">
      <c r="A16" s="29" t="s">
        <v>54</v>
      </c>
      <c r="E16" s="30" t="s">
        <v>50</v>
      </c>
    </row>
    <row r="17" spans="1:16" x14ac:dyDescent="0.2">
      <c r="A17" t="s">
        <v>56</v>
      </c>
      <c r="E17" s="28" t="s">
        <v>171</v>
      </c>
    </row>
    <row r="18" spans="1:16" x14ac:dyDescent="0.2">
      <c r="A18" s="17" t="s">
        <v>48</v>
      </c>
      <c r="B18" s="22" t="s">
        <v>26</v>
      </c>
      <c r="C18" s="22" t="s">
        <v>172</v>
      </c>
      <c r="D18" s="17" t="s">
        <v>50</v>
      </c>
      <c r="E18" s="23" t="s">
        <v>173</v>
      </c>
      <c r="F18" s="24" t="s">
        <v>168</v>
      </c>
      <c r="G18" s="25">
        <v>0.75</v>
      </c>
      <c r="H18" s="35">
        <v>0</v>
      </c>
      <c r="I18" s="26">
        <f>ROUND(ROUND(H18,2)*ROUND(G18,3),2)</f>
        <v>0</v>
      </c>
      <c r="O18">
        <f>(I18*21)/100</f>
        <v>0</v>
      </c>
      <c r="P18" t="s">
        <v>28</v>
      </c>
    </row>
    <row r="19" spans="1:16" x14ac:dyDescent="0.2">
      <c r="A19" s="27" t="s">
        <v>53</v>
      </c>
      <c r="E19" s="28" t="s">
        <v>50</v>
      </c>
    </row>
    <row r="20" spans="1:16" x14ac:dyDescent="0.2">
      <c r="A20" s="29" t="s">
        <v>54</v>
      </c>
      <c r="E20" s="30" t="s">
        <v>50</v>
      </c>
    </row>
    <row r="21" spans="1:16" x14ac:dyDescent="0.2">
      <c r="A21" t="s">
        <v>56</v>
      </c>
      <c r="E21" s="28" t="s">
        <v>174</v>
      </c>
    </row>
    <row r="22" spans="1:16" x14ac:dyDescent="0.2">
      <c r="A22" s="17" t="s">
        <v>48</v>
      </c>
      <c r="B22" s="22" t="s">
        <v>37</v>
      </c>
      <c r="C22" s="22" t="s">
        <v>175</v>
      </c>
      <c r="D22" s="17" t="s">
        <v>50</v>
      </c>
      <c r="E22" s="23" t="s">
        <v>173</v>
      </c>
      <c r="F22" s="24" t="s">
        <v>168</v>
      </c>
      <c r="G22" s="25">
        <v>0.75</v>
      </c>
      <c r="H22" s="35">
        <v>0</v>
      </c>
      <c r="I22" s="26">
        <f>ROUND(ROUND(H22,2)*ROUND(G22,3),2)</f>
        <v>0</v>
      </c>
      <c r="O22">
        <f>(I22*21)/100</f>
        <v>0</v>
      </c>
      <c r="P22" t="s">
        <v>28</v>
      </c>
    </row>
    <row r="23" spans="1:16" x14ac:dyDescent="0.2">
      <c r="A23" s="27" t="s">
        <v>53</v>
      </c>
      <c r="E23" s="28" t="s">
        <v>50</v>
      </c>
    </row>
    <row r="24" spans="1:16" x14ac:dyDescent="0.2">
      <c r="A24" s="29" t="s">
        <v>54</v>
      </c>
      <c r="E24" s="30" t="s">
        <v>15</v>
      </c>
    </row>
    <row r="25" spans="1:16" x14ac:dyDescent="0.2">
      <c r="A25" t="s">
        <v>56</v>
      </c>
      <c r="E25" s="28" t="s">
        <v>176</v>
      </c>
    </row>
    <row r="26" spans="1:16" x14ac:dyDescent="0.2">
      <c r="A26" s="17" t="s">
        <v>48</v>
      </c>
      <c r="B26" s="22" t="s">
        <v>39</v>
      </c>
      <c r="C26" s="22" t="s">
        <v>177</v>
      </c>
      <c r="D26" s="17" t="s">
        <v>50</v>
      </c>
      <c r="E26" s="23" t="s">
        <v>173</v>
      </c>
      <c r="F26" s="24" t="s">
        <v>168</v>
      </c>
      <c r="G26" s="25">
        <v>0.75</v>
      </c>
      <c r="H26" s="35">
        <v>0</v>
      </c>
      <c r="I26" s="26">
        <f>ROUND(ROUND(H26,2)*ROUND(G26,3),2)</f>
        <v>0</v>
      </c>
      <c r="O26">
        <f>(I26*21)/100</f>
        <v>0</v>
      </c>
      <c r="P26" t="s">
        <v>28</v>
      </c>
    </row>
    <row r="27" spans="1:16" x14ac:dyDescent="0.2">
      <c r="A27" s="27" t="s">
        <v>53</v>
      </c>
      <c r="E27" s="28" t="s">
        <v>50</v>
      </c>
    </row>
    <row r="28" spans="1:16" x14ac:dyDescent="0.2">
      <c r="A28" s="29" t="s">
        <v>54</v>
      </c>
      <c r="E28" s="30" t="s">
        <v>50</v>
      </c>
    </row>
    <row r="29" spans="1:16" x14ac:dyDescent="0.2">
      <c r="A29" t="s">
        <v>56</v>
      </c>
      <c r="E29" s="28" t="s">
        <v>178</v>
      </c>
    </row>
    <row r="30" spans="1:16" x14ac:dyDescent="0.2">
      <c r="A30" s="17" t="s">
        <v>48</v>
      </c>
      <c r="B30" s="22" t="s">
        <v>27</v>
      </c>
      <c r="C30" s="22" t="s">
        <v>179</v>
      </c>
      <c r="D30" s="17" t="s">
        <v>50</v>
      </c>
      <c r="E30" s="23" t="s">
        <v>180</v>
      </c>
      <c r="F30" s="24" t="s">
        <v>168</v>
      </c>
      <c r="G30" s="25">
        <v>0.75</v>
      </c>
      <c r="H30" s="35">
        <v>0</v>
      </c>
      <c r="I30" s="26">
        <f>ROUND(ROUND(H30,2)*ROUND(G30,3),2)</f>
        <v>0</v>
      </c>
      <c r="O30">
        <f>(I30*21)/100</f>
        <v>0</v>
      </c>
      <c r="P30" t="s">
        <v>28</v>
      </c>
    </row>
    <row r="31" spans="1:16" x14ac:dyDescent="0.2">
      <c r="A31" s="27" t="s">
        <v>53</v>
      </c>
      <c r="E31" s="28" t="s">
        <v>50</v>
      </c>
    </row>
    <row r="32" spans="1:16" x14ac:dyDescent="0.2">
      <c r="A32" s="29" t="s">
        <v>54</v>
      </c>
      <c r="E32" s="30" t="s">
        <v>50</v>
      </c>
    </row>
    <row r="33" spans="1:16" x14ac:dyDescent="0.2">
      <c r="A33" t="s">
        <v>56</v>
      </c>
      <c r="E33" s="28" t="s">
        <v>50</v>
      </c>
    </row>
    <row r="34" spans="1:16" x14ac:dyDescent="0.2">
      <c r="A34" s="17" t="s">
        <v>48</v>
      </c>
      <c r="B34" s="22" t="s">
        <v>75</v>
      </c>
      <c r="C34" s="22" t="s">
        <v>181</v>
      </c>
      <c r="D34" s="17" t="s">
        <v>50</v>
      </c>
      <c r="E34" s="23" t="s">
        <v>182</v>
      </c>
      <c r="F34" s="24" t="s">
        <v>168</v>
      </c>
      <c r="G34" s="25">
        <v>0.75</v>
      </c>
      <c r="H34" s="35">
        <v>0</v>
      </c>
      <c r="I34" s="26">
        <f>ROUND(ROUND(H34,2)*ROUND(G34,3),2)</f>
        <v>0</v>
      </c>
      <c r="O34">
        <f>(I34*21)/100</f>
        <v>0</v>
      </c>
      <c r="P34" t="s">
        <v>28</v>
      </c>
    </row>
    <row r="35" spans="1:16" x14ac:dyDescent="0.2">
      <c r="A35" s="27" t="s">
        <v>53</v>
      </c>
      <c r="E35" s="28" t="s">
        <v>50</v>
      </c>
    </row>
    <row r="36" spans="1:16" x14ac:dyDescent="0.2">
      <c r="A36" s="29" t="s">
        <v>54</v>
      </c>
      <c r="E36" s="30" t="s">
        <v>50</v>
      </c>
    </row>
    <row r="37" spans="1:16" ht="25.5" x14ac:dyDescent="0.2">
      <c r="A37" t="s">
        <v>56</v>
      </c>
      <c r="E37" s="28" t="s">
        <v>183</v>
      </c>
    </row>
  </sheetData>
  <sheetProtection sheet="1" objects="1" scenarios="1" formatCells="0" formatColumns="0" selectLockedCells="1"/>
  <mergeCells count="11">
    <mergeCell ref="F6:F7"/>
    <mergeCell ref="G6:G7"/>
    <mergeCell ref="H6:I6"/>
    <mergeCell ref="C3:D3"/>
    <mergeCell ref="C4:D4"/>
    <mergeCell ref="C5:D5"/>
    <mergeCell ref="A6:A7"/>
    <mergeCell ref="B6:B7"/>
    <mergeCell ref="C6:C7"/>
    <mergeCell ref="D6:D7"/>
    <mergeCell ref="E6:E7"/>
  </mergeCells>
  <pageMargins left="0.75" right="0.75" top="1" bottom="1" header="0.5" footer="0.5"/>
  <pageSetup paperSize="9" fitToHeight="0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eebfc2-dba9-490f-a426-06bdd91898e6">
      <Terms xmlns="http://schemas.microsoft.com/office/infopath/2007/PartnerControls"/>
    </lcf76f155ced4ddcb4097134ff3c332f>
    <TaxCatchAll xmlns="0c8c0d37-2bee-48b9-a3af-2a8749a2fb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7D793D5A5F9740934F1FB4D608BC0B" ma:contentTypeVersion="16" ma:contentTypeDescription="Vytvoří nový dokument" ma:contentTypeScope="" ma:versionID="4e8988fefb57fccd00c7704726a70c34">
  <xsd:schema xmlns:xsd="http://www.w3.org/2001/XMLSchema" xmlns:xs="http://www.w3.org/2001/XMLSchema" xmlns:p="http://schemas.microsoft.com/office/2006/metadata/properties" xmlns:ns2="44eebfc2-dba9-490f-a426-06bdd91898e6" xmlns:ns3="0c8c0d37-2bee-48b9-a3af-2a8749a2fbd1" targetNamespace="http://schemas.microsoft.com/office/2006/metadata/properties" ma:root="true" ma:fieldsID="93c2cff969d46002bfa1f2e9e6242b18" ns2:_="" ns3:_="">
    <xsd:import namespace="44eebfc2-dba9-490f-a426-06bdd91898e6"/>
    <xsd:import namespace="0c8c0d37-2bee-48b9-a3af-2a8749a2f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ebfc2-dba9-490f-a426-06bdd918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5813b425-8769-472e-9ed0-56c4258d7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c0d37-2bee-48b9-a3af-2a8749a2f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4ed78-8192-4a6c-b518-fdbff58809a1}" ma:internalName="TaxCatchAll" ma:showField="CatchAllData" ma:web="0c8c0d37-2bee-48b9-a3af-2a8749a2f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B83958-0FA7-4E72-A2F4-226F0F7DB1A2}">
  <ds:schemaRefs>
    <ds:schemaRef ds:uri="http://schemas.microsoft.com/office/2006/metadata/properties"/>
    <ds:schemaRef ds:uri="http://schemas.microsoft.com/office/infopath/2007/PartnerControls"/>
    <ds:schemaRef ds:uri="44eebfc2-dba9-490f-a426-06bdd91898e6"/>
    <ds:schemaRef ds:uri="0c8c0d37-2bee-48b9-a3af-2a8749a2fbd1"/>
  </ds:schemaRefs>
</ds:datastoreItem>
</file>

<file path=customXml/itemProps2.xml><?xml version="1.0" encoding="utf-8"?>
<ds:datastoreItem xmlns:ds="http://schemas.openxmlformats.org/officeDocument/2006/customXml" ds:itemID="{09A893F8-2C1F-41CD-B911-9F2A4C4A87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D1E41-9BEF-4357-BEDE-60F2A4C09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eebfc2-dba9-490f-a426-06bdd91898e6"/>
    <ds:schemaRef ds:uri="0c8c0d37-2bee-48b9-a3af-2a8749a2f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SO 101_SO 101.1</vt:lpstr>
      <vt:lpstr>SO 101_SO 999.1</vt:lpstr>
      <vt:lpstr>SO 102_SO 102.1</vt:lpstr>
      <vt:lpstr>SO 102_SO 999.1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Smejkalová Kateřina</cp:lastModifiedBy>
  <dcterms:modified xsi:type="dcterms:W3CDTF">2025-04-10T05:03:06Z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0x010100107D793D5A5F9740934F1FB4D608BC0B</vt:lpwstr>
  </property>
  <property fmtid="{D5CDD505-2E9C-101B-9397-08002B2CF9AE}" pid="3" name="MediaServiceImageTags">
    <vt:lpwstr/>
  </property>
</Properties>
</file>