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ZŠ KOMENSKÉHO/Rekonstrukce kotelny ZŠ Komenského/VZ + SOD/ZD/Příloha č. 2_Soupis stavebních prací_kotelna ZŠ Komenského/"/>
    </mc:Choice>
  </mc:AlternateContent>
  <xr:revisionPtr revIDLastSave="254" documentId="11_E0D75A48D770119595E328F0D764DC57CE496E80" xr6:coauthVersionLast="47" xr6:coauthVersionMax="47" xr10:uidLastSave="{C65F1044-27DE-4028-AFA1-F7C24EDE299C}"/>
  <bookViews>
    <workbookView xWindow="-120" yWindow="-120" windowWidth="29040" windowHeight="15720" tabRatio="500" activeTab="1" xr2:uid="{00000000-000D-0000-FFFF-FFFF00000000}"/>
  </bookViews>
  <sheets>
    <sheet name="Rekapitulace stavby" sheetId="1" r:id="rId1"/>
    <sheet name="01 - Elektrické rozvody v..." sheetId="2" r:id="rId2"/>
    <sheet name="Pokyny pro vyplnění" sheetId="3" r:id="rId3"/>
  </sheets>
  <definedNames>
    <definedName name="_xlnm._FilterDatabase" localSheetId="1" hidden="1">'01 - Elektrické rozvody v...'!$C$106:$L$201</definedName>
    <definedName name="_xlnm.Print_Titles" localSheetId="1">'01 - Elektrické rozvody v...'!$106:$106</definedName>
    <definedName name="_xlnm.Print_Titles" localSheetId="0">'Rekapitulace stavby'!$52:$52</definedName>
    <definedName name="_xlnm.Print_Area" localSheetId="1">'01 - Elektrické rozvody v...'!$C$4:$K$41,'01 - Elektrické rozvody v...'!$C$47:$K$88,'01 - Elektrické rozvody v...'!$C$94:$L$201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I201" i="2" l="1"/>
  <c r="BH201" i="2"/>
  <c r="BG201" i="2"/>
  <c r="BF201" i="2"/>
  <c r="X201" i="2"/>
  <c r="V201" i="2"/>
  <c r="T201" i="2"/>
  <c r="R201" i="2"/>
  <c r="Q201" i="2"/>
  <c r="P201" i="2"/>
  <c r="BK201" i="2" s="1"/>
  <c r="BI200" i="2"/>
  <c r="BH200" i="2"/>
  <c r="BG200" i="2"/>
  <c r="BF200" i="2"/>
  <c r="X200" i="2"/>
  <c r="V200" i="2"/>
  <c r="T200" i="2"/>
  <c r="R200" i="2"/>
  <c r="Q200" i="2"/>
  <c r="P200" i="2"/>
  <c r="BK200" i="2" s="1"/>
  <c r="BI199" i="2"/>
  <c r="BH199" i="2"/>
  <c r="BG199" i="2"/>
  <c r="BF199" i="2"/>
  <c r="X199" i="2"/>
  <c r="V199" i="2"/>
  <c r="T199" i="2"/>
  <c r="R199" i="2"/>
  <c r="Q199" i="2"/>
  <c r="P199" i="2"/>
  <c r="BK199" i="2" s="1"/>
  <c r="BI198" i="2"/>
  <c r="BH198" i="2"/>
  <c r="BG198" i="2"/>
  <c r="BF198" i="2"/>
  <c r="X198" i="2"/>
  <c r="V198" i="2"/>
  <c r="T198" i="2"/>
  <c r="R198" i="2"/>
  <c r="Q198" i="2"/>
  <c r="P198" i="2"/>
  <c r="BK198" i="2" s="1"/>
  <c r="X197" i="2"/>
  <c r="V197" i="2"/>
  <c r="T197" i="2"/>
  <c r="BI196" i="2"/>
  <c r="BH196" i="2"/>
  <c r="BG196" i="2"/>
  <c r="BF196" i="2"/>
  <c r="X196" i="2"/>
  <c r="V196" i="2"/>
  <c r="T196" i="2"/>
  <c r="T195" i="2" s="1"/>
  <c r="R196" i="2"/>
  <c r="R195" i="2" s="1"/>
  <c r="J86" i="2" s="1"/>
  <c r="Q196" i="2"/>
  <c r="Q195" i="2" s="1"/>
  <c r="I86" i="2" s="1"/>
  <c r="P196" i="2"/>
  <c r="BK196" i="2" s="1"/>
  <c r="BK195" i="2" s="1"/>
  <c r="K195" i="2" s="1"/>
  <c r="K86" i="2" s="1"/>
  <c r="X195" i="2"/>
  <c r="V195" i="2"/>
  <c r="BI194" i="2"/>
  <c r="BH194" i="2"/>
  <c r="BG194" i="2"/>
  <c r="BF194" i="2"/>
  <c r="X194" i="2"/>
  <c r="V194" i="2"/>
  <c r="V192" i="2" s="1"/>
  <c r="V191" i="2" s="1"/>
  <c r="T194" i="2"/>
  <c r="R194" i="2"/>
  <c r="Q194" i="2"/>
  <c r="P194" i="2"/>
  <c r="K194" i="2" s="1"/>
  <c r="BE194" i="2" s="1"/>
  <c r="BI193" i="2"/>
  <c r="BH193" i="2"/>
  <c r="BG193" i="2"/>
  <c r="BF193" i="2"/>
  <c r="X193" i="2"/>
  <c r="V193" i="2"/>
  <c r="T193" i="2"/>
  <c r="T192" i="2" s="1"/>
  <c r="T191" i="2" s="1"/>
  <c r="R193" i="2"/>
  <c r="Q193" i="2"/>
  <c r="P193" i="2"/>
  <c r="BK193" i="2" s="1"/>
  <c r="X192" i="2"/>
  <c r="X191" i="2" s="1"/>
  <c r="BI190" i="2"/>
  <c r="BH190" i="2"/>
  <c r="BG190" i="2"/>
  <c r="BF190" i="2"/>
  <c r="X190" i="2"/>
  <c r="V190" i="2"/>
  <c r="T190" i="2"/>
  <c r="T189" i="2" s="1"/>
  <c r="R190" i="2"/>
  <c r="R189" i="2" s="1"/>
  <c r="J83" i="2" s="1"/>
  <c r="Q190" i="2"/>
  <c r="Q189" i="2" s="1"/>
  <c r="I83" i="2" s="1"/>
  <c r="P190" i="2"/>
  <c r="BK190" i="2" s="1"/>
  <c r="BK189" i="2" s="1"/>
  <c r="K189" i="2" s="1"/>
  <c r="K83" i="2" s="1"/>
  <c r="X189" i="2"/>
  <c r="V189" i="2"/>
  <c r="BI188" i="2"/>
  <c r="BH188" i="2"/>
  <c r="BG188" i="2"/>
  <c r="BF188" i="2"/>
  <c r="X188" i="2"/>
  <c r="V188" i="2"/>
  <c r="T188" i="2"/>
  <c r="R188" i="2"/>
  <c r="Q188" i="2"/>
  <c r="P188" i="2"/>
  <c r="BK188" i="2" s="1"/>
  <c r="K188" i="2"/>
  <c r="BE188" i="2" s="1"/>
  <c r="BI187" i="2"/>
  <c r="BH187" i="2"/>
  <c r="BG187" i="2"/>
  <c r="BF187" i="2"/>
  <c r="X187" i="2"/>
  <c r="V187" i="2"/>
  <c r="T187" i="2"/>
  <c r="R187" i="2"/>
  <c r="Q187" i="2"/>
  <c r="P187" i="2"/>
  <c r="BK187" i="2" s="1"/>
  <c r="BI186" i="2"/>
  <c r="BH186" i="2"/>
  <c r="BG186" i="2"/>
  <c r="BF186" i="2"/>
  <c r="X186" i="2"/>
  <c r="V186" i="2"/>
  <c r="T186" i="2"/>
  <c r="R186" i="2"/>
  <c r="Q186" i="2"/>
  <c r="P186" i="2"/>
  <c r="K186" i="2" s="1"/>
  <c r="BE186" i="2" s="1"/>
  <c r="BI185" i="2"/>
  <c r="BH185" i="2"/>
  <c r="BG185" i="2"/>
  <c r="BF185" i="2"/>
  <c r="X185" i="2"/>
  <c r="V185" i="2"/>
  <c r="T185" i="2"/>
  <c r="R185" i="2"/>
  <c r="Q185" i="2"/>
  <c r="P185" i="2"/>
  <c r="K185" i="2" s="1"/>
  <c r="BE185" i="2" s="1"/>
  <c r="BI184" i="2"/>
  <c r="BH184" i="2"/>
  <c r="BG184" i="2"/>
  <c r="BF184" i="2"/>
  <c r="X184" i="2"/>
  <c r="V184" i="2"/>
  <c r="T184" i="2"/>
  <c r="R184" i="2"/>
  <c r="Q184" i="2"/>
  <c r="P184" i="2"/>
  <c r="BK184" i="2" s="1"/>
  <c r="BI183" i="2"/>
  <c r="BH183" i="2"/>
  <c r="BG183" i="2"/>
  <c r="BF183" i="2"/>
  <c r="X183" i="2"/>
  <c r="V183" i="2"/>
  <c r="V181" i="2" s="1"/>
  <c r="T183" i="2"/>
  <c r="R183" i="2"/>
  <c r="Q183" i="2"/>
  <c r="P183" i="2"/>
  <c r="BK183" i="2" s="1"/>
  <c r="BI182" i="2"/>
  <c r="BH182" i="2"/>
  <c r="BG182" i="2"/>
  <c r="BF182" i="2"/>
  <c r="X182" i="2"/>
  <c r="X181" i="2" s="1"/>
  <c r="V182" i="2"/>
  <c r="T182" i="2"/>
  <c r="R182" i="2"/>
  <c r="Q182" i="2"/>
  <c r="P182" i="2"/>
  <c r="K182" i="2" s="1"/>
  <c r="BE182" i="2" s="1"/>
  <c r="T181" i="2"/>
  <c r="BK180" i="2"/>
  <c r="BK179" i="2" s="1"/>
  <c r="K179" i="2" s="1"/>
  <c r="K81" i="2" s="1"/>
  <c r="BI180" i="2"/>
  <c r="BH180" i="2"/>
  <c r="BG180" i="2"/>
  <c r="BF180" i="2"/>
  <c r="X180" i="2"/>
  <c r="V180" i="2"/>
  <c r="V179" i="2" s="1"/>
  <c r="V178" i="2" s="1"/>
  <c r="T180" i="2"/>
  <c r="R180" i="2"/>
  <c r="R179" i="2" s="1"/>
  <c r="J81" i="2" s="1"/>
  <c r="Q180" i="2"/>
  <c r="Q179" i="2" s="1"/>
  <c r="P180" i="2"/>
  <c r="K180" i="2" s="1"/>
  <c r="BE180" i="2" s="1"/>
  <c r="X179" i="2"/>
  <c r="T179" i="2"/>
  <c r="T178" i="2" s="1"/>
  <c r="BI177" i="2"/>
  <c r="BH177" i="2"/>
  <c r="BG177" i="2"/>
  <c r="BF177" i="2"/>
  <c r="X177" i="2"/>
  <c r="V177" i="2"/>
  <c r="V176" i="2" s="1"/>
  <c r="T177" i="2"/>
  <c r="R177" i="2"/>
  <c r="Q177" i="2"/>
  <c r="P177" i="2"/>
  <c r="BK177" i="2" s="1"/>
  <c r="BI175" i="2"/>
  <c r="BH175" i="2"/>
  <c r="BG175" i="2"/>
  <c r="BF175" i="2"/>
  <c r="X175" i="2"/>
  <c r="V175" i="2"/>
  <c r="T175" i="2"/>
  <c r="T174" i="2" s="1"/>
  <c r="R175" i="2"/>
  <c r="R174" i="2" s="1"/>
  <c r="J78" i="2" s="1"/>
  <c r="Q175" i="2"/>
  <c r="Q174" i="2" s="1"/>
  <c r="I78" i="2" s="1"/>
  <c r="P175" i="2"/>
  <c r="BK175" i="2" s="1"/>
  <c r="BK174" i="2" s="1"/>
  <c r="K174" i="2" s="1"/>
  <c r="K78" i="2" s="1"/>
  <c r="X174" i="2"/>
  <c r="V174" i="2"/>
  <c r="BI173" i="2"/>
  <c r="BH173" i="2"/>
  <c r="BG173" i="2"/>
  <c r="BF173" i="2"/>
  <c r="X173" i="2"/>
  <c r="X171" i="2" s="1"/>
  <c r="V173" i="2"/>
  <c r="V171" i="2" s="1"/>
  <c r="T173" i="2"/>
  <c r="R173" i="2"/>
  <c r="R171" i="2" s="1"/>
  <c r="J77" i="2" s="1"/>
  <c r="Q173" i="2"/>
  <c r="P173" i="2"/>
  <c r="BK173" i="2" s="1"/>
  <c r="BI172" i="2"/>
  <c r="BH172" i="2"/>
  <c r="BG172" i="2"/>
  <c r="BF172" i="2"/>
  <c r="X172" i="2"/>
  <c r="V172" i="2"/>
  <c r="T172" i="2"/>
  <c r="T171" i="2" s="1"/>
  <c r="R172" i="2"/>
  <c r="Q172" i="2"/>
  <c r="P172" i="2"/>
  <c r="BK172" i="2" s="1"/>
  <c r="BI170" i="2"/>
  <c r="BH170" i="2"/>
  <c r="BG170" i="2"/>
  <c r="BF170" i="2"/>
  <c r="X170" i="2"/>
  <c r="V170" i="2"/>
  <c r="T170" i="2"/>
  <c r="R170" i="2"/>
  <c r="Q170" i="2"/>
  <c r="P170" i="2"/>
  <c r="BK170" i="2" s="1"/>
  <c r="BI169" i="2"/>
  <c r="BH169" i="2"/>
  <c r="BG169" i="2"/>
  <c r="BF169" i="2"/>
  <c r="X169" i="2"/>
  <c r="V169" i="2"/>
  <c r="T169" i="2"/>
  <c r="R169" i="2"/>
  <c r="Q169" i="2"/>
  <c r="P169" i="2"/>
  <c r="BK169" i="2" s="1"/>
  <c r="BI168" i="2"/>
  <c r="BH168" i="2"/>
  <c r="BG168" i="2"/>
  <c r="BF168" i="2"/>
  <c r="X168" i="2"/>
  <c r="V168" i="2"/>
  <c r="V166" i="2" s="1"/>
  <c r="T168" i="2"/>
  <c r="T166" i="2" s="1"/>
  <c r="R168" i="2"/>
  <c r="Q168" i="2"/>
  <c r="P168" i="2"/>
  <c r="BK168" i="2" s="1"/>
  <c r="BI167" i="2"/>
  <c r="BH167" i="2"/>
  <c r="BG167" i="2"/>
  <c r="BF167" i="2"/>
  <c r="X167" i="2"/>
  <c r="X166" i="2" s="1"/>
  <c r="V167" i="2"/>
  <c r="T167" i="2"/>
  <c r="R167" i="2"/>
  <c r="Q167" i="2"/>
  <c r="P167" i="2"/>
  <c r="BK167" i="2" s="1"/>
  <c r="BI165" i="2"/>
  <c r="BH165" i="2"/>
  <c r="BG165" i="2"/>
  <c r="BF165" i="2"/>
  <c r="X165" i="2"/>
  <c r="V165" i="2"/>
  <c r="V164" i="2" s="1"/>
  <c r="T165" i="2"/>
  <c r="R165" i="2"/>
  <c r="R164" i="2" s="1"/>
  <c r="J75" i="2" s="1"/>
  <c r="Q165" i="2"/>
  <c r="Q164" i="2" s="1"/>
  <c r="I75" i="2" s="1"/>
  <c r="P165" i="2"/>
  <c r="BK165" i="2" s="1"/>
  <c r="BK164" i="2" s="1"/>
  <c r="K164" i="2" s="1"/>
  <c r="K75" i="2" s="1"/>
  <c r="X164" i="2"/>
  <c r="T164" i="2"/>
  <c r="BI163" i="2"/>
  <c r="BH163" i="2"/>
  <c r="BG163" i="2"/>
  <c r="BF163" i="2"/>
  <c r="X163" i="2"/>
  <c r="V163" i="2"/>
  <c r="T163" i="2"/>
  <c r="T162" i="2" s="1"/>
  <c r="R163" i="2"/>
  <c r="R162" i="2" s="1"/>
  <c r="J74" i="2" s="1"/>
  <c r="Q163" i="2"/>
  <c r="Q162" i="2" s="1"/>
  <c r="I74" i="2" s="1"/>
  <c r="P163" i="2"/>
  <c r="BK163" i="2" s="1"/>
  <c r="BK162" i="2" s="1"/>
  <c r="K162" i="2" s="1"/>
  <c r="K74" i="2" s="1"/>
  <c r="X162" i="2"/>
  <c r="V162" i="2"/>
  <c r="BI161" i="2"/>
  <c r="BH161" i="2"/>
  <c r="BG161" i="2"/>
  <c r="BF161" i="2"/>
  <c r="X161" i="2"/>
  <c r="X160" i="2" s="1"/>
  <c r="V161" i="2"/>
  <c r="T161" i="2"/>
  <c r="R161" i="2"/>
  <c r="R160" i="2" s="1"/>
  <c r="J73" i="2" s="1"/>
  <c r="Q161" i="2"/>
  <c r="Q160" i="2" s="1"/>
  <c r="I73" i="2" s="1"/>
  <c r="P161" i="2"/>
  <c r="BK161" i="2" s="1"/>
  <c r="BK160" i="2" s="1"/>
  <c r="K160" i="2" s="1"/>
  <c r="K73" i="2" s="1"/>
  <c r="V160" i="2"/>
  <c r="T160" i="2"/>
  <c r="BI159" i="2"/>
  <c r="BH159" i="2"/>
  <c r="BG159" i="2"/>
  <c r="BF159" i="2"/>
  <c r="X159" i="2"/>
  <c r="V159" i="2"/>
  <c r="V157" i="2" s="1"/>
  <c r="T159" i="2"/>
  <c r="R159" i="2"/>
  <c r="Q159" i="2"/>
  <c r="P159" i="2"/>
  <c r="BK159" i="2" s="1"/>
  <c r="BK158" i="2"/>
  <c r="BI158" i="2"/>
  <c r="BH158" i="2"/>
  <c r="BG158" i="2"/>
  <c r="BF158" i="2"/>
  <c r="X158" i="2"/>
  <c r="X157" i="2" s="1"/>
  <c r="V158" i="2"/>
  <c r="T158" i="2"/>
  <c r="R158" i="2"/>
  <c r="R157" i="2" s="1"/>
  <c r="J72" i="2" s="1"/>
  <c r="Q158" i="2"/>
  <c r="P158" i="2"/>
  <c r="K158" i="2" s="1"/>
  <c r="BE158" i="2" s="1"/>
  <c r="T157" i="2"/>
  <c r="BK156" i="2"/>
  <c r="BI156" i="2"/>
  <c r="BH156" i="2"/>
  <c r="BG156" i="2"/>
  <c r="BF156" i="2"/>
  <c r="X156" i="2"/>
  <c r="V156" i="2"/>
  <c r="T156" i="2"/>
  <c r="R156" i="2"/>
  <c r="Q156" i="2"/>
  <c r="P156" i="2"/>
  <c r="K156" i="2" s="1"/>
  <c r="BE156" i="2" s="1"/>
  <c r="BI155" i="2"/>
  <c r="BH155" i="2"/>
  <c r="BG155" i="2"/>
  <c r="BF155" i="2"/>
  <c r="X155" i="2"/>
  <c r="V155" i="2"/>
  <c r="T155" i="2"/>
  <c r="R155" i="2"/>
  <c r="Q155" i="2"/>
  <c r="P155" i="2"/>
  <c r="BK155" i="2" s="1"/>
  <c r="BI154" i="2"/>
  <c r="BH154" i="2"/>
  <c r="BG154" i="2"/>
  <c r="BF154" i="2"/>
  <c r="X154" i="2"/>
  <c r="V154" i="2"/>
  <c r="T154" i="2"/>
  <c r="R154" i="2"/>
  <c r="Q154" i="2"/>
  <c r="P154" i="2"/>
  <c r="BK154" i="2" s="1"/>
  <c r="BI153" i="2"/>
  <c r="BH153" i="2"/>
  <c r="BG153" i="2"/>
  <c r="BF153" i="2"/>
  <c r="X153" i="2"/>
  <c r="V153" i="2"/>
  <c r="V151" i="2" s="1"/>
  <c r="T153" i="2"/>
  <c r="R153" i="2"/>
  <c r="Q153" i="2"/>
  <c r="P153" i="2"/>
  <c r="BK153" i="2" s="1"/>
  <c r="BI152" i="2"/>
  <c r="BH152" i="2"/>
  <c r="BG152" i="2"/>
  <c r="BF152" i="2"/>
  <c r="X152" i="2"/>
  <c r="X151" i="2" s="1"/>
  <c r="V152" i="2"/>
  <c r="T152" i="2"/>
  <c r="R152" i="2"/>
  <c r="Q152" i="2"/>
  <c r="P152" i="2"/>
  <c r="BK152" i="2" s="1"/>
  <c r="T151" i="2"/>
  <c r="BI150" i="2"/>
  <c r="BH150" i="2"/>
  <c r="BG150" i="2"/>
  <c r="BF150" i="2"/>
  <c r="X150" i="2"/>
  <c r="V150" i="2"/>
  <c r="V149" i="2" s="1"/>
  <c r="T150" i="2"/>
  <c r="R150" i="2"/>
  <c r="R149" i="2" s="1"/>
  <c r="J70" i="2" s="1"/>
  <c r="Q150" i="2"/>
  <c r="Q149" i="2" s="1"/>
  <c r="I70" i="2" s="1"/>
  <c r="P150" i="2"/>
  <c r="K150" i="2" s="1"/>
  <c r="BE150" i="2" s="1"/>
  <c r="X149" i="2"/>
  <c r="T149" i="2"/>
  <c r="BI148" i="2"/>
  <c r="BH148" i="2"/>
  <c r="BG148" i="2"/>
  <c r="BF148" i="2"/>
  <c r="X148" i="2"/>
  <c r="V148" i="2"/>
  <c r="T148" i="2"/>
  <c r="T147" i="2" s="1"/>
  <c r="R148" i="2"/>
  <c r="R147" i="2" s="1"/>
  <c r="J69" i="2" s="1"/>
  <c r="Q148" i="2"/>
  <c r="Q147" i="2" s="1"/>
  <c r="I69" i="2" s="1"/>
  <c r="P148" i="2"/>
  <c r="BK148" i="2" s="1"/>
  <c r="BK147" i="2" s="1"/>
  <c r="K147" i="2" s="1"/>
  <c r="K69" i="2" s="1"/>
  <c r="X147" i="2"/>
  <c r="V147" i="2"/>
  <c r="BI146" i="2"/>
  <c r="BH146" i="2"/>
  <c r="BG146" i="2"/>
  <c r="BF146" i="2"/>
  <c r="X146" i="2"/>
  <c r="X145" i="2" s="1"/>
  <c r="V146" i="2"/>
  <c r="T146" i="2"/>
  <c r="R146" i="2"/>
  <c r="R145" i="2" s="1"/>
  <c r="J68" i="2" s="1"/>
  <c r="Q146" i="2"/>
  <c r="Q145" i="2" s="1"/>
  <c r="I68" i="2" s="1"/>
  <c r="P146" i="2"/>
  <c r="K146" i="2" s="1"/>
  <c r="BE146" i="2" s="1"/>
  <c r="V145" i="2"/>
  <c r="T145" i="2"/>
  <c r="BI144" i="2"/>
  <c r="BH144" i="2"/>
  <c r="BG144" i="2"/>
  <c r="BF144" i="2"/>
  <c r="X144" i="2"/>
  <c r="V144" i="2"/>
  <c r="V143" i="2" s="1"/>
  <c r="T144" i="2"/>
  <c r="R144" i="2"/>
  <c r="R143" i="2" s="1"/>
  <c r="J67" i="2" s="1"/>
  <c r="Q144" i="2"/>
  <c r="Q143" i="2" s="1"/>
  <c r="I67" i="2" s="1"/>
  <c r="P144" i="2"/>
  <c r="K144" i="2" s="1"/>
  <c r="BE144" i="2" s="1"/>
  <c r="X143" i="2"/>
  <c r="T143" i="2"/>
  <c r="BI142" i="2"/>
  <c r="BH142" i="2"/>
  <c r="BG142" i="2"/>
  <c r="BF142" i="2"/>
  <c r="X142" i="2"/>
  <c r="X140" i="2" s="1"/>
  <c r="V142" i="2"/>
  <c r="T142" i="2"/>
  <c r="R142" i="2"/>
  <c r="Q142" i="2"/>
  <c r="P142" i="2"/>
  <c r="BK142" i="2" s="1"/>
  <c r="BI141" i="2"/>
  <c r="BH141" i="2"/>
  <c r="BG141" i="2"/>
  <c r="BF141" i="2"/>
  <c r="X141" i="2"/>
  <c r="V141" i="2"/>
  <c r="V140" i="2" s="1"/>
  <c r="T141" i="2"/>
  <c r="R141" i="2"/>
  <c r="Q141" i="2"/>
  <c r="Q140" i="2" s="1"/>
  <c r="P141" i="2"/>
  <c r="BK141" i="2" s="1"/>
  <c r="T140" i="2"/>
  <c r="BI139" i="2"/>
  <c r="BH139" i="2"/>
  <c r="BG139" i="2"/>
  <c r="BF139" i="2"/>
  <c r="X139" i="2"/>
  <c r="V139" i="2"/>
  <c r="T139" i="2"/>
  <c r="T138" i="2" s="1"/>
  <c r="R139" i="2"/>
  <c r="Q139" i="2"/>
  <c r="Q138" i="2" s="1"/>
  <c r="I65" i="2" s="1"/>
  <c r="P139" i="2"/>
  <c r="BK139" i="2" s="1"/>
  <c r="BK138" i="2" s="1"/>
  <c r="K138" i="2" s="1"/>
  <c r="K65" i="2" s="1"/>
  <c r="X138" i="2"/>
  <c r="V138" i="2"/>
  <c r="R138" i="2"/>
  <c r="J65" i="2" s="1"/>
  <c r="BI137" i="2"/>
  <c r="BH137" i="2"/>
  <c r="BG137" i="2"/>
  <c r="BF137" i="2"/>
  <c r="X137" i="2"/>
  <c r="V137" i="2"/>
  <c r="T137" i="2"/>
  <c r="R137" i="2"/>
  <c r="Q137" i="2"/>
  <c r="P137" i="2"/>
  <c r="K137" i="2" s="1"/>
  <c r="BE137" i="2" s="1"/>
  <c r="BI135" i="2"/>
  <c r="BH135" i="2"/>
  <c r="BG135" i="2"/>
  <c r="BF135" i="2"/>
  <c r="X135" i="2"/>
  <c r="V135" i="2"/>
  <c r="T135" i="2"/>
  <c r="R135" i="2"/>
  <c r="Q135" i="2"/>
  <c r="P135" i="2"/>
  <c r="BK135" i="2" s="1"/>
  <c r="BI134" i="2"/>
  <c r="BH134" i="2"/>
  <c r="BG134" i="2"/>
  <c r="BF134" i="2"/>
  <c r="X134" i="2"/>
  <c r="V134" i="2"/>
  <c r="T134" i="2"/>
  <c r="R134" i="2"/>
  <c r="Q134" i="2"/>
  <c r="P134" i="2"/>
  <c r="BK134" i="2" s="1"/>
  <c r="K134" i="2"/>
  <c r="BE134" i="2" s="1"/>
  <c r="BI133" i="2"/>
  <c r="BH133" i="2"/>
  <c r="BG133" i="2"/>
  <c r="BF133" i="2"/>
  <c r="X133" i="2"/>
  <c r="V133" i="2"/>
  <c r="T133" i="2"/>
  <c r="R133" i="2"/>
  <c r="Q133" i="2"/>
  <c r="P133" i="2"/>
  <c r="BK133" i="2" s="1"/>
  <c r="BK132" i="2"/>
  <c r="BI132" i="2"/>
  <c r="BH132" i="2"/>
  <c r="BG132" i="2"/>
  <c r="BF132" i="2"/>
  <c r="X132" i="2"/>
  <c r="V132" i="2"/>
  <c r="T132" i="2"/>
  <c r="R132" i="2"/>
  <c r="Q132" i="2"/>
  <c r="P132" i="2"/>
  <c r="K132" i="2" s="1"/>
  <c r="BE132" i="2" s="1"/>
  <c r="BI131" i="2"/>
  <c r="BH131" i="2"/>
  <c r="BG131" i="2"/>
  <c r="BF131" i="2"/>
  <c r="X131" i="2"/>
  <c r="V131" i="2"/>
  <c r="T131" i="2"/>
  <c r="R131" i="2"/>
  <c r="Q131" i="2"/>
  <c r="P131" i="2"/>
  <c r="K131" i="2" s="1"/>
  <c r="BE131" i="2" s="1"/>
  <c r="BI130" i="2"/>
  <c r="BH130" i="2"/>
  <c r="BG130" i="2"/>
  <c r="BF130" i="2"/>
  <c r="X130" i="2"/>
  <c r="V130" i="2"/>
  <c r="T130" i="2"/>
  <c r="R130" i="2"/>
  <c r="Q130" i="2"/>
  <c r="P130" i="2"/>
  <c r="BK130" i="2" s="1"/>
  <c r="BI129" i="2"/>
  <c r="BH129" i="2"/>
  <c r="BG129" i="2"/>
  <c r="BF129" i="2"/>
  <c r="X129" i="2"/>
  <c r="V129" i="2"/>
  <c r="T129" i="2"/>
  <c r="R129" i="2"/>
  <c r="Q129" i="2"/>
  <c r="P129" i="2"/>
  <c r="BK129" i="2" s="1"/>
  <c r="BI128" i="2"/>
  <c r="BH128" i="2"/>
  <c r="BG128" i="2"/>
  <c r="BF128" i="2"/>
  <c r="X128" i="2"/>
  <c r="V128" i="2"/>
  <c r="T128" i="2"/>
  <c r="R128" i="2"/>
  <c r="Q128" i="2"/>
  <c r="P128" i="2"/>
  <c r="K128" i="2" s="1"/>
  <c r="BE128" i="2" s="1"/>
  <c r="BI127" i="2"/>
  <c r="BH127" i="2"/>
  <c r="BG127" i="2"/>
  <c r="BF127" i="2"/>
  <c r="X127" i="2"/>
  <c r="V127" i="2"/>
  <c r="T127" i="2"/>
  <c r="R127" i="2"/>
  <c r="Q127" i="2"/>
  <c r="P127" i="2"/>
  <c r="BK127" i="2" s="1"/>
  <c r="BI126" i="2"/>
  <c r="BH126" i="2"/>
  <c r="BG126" i="2"/>
  <c r="BF126" i="2"/>
  <c r="X126" i="2"/>
  <c r="V126" i="2"/>
  <c r="T126" i="2"/>
  <c r="R126" i="2"/>
  <c r="Q126" i="2"/>
  <c r="P126" i="2"/>
  <c r="BK126" i="2" s="1"/>
  <c r="BI125" i="2"/>
  <c r="BH125" i="2"/>
  <c r="BG125" i="2"/>
  <c r="BF125" i="2"/>
  <c r="X125" i="2"/>
  <c r="V125" i="2"/>
  <c r="T125" i="2"/>
  <c r="R125" i="2"/>
  <c r="Q125" i="2"/>
  <c r="P125" i="2"/>
  <c r="BK125" i="2" s="1"/>
  <c r="BI124" i="2"/>
  <c r="BH124" i="2"/>
  <c r="BG124" i="2"/>
  <c r="BF124" i="2"/>
  <c r="X124" i="2"/>
  <c r="V124" i="2"/>
  <c r="T124" i="2"/>
  <c r="R124" i="2"/>
  <c r="Q124" i="2"/>
  <c r="P124" i="2"/>
  <c r="K124" i="2" s="1"/>
  <c r="BE124" i="2" s="1"/>
  <c r="BI123" i="2"/>
  <c r="BH123" i="2"/>
  <c r="BG123" i="2"/>
  <c r="BF123" i="2"/>
  <c r="X123" i="2"/>
  <c r="V123" i="2"/>
  <c r="T123" i="2"/>
  <c r="R123" i="2"/>
  <c r="Q123" i="2"/>
  <c r="P123" i="2"/>
  <c r="BK123" i="2" s="1"/>
  <c r="BI122" i="2"/>
  <c r="BH122" i="2"/>
  <c r="BG122" i="2"/>
  <c r="BF122" i="2"/>
  <c r="X122" i="2"/>
  <c r="V122" i="2"/>
  <c r="T122" i="2"/>
  <c r="R122" i="2"/>
  <c r="Q122" i="2"/>
  <c r="P122" i="2"/>
  <c r="K122" i="2" s="1"/>
  <c r="BE122" i="2" s="1"/>
  <c r="BI121" i="2"/>
  <c r="BH121" i="2"/>
  <c r="BG121" i="2"/>
  <c r="BF121" i="2"/>
  <c r="X121" i="2"/>
  <c r="V121" i="2"/>
  <c r="T121" i="2"/>
  <c r="R121" i="2"/>
  <c r="Q121" i="2"/>
  <c r="P121" i="2"/>
  <c r="BK121" i="2" s="1"/>
  <c r="BI120" i="2"/>
  <c r="BH120" i="2"/>
  <c r="BG120" i="2"/>
  <c r="BF120" i="2"/>
  <c r="X120" i="2"/>
  <c r="V120" i="2"/>
  <c r="T120" i="2"/>
  <c r="R120" i="2"/>
  <c r="Q120" i="2"/>
  <c r="P120" i="2"/>
  <c r="K120" i="2" s="1"/>
  <c r="BE120" i="2" s="1"/>
  <c r="BI119" i="2"/>
  <c r="BH119" i="2"/>
  <c r="BG119" i="2"/>
  <c r="BF119" i="2"/>
  <c r="X119" i="2"/>
  <c r="V119" i="2"/>
  <c r="T119" i="2"/>
  <c r="R119" i="2"/>
  <c r="Q119" i="2"/>
  <c r="P119" i="2"/>
  <c r="K119" i="2" s="1"/>
  <c r="BE119" i="2" s="1"/>
  <c r="BI118" i="2"/>
  <c r="BH118" i="2"/>
  <c r="BG118" i="2"/>
  <c r="BF118" i="2"/>
  <c r="X118" i="2"/>
  <c r="V118" i="2"/>
  <c r="T118" i="2"/>
  <c r="R118" i="2"/>
  <c r="Q118" i="2"/>
  <c r="P118" i="2"/>
  <c r="BK118" i="2" s="1"/>
  <c r="BI117" i="2"/>
  <c r="BH117" i="2"/>
  <c r="BG117" i="2"/>
  <c r="BF117" i="2"/>
  <c r="X117" i="2"/>
  <c r="V117" i="2"/>
  <c r="T117" i="2"/>
  <c r="R117" i="2"/>
  <c r="Q117" i="2"/>
  <c r="P117" i="2"/>
  <c r="BK117" i="2" s="1"/>
  <c r="BI116" i="2"/>
  <c r="BH116" i="2"/>
  <c r="BG116" i="2"/>
  <c r="BF116" i="2"/>
  <c r="X116" i="2"/>
  <c r="V116" i="2"/>
  <c r="T116" i="2"/>
  <c r="R116" i="2"/>
  <c r="Q116" i="2"/>
  <c r="P116" i="2"/>
  <c r="K116" i="2" s="1"/>
  <c r="BE116" i="2" s="1"/>
  <c r="BI115" i="2"/>
  <c r="BH115" i="2"/>
  <c r="BG115" i="2"/>
  <c r="BF115" i="2"/>
  <c r="X115" i="2"/>
  <c r="V115" i="2"/>
  <c r="T115" i="2"/>
  <c r="R115" i="2"/>
  <c r="Q115" i="2"/>
  <c r="P115" i="2"/>
  <c r="BK115" i="2" s="1"/>
  <c r="BI114" i="2"/>
  <c r="BH114" i="2"/>
  <c r="BG114" i="2"/>
  <c r="BF114" i="2"/>
  <c r="X114" i="2"/>
  <c r="V114" i="2"/>
  <c r="T114" i="2"/>
  <c r="R114" i="2"/>
  <c r="Q114" i="2"/>
  <c r="P114" i="2"/>
  <c r="BK114" i="2" s="1"/>
  <c r="BI113" i="2"/>
  <c r="BH113" i="2"/>
  <c r="BG113" i="2"/>
  <c r="BF113" i="2"/>
  <c r="X113" i="2"/>
  <c r="V113" i="2"/>
  <c r="T113" i="2"/>
  <c r="R113" i="2"/>
  <c r="Q113" i="2"/>
  <c r="P113" i="2"/>
  <c r="BK113" i="2" s="1"/>
  <c r="BI112" i="2"/>
  <c r="BH112" i="2"/>
  <c r="BG112" i="2"/>
  <c r="BF112" i="2"/>
  <c r="X112" i="2"/>
  <c r="V112" i="2"/>
  <c r="T112" i="2"/>
  <c r="R112" i="2"/>
  <c r="Q112" i="2"/>
  <c r="P112" i="2"/>
  <c r="K112" i="2" s="1"/>
  <c r="BE112" i="2" s="1"/>
  <c r="BI111" i="2"/>
  <c r="BH111" i="2"/>
  <c r="BG111" i="2"/>
  <c r="BF111" i="2"/>
  <c r="X111" i="2"/>
  <c r="V111" i="2"/>
  <c r="V109" i="2" s="1"/>
  <c r="T111" i="2"/>
  <c r="T109" i="2" s="1"/>
  <c r="R111" i="2"/>
  <c r="Q111" i="2"/>
  <c r="P111" i="2"/>
  <c r="BK111" i="2" s="1"/>
  <c r="BI110" i="2"/>
  <c r="BH110" i="2"/>
  <c r="BG110" i="2"/>
  <c r="BF110" i="2"/>
  <c r="X110" i="2"/>
  <c r="X109" i="2" s="1"/>
  <c r="V110" i="2"/>
  <c r="T110" i="2"/>
  <c r="R110" i="2"/>
  <c r="Q110" i="2"/>
  <c r="P110" i="2"/>
  <c r="K110" i="2" s="1"/>
  <c r="BE110" i="2" s="1"/>
  <c r="J104" i="2"/>
  <c r="J103" i="2"/>
  <c r="F101" i="2"/>
  <c r="E99" i="2"/>
  <c r="J57" i="2"/>
  <c r="J56" i="2"/>
  <c r="F56" i="2"/>
  <c r="F54" i="2"/>
  <c r="E52" i="2"/>
  <c r="E50" i="2"/>
  <c r="K39" i="2"/>
  <c r="K38" i="2"/>
  <c r="BA55" i="1" s="1"/>
  <c r="K37" i="2"/>
  <c r="J18" i="2"/>
  <c r="E18" i="2"/>
  <c r="F104" i="2" s="1"/>
  <c r="J17" i="2"/>
  <c r="J15" i="2"/>
  <c r="E15" i="2"/>
  <c r="F103" i="2" s="1"/>
  <c r="J14" i="2"/>
  <c r="J12" i="2"/>
  <c r="J54" i="2" s="1"/>
  <c r="E7" i="2"/>
  <c r="E97" i="2" s="1"/>
  <c r="AZ55" i="1"/>
  <c r="AU54" i="1"/>
  <c r="AM50" i="1"/>
  <c r="L50" i="1"/>
  <c r="AM49" i="1"/>
  <c r="L49" i="1"/>
  <c r="AM47" i="1"/>
  <c r="L47" i="1"/>
  <c r="L45" i="1"/>
  <c r="L44" i="1"/>
  <c r="BK182" i="2" l="1"/>
  <c r="K155" i="2"/>
  <c r="BE155" i="2" s="1"/>
  <c r="R166" i="2"/>
  <c r="J76" i="2" s="1"/>
  <c r="K172" i="2"/>
  <c r="BE172" i="2" s="1"/>
  <c r="K200" i="2"/>
  <c r="BE200" i="2" s="1"/>
  <c r="R197" i="2"/>
  <c r="J87" i="2" s="1"/>
  <c r="R192" i="2"/>
  <c r="R191" i="2" s="1"/>
  <c r="J84" i="2" s="1"/>
  <c r="K201" i="2"/>
  <c r="BE201" i="2" s="1"/>
  <c r="K173" i="2"/>
  <c r="BE173" i="2" s="1"/>
  <c r="K170" i="2"/>
  <c r="BE170" i="2" s="1"/>
  <c r="Q166" i="2"/>
  <c r="I76" i="2" s="1"/>
  <c r="K152" i="2"/>
  <c r="BE152" i="2" s="1"/>
  <c r="BK112" i="2"/>
  <c r="K113" i="2"/>
  <c r="BE113" i="2" s="1"/>
  <c r="BK124" i="2"/>
  <c r="BK110" i="2"/>
  <c r="Q109" i="2"/>
  <c r="I63" i="2" s="1"/>
  <c r="K36" i="2"/>
  <c r="AY55" i="1" s="1"/>
  <c r="BK146" i="2"/>
  <c r="BK145" i="2" s="1"/>
  <c r="K145" i="2" s="1"/>
  <c r="K68" i="2" s="1"/>
  <c r="Q157" i="2"/>
  <c r="I72" i="2" s="1"/>
  <c r="Q192" i="2"/>
  <c r="I85" i="2" s="1"/>
  <c r="BK131" i="2"/>
  <c r="Q151" i="2"/>
  <c r="I71" i="2" s="1"/>
  <c r="Q197" i="2"/>
  <c r="I87" i="2" s="1"/>
  <c r="BK171" i="2"/>
  <c r="K171" i="2" s="1"/>
  <c r="K77" i="2" s="1"/>
  <c r="BK119" i="2"/>
  <c r="BK120" i="2"/>
  <c r="BK128" i="2"/>
  <c r="Q171" i="2"/>
  <c r="I77" i="2" s="1"/>
  <c r="Q181" i="2"/>
  <c r="I82" i="2" s="1"/>
  <c r="BK140" i="2"/>
  <c r="K140" i="2" s="1"/>
  <c r="K66" i="2" s="1"/>
  <c r="R140" i="2"/>
  <c r="J66" i="2" s="1"/>
  <c r="BK116" i="2"/>
  <c r="BK144" i="2"/>
  <c r="BK143" i="2" s="1"/>
  <c r="K143" i="2" s="1"/>
  <c r="K67" i="2" s="1"/>
  <c r="BK150" i="2"/>
  <c r="BK149" i="2" s="1"/>
  <c r="K149" i="2" s="1"/>
  <c r="K70" i="2" s="1"/>
  <c r="F37" i="2"/>
  <c r="BD55" i="1" s="1"/>
  <c r="BD54" i="1" s="1"/>
  <c r="W31" i="1" s="1"/>
  <c r="K161" i="2"/>
  <c r="BE161" i="2" s="1"/>
  <c r="BK197" i="2"/>
  <c r="K197" i="2" s="1"/>
  <c r="K87" i="2" s="1"/>
  <c r="R181" i="2"/>
  <c r="J82" i="2" s="1"/>
  <c r="R151" i="2"/>
  <c r="J71" i="2" s="1"/>
  <c r="BK122" i="2"/>
  <c r="K125" i="2"/>
  <c r="BE125" i="2" s="1"/>
  <c r="BK137" i="2"/>
  <c r="K167" i="2"/>
  <c r="BE167" i="2" s="1"/>
  <c r="BK185" i="2"/>
  <c r="BK186" i="2"/>
  <c r="BK194" i="2"/>
  <c r="BK192" i="2" s="1"/>
  <c r="F38" i="2"/>
  <c r="BE55" i="1" s="1"/>
  <c r="BE54" i="1" s="1"/>
  <c r="W32" i="1" s="1"/>
  <c r="BK166" i="2"/>
  <c r="K166" i="2" s="1"/>
  <c r="K76" i="2" s="1"/>
  <c r="R109" i="2"/>
  <c r="J63" i="2" s="1"/>
  <c r="K142" i="2"/>
  <c r="BE142" i="2" s="1"/>
  <c r="K148" i="2"/>
  <c r="BE148" i="2" s="1"/>
  <c r="F36" i="2"/>
  <c r="BC55" i="1" s="1"/>
  <c r="BC54" i="1" s="1"/>
  <c r="W30" i="1" s="1"/>
  <c r="F39" i="2"/>
  <c r="BF55" i="1" s="1"/>
  <c r="BF54" i="1" s="1"/>
  <c r="W33" i="1" s="1"/>
  <c r="BK157" i="2"/>
  <c r="K157" i="2" s="1"/>
  <c r="K72" i="2" s="1"/>
  <c r="I66" i="2"/>
  <c r="I81" i="2"/>
  <c r="V136" i="2"/>
  <c r="BK151" i="2"/>
  <c r="K151" i="2" s="1"/>
  <c r="K71" i="2" s="1"/>
  <c r="T136" i="2"/>
  <c r="T108" i="2" s="1"/>
  <c r="T107" i="2" s="1"/>
  <c r="AW55" i="1" s="1"/>
  <c r="AW54" i="1" s="1"/>
  <c r="T176" i="2"/>
  <c r="X178" i="2"/>
  <c r="X176" i="2" s="1"/>
  <c r="X136" i="2"/>
  <c r="X108" i="2" s="1"/>
  <c r="X107" i="2" s="1"/>
  <c r="V108" i="2"/>
  <c r="V107" i="2" s="1"/>
  <c r="F57" i="2"/>
  <c r="K118" i="2"/>
  <c r="BE118" i="2" s="1"/>
  <c r="K130" i="2"/>
  <c r="BE130" i="2" s="1"/>
  <c r="K154" i="2"/>
  <c r="BE154" i="2" s="1"/>
  <c r="K184" i="2"/>
  <c r="BE184" i="2" s="1"/>
  <c r="K190" i="2"/>
  <c r="BE190" i="2" s="1"/>
  <c r="K196" i="2"/>
  <c r="BE196" i="2" s="1"/>
  <c r="J101" i="2"/>
  <c r="K121" i="2"/>
  <c r="BE121" i="2" s="1"/>
  <c r="K133" i="2"/>
  <c r="BE133" i="2" s="1"/>
  <c r="K163" i="2"/>
  <c r="BE163" i="2" s="1"/>
  <c r="K175" i="2"/>
  <c r="BE175" i="2" s="1"/>
  <c r="K187" i="2"/>
  <c r="BE187" i="2" s="1"/>
  <c r="K193" i="2"/>
  <c r="BE193" i="2" s="1"/>
  <c r="K111" i="2"/>
  <c r="BE111" i="2" s="1"/>
  <c r="K123" i="2"/>
  <c r="BE123" i="2" s="1"/>
  <c r="K135" i="2"/>
  <c r="BE135" i="2" s="1"/>
  <c r="K141" i="2"/>
  <c r="BE141" i="2" s="1"/>
  <c r="K114" i="2"/>
  <c r="BE114" i="2" s="1"/>
  <c r="K126" i="2"/>
  <c r="BE126" i="2" s="1"/>
  <c r="K168" i="2"/>
  <c r="BE168" i="2" s="1"/>
  <c r="K198" i="2"/>
  <c r="BE198" i="2" s="1"/>
  <c r="K115" i="2"/>
  <c r="BE115" i="2" s="1"/>
  <c r="K127" i="2"/>
  <c r="BE127" i="2" s="1"/>
  <c r="K139" i="2"/>
  <c r="BE139" i="2" s="1"/>
  <c r="K169" i="2"/>
  <c r="BE169" i="2" s="1"/>
  <c r="K199" i="2"/>
  <c r="BE199" i="2" s="1"/>
  <c r="K117" i="2"/>
  <c r="BE117" i="2" s="1"/>
  <c r="K129" i="2"/>
  <c r="BE129" i="2" s="1"/>
  <c r="K153" i="2"/>
  <c r="BE153" i="2" s="1"/>
  <c r="K159" i="2"/>
  <c r="BE159" i="2" s="1"/>
  <c r="K165" i="2"/>
  <c r="BE165" i="2" s="1"/>
  <c r="K177" i="2"/>
  <c r="BE177" i="2" s="1"/>
  <c r="K183" i="2"/>
  <c r="BE183" i="2" s="1"/>
  <c r="R178" i="2" l="1"/>
  <c r="J80" i="2" s="1"/>
  <c r="J85" i="2"/>
  <c r="Q178" i="2"/>
  <c r="I80" i="2" s="1"/>
  <c r="BK181" i="2"/>
  <c r="BK178" i="2" s="1"/>
  <c r="K178" i="2" s="1"/>
  <c r="K80" i="2" s="1"/>
  <c r="BK109" i="2"/>
  <c r="K109" i="2" s="1"/>
  <c r="K63" i="2" s="1"/>
  <c r="Q191" i="2"/>
  <c r="I84" i="2" s="1"/>
  <c r="BK191" i="2"/>
  <c r="K191" i="2" s="1"/>
  <c r="K84" i="2" s="1"/>
  <c r="K192" i="2"/>
  <c r="K85" i="2" s="1"/>
  <c r="BA54" i="1"/>
  <c r="K35" i="2"/>
  <c r="AX55" i="1" s="1"/>
  <c r="AV55" i="1" s="1"/>
  <c r="AZ54" i="1"/>
  <c r="AY54" i="1"/>
  <c r="AK30" i="1" s="1"/>
  <c r="F35" i="2"/>
  <c r="BB55" i="1" s="1"/>
  <c r="BB54" i="1" s="1"/>
  <c r="R176" i="2" l="1"/>
  <c r="R136" i="2" s="1"/>
  <c r="Q176" i="2"/>
  <c r="I79" i="2" s="1"/>
  <c r="K181" i="2"/>
  <c r="K82" i="2" s="1"/>
  <c r="BK176" i="2"/>
  <c r="AX54" i="1"/>
  <c r="W29" i="1"/>
  <c r="J79" i="2" l="1"/>
  <c r="Q136" i="2"/>
  <c r="Q108" i="2" s="1"/>
  <c r="K176" i="2"/>
  <c r="K79" i="2" s="1"/>
  <c r="BK136" i="2"/>
  <c r="AV54" i="1"/>
  <c r="AK29" i="1"/>
  <c r="J64" i="2"/>
  <c r="R108" i="2"/>
  <c r="I64" i="2" l="1"/>
  <c r="Q107" i="2"/>
  <c r="I61" i="2" s="1"/>
  <c r="K30" i="2" s="1"/>
  <c r="AS55" i="1" s="1"/>
  <c r="AS54" i="1" s="1"/>
  <c r="I62" i="2"/>
  <c r="K136" i="2"/>
  <c r="K64" i="2" s="1"/>
  <c r="BK108" i="2"/>
  <c r="R107" i="2"/>
  <c r="J61" i="2" s="1"/>
  <c r="K31" i="2" s="1"/>
  <c r="AT55" i="1" s="1"/>
  <c r="AT54" i="1" s="1"/>
  <c r="J62" i="2"/>
  <c r="K108" i="2" l="1"/>
  <c r="K62" i="2" s="1"/>
  <c r="BK107" i="2"/>
  <c r="K107" i="2" s="1"/>
  <c r="K32" i="2" l="1"/>
  <c r="K61" i="2"/>
  <c r="K41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<sst xmlns="http://schemas.openxmlformats.org/spreadsheetml/2006/main" count="1796" uniqueCount="615">
  <si>
    <t>Export Komplet</t>
  </si>
  <si>
    <t>VZ</t>
  </si>
  <si>
    <t>2.0</t>
  </si>
  <si>
    <t>ZAMOK</t>
  </si>
  <si>
    <t>False</t>
  </si>
  <si>
    <t>True</t>
  </si>
  <si>
    <t>{ec42471c-653e-4dda-a3e1-0fb3816bacc8}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</si>
  <si>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</si>
  <si>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</si>
  <si>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</si>
  <si>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</si>
  <si>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</si>
  <si>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</si>
  <si>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</si>
  <si>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</si>
  <si>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2025_01</t>
  </si>
  <si>
    <t>Měnit lze pouze buňky se žlutým podbarvením!
1) v Rekapitulaci stavby vyplňte údaje o Účastníkovi (přenesou se do ostatních sestav i v jiných listech)
2) na vybraných listech vyplňte v sestavě Soupis prací ceny u položek</t>
  </si>
  <si>
    <t>Stavba:</t>
  </si>
  <si>
    <t>Výměna plynových kotlů - ZŠ Komenského</t>
  </si>
  <si>
    <t>KSO:</t>
  </si>
  <si>
    <t>CC-CZ:</t>
  </si>
  <si>
    <t>Místo:</t>
  </si>
  <si>
    <t xml:space="preserve"> </t>
  </si>
  <si>
    <t>Datum:</t>
  </si>
  <si>
    <t>31. 1. 2025</t>
  </si>
  <si>
    <t>Zadavatel:</t>
  </si>
  <si>
    <t>IČ:</t>
  </si>
  <si>
    <t>DIČ:</t>
  </si>
  <si>
    <t>Účastník:</t>
  </si>
  <si>
    <t>Vyplň údaj</t>
  </si>
  <si>
    <t>Projektant:</t>
  </si>
  <si>
    <t>Bohumír Holec</t>
  </si>
  <si>
    <t>Zpracovatel:</t>
  </si>
  <si>
    <t>Bohumír Holec (import do KROS4)</t>
  </si>
  <si>
    <t>Poznámka:</t>
  </si>
  <si>
    <t>Rozpočet a výkaz výměr zpracován v SW ASTRA Zlín - rozpočtování v oboru elektro, aktuální cenová úroveň (2025). Import do KROS4.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</si>
  <si>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</si>
  <si>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</si>
  <si>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</si>
  <si>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</si>
  <si>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</si>
  <si>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</si>
  <si>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</si>
  <si>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</si>
  <si>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</si>
  <si>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</si>
  <si>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</si>
  <si>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</si>
  <si>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</si>
  <si>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</si>
  <si>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</si>
  <si>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</si>
  <si>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</si>
  <si>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</si>
  <si>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</si>
  <si>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</si>
  <si>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</si>
  <si>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</si>
  <si>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</si>
  <si>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</si>
  <si>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</si>
  <si>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</si>
  <si>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</si>
  <si>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</si>
  <si>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</si>
  <si>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</si>
  <si>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</si>
  <si>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</si>
  <si>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</si>
  <si>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</si>
  <si>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</si>
  <si>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</si>
  <si>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</si>
  <si>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</si>
  <si>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</si>
  <si>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</si>
  <si>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</si>
  <si>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</si>
  <si>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Elektrické rozvody vnitřní, měření a regulace</t>
  </si>
  <si>
    <t>STA</t>
  </si>
  <si>
    <t>1</t>
  </si>
  <si>
    <t>{a2220b0c-f344-46c3-b968-e1ffd7456c8b}</t>
  </si>
  <si>
    <t>2</t>
  </si>
  <si>
    <t>KRYCÍ LIST SOUPISU PRACÍ</t>
  </si>
  <si>
    <t>Objekt:</t>
  </si>
  <si>
    <t>01 - Elektrické rozvody vnitřní, měření a regulace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</si>
  <si>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</si>
  <si>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</si>
  <si>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</si>
  <si>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</si>
  <si>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</si>
  <si>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</si>
  <si>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</si>
  <si>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</si>
  <si>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D1 - Elektrické rozvody vnitřní, měření a regulace</t>
  </si>
  <si>
    <t xml:space="preserve">    D2 - Specifikace dodávky-Rk</t>
  </si>
  <si>
    <t xml:space="preserve">    D3 - Elektromontáže</t>
  </si>
  <si>
    <t xml:space="preserve">      D4 - KRABICOVÁ ROZV.Z LIS.ISOLANTU</t>
  </si>
  <si>
    <t xml:space="preserve">      D5 - KABELOVÝ ŽLAB VČ. DÍLŮ A PŘÍSLUŠENSTVÍ (BEZ PŘEPÁŽEK), ZINKOVÁNÍ "S"</t>
  </si>
  <si>
    <t xml:space="preserve">      D6 - ÚHELNIK ROVNORAMENNÝ-11373</t>
  </si>
  <si>
    <t xml:space="preserve">      D7 - LIŠTA ELEKTROINSTALAČNÍ VČ. DÍLŮ A PŘÍSLUŠENSTVÍ</t>
  </si>
  <si>
    <t xml:space="preserve">      D8 - VODIČ JEDNOŽILOVÝ, IZOLACE PVC</t>
  </si>
  <si>
    <t xml:space="preserve">      D9 - ŠŇŮRA STŘEDNÍ</t>
  </si>
  <si>
    <t xml:space="preserve">      D10 - KABEL SILOVÝ,IZOLACE PVC</t>
  </si>
  <si>
    <t xml:space="preserve">      D11 - KABEL STÍNĚNÝ</t>
  </si>
  <si>
    <t xml:space="preserve">      D12 - UKONČENÍ  VODIČŮ V ROZVADĚČÍCH</t>
  </si>
  <si>
    <t xml:space="preserve">      D13 - UKONČENÍ KABELŮ SMRŠŤOVACÍ ZÁKLOPKOU </t>
  </si>
  <si>
    <t xml:space="preserve">      D14 - SVORKA UZEMŇOVACÍ</t>
  </si>
  <si>
    <t xml:space="preserve">      D15 - SPÍNAČ DO VLHKA V IZOL. IP44  BARVA ŠEDÁ</t>
  </si>
  <si>
    <t xml:space="preserve">      D16 - ZÁSUVKA NASTĚNNÁ V IZOL. IP44</t>
  </si>
  <si>
    <t xml:space="preserve">      D17 - SVÍTIDLA-LED</t>
  </si>
  <si>
    <t xml:space="preserve">        D18 - Měření a regulace</t>
  </si>
  <si>
    <t xml:space="preserve">          D19 - Pohony</t>
  </si>
  <si>
    <t xml:space="preserve">          D20 - Poruchová signalizace</t>
  </si>
  <si>
    <t xml:space="preserve">        D21 - Demontáže</t>
  </si>
  <si>
    <t xml:space="preserve">    D22 - HZS</t>
  </si>
  <si>
    <t xml:space="preserve">      D23 - HODINOVE ZUCTOVACI SAZBY</t>
  </si>
  <si>
    <t xml:space="preserve">      D24 - PROVEDENI REVIZNICH ZKOUSEK</t>
  </si>
  <si>
    <t xml:space="preserve">    D25 -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</si>
  <si>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</si>
  <si>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</si>
  <si>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</si>
  <si>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</si>
  <si>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</si>
  <si>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</si>
  <si>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</si>
  <si>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</si>
  <si>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</si>
  <si>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</si>
  <si>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</si>
  <si>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</si>
  <si>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</si>
  <si>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</si>
  <si>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</si>
  <si>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</si>
  <si>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</si>
  <si>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</si>
  <si>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3</t>
  </si>
  <si>
    <t>ROZPOCET</t>
  </si>
  <si>
    <t>D2</t>
  </si>
  <si>
    <t>Specifikace dodávky-Rk</t>
  </si>
  <si>
    <t>K</t>
  </si>
  <si>
    <t>Pol1</t>
  </si>
  <si>
    <t>198DIN Rozvodnicová skříň, pro nástěnnou montáž, neprůhledné dveře, počet řad 6, počet modulů v řadě 33, krytí IP30, PE+N, barva RAL9003, materiál : ocel-plech</t>
  </si>
  <si>
    <t>Ks</t>
  </si>
  <si>
    <t>64</t>
  </si>
  <si>
    <t>Pol2</t>
  </si>
  <si>
    <t>S3L-1000-10 Propojovací lišta</t>
  </si>
  <si>
    <t>4</t>
  </si>
  <si>
    <t>Pol3</t>
  </si>
  <si>
    <t>vyp.-32-3 Vypínač</t>
  </si>
  <si>
    <t>6</t>
  </si>
  <si>
    <t>Pol4</t>
  </si>
  <si>
    <t>svod. B+C+D250VG-300 TNS 4-pólový</t>
  </si>
  <si>
    <t>ks</t>
  </si>
  <si>
    <t>8</t>
  </si>
  <si>
    <t>5</t>
  </si>
  <si>
    <t>Pol5</t>
  </si>
  <si>
    <t>jis.-2B-1 Jistič</t>
  </si>
  <si>
    <t>10</t>
  </si>
  <si>
    <t>Pol6</t>
  </si>
  <si>
    <t>jis.-6B-1 Jistič</t>
  </si>
  <si>
    <t>7</t>
  </si>
  <si>
    <t>Pol7</t>
  </si>
  <si>
    <t>jis.-10B-1 Jistič</t>
  </si>
  <si>
    <t>14</t>
  </si>
  <si>
    <t>Pol8</t>
  </si>
  <si>
    <t>jis.-10C-1 Jistič</t>
  </si>
  <si>
    <t>16</t>
  </si>
  <si>
    <t>9</t>
  </si>
  <si>
    <t>Pol9</t>
  </si>
  <si>
    <t>jis.-16B-1 Jistič</t>
  </si>
  <si>
    <t>18</t>
  </si>
  <si>
    <t>Pol10</t>
  </si>
  <si>
    <t>jis.-16C-1 Jistič</t>
  </si>
  <si>
    <t>20</t>
  </si>
  <si>
    <t>11</t>
  </si>
  <si>
    <t>Pol11</t>
  </si>
  <si>
    <t>jis.-16B-3 Jistič</t>
  </si>
  <si>
    <t>22</t>
  </si>
  <si>
    <t>Pol12</t>
  </si>
  <si>
    <t>16B-1N-030AC Proudový chránič s nadproudovou ochranou</t>
  </si>
  <si>
    <t>24</t>
  </si>
  <si>
    <t>13</t>
  </si>
  <si>
    <t>Pol13</t>
  </si>
  <si>
    <t>vyp.spou.-X400 Napěťová spoušť</t>
  </si>
  <si>
    <t>26</t>
  </si>
  <si>
    <t>Pol14</t>
  </si>
  <si>
    <t>001-10 Kolébkový přepínač</t>
  </si>
  <si>
    <t>28</t>
  </si>
  <si>
    <t>15</t>
  </si>
  <si>
    <t>Pol15</t>
  </si>
  <si>
    <t>001-102 Kolébkový přepínač, Ith 6 A, Ue AC 250 V, DC 12 V, 1x přepínací kontakt, s mezipolohou</t>
  </si>
  <si>
    <t>30</t>
  </si>
  <si>
    <t>Pol16</t>
  </si>
  <si>
    <t>16-001-X230-SE Instalační relé</t>
  </si>
  <si>
    <t>32</t>
  </si>
  <si>
    <t>17</t>
  </si>
  <si>
    <t>Pol17</t>
  </si>
  <si>
    <t>001-A230 Digitální spínací hodiny, Ie 16 A, Uc AC 230 V, 1x přepínací kontakt, týdenní program, šířka 2 moduly, počet kanálů 1, jazyk EN, záloha chodu</t>
  </si>
  <si>
    <t>34</t>
  </si>
  <si>
    <t>Pol18</t>
  </si>
  <si>
    <t>R-3A Jednoúrovňový termostat s rozsahy -30 až + 70°C</t>
  </si>
  <si>
    <t>36</t>
  </si>
  <si>
    <t>19</t>
  </si>
  <si>
    <t>Pol19</t>
  </si>
  <si>
    <t>R-3C Jednoúrovňový termostat s rozsahy -30 až + 70°C</t>
  </si>
  <si>
    <t>38</t>
  </si>
  <si>
    <t>Pol20</t>
  </si>
  <si>
    <t>T-3 Teplotní senzory</t>
  </si>
  <si>
    <t>40</t>
  </si>
  <si>
    <t>Pol21</t>
  </si>
  <si>
    <t>sig- akust. 95 S 230AC napětí 230V střídavých.</t>
  </si>
  <si>
    <t>42</t>
  </si>
  <si>
    <t>Pol22</t>
  </si>
  <si>
    <t>PV2_/_24 poruchová signalizace</t>
  </si>
  <si>
    <t>44</t>
  </si>
  <si>
    <t>23</t>
  </si>
  <si>
    <t>Pol23</t>
  </si>
  <si>
    <t>G-DIN-GSM hlásič</t>
  </si>
  <si>
    <t>46</t>
  </si>
  <si>
    <t>Pol24</t>
  </si>
  <si>
    <t>2G-3G-anténa</t>
  </si>
  <si>
    <t>48</t>
  </si>
  <si>
    <t>25</t>
  </si>
  <si>
    <t>Pol25</t>
  </si>
  <si>
    <t>RSA 6 Řadová svornice</t>
  </si>
  <si>
    <t>50</t>
  </si>
  <si>
    <t>Pol26</t>
  </si>
  <si>
    <t>106/16 Vývodka kabelová kuželová Pg 16, šedá</t>
  </si>
  <si>
    <t>52</t>
  </si>
  <si>
    <t>D3</t>
  </si>
  <si>
    <t>Elektromontáže</t>
  </si>
  <si>
    <t>27</t>
  </si>
  <si>
    <t>Pol27</t>
  </si>
  <si>
    <t>8021 TRUBKA (3m), pevně</t>
  </si>
  <si>
    <t>m</t>
  </si>
  <si>
    <t>54</t>
  </si>
  <si>
    <t>D4</t>
  </si>
  <si>
    <t>KRABICOVÁ ROZV.Z LIS.ISOLANTU</t>
  </si>
  <si>
    <t>Pol28</t>
  </si>
  <si>
    <t>65-11 do 4 mm2</t>
  </si>
  <si>
    <t>56</t>
  </si>
  <si>
    <t>D5</t>
  </si>
  <si>
    <t>KABELOVÝ ŽLAB VČ. DÍLŮ A PŘÍSLUŠENSTVÍ (BEZ PŘEPÁŽEK), ZINKOVÁNÍ "S"</t>
  </si>
  <si>
    <t>29</t>
  </si>
  <si>
    <t>Pol29</t>
  </si>
  <si>
    <t>62/50 s víkem</t>
  </si>
  <si>
    <t>58</t>
  </si>
  <si>
    <t>Pol30</t>
  </si>
  <si>
    <t>125/100 s víkem</t>
  </si>
  <si>
    <t>60</t>
  </si>
  <si>
    <t>D6</t>
  </si>
  <si>
    <t>ÚHELNIK ROVNORAMENNÝ-11373</t>
  </si>
  <si>
    <t>31</t>
  </si>
  <si>
    <t>Pol31</t>
  </si>
  <si>
    <t>L 25x25x3mm (1,12 kg/m)</t>
  </si>
  <si>
    <t>kg</t>
  </si>
  <si>
    <t>62</t>
  </si>
  <si>
    <t>D7</t>
  </si>
  <si>
    <t>LIŠTA ELEKTROINSTALAČNÍ VČ. DÍLŮ A PŘÍSLUŠENSTVÍ</t>
  </si>
  <si>
    <t>Pol32</t>
  </si>
  <si>
    <t>L40x40 hranatá</t>
  </si>
  <si>
    <t>D8</t>
  </si>
  <si>
    <t>VODIČ JEDNOŽILOVÝ, IZOLACE PVC</t>
  </si>
  <si>
    <t>33</t>
  </si>
  <si>
    <t>Pol33</t>
  </si>
  <si>
    <t>CY 4 mm2 zelenožlutý,, pevně</t>
  </si>
  <si>
    <t>66</t>
  </si>
  <si>
    <t>D9</t>
  </si>
  <si>
    <t>ŠŇŮRA STŘEDNÍ</t>
  </si>
  <si>
    <t>Pol34</t>
  </si>
  <si>
    <t>H05VV-F 3Xx1.5 mm2, pevně</t>
  </si>
  <si>
    <t>68</t>
  </si>
  <si>
    <t>D10</t>
  </si>
  <si>
    <t>KABEL SILOVÝ,IZOLACE PVC</t>
  </si>
  <si>
    <t>35</t>
  </si>
  <si>
    <t>Pol35</t>
  </si>
  <si>
    <t>CYKY-O 3x1.5 mm2, pevně</t>
  </si>
  <si>
    <t>70</t>
  </si>
  <si>
    <t>Pol36</t>
  </si>
  <si>
    <t>CYKY-J 3x1.5 mm2, pevně</t>
  </si>
  <si>
    <t>72</t>
  </si>
  <si>
    <t>37</t>
  </si>
  <si>
    <t>Pol37</t>
  </si>
  <si>
    <t>CYKY-J 3x2,5 , pevně</t>
  </si>
  <si>
    <t>74</t>
  </si>
  <si>
    <t>Pol38</t>
  </si>
  <si>
    <t>CYKY-J 5x1.5 mm2, pevně</t>
  </si>
  <si>
    <t>76</t>
  </si>
  <si>
    <t>39</t>
  </si>
  <si>
    <t>Pol39</t>
  </si>
  <si>
    <t>CYKY-J 5x4 mm2 , pevně</t>
  </si>
  <si>
    <t>78</t>
  </si>
  <si>
    <t>D11</t>
  </si>
  <si>
    <t>KABEL STÍNĚNÝ</t>
  </si>
  <si>
    <t>Pol40</t>
  </si>
  <si>
    <t>JYTY-O 2x1 mm, pevně</t>
  </si>
  <si>
    <t>80</t>
  </si>
  <si>
    <t>41</t>
  </si>
  <si>
    <t>Pol41</t>
  </si>
  <si>
    <t>JYTY-O 4x1 mm, pevně</t>
  </si>
  <si>
    <t>82</t>
  </si>
  <si>
    <t>D12</t>
  </si>
  <si>
    <t>UKONČENÍ  VODIČŮ V ROZVADĚČÍCH</t>
  </si>
  <si>
    <t>Pol42</t>
  </si>
  <si>
    <t>Do 6 mm2</t>
  </si>
  <si>
    <t>84</t>
  </si>
  <si>
    <t>D13</t>
  </si>
  <si>
    <t xml:space="preserve">UKONČENÍ KABELŮ SMRŠŤOVACÍ ZÁKLOPKOU </t>
  </si>
  <si>
    <t>43</t>
  </si>
  <si>
    <t>Pol43</t>
  </si>
  <si>
    <t>5x4 mm2</t>
  </si>
  <si>
    <t>86</t>
  </si>
  <si>
    <t>D14</t>
  </si>
  <si>
    <t>SVORKA UZEMŇOVACÍ</t>
  </si>
  <si>
    <t>Pol44</t>
  </si>
  <si>
    <t>ZS16-Bernard uzem.na potrubí</t>
  </si>
  <si>
    <t>88</t>
  </si>
  <si>
    <t>45</t>
  </si>
  <si>
    <t>Pol45</t>
  </si>
  <si>
    <t>Cu pás.ZS16 20x500x0,5mm</t>
  </si>
  <si>
    <t>90</t>
  </si>
  <si>
    <t>Pol46</t>
  </si>
  <si>
    <t>T10RU Ovládací hlavice stiskací s hřibovým knoflíkem, rudá</t>
  </si>
  <si>
    <t>92</t>
  </si>
  <si>
    <t>47</t>
  </si>
  <si>
    <t>Pol47</t>
  </si>
  <si>
    <t>LK4 Ovládač nouzového zastavení ve skříni, standard, 1 V - rudé</t>
  </si>
  <si>
    <t>94</t>
  </si>
  <si>
    <t>Pol48</t>
  </si>
  <si>
    <t>T10 Spínací jednotka mžiková pro spínání napětí do 250V ss V+Z</t>
  </si>
  <si>
    <t>96</t>
  </si>
  <si>
    <t>D15</t>
  </si>
  <si>
    <t>SPÍNAČ DO VLHKA V IZOL. IP44  BARVA ŠEDÁ</t>
  </si>
  <si>
    <t>49</t>
  </si>
  <si>
    <t>Pol49</t>
  </si>
  <si>
    <t>1-pólový vypínač</t>
  </si>
  <si>
    <t>98</t>
  </si>
  <si>
    <t>Pol50</t>
  </si>
  <si>
    <t>5 sériový přepínač</t>
  </si>
  <si>
    <t>100</t>
  </si>
  <si>
    <t>D16</t>
  </si>
  <si>
    <t>ZÁSUVKA NASTĚNNÁ V IZOL. IP44</t>
  </si>
  <si>
    <t>51</t>
  </si>
  <si>
    <t>Pol51</t>
  </si>
  <si>
    <t>2p+PE</t>
  </si>
  <si>
    <t>102</t>
  </si>
  <si>
    <t>D17</t>
  </si>
  <si>
    <t>SVÍTIDLA-LED</t>
  </si>
  <si>
    <t>Pol52</t>
  </si>
  <si>
    <t>A_LED 1.4ft VP 2600/840, 18W, IP66</t>
  </si>
  <si>
    <t>104</t>
  </si>
  <si>
    <t>D18</t>
  </si>
  <si>
    <t>Měření a regulace</t>
  </si>
  <si>
    <t>D19</t>
  </si>
  <si>
    <t>Pohony</t>
  </si>
  <si>
    <t>53</t>
  </si>
  <si>
    <t>Pol53</t>
  </si>
  <si>
    <t>Servopohon pro směšovací ventily . Napájení 230V, 3-bodový, doba chodu 120s.</t>
  </si>
  <si>
    <t>106</t>
  </si>
  <si>
    <t>D20</t>
  </si>
  <si>
    <t>Poruchová signalizace</t>
  </si>
  <si>
    <t>Pol54</t>
  </si>
  <si>
    <t>Regulátor tlaku vlnovcový /40-400kPa/</t>
  </si>
  <si>
    <t>108</t>
  </si>
  <si>
    <t>55</t>
  </si>
  <si>
    <t>Pol55</t>
  </si>
  <si>
    <t>Tlakoměrný kohout k regulátoru M20x1,5</t>
  </si>
  <si>
    <t>110</t>
  </si>
  <si>
    <t>Pol56</t>
  </si>
  <si>
    <t>G20-detektor plynu</t>
  </si>
  <si>
    <t>112</t>
  </si>
  <si>
    <t>57</t>
  </si>
  <si>
    <t>Pol57</t>
  </si>
  <si>
    <t>G40-CO</t>
  </si>
  <si>
    <t>114</t>
  </si>
  <si>
    <t>Pol58</t>
  </si>
  <si>
    <t>NZ-DIN-osazen v rozvaděči RK</t>
  </si>
  <si>
    <t>116</t>
  </si>
  <si>
    <t>59</t>
  </si>
  <si>
    <t>Pol59</t>
  </si>
  <si>
    <t>snímač zaplavení k poruchové signalizeci</t>
  </si>
  <si>
    <t>118</t>
  </si>
  <si>
    <t>Pol60</t>
  </si>
  <si>
    <t>prostorový termostat rozsah 20-60°C,dif. 3-10 ,ktytí IP 33 . obj.č.060L124266</t>
  </si>
  <si>
    <t>120</t>
  </si>
  <si>
    <t>D21</t>
  </si>
  <si>
    <t>Demontáže</t>
  </si>
  <si>
    <t>61</t>
  </si>
  <si>
    <t>Pol61</t>
  </si>
  <si>
    <t>Demontaz stavajiciho zarizeni</t>
  </si>
  <si>
    <t>hod</t>
  </si>
  <si>
    <t>122</t>
  </si>
  <si>
    <t>D22</t>
  </si>
  <si>
    <t>HZS</t>
  </si>
  <si>
    <t>D23</t>
  </si>
  <si>
    <t>HODINOVE ZUCTOVACI SAZBY</t>
  </si>
  <si>
    <t>Pol62</t>
  </si>
  <si>
    <t>Napojeni na stavajici zarizeni</t>
  </si>
  <si>
    <t>512</t>
  </si>
  <si>
    <t>124</t>
  </si>
  <si>
    <t>63</t>
  </si>
  <si>
    <t>Pol63</t>
  </si>
  <si>
    <t>Zkusebni provoz,zaškolení</t>
  </si>
  <si>
    <t>126</t>
  </si>
  <si>
    <t>D24</t>
  </si>
  <si>
    <t>PROVEDENI REVIZNICH ZKOUSEK</t>
  </si>
  <si>
    <t>Pol64</t>
  </si>
  <si>
    <t>Revizni technik</t>
  </si>
  <si>
    <t>128</t>
  </si>
  <si>
    <t>D25</t>
  </si>
  <si>
    <t>Ostatní náklady</t>
  </si>
  <si>
    <t>65</t>
  </si>
  <si>
    <t>Pol65</t>
  </si>
  <si>
    <t>Doprava</t>
  </si>
  <si>
    <t>kus</t>
  </si>
  <si>
    <t>130</t>
  </si>
  <si>
    <t>Pol66</t>
  </si>
  <si>
    <t>Přesun</t>
  </si>
  <si>
    <t>132</t>
  </si>
  <si>
    <t>67</t>
  </si>
  <si>
    <t>Pol67</t>
  </si>
  <si>
    <t>PPV</t>
  </si>
  <si>
    <t>134</t>
  </si>
  <si>
    <t>Pol68</t>
  </si>
  <si>
    <t>Podružný materiál</t>
  </si>
  <si>
    <t>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</si>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</sst>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  <charset val="1"/>
    </font>
    <font>
      <sz val="8"/>
      <color rgb="FFFFFFFF"/>
      <name val="Arial CE"/>
      <charset val="1"/>
    </font>
    <font>
      <b/>
      <sz val="14"/>
      <name val="Arial CE"/>
      <charset val="1"/>
    </font>
    <font>
      <sz val="8"/>
      <color rgb="FF3366FF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theme="10"/>
      <name val="Wingdings 2"/>
      <charset val="1"/>
    </font>
    <font>
      <u/>
      <sz val="11"/>
      <color theme="10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8"/>
      <color rgb="FF003366"/>
      <name val="Arial CE"/>
      <charset val="1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263">
    <xf numFmtId="0" fontId="0" fillId="0" borderId="0" xfId="0"/>
    <xf numFmtId="165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4" fontId="15" fillId="0" borderId="0" xfId="0" applyNumberFormat="1" applyFont="1"/>
    <xf numFmtId="4" fontId="28" fillId="0" borderId="12" xfId="0" applyNumberFormat="1" applyFont="1" applyBorder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30" fillId="0" borderId="0" xfId="0" applyFont="1"/>
    <xf numFmtId="0" fontId="30" fillId="0" borderId="3" xfId="0" applyFont="1" applyBorder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Protection="1">
      <protection locked="0"/>
    </xf>
    <xf numFmtId="4" fontId="26" fillId="0" borderId="0" xfId="0" applyNumberFormat="1" applyFont="1"/>
    <xf numFmtId="0" fontId="30" fillId="0" borderId="18" xfId="0" applyFont="1" applyBorder="1"/>
    <xf numFmtId="4" fontId="30" fillId="0" borderId="0" xfId="0" applyNumberFormat="1" applyFont="1"/>
    <xf numFmtId="166" fontId="30" fillId="0" borderId="0" xfId="0" applyNumberFormat="1" applyFont="1"/>
    <xf numFmtId="166" fontId="30" fillId="0" borderId="14" xfId="0" applyNumberFormat="1" applyFont="1" applyBorder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/>
    <xf numFmtId="0" fontId="13" fillId="0" borderId="22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center" vertical="center" wrapText="1"/>
    </xf>
    <xf numFmtId="167" fontId="13" fillId="0" borderId="22" xfId="0" applyNumberFormat="1" applyFont="1" applyBorder="1" applyAlignment="1">
      <alignment vertical="center"/>
    </xf>
    <xf numFmtId="4" fontId="13" fillId="2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>
      <alignment vertical="center"/>
    </xf>
    <xf numFmtId="0" fontId="14" fillId="2" borderId="18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166" fontId="14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/>
    <xf numFmtId="0" fontId="31" fillId="0" borderId="3" xfId="0" applyFont="1" applyBorder="1"/>
    <xf numFmtId="0" fontId="31" fillId="0" borderId="0" xfId="0" applyFont="1" applyAlignment="1">
      <alignment horizontal="left"/>
    </xf>
    <xf numFmtId="0" fontId="31" fillId="0" borderId="0" xfId="0" applyFont="1" applyProtection="1">
      <protection locked="0"/>
    </xf>
    <xf numFmtId="4" fontId="31" fillId="0" borderId="0" xfId="0" applyNumberFormat="1" applyFont="1"/>
    <xf numFmtId="0" fontId="31" fillId="0" borderId="18" xfId="0" applyFont="1" applyBorder="1"/>
    <xf numFmtId="166" fontId="31" fillId="0" borderId="0" xfId="0" applyNumberFormat="1" applyFont="1"/>
    <xf numFmtId="166" fontId="31" fillId="0" borderId="14" xfId="0" applyNumberFormat="1" applyFont="1" applyBorder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14" fillId="2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>
      <alignment horizontal="center" vertical="center"/>
    </xf>
    <xf numFmtId="4" fontId="14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1" xfId="0" applyFont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32" fillId="0" borderId="2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3" xfId="0" applyFont="1" applyBorder="1" applyAlignment="1">
      <alignment vertical="center" wrapText="1"/>
    </xf>
    <xf numFmtId="0" fontId="32" fillId="0" borderId="24" xfId="0" applyFont="1" applyBorder="1" applyAlignment="1">
      <alignment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6" fillId="0" borderId="3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vertical="center" wrapText="1"/>
    </xf>
    <xf numFmtId="0" fontId="32" fillId="0" borderId="9" xfId="0" applyFont="1" applyBorder="1" applyAlignment="1">
      <alignment vertical="center" wrapText="1"/>
    </xf>
    <xf numFmtId="0" fontId="39" fillId="0" borderId="10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0" xfId="0" applyFont="1" applyAlignment="1">
      <alignment vertical="top"/>
    </xf>
    <xf numFmtId="0" fontId="32" fillId="0" borderId="1" xfId="0" applyFont="1" applyBorder="1" applyAlignment="1">
      <alignment horizontal="left" vertical="center"/>
    </xf>
    <xf numFmtId="0" fontId="32" fillId="0" borderId="2" xfId="0" applyFont="1" applyBorder="1" applyAlignment="1">
      <alignment horizontal="left" vertical="center"/>
    </xf>
    <xf numFmtId="0" fontId="32" fillId="0" borderId="23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/>
    </xf>
    <xf numFmtId="0" fontId="32" fillId="0" borderId="24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34" fillId="0" borderId="10" xfId="0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6" fillId="0" borderId="3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/>
    </xf>
    <xf numFmtId="0" fontId="39" fillId="0" borderId="10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/>
    </xf>
    <xf numFmtId="0" fontId="36" fillId="0" borderId="9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horizontal="center" vertical="top"/>
    </xf>
    <xf numFmtId="0" fontId="36" fillId="0" borderId="9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0" fillId="0" borderId="10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35" fillId="0" borderId="0" xfId="0" applyFont="1" applyAlignment="1">
      <alignment vertical="top"/>
    </xf>
    <xf numFmtId="49" fontId="35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top"/>
    </xf>
    <xf numFmtId="0" fontId="34" fillId="0" borderId="10" xfId="0" applyFont="1" applyBorder="1" applyAlignment="1">
      <alignment horizontal="left"/>
    </xf>
    <xf numFmtId="0" fontId="40" fillId="0" borderId="10" xfId="0" applyFont="1" applyBorder="1"/>
    <xf numFmtId="0" fontId="32" fillId="0" borderId="3" xfId="0" applyFont="1" applyBorder="1" applyAlignment="1">
      <alignment vertical="top"/>
    </xf>
    <xf numFmtId="0" fontId="32" fillId="0" borderId="24" xfId="0" applyFont="1" applyBorder="1" applyAlignment="1">
      <alignment vertical="top"/>
    </xf>
    <xf numFmtId="0" fontId="32" fillId="0" borderId="9" xfId="0" applyFont="1" applyBorder="1" applyAlignment="1">
      <alignment vertical="top"/>
    </xf>
    <xf numFmtId="0" fontId="32" fillId="0" borderId="10" xfId="0" applyFont="1" applyBorder="1" applyAlignment="1">
      <alignment vertical="top"/>
    </xf>
    <xf numFmtId="0" fontId="32" fillId="0" borderId="25" xfId="0" applyFont="1" applyBorder="1" applyAlignment="1">
      <alignment vertical="top"/>
    </xf>
    <xf numFmtId="0" fontId="20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2" fillId="0" borderId="1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4" fontId="11" fillId="3" borderId="8" xfId="0" applyNumberFormat="1" applyFont="1" applyFill="1" applyBorder="1" applyAlignment="1">
      <alignment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 wrapText="1"/>
    </xf>
    <xf numFmtId="0" fontId="34" fillId="0" borderId="10" xfId="0" applyFont="1" applyBorder="1" applyAlignment="1">
      <alignment horizontal="left"/>
    </xf>
    <xf numFmtId="0" fontId="35" fillId="0" borderId="0" xfId="0" applyFont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49" fontId="35" fillId="0" borderId="0" xfId="0" applyNumberFormat="1" applyFont="1" applyAlignment="1">
      <alignment horizontal="left" vertical="center" wrapText="1"/>
    </xf>
    <xf numFmtId="0" fontId="34" fillId="0" borderId="10" xfId="0" applyFont="1" applyBorder="1" applyAlignment="1">
      <alignment horizontal="left" wrapText="1"/>
    </xf>
    <xf numFmtId="0" fontId="38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21" zoomScaleNormal="100" workbookViewId="0">
      <selection activeCell="AR63" sqref="AR63"/>
    </sheetView>
  </sheetViews>
  <sheetFormatPr defaultColWidth="8.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 customWidth="1"/>
  </cols>
  <sheetData>
    <row r="1" spans="1:74">
      <c r="A1" s="6" t="s">
        <v>0</v>
      </c>
      <c r="AZ1" s="6" t="s">
        <v>1</v>
      </c>
      <c r="BA1" s="6" t="s">
        <v>2</v>
      </c>
      <c r="BB1" s="6" t="s">
        <v>3</v>
      </c>
      <c r="BT1" s="6" t="s">
        <v>4</v>
      </c>
      <c r="BU1" s="6" t="s">
        <v>5</v>
      </c>
      <c r="BV1" s="6" t="s">
        <v>6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F2" s="243"/>
      <c r="BG2" s="243"/>
      <c r="BS2" s="7" t="s">
        <v>7</v>
      </c>
      <c r="BT2" s="7" t="s">
        <v>8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7</v>
      </c>
      <c r="BT3" s="7" t="s">
        <v>9</v>
      </c>
    </row>
    <row r="4" spans="1:74" ht="24.95" customHeight="1">
      <c r="B4" s="10"/>
      <c r="D4" s="11" t="s">
        <v>10</v>
      </c>
      <c r="AR4" s="10"/>
      <c r="AS4" s="12" t="s">
        <v>11</v>
      </c>
      <c r="BG4" s="13" t="s">
        <v>12</v>
      </c>
      <c r="BS4" s="7" t="s">
        <v>13</v>
      </c>
    </row>
    <row r="5" spans="1:74" ht="12" customHeight="1">
      <c r="B5" s="10"/>
      <c r="D5" s="14" t="s">
        <v>14</v>
      </c>
      <c r="K5" s="244" t="s">
        <v>15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R5" s="10"/>
      <c r="BG5" s="245" t="s">
        <v>16</v>
      </c>
      <c r="BS5" s="7" t="s">
        <v>7</v>
      </c>
    </row>
    <row r="6" spans="1:74" ht="36.950000000000003" customHeight="1">
      <c r="B6" s="10"/>
      <c r="D6" s="15" t="s">
        <v>17</v>
      </c>
      <c r="K6" s="246" t="s">
        <v>18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R6" s="10"/>
      <c r="BG6" s="245"/>
      <c r="BS6" s="7" t="s">
        <v>7</v>
      </c>
    </row>
    <row r="7" spans="1:74" ht="12" customHeight="1">
      <c r="B7" s="10"/>
      <c r="D7" s="16" t="s">
        <v>19</v>
      </c>
      <c r="K7" s="5"/>
      <c r="AK7" s="16" t="s">
        <v>20</v>
      </c>
      <c r="AN7" s="5"/>
      <c r="AR7" s="10"/>
      <c r="BG7" s="245"/>
      <c r="BS7" s="7" t="s">
        <v>7</v>
      </c>
    </row>
    <row r="8" spans="1:74" ht="12" customHeight="1">
      <c r="B8" s="10"/>
      <c r="D8" s="16" t="s">
        <v>21</v>
      </c>
      <c r="K8" s="5" t="s">
        <v>22</v>
      </c>
      <c r="AK8" s="16" t="s">
        <v>23</v>
      </c>
      <c r="AN8" s="17" t="s">
        <v>24</v>
      </c>
      <c r="AR8" s="10"/>
      <c r="BG8" s="245"/>
      <c r="BS8" s="7" t="s">
        <v>7</v>
      </c>
    </row>
    <row r="9" spans="1:74" ht="14.45" customHeight="1">
      <c r="B9" s="10"/>
      <c r="AR9" s="10"/>
      <c r="BG9" s="245"/>
      <c r="BS9" s="7" t="s">
        <v>7</v>
      </c>
    </row>
    <row r="10" spans="1:74" ht="12" customHeight="1">
      <c r="B10" s="10"/>
      <c r="D10" s="16" t="s">
        <v>25</v>
      </c>
      <c r="AK10" s="16" t="s">
        <v>26</v>
      </c>
      <c r="AN10" s="5"/>
      <c r="AR10" s="10"/>
      <c r="BG10" s="245"/>
      <c r="BS10" s="7" t="s">
        <v>7</v>
      </c>
    </row>
    <row r="11" spans="1:74" ht="18.600000000000001" customHeight="1">
      <c r="B11" s="10"/>
      <c r="E11" s="5" t="s">
        <v>22</v>
      </c>
      <c r="AK11" s="16" t="s">
        <v>27</v>
      </c>
      <c r="AN11" s="5"/>
      <c r="AR11" s="10"/>
      <c r="BG11" s="245"/>
      <c r="BS11" s="7" t="s">
        <v>7</v>
      </c>
    </row>
    <row r="12" spans="1:74" ht="6.95" customHeight="1">
      <c r="B12" s="10"/>
      <c r="AR12" s="10"/>
      <c r="BG12" s="245"/>
      <c r="BS12" s="7" t="s">
        <v>7</v>
      </c>
    </row>
    <row r="13" spans="1:74" ht="12" customHeight="1">
      <c r="B13" s="10"/>
      <c r="D13" s="16" t="s">
        <v>28</v>
      </c>
      <c r="AK13" s="16" t="s">
        <v>26</v>
      </c>
      <c r="AN13" s="4" t="s">
        <v>29</v>
      </c>
      <c r="AR13" s="10"/>
      <c r="BG13" s="245"/>
      <c r="BS13" s="7" t="s">
        <v>7</v>
      </c>
    </row>
    <row r="14" spans="1:74" ht="12.75">
      <c r="B14" s="10"/>
      <c r="E14" s="247" t="s">
        <v>29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16" t="s">
        <v>27</v>
      </c>
      <c r="AN14" s="4" t="s">
        <v>29</v>
      </c>
      <c r="AR14" s="10"/>
      <c r="BG14" s="245"/>
      <c r="BS14" s="7" t="s">
        <v>7</v>
      </c>
    </row>
    <row r="15" spans="1:74" ht="6.95" customHeight="1">
      <c r="B15" s="10"/>
      <c r="AR15" s="10"/>
      <c r="BG15" s="245"/>
      <c r="BS15" s="7" t="s">
        <v>4</v>
      </c>
    </row>
    <row r="16" spans="1:74" ht="12" customHeight="1">
      <c r="B16" s="10"/>
      <c r="D16" s="16" t="s">
        <v>30</v>
      </c>
      <c r="AK16" s="16" t="s">
        <v>26</v>
      </c>
      <c r="AN16" s="5"/>
      <c r="AR16" s="10"/>
      <c r="BG16" s="245"/>
      <c r="BS16" s="7" t="s">
        <v>4</v>
      </c>
    </row>
    <row r="17" spans="2:71" ht="18.600000000000001" customHeight="1">
      <c r="B17" s="10"/>
      <c r="E17" s="5" t="s">
        <v>31</v>
      </c>
      <c r="AK17" s="16" t="s">
        <v>27</v>
      </c>
      <c r="AN17" s="5"/>
      <c r="AR17" s="10"/>
      <c r="BG17" s="245"/>
      <c r="BS17" s="7" t="s">
        <v>5</v>
      </c>
    </row>
    <row r="18" spans="2:71" ht="6.95" customHeight="1">
      <c r="B18" s="10"/>
      <c r="AR18" s="10"/>
      <c r="BG18" s="245"/>
      <c r="BS18" s="7" t="s">
        <v>7</v>
      </c>
    </row>
    <row r="19" spans="2:71" ht="12" customHeight="1">
      <c r="B19" s="10"/>
      <c r="D19" s="16" t="s">
        <v>32</v>
      </c>
      <c r="AK19" s="16" t="s">
        <v>26</v>
      </c>
      <c r="AN19" s="5"/>
      <c r="AR19" s="10"/>
      <c r="BG19" s="245"/>
      <c r="BS19" s="7" t="s">
        <v>7</v>
      </c>
    </row>
    <row r="20" spans="2:71" ht="18.600000000000001" customHeight="1">
      <c r="B20" s="10"/>
      <c r="E20" s="5" t="s">
        <v>33</v>
      </c>
      <c r="AK20" s="16" t="s">
        <v>27</v>
      </c>
      <c r="AN20" s="5"/>
      <c r="AR20" s="10"/>
      <c r="BG20" s="245"/>
      <c r="BS20" s="7" t="s">
        <v>4</v>
      </c>
    </row>
    <row r="21" spans="2:71" ht="6.95" customHeight="1">
      <c r="B21" s="10"/>
      <c r="AR21" s="10"/>
      <c r="BG21" s="245"/>
    </row>
    <row r="22" spans="2:71" ht="12" customHeight="1">
      <c r="B22" s="10"/>
      <c r="D22" s="16" t="s">
        <v>34</v>
      </c>
      <c r="AR22" s="10"/>
      <c r="BG22" s="245"/>
    </row>
    <row r="23" spans="2:71" ht="23.25" customHeight="1">
      <c r="B23" s="10"/>
      <c r="E23" s="248" t="s">
        <v>35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10"/>
      <c r="BG23" s="245"/>
    </row>
    <row r="24" spans="2:71" ht="6.95" customHeight="1">
      <c r="B24" s="10"/>
      <c r="AR24" s="10"/>
      <c r="BG24" s="245"/>
    </row>
    <row r="25" spans="2:71" ht="6.95" customHeight="1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  <c r="BG25" s="245"/>
    </row>
    <row r="26" spans="2:71" s="19" customFormat="1" ht="25.9" customHeight="1">
      <c r="B26" s="20"/>
      <c r="D26" s="21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9">
        <f>ROUND(AG54,2)</f>
        <v>0</v>
      </c>
      <c r="AL26" s="249"/>
      <c r="AM26" s="249"/>
      <c r="AN26" s="249"/>
      <c r="AO26" s="249"/>
      <c r="AR26" s="20"/>
      <c r="BG26" s="245"/>
    </row>
    <row r="27" spans="2:71" s="19" customFormat="1" ht="6.95" customHeight="1">
      <c r="B27" s="20"/>
      <c r="AR27" s="20"/>
      <c r="BG27" s="245"/>
    </row>
    <row r="28" spans="2:71" s="19" customFormat="1" ht="12.75">
      <c r="B28" s="20"/>
      <c r="L28" s="250" t="s">
        <v>37</v>
      </c>
      <c r="M28" s="250"/>
      <c r="N28" s="250"/>
      <c r="O28" s="250"/>
      <c r="P28" s="250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K28" s="250" t="s">
        <v>39</v>
      </c>
      <c r="AL28" s="250"/>
      <c r="AM28" s="250"/>
      <c r="AN28" s="250"/>
      <c r="AO28" s="250"/>
      <c r="AR28" s="20"/>
      <c r="BG28" s="245"/>
    </row>
    <row r="29" spans="2:71" s="23" customFormat="1" ht="14.45" customHeight="1">
      <c r="B29" s="24"/>
      <c r="D29" s="16" t="s">
        <v>40</v>
      </c>
      <c r="F29" s="16" t="s">
        <v>41</v>
      </c>
      <c r="L29" s="239">
        <v>0.21</v>
      </c>
      <c r="M29" s="239"/>
      <c r="N29" s="239"/>
      <c r="O29" s="239"/>
      <c r="P29" s="239"/>
      <c r="W29" s="240">
        <f>ROUND(BB54, 2)</f>
        <v>0</v>
      </c>
      <c r="X29" s="240"/>
      <c r="Y29" s="240"/>
      <c r="Z29" s="240"/>
      <c r="AA29" s="240"/>
      <c r="AB29" s="240"/>
      <c r="AC29" s="240"/>
      <c r="AD29" s="240"/>
      <c r="AE29" s="240"/>
      <c r="AK29" s="240">
        <f>ROUND(AX54, 2)</f>
        <v>0</v>
      </c>
      <c r="AL29" s="240"/>
      <c r="AM29" s="240"/>
      <c r="AN29" s="240"/>
      <c r="AO29" s="240"/>
      <c r="AR29" s="24"/>
      <c r="BG29" s="245"/>
    </row>
    <row r="30" spans="2:71" s="23" customFormat="1" ht="14.45" customHeight="1">
      <c r="B30" s="24"/>
      <c r="F30" s="16" t="s">
        <v>42</v>
      </c>
      <c r="L30" s="239">
        <v>0.12</v>
      </c>
      <c r="M30" s="239"/>
      <c r="N30" s="239"/>
      <c r="O30" s="239"/>
      <c r="P30" s="239"/>
      <c r="W30" s="240">
        <f>ROUND(BC54, 2)</f>
        <v>0</v>
      </c>
      <c r="X30" s="240"/>
      <c r="Y30" s="240"/>
      <c r="Z30" s="240"/>
      <c r="AA30" s="240"/>
      <c r="AB30" s="240"/>
      <c r="AC30" s="240"/>
      <c r="AD30" s="240"/>
      <c r="AE30" s="240"/>
      <c r="AK30" s="240">
        <f>ROUND(AY54, 2)</f>
        <v>0</v>
      </c>
      <c r="AL30" s="240"/>
      <c r="AM30" s="240"/>
      <c r="AN30" s="240"/>
      <c r="AO30" s="240"/>
      <c r="AR30" s="24"/>
      <c r="BG30" s="245"/>
    </row>
    <row r="31" spans="2:71" s="23" customFormat="1" ht="14.45" hidden="1" customHeight="1">
      <c r="B31" s="24"/>
      <c r="F31" s="16" t="s">
        <v>43</v>
      </c>
      <c r="L31" s="239">
        <v>0.21</v>
      </c>
      <c r="M31" s="239"/>
      <c r="N31" s="239"/>
      <c r="O31" s="239"/>
      <c r="P31" s="239"/>
      <c r="W31" s="240">
        <f>ROUND(BD54, 2)</f>
        <v>0</v>
      </c>
      <c r="X31" s="240"/>
      <c r="Y31" s="240"/>
      <c r="Z31" s="240"/>
      <c r="AA31" s="240"/>
      <c r="AB31" s="240"/>
      <c r="AC31" s="240"/>
      <c r="AD31" s="240"/>
      <c r="AE31" s="240"/>
      <c r="AK31" s="240">
        <v>0</v>
      </c>
      <c r="AL31" s="240"/>
      <c r="AM31" s="240"/>
      <c r="AN31" s="240"/>
      <c r="AO31" s="240"/>
      <c r="AR31" s="24"/>
      <c r="BG31" s="245"/>
    </row>
    <row r="32" spans="2:71" s="23" customFormat="1" ht="14.45" hidden="1" customHeight="1">
      <c r="B32" s="24"/>
      <c r="F32" s="16" t="s">
        <v>44</v>
      </c>
      <c r="L32" s="239">
        <v>0.12</v>
      </c>
      <c r="M32" s="239"/>
      <c r="N32" s="239"/>
      <c r="O32" s="239"/>
      <c r="P32" s="239"/>
      <c r="W32" s="240">
        <f>ROUND(BE54, 2)</f>
        <v>0</v>
      </c>
      <c r="X32" s="240"/>
      <c r="Y32" s="240"/>
      <c r="Z32" s="240"/>
      <c r="AA32" s="240"/>
      <c r="AB32" s="240"/>
      <c r="AC32" s="240"/>
      <c r="AD32" s="240"/>
      <c r="AE32" s="240"/>
      <c r="AK32" s="240">
        <v>0</v>
      </c>
      <c r="AL32" s="240"/>
      <c r="AM32" s="240"/>
      <c r="AN32" s="240"/>
      <c r="AO32" s="240"/>
      <c r="AR32" s="24"/>
      <c r="BG32" s="245"/>
    </row>
    <row r="33" spans="2:44" s="23" customFormat="1" ht="14.45" hidden="1" customHeight="1">
      <c r="B33" s="24"/>
      <c r="F33" s="16" t="s">
        <v>45</v>
      </c>
      <c r="L33" s="239">
        <v>0</v>
      </c>
      <c r="M33" s="239"/>
      <c r="N33" s="239"/>
      <c r="O33" s="239"/>
      <c r="P33" s="239"/>
      <c r="W33" s="240">
        <f>ROUND(BF54, 2)</f>
        <v>0</v>
      </c>
      <c r="X33" s="240"/>
      <c r="Y33" s="240"/>
      <c r="Z33" s="240"/>
      <c r="AA33" s="240"/>
      <c r="AB33" s="240"/>
      <c r="AC33" s="240"/>
      <c r="AD33" s="240"/>
      <c r="AE33" s="240"/>
      <c r="AK33" s="240">
        <v>0</v>
      </c>
      <c r="AL33" s="240"/>
      <c r="AM33" s="240"/>
      <c r="AN33" s="240"/>
      <c r="AO33" s="240"/>
      <c r="AR33" s="24"/>
    </row>
    <row r="34" spans="2:44" s="19" customFormat="1" ht="6.95" customHeight="1">
      <c r="B34" s="20"/>
      <c r="AR34" s="20"/>
    </row>
    <row r="35" spans="2:44" s="19" customFormat="1" ht="25.9" customHeight="1">
      <c r="B35" s="20"/>
      <c r="C35" s="25"/>
      <c r="D35" s="26" t="s">
        <v>46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47</v>
      </c>
      <c r="U35" s="27"/>
      <c r="V35" s="27"/>
      <c r="W35" s="27"/>
      <c r="X35" s="241" t="s">
        <v>48</v>
      </c>
      <c r="Y35" s="241"/>
      <c r="Z35" s="241"/>
      <c r="AA35" s="241"/>
      <c r="AB35" s="241"/>
      <c r="AC35" s="27"/>
      <c r="AD35" s="27"/>
      <c r="AE35" s="27"/>
      <c r="AF35" s="27"/>
      <c r="AG35" s="27"/>
      <c r="AH35" s="27"/>
      <c r="AI35" s="27"/>
      <c r="AJ35" s="27"/>
      <c r="AK35" s="242">
        <f>SUM(AK26:AK33)</f>
        <v>0</v>
      </c>
      <c r="AL35" s="242"/>
      <c r="AM35" s="242"/>
      <c r="AN35" s="242"/>
      <c r="AO35" s="242"/>
      <c r="AP35" s="25"/>
      <c r="AQ35" s="25"/>
      <c r="AR35" s="20"/>
    </row>
    <row r="36" spans="2:44" s="19" customFormat="1" ht="6.95" customHeight="1">
      <c r="B36" s="20"/>
      <c r="AR36" s="20"/>
    </row>
    <row r="37" spans="2:44" s="19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20"/>
    </row>
    <row r="41" spans="2:44" s="19" customFormat="1" ht="6.9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0"/>
    </row>
    <row r="42" spans="2:44" s="19" customFormat="1" ht="24.95" customHeight="1">
      <c r="B42" s="20"/>
      <c r="C42" s="11" t="s">
        <v>49</v>
      </c>
      <c r="AR42" s="20"/>
    </row>
    <row r="43" spans="2:44" s="19" customFormat="1" ht="6.95" customHeight="1">
      <c r="B43" s="20"/>
      <c r="AR43" s="20"/>
    </row>
    <row r="44" spans="2:44" s="33" customFormat="1" ht="12" customHeight="1">
      <c r="B44" s="34"/>
      <c r="C44" s="16" t="s">
        <v>14</v>
      </c>
      <c r="L44" s="33" t="str">
        <f>K5</f>
        <v>2025_01</v>
      </c>
      <c r="AR44" s="34"/>
    </row>
    <row r="45" spans="2:44" s="35" customFormat="1" ht="36.950000000000003" customHeight="1">
      <c r="B45" s="36"/>
      <c r="C45" s="37" t="s">
        <v>17</v>
      </c>
      <c r="L45" s="235" t="str">
        <f>K6</f>
        <v>Výměna plynových kotlů - ZŠ Komenského</v>
      </c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R45" s="36"/>
    </row>
    <row r="46" spans="2:44" s="19" customFormat="1" ht="6.95" customHeight="1">
      <c r="B46" s="20"/>
      <c r="AR46" s="20"/>
    </row>
    <row r="47" spans="2:44" s="19" customFormat="1" ht="12" customHeight="1">
      <c r="B47" s="20"/>
      <c r="C47" s="16" t="s">
        <v>21</v>
      </c>
      <c r="L47" s="38" t="str">
        <f>IF(K8="","",K8)</f>
        <v xml:space="preserve"> </v>
      </c>
      <c r="AI47" s="16" t="s">
        <v>23</v>
      </c>
      <c r="AM47" s="236" t="str">
        <f>IF(AN8= "","",AN8)</f>
        <v>31. 1. 2025</v>
      </c>
      <c r="AN47" s="236"/>
      <c r="AR47" s="20"/>
    </row>
    <row r="48" spans="2:44" s="19" customFormat="1" ht="6.95" customHeight="1">
      <c r="B48" s="20"/>
      <c r="AR48" s="20"/>
    </row>
    <row r="49" spans="1:91" s="19" customFormat="1" ht="15.2" customHeight="1">
      <c r="B49" s="20"/>
      <c r="C49" s="16" t="s">
        <v>25</v>
      </c>
      <c r="L49" s="33" t="str">
        <f>IF(E11= "","",E11)</f>
        <v xml:space="preserve"> </v>
      </c>
      <c r="AI49" s="16" t="s">
        <v>30</v>
      </c>
      <c r="AM49" s="237" t="str">
        <f>IF(E17="","",E17)</f>
        <v>Bohumír Holec</v>
      </c>
      <c r="AN49" s="237"/>
      <c r="AO49" s="237"/>
      <c r="AP49" s="237"/>
      <c r="AR49" s="20"/>
      <c r="AS49" s="238" t="s">
        <v>50</v>
      </c>
      <c r="AT49" s="238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40"/>
    </row>
    <row r="50" spans="1:91" s="19" customFormat="1" ht="25.7" customHeight="1">
      <c r="B50" s="20"/>
      <c r="C50" s="16" t="s">
        <v>28</v>
      </c>
      <c r="L50" s="33" t="str">
        <f>IF(E14= "Vyplň údaj","",E14)</f>
        <v/>
      </c>
      <c r="AI50" s="16" t="s">
        <v>32</v>
      </c>
      <c r="AM50" s="237" t="str">
        <f>IF(E20="","",E20)</f>
        <v>Bohumír Holec (import do KROS4)</v>
      </c>
      <c r="AN50" s="237"/>
      <c r="AO50" s="237"/>
      <c r="AP50" s="237"/>
      <c r="AR50" s="20"/>
      <c r="AS50" s="238"/>
      <c r="AT50" s="238"/>
      <c r="BF50" s="41"/>
    </row>
    <row r="51" spans="1:91" s="19" customFormat="1" ht="10.9" customHeight="1">
      <c r="B51" s="20"/>
      <c r="AR51" s="20"/>
      <c r="AS51" s="238"/>
      <c r="AT51" s="238"/>
      <c r="BF51" s="41"/>
    </row>
    <row r="52" spans="1:91" s="19" customFormat="1" ht="29.25" customHeight="1">
      <c r="B52" s="20"/>
      <c r="C52" s="230" t="s">
        <v>51</v>
      </c>
      <c r="D52" s="230"/>
      <c r="E52" s="230"/>
      <c r="F52" s="230"/>
      <c r="G52" s="230"/>
      <c r="H52" s="42"/>
      <c r="I52" s="231" t="s">
        <v>52</v>
      </c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2" t="s">
        <v>53</v>
      </c>
      <c r="AH52" s="232"/>
      <c r="AI52" s="232"/>
      <c r="AJ52" s="232"/>
      <c r="AK52" s="232"/>
      <c r="AL52" s="232"/>
      <c r="AM52" s="232"/>
      <c r="AN52" s="231" t="s">
        <v>54</v>
      </c>
      <c r="AO52" s="231"/>
      <c r="AP52" s="231"/>
      <c r="AQ52" s="43" t="s">
        <v>55</v>
      </c>
      <c r="AR52" s="20"/>
      <c r="AS52" s="44" t="s">
        <v>56</v>
      </c>
      <c r="AT52" s="45" t="s">
        <v>57</v>
      </c>
      <c r="AU52" s="45" t="s">
        <v>58</v>
      </c>
      <c r="AV52" s="45" t="s">
        <v>59</v>
      </c>
      <c r="AW52" s="45" t="s">
        <v>60</v>
      </c>
      <c r="AX52" s="45" t="s">
        <v>61</v>
      </c>
      <c r="AY52" s="45" t="s">
        <v>62</v>
      </c>
      <c r="AZ52" s="45" t="s">
        <v>63</v>
      </c>
      <c r="BA52" s="45" t="s">
        <v>64</v>
      </c>
      <c r="BB52" s="45" t="s">
        <v>65</v>
      </c>
      <c r="BC52" s="45" t="s">
        <v>66</v>
      </c>
      <c r="BD52" s="45" t="s">
        <v>67</v>
      </c>
      <c r="BE52" s="45" t="s">
        <v>68</v>
      </c>
      <c r="BF52" s="46" t="s">
        <v>69</v>
      </c>
    </row>
    <row r="53" spans="1:91" s="19" customFormat="1" ht="10.9" customHeight="1">
      <c r="B53" s="20"/>
      <c r="AR53" s="20"/>
      <c r="AS53" s="47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40"/>
    </row>
    <row r="54" spans="1:91" s="48" customFormat="1" ht="32.450000000000003" customHeight="1">
      <c r="B54" s="49"/>
      <c r="C54" s="50" t="s">
        <v>70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233">
        <f>ROUND(AG55,2)</f>
        <v>0</v>
      </c>
      <c r="AH54" s="233"/>
      <c r="AI54" s="233"/>
      <c r="AJ54" s="233"/>
      <c r="AK54" s="233"/>
      <c r="AL54" s="233"/>
      <c r="AM54" s="233"/>
      <c r="AN54" s="234">
        <f>SUM(AG54,AV54)</f>
        <v>0</v>
      </c>
      <c r="AO54" s="234"/>
      <c r="AP54" s="234"/>
      <c r="AQ54" s="53"/>
      <c r="AR54" s="49"/>
      <c r="AS54" s="54">
        <f>ROUND(AS55,2)</f>
        <v>0</v>
      </c>
      <c r="AT54" s="55">
        <f>ROUND(AT55,2)</f>
        <v>0</v>
      </c>
      <c r="AU54" s="56">
        <f>ROUND(AU55,2)</f>
        <v>0</v>
      </c>
      <c r="AV54" s="56">
        <f>ROUND(SUM(AX54:AY54),2)</f>
        <v>0</v>
      </c>
      <c r="AW54" s="57">
        <f>ROUND(AW55,5)</f>
        <v>0</v>
      </c>
      <c r="AX54" s="56">
        <f>ROUND(BB54*L29,2)</f>
        <v>0</v>
      </c>
      <c r="AY54" s="56">
        <f>ROUND(BC54*L30,2)</f>
        <v>0</v>
      </c>
      <c r="AZ54" s="56">
        <f>ROUND(BD54*L29,2)</f>
        <v>0</v>
      </c>
      <c r="BA54" s="56">
        <f>ROUND(BE54*L30,2)</f>
        <v>0</v>
      </c>
      <c r="BB54" s="56">
        <f>ROUND(BB55,2)</f>
        <v>0</v>
      </c>
      <c r="BC54" s="56">
        <f>ROUND(BC55,2)</f>
        <v>0</v>
      </c>
      <c r="BD54" s="56">
        <f>ROUND(BD55,2)</f>
        <v>0</v>
      </c>
      <c r="BE54" s="56">
        <f>ROUND(BE55,2)</f>
        <v>0</v>
      </c>
      <c r="BF54" s="58">
        <f>ROUND(BF55,2)</f>
        <v>0</v>
      </c>
      <c r="BS54" s="59" t="s">
        <v>71</v>
      </c>
      <c r="BT54" s="59" t="s">
        <v>72</v>
      </c>
      <c r="BU54" s="60" t="s">
        <v>73</v>
      </c>
      <c r="BV54" s="59" t="s">
        <v>74</v>
      </c>
      <c r="BW54" s="59" t="s">
        <v>6</v>
      </c>
      <c r="BX54" s="59" t="s">
        <v>75</v>
      </c>
      <c r="CL54" s="59"/>
    </row>
    <row r="55" spans="1:91" s="70" customFormat="1" ht="24.75" customHeight="1">
      <c r="A55" s="61" t="s">
        <v>76</v>
      </c>
      <c r="B55" s="62"/>
      <c r="C55" s="63"/>
      <c r="D55" s="228" t="s">
        <v>77</v>
      </c>
      <c r="E55" s="228"/>
      <c r="F55" s="228"/>
      <c r="G55" s="228"/>
      <c r="H55" s="228"/>
      <c r="I55" s="64"/>
      <c r="J55" s="228" t="s">
        <v>78</v>
      </c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9">
        <f>'01 - Elektrické rozvody v...'!K32</f>
        <v>0</v>
      </c>
      <c r="AH55" s="229"/>
      <c r="AI55" s="229"/>
      <c r="AJ55" s="229"/>
      <c r="AK55" s="229"/>
      <c r="AL55" s="229"/>
      <c r="AM55" s="229"/>
      <c r="AN55" s="229">
        <f>SUM(AG55,AV55)</f>
        <v>0</v>
      </c>
      <c r="AO55" s="229"/>
      <c r="AP55" s="229"/>
      <c r="AQ55" s="65" t="s">
        <v>79</v>
      </c>
      <c r="AR55" s="62"/>
      <c r="AS55" s="66">
        <f>'01 - Elektrické rozvody v...'!K30</f>
        <v>0</v>
      </c>
      <c r="AT55" s="67">
        <f>'01 - Elektrické rozvody v...'!K31</f>
        <v>0</v>
      </c>
      <c r="AU55" s="67">
        <v>0</v>
      </c>
      <c r="AV55" s="67">
        <f>ROUND(SUM(AX55:AY55),2)</f>
        <v>0</v>
      </c>
      <c r="AW55" s="68">
        <f>'01 - Elektrické rozvody v...'!T107</f>
        <v>0</v>
      </c>
      <c r="AX55" s="67">
        <f>'01 - Elektrické rozvody v...'!K35</f>
        <v>0</v>
      </c>
      <c r="AY55" s="67">
        <f>'01 - Elektrické rozvody v...'!K36</f>
        <v>0</v>
      </c>
      <c r="AZ55" s="67">
        <f>'01 - Elektrické rozvody v...'!K37</f>
        <v>0</v>
      </c>
      <c r="BA55" s="67">
        <f>'01 - Elektrické rozvody v...'!K38</f>
        <v>0</v>
      </c>
      <c r="BB55" s="67">
        <f>'01 - Elektrické rozvody v...'!F35</f>
        <v>0</v>
      </c>
      <c r="BC55" s="67">
        <f>'01 - Elektrické rozvody v...'!F36</f>
        <v>0</v>
      </c>
      <c r="BD55" s="67">
        <f>'01 - Elektrické rozvody v...'!F37</f>
        <v>0</v>
      </c>
      <c r="BE55" s="67">
        <f>'01 - Elektrické rozvody v...'!F38</f>
        <v>0</v>
      </c>
      <c r="BF55" s="69">
        <f>'01 - Elektrické rozvody v...'!F39</f>
        <v>0</v>
      </c>
      <c r="BT55" s="71" t="s">
        <v>80</v>
      </c>
      <c r="BV55" s="71" t="s">
        <v>74</v>
      </c>
      <c r="BW55" s="71" t="s">
        <v>81</v>
      </c>
      <c r="BX55" s="71" t="s">
        <v>6</v>
      </c>
      <c r="CL55" s="71"/>
      <c r="CM55" s="71" t="s">
        <v>82</v>
      </c>
    </row>
    <row r="56" spans="1:91" s="19" customFormat="1" ht="30" customHeight="1">
      <c r="B56" s="20"/>
      <c r="AR56" s="20"/>
    </row>
    <row r="57" spans="1:91" s="19" customFormat="1" ht="6.95" customHeight="1"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20"/>
    </row>
  </sheetData>
  <sheetProtection algorithmName="SHA-512" hashValue="P9ZDOdx8IZ9L1H4WP9FKHhUQdeJOdTQr7/OGBNkMZLnue2UJnY6gA5NQe/wahTaeYrTIQ0vv9+L6qgozmpivxQ==" saltValue="NmFp7ArTHRX116eNZigoK7g/P8grAnX0ESimBtR59iGL239CIUvzwLEEs2FKRvmj/YiooFDQJ7hfJpR0HAPyAw==" spinCount="100000" sheet="1" objects="1" scenarios="1" formatColumns="0" formatRows="0"/>
  <mergeCells count="42">
    <mergeCell ref="AR2:BG2"/>
    <mergeCell ref="K5:AO5"/>
    <mergeCell ref="BG5:BG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D55:H55"/>
    <mergeCell ref="J55:AF55"/>
    <mergeCell ref="AG55:AM55"/>
    <mergeCell ref="AN55:AP55"/>
    <mergeCell ref="C52:G52"/>
    <mergeCell ref="I52:AF52"/>
    <mergeCell ref="AG52:AM52"/>
    <mergeCell ref="AN52:AP52"/>
    <mergeCell ref="AG54:AM54"/>
    <mergeCell ref="AN54:AP54"/>
  </mergeCells>
  <hyperlinks>
    <hyperlink ref="A55" location="'01 - Elektrické rozvody v...'!C2" display="/" xr:uid="{00000000-0004-0000-0000-000000000000}"/>
  </hyperlink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2"/>
  <sheetViews>
    <sheetView showGridLines="0" tabSelected="1" zoomScaleNormal="100" workbookViewId="0">
      <selection activeCell="J108" sqref="J108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 customWidth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T2" s="7" t="s">
        <v>81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10"/>
      <c r="AT3" s="7" t="s">
        <v>82</v>
      </c>
    </row>
    <row r="4" spans="2:46" ht="24.95" customHeight="1">
      <c r="B4" s="10"/>
      <c r="D4" s="11" t="s">
        <v>83</v>
      </c>
      <c r="M4" s="10"/>
      <c r="N4" s="72" t="s">
        <v>11</v>
      </c>
      <c r="AT4" s="7" t="s">
        <v>4</v>
      </c>
    </row>
    <row r="5" spans="2:46" ht="6.95" customHeight="1">
      <c r="B5" s="10"/>
      <c r="M5" s="10"/>
    </row>
    <row r="6" spans="2:46" ht="12" customHeight="1">
      <c r="B6" s="10"/>
      <c r="D6" s="16" t="s">
        <v>17</v>
      </c>
      <c r="M6" s="10"/>
    </row>
    <row r="7" spans="2:46" ht="16.5" customHeight="1">
      <c r="B7" s="10"/>
      <c r="E7" s="251" t="str">
        <f>'Rekapitulace stavby'!K6</f>
        <v>Výměna plynových kotlů - ZŠ Komenského</v>
      </c>
      <c r="F7" s="251"/>
      <c r="G7" s="251"/>
      <c r="H7" s="251"/>
      <c r="M7" s="10"/>
    </row>
    <row r="8" spans="2:46" s="19" customFormat="1" ht="12" customHeight="1">
      <c r="B8" s="20"/>
      <c r="D8" s="16" t="s">
        <v>84</v>
      </c>
      <c r="M8" s="20"/>
    </row>
    <row r="9" spans="2:46" s="19" customFormat="1" ht="16.5" customHeight="1">
      <c r="B9" s="20"/>
      <c r="E9" s="235" t="s">
        <v>85</v>
      </c>
      <c r="F9" s="235"/>
      <c r="G9" s="235"/>
      <c r="H9" s="235"/>
      <c r="M9" s="20"/>
    </row>
    <row r="10" spans="2:46" s="19" customFormat="1">
      <c r="B10" s="20"/>
      <c r="M10" s="20"/>
    </row>
    <row r="11" spans="2:46" s="19" customFormat="1" ht="12" customHeight="1">
      <c r="B11" s="20"/>
      <c r="D11" s="16" t="s">
        <v>19</v>
      </c>
      <c r="F11" s="5"/>
      <c r="I11" s="16" t="s">
        <v>20</v>
      </c>
      <c r="J11" s="5"/>
      <c r="M11" s="20"/>
    </row>
    <row r="12" spans="2:46" s="19" customFormat="1" ht="12" customHeight="1">
      <c r="B12" s="20"/>
      <c r="D12" s="16" t="s">
        <v>21</v>
      </c>
      <c r="F12" s="5" t="s">
        <v>22</v>
      </c>
      <c r="I12" s="16" t="s">
        <v>23</v>
      </c>
      <c r="J12" s="1" t="str">
        <f>'Rekapitulace stavby'!AN8</f>
        <v>31. 1. 2025</v>
      </c>
      <c r="M12" s="20"/>
    </row>
    <row r="13" spans="2:46" s="19" customFormat="1" ht="10.9" customHeight="1">
      <c r="B13" s="20"/>
      <c r="M13" s="20"/>
    </row>
    <row r="14" spans="2:46" s="19" customFormat="1" ht="12" customHeight="1">
      <c r="B14" s="20"/>
      <c r="D14" s="16" t="s">
        <v>25</v>
      </c>
      <c r="I14" s="16" t="s">
        <v>26</v>
      </c>
      <c r="J14" s="5" t="str">
        <f>IF('Rekapitulace stavby'!AN10="","",'Rekapitulace stavby'!AN10)</f>
        <v/>
      </c>
      <c r="M14" s="20"/>
    </row>
    <row r="15" spans="2:46" s="19" customFormat="1" ht="18" customHeight="1">
      <c r="B15" s="20"/>
      <c r="E15" s="5" t="str">
        <f>IF('Rekapitulace stavby'!E11="","",'Rekapitulace stavby'!E11)</f>
        <v xml:space="preserve"> </v>
      </c>
      <c r="I15" s="16" t="s">
        <v>27</v>
      </c>
      <c r="J15" s="5" t="str">
        <f>IF('Rekapitulace stavby'!AN11="","",'Rekapitulace stavby'!AN11)</f>
        <v/>
      </c>
      <c r="M15" s="20"/>
    </row>
    <row r="16" spans="2:46" s="19" customFormat="1" ht="6.95" customHeight="1">
      <c r="B16" s="20"/>
      <c r="M16" s="20"/>
    </row>
    <row r="17" spans="2:13" s="19" customFormat="1" ht="12" customHeight="1">
      <c r="B17" s="20"/>
      <c r="D17" s="16" t="s">
        <v>28</v>
      </c>
      <c r="I17" s="16" t="s">
        <v>26</v>
      </c>
      <c r="J17" s="17" t="str">
        <f>'Rekapitulace stavby'!AN13</f>
        <v>Vyplň údaj</v>
      </c>
      <c r="M17" s="20"/>
    </row>
    <row r="18" spans="2:13" s="19" customFormat="1" ht="18" customHeight="1">
      <c r="B18" s="20"/>
      <c r="E18" s="252" t="str">
        <f>'Rekapitulace stavby'!E14</f>
        <v>Vyplň údaj</v>
      </c>
      <c r="F18" s="252"/>
      <c r="G18" s="252"/>
      <c r="H18" s="252"/>
      <c r="I18" s="16" t="s">
        <v>27</v>
      </c>
      <c r="J18" s="17" t="str">
        <f>'Rekapitulace stavby'!AN14</f>
        <v>Vyplň údaj</v>
      </c>
      <c r="M18" s="20"/>
    </row>
    <row r="19" spans="2:13" s="19" customFormat="1" ht="6.95" customHeight="1">
      <c r="B19" s="20"/>
      <c r="M19" s="20"/>
    </row>
    <row r="20" spans="2:13" s="19" customFormat="1" ht="12" customHeight="1">
      <c r="B20" s="20"/>
      <c r="D20" s="16" t="s">
        <v>30</v>
      </c>
      <c r="I20" s="16" t="s">
        <v>26</v>
      </c>
      <c r="J20" s="5"/>
      <c r="M20" s="20"/>
    </row>
    <row r="21" spans="2:13" s="19" customFormat="1" ht="18" customHeight="1">
      <c r="B21" s="20"/>
      <c r="E21" s="5" t="s">
        <v>31</v>
      </c>
      <c r="I21" s="16" t="s">
        <v>27</v>
      </c>
      <c r="J21" s="5"/>
      <c r="M21" s="20"/>
    </row>
    <row r="22" spans="2:13" s="19" customFormat="1" ht="6.95" customHeight="1">
      <c r="B22" s="20"/>
      <c r="M22" s="20"/>
    </row>
    <row r="23" spans="2:13" s="19" customFormat="1" ht="12" customHeight="1">
      <c r="B23" s="20"/>
      <c r="D23" s="16" t="s">
        <v>32</v>
      </c>
      <c r="I23" s="16" t="s">
        <v>26</v>
      </c>
      <c r="J23" s="5"/>
      <c r="M23" s="20"/>
    </row>
    <row r="24" spans="2:13" s="19" customFormat="1" ht="18" customHeight="1">
      <c r="B24" s="20"/>
      <c r="E24" s="5" t="s">
        <v>33</v>
      </c>
      <c r="I24" s="16" t="s">
        <v>27</v>
      </c>
      <c r="J24" s="5"/>
      <c r="M24" s="20"/>
    </row>
    <row r="25" spans="2:13" s="19" customFormat="1" ht="6.95" customHeight="1">
      <c r="B25" s="20"/>
      <c r="M25" s="20"/>
    </row>
    <row r="26" spans="2:13" s="19" customFormat="1" ht="12" customHeight="1">
      <c r="B26" s="20"/>
      <c r="D26" s="16" t="s">
        <v>34</v>
      </c>
      <c r="M26" s="20"/>
    </row>
    <row r="27" spans="2:13" s="73" customFormat="1" ht="23.25" customHeight="1">
      <c r="B27" s="74"/>
      <c r="E27" s="248" t="s">
        <v>35</v>
      </c>
      <c r="F27" s="248"/>
      <c r="G27" s="248"/>
      <c r="H27" s="248"/>
      <c r="M27" s="74"/>
    </row>
    <row r="28" spans="2:13" s="19" customFormat="1" ht="6.95" customHeight="1">
      <c r="B28" s="20"/>
      <c r="M28" s="20"/>
    </row>
    <row r="29" spans="2:13" s="19" customFormat="1" ht="6.95" customHeight="1">
      <c r="B29" s="20"/>
      <c r="D29" s="39"/>
      <c r="E29" s="39"/>
      <c r="F29" s="39"/>
      <c r="G29" s="39"/>
      <c r="H29" s="39"/>
      <c r="I29" s="39"/>
      <c r="J29" s="39"/>
      <c r="K29" s="39"/>
      <c r="L29" s="39"/>
      <c r="M29" s="20"/>
    </row>
    <row r="30" spans="2:13" s="19" customFormat="1" ht="12.75">
      <c r="B30" s="20"/>
      <c r="E30" s="16" t="s">
        <v>86</v>
      </c>
      <c r="K30" s="75">
        <f>I61</f>
        <v>0</v>
      </c>
      <c r="M30" s="20"/>
    </row>
    <row r="31" spans="2:13" s="19" customFormat="1" ht="12.75">
      <c r="B31" s="20"/>
      <c r="E31" s="16" t="s">
        <v>87</v>
      </c>
      <c r="K31" s="75">
        <f>J61</f>
        <v>0</v>
      </c>
      <c r="M31" s="20"/>
    </row>
    <row r="32" spans="2:13" s="19" customFormat="1" ht="25.5" customHeight="1">
      <c r="B32" s="20"/>
      <c r="D32" s="76" t="s">
        <v>36</v>
      </c>
      <c r="K32" s="52">
        <f>ROUND(K107, 2)</f>
        <v>0</v>
      </c>
      <c r="M32" s="20"/>
    </row>
    <row r="33" spans="2:13" s="19" customFormat="1" ht="6.95" customHeight="1">
      <c r="B33" s="20"/>
      <c r="D33" s="39"/>
      <c r="E33" s="39"/>
      <c r="F33" s="39"/>
      <c r="G33" s="39"/>
      <c r="H33" s="39"/>
      <c r="I33" s="39"/>
      <c r="J33" s="39"/>
      <c r="K33" s="39"/>
      <c r="L33" s="39"/>
      <c r="M33" s="20"/>
    </row>
    <row r="34" spans="2:13" s="19" customFormat="1" ht="14.45" customHeight="1">
      <c r="B34" s="20"/>
      <c r="F34" s="2" t="s">
        <v>38</v>
      </c>
      <c r="I34" s="2" t="s">
        <v>37</v>
      </c>
      <c r="K34" s="2" t="s">
        <v>39</v>
      </c>
      <c r="M34" s="20"/>
    </row>
    <row r="35" spans="2:13" s="19" customFormat="1" ht="14.45" customHeight="1">
      <c r="B35" s="20"/>
      <c r="D35" s="77" t="s">
        <v>40</v>
      </c>
      <c r="E35" s="16" t="s">
        <v>41</v>
      </c>
      <c r="F35" s="75">
        <f>ROUND((SUM(BE107:BE201)),  2)</f>
        <v>0</v>
      </c>
      <c r="I35" s="78">
        <v>0.21</v>
      </c>
      <c r="K35" s="75">
        <f>ROUND(((SUM(BE107:BE201))*I35),  2)</f>
        <v>0</v>
      </c>
      <c r="M35" s="20"/>
    </row>
    <row r="36" spans="2:13" s="19" customFormat="1" ht="14.45" customHeight="1">
      <c r="B36" s="20"/>
      <c r="E36" s="16" t="s">
        <v>42</v>
      </c>
      <c r="F36" s="75">
        <f>ROUND((SUM(BF107:BF201)),  2)</f>
        <v>0</v>
      </c>
      <c r="I36" s="78">
        <v>0.12</v>
      </c>
      <c r="K36" s="75">
        <f>ROUND(((SUM(BF107:BF201))*I36),  2)</f>
        <v>0</v>
      </c>
      <c r="M36" s="20"/>
    </row>
    <row r="37" spans="2:13" s="19" customFormat="1" ht="14.45" hidden="1" customHeight="1">
      <c r="B37" s="20"/>
      <c r="E37" s="16" t="s">
        <v>43</v>
      </c>
      <c r="F37" s="75">
        <f>ROUND((SUM(BG107:BG201)),  2)</f>
        <v>0</v>
      </c>
      <c r="I37" s="78">
        <v>0.21</v>
      </c>
      <c r="K37" s="75">
        <f>0</f>
        <v>0</v>
      </c>
      <c r="M37" s="20"/>
    </row>
    <row r="38" spans="2:13" s="19" customFormat="1" ht="14.45" hidden="1" customHeight="1">
      <c r="B38" s="20"/>
      <c r="E38" s="16" t="s">
        <v>44</v>
      </c>
      <c r="F38" s="75">
        <f>ROUND((SUM(BH107:BH201)),  2)</f>
        <v>0</v>
      </c>
      <c r="I38" s="78">
        <v>0.12</v>
      </c>
      <c r="K38" s="75">
        <f>0</f>
        <v>0</v>
      </c>
      <c r="M38" s="20"/>
    </row>
    <row r="39" spans="2:13" s="19" customFormat="1" ht="14.45" hidden="1" customHeight="1">
      <c r="B39" s="20"/>
      <c r="E39" s="16" t="s">
        <v>45</v>
      </c>
      <c r="F39" s="75">
        <f>ROUND((SUM(BI107:BI201)),  2)</f>
        <v>0</v>
      </c>
      <c r="I39" s="78">
        <v>0</v>
      </c>
      <c r="K39" s="75">
        <f>0</f>
        <v>0</v>
      </c>
      <c r="M39" s="20"/>
    </row>
    <row r="40" spans="2:13" s="19" customFormat="1" ht="6.95" customHeight="1">
      <c r="B40" s="20"/>
      <c r="M40" s="20"/>
    </row>
    <row r="41" spans="2:13" s="19" customFormat="1" ht="25.5" customHeight="1">
      <c r="B41" s="20"/>
      <c r="C41" s="79"/>
      <c r="D41" s="80" t="s">
        <v>46</v>
      </c>
      <c r="E41" s="42"/>
      <c r="F41" s="42"/>
      <c r="G41" s="81" t="s">
        <v>47</v>
      </c>
      <c r="H41" s="82" t="s">
        <v>48</v>
      </c>
      <c r="I41" s="42"/>
      <c r="J41" s="42"/>
      <c r="K41" s="83">
        <f>SUM(K32:K39)</f>
        <v>0</v>
      </c>
      <c r="L41" s="84"/>
      <c r="M41" s="20"/>
    </row>
    <row r="42" spans="2:13" s="19" customFormat="1" ht="14.45" customHeight="1"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0"/>
    </row>
    <row r="46" spans="2:13" s="19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0"/>
    </row>
    <row r="47" spans="2:13" s="19" customFormat="1" ht="24.95" customHeight="1">
      <c r="B47" s="20"/>
      <c r="C47" s="11" t="s">
        <v>88</v>
      </c>
      <c r="M47" s="20"/>
    </row>
    <row r="48" spans="2:13" s="19" customFormat="1" ht="6.95" customHeight="1">
      <c r="B48" s="20"/>
      <c r="M48" s="20"/>
    </row>
    <row r="49" spans="2:47" s="19" customFormat="1" ht="12" customHeight="1">
      <c r="B49" s="20"/>
      <c r="C49" s="16" t="s">
        <v>17</v>
      </c>
      <c r="M49" s="20"/>
    </row>
    <row r="50" spans="2:47" s="19" customFormat="1" ht="16.5" customHeight="1">
      <c r="B50" s="20"/>
      <c r="E50" s="251" t="str">
        <f>E7</f>
        <v>Výměna plynových kotlů - ZŠ Komenského</v>
      </c>
      <c r="F50" s="251"/>
      <c r="G50" s="251"/>
      <c r="H50" s="251"/>
      <c r="M50" s="20"/>
    </row>
    <row r="51" spans="2:47" s="19" customFormat="1" ht="12" customHeight="1">
      <c r="B51" s="20"/>
      <c r="C51" s="16" t="s">
        <v>84</v>
      </c>
      <c r="M51" s="20"/>
    </row>
    <row r="52" spans="2:47" s="19" customFormat="1" ht="16.5" customHeight="1">
      <c r="B52" s="20"/>
      <c r="E52" s="235" t="str">
        <f>E9</f>
        <v>01 - Elektrické rozvody vnitřní, měření a regulace</v>
      </c>
      <c r="F52" s="235"/>
      <c r="G52" s="235"/>
      <c r="H52" s="235"/>
      <c r="M52" s="20"/>
    </row>
    <row r="53" spans="2:47" s="19" customFormat="1" ht="6.95" customHeight="1">
      <c r="B53" s="20"/>
      <c r="M53" s="20"/>
    </row>
    <row r="54" spans="2:47" s="19" customFormat="1" ht="12" customHeight="1">
      <c r="B54" s="20"/>
      <c r="C54" s="16" t="s">
        <v>21</v>
      </c>
      <c r="F54" s="5" t="str">
        <f>F12</f>
        <v xml:space="preserve"> </v>
      </c>
      <c r="I54" s="16" t="s">
        <v>23</v>
      </c>
      <c r="J54" s="1" t="str">
        <f>IF(J12="","",J12)</f>
        <v>31. 1. 2025</v>
      </c>
      <c r="M54" s="20"/>
    </row>
    <row r="55" spans="2:47" s="19" customFormat="1" ht="6.95" customHeight="1">
      <c r="B55" s="20"/>
      <c r="M55" s="20"/>
    </row>
    <row r="56" spans="2:47" s="19" customFormat="1" ht="15.2" customHeight="1">
      <c r="B56" s="20"/>
      <c r="C56" s="16" t="s">
        <v>25</v>
      </c>
      <c r="F56" s="5" t="str">
        <f>E15</f>
        <v xml:space="preserve"> </v>
      </c>
      <c r="I56" s="16" t="s">
        <v>30</v>
      </c>
      <c r="J56" s="3" t="str">
        <f>E21</f>
        <v>Bohumír Holec</v>
      </c>
      <c r="M56" s="20"/>
    </row>
    <row r="57" spans="2:47" s="19" customFormat="1" ht="25.7" customHeight="1">
      <c r="B57" s="20"/>
      <c r="C57" s="16" t="s">
        <v>28</v>
      </c>
      <c r="F57" s="5" t="str">
        <f>IF(E18="","",E18)</f>
        <v>Vyplň údaj</v>
      </c>
      <c r="I57" s="16" t="s">
        <v>32</v>
      </c>
      <c r="J57" s="3" t="str">
        <f>E24</f>
        <v>Bohumír Holec (import do KROS4)</v>
      </c>
      <c r="M57" s="20"/>
    </row>
    <row r="58" spans="2:47" s="19" customFormat="1" ht="10.35" customHeight="1">
      <c r="B58" s="20"/>
      <c r="M58" s="20"/>
    </row>
    <row r="59" spans="2:47" s="19" customFormat="1" ht="29.25" customHeight="1">
      <c r="B59" s="20"/>
      <c r="C59" s="85" t="s">
        <v>89</v>
      </c>
      <c r="D59" s="79"/>
      <c r="E59" s="79"/>
      <c r="F59" s="79"/>
      <c r="G59" s="79"/>
      <c r="H59" s="79"/>
      <c r="I59" s="86" t="s">
        <v>90</v>
      </c>
      <c r="J59" s="86" t="s">
        <v>91</v>
      </c>
      <c r="K59" s="86" t="s">
        <v>92</v>
      </c>
      <c r="L59" s="79"/>
      <c r="M59" s="20"/>
    </row>
    <row r="60" spans="2:47" s="19" customFormat="1" ht="10.35" customHeight="1">
      <c r="B60" s="20"/>
      <c r="M60" s="20"/>
    </row>
    <row r="61" spans="2:47" s="19" customFormat="1" ht="22.9" customHeight="1">
      <c r="B61" s="20"/>
      <c r="C61" s="87" t="s">
        <v>70</v>
      </c>
      <c r="I61" s="52">
        <f t="shared" ref="I61:J63" si="0">Q107</f>
        <v>0</v>
      </c>
      <c r="J61" s="52">
        <f t="shared" si="0"/>
        <v>0</v>
      </c>
      <c r="K61" s="52">
        <f>K107</f>
        <v>0</v>
      </c>
      <c r="M61" s="20"/>
      <c r="AU61" s="7" t="s">
        <v>93</v>
      </c>
    </row>
    <row r="62" spans="2:47" s="88" customFormat="1" ht="24.95" customHeight="1">
      <c r="B62" s="89"/>
      <c r="D62" s="90" t="s">
        <v>94</v>
      </c>
      <c r="E62" s="91"/>
      <c r="F62" s="91"/>
      <c r="G62" s="91"/>
      <c r="H62" s="91"/>
      <c r="I62" s="92">
        <f t="shared" si="0"/>
        <v>0</v>
      </c>
      <c r="J62" s="92">
        <f t="shared" si="0"/>
        <v>0</v>
      </c>
      <c r="K62" s="92">
        <f>K108</f>
        <v>0</v>
      </c>
      <c r="M62" s="89"/>
    </row>
    <row r="63" spans="2:47" s="93" customFormat="1" ht="19.899999999999999" customHeight="1">
      <c r="B63" s="94"/>
      <c r="D63" s="95" t="s">
        <v>95</v>
      </c>
      <c r="E63" s="96"/>
      <c r="F63" s="96"/>
      <c r="G63" s="96"/>
      <c r="H63" s="96"/>
      <c r="I63" s="97">
        <f t="shared" si="0"/>
        <v>0</v>
      </c>
      <c r="J63" s="97">
        <f t="shared" si="0"/>
        <v>0</v>
      </c>
      <c r="K63" s="97">
        <f>K109</f>
        <v>0</v>
      </c>
      <c r="M63" s="94"/>
    </row>
    <row r="64" spans="2:47" s="93" customFormat="1" ht="19.899999999999999" customHeight="1">
      <c r="B64" s="94"/>
      <c r="D64" s="95" t="s">
        <v>96</v>
      </c>
      <c r="E64" s="96"/>
      <c r="F64" s="96"/>
      <c r="G64" s="96"/>
      <c r="H64" s="96"/>
      <c r="I64" s="97">
        <f>Q136</f>
        <v>0</v>
      </c>
      <c r="J64" s="97">
        <f>R136</f>
        <v>0</v>
      </c>
      <c r="K64" s="97">
        <f>K136</f>
        <v>0</v>
      </c>
      <c r="M64" s="94"/>
    </row>
    <row r="65" spans="2:13" s="93" customFormat="1" ht="14.85" customHeight="1">
      <c r="B65" s="94"/>
      <c r="D65" s="95" t="s">
        <v>97</v>
      </c>
      <c r="E65" s="96"/>
      <c r="F65" s="96"/>
      <c r="G65" s="96"/>
      <c r="H65" s="96"/>
      <c r="I65" s="97">
        <f>Q138</f>
        <v>0</v>
      </c>
      <c r="J65" s="97">
        <f>R138</f>
        <v>0</v>
      </c>
      <c r="K65" s="97">
        <f>K138</f>
        <v>0</v>
      </c>
      <c r="M65" s="94"/>
    </row>
    <row r="66" spans="2:13" s="93" customFormat="1" ht="14.85" customHeight="1">
      <c r="B66" s="94"/>
      <c r="D66" s="95" t="s">
        <v>98</v>
      </c>
      <c r="E66" s="96"/>
      <c r="F66" s="96"/>
      <c r="G66" s="96"/>
      <c r="H66" s="96"/>
      <c r="I66" s="97">
        <f>Q140</f>
        <v>0</v>
      </c>
      <c r="J66" s="97">
        <f>R140</f>
        <v>0</v>
      </c>
      <c r="K66" s="97">
        <f>K140</f>
        <v>0</v>
      </c>
      <c r="M66" s="94"/>
    </row>
    <row r="67" spans="2:13" s="93" customFormat="1" ht="14.85" customHeight="1">
      <c r="B67" s="94"/>
      <c r="D67" s="95" t="s">
        <v>99</v>
      </c>
      <c r="E67" s="96"/>
      <c r="F67" s="96"/>
      <c r="G67" s="96"/>
      <c r="H67" s="96"/>
      <c r="I67" s="97">
        <f>Q143</f>
        <v>0</v>
      </c>
      <c r="J67" s="97">
        <f>R143</f>
        <v>0</v>
      </c>
      <c r="K67" s="97">
        <f>K143</f>
        <v>0</v>
      </c>
      <c r="M67" s="94"/>
    </row>
    <row r="68" spans="2:13" s="93" customFormat="1" ht="14.85" customHeight="1">
      <c r="B68" s="94"/>
      <c r="D68" s="95" t="s">
        <v>100</v>
      </c>
      <c r="E68" s="96"/>
      <c r="F68" s="96"/>
      <c r="G68" s="96"/>
      <c r="H68" s="96"/>
      <c r="I68" s="97">
        <f>Q145</f>
        <v>0</v>
      </c>
      <c r="J68" s="97">
        <f>R145</f>
        <v>0</v>
      </c>
      <c r="K68" s="97">
        <f>K145</f>
        <v>0</v>
      </c>
      <c r="M68" s="94"/>
    </row>
    <row r="69" spans="2:13" s="93" customFormat="1" ht="14.85" customHeight="1">
      <c r="B69" s="94"/>
      <c r="D69" s="95" t="s">
        <v>101</v>
      </c>
      <c r="E69" s="96"/>
      <c r="F69" s="96"/>
      <c r="G69" s="96"/>
      <c r="H69" s="96"/>
      <c r="I69" s="97">
        <f>Q147</f>
        <v>0</v>
      </c>
      <c r="J69" s="97">
        <f>R147</f>
        <v>0</v>
      </c>
      <c r="K69" s="97">
        <f>K147</f>
        <v>0</v>
      </c>
      <c r="M69" s="94"/>
    </row>
    <row r="70" spans="2:13" s="93" customFormat="1" ht="14.85" customHeight="1">
      <c r="B70" s="94"/>
      <c r="D70" s="95" t="s">
        <v>102</v>
      </c>
      <c r="E70" s="96"/>
      <c r="F70" s="96"/>
      <c r="G70" s="96"/>
      <c r="H70" s="96"/>
      <c r="I70" s="97">
        <f>Q149</f>
        <v>0</v>
      </c>
      <c r="J70" s="97">
        <f>R149</f>
        <v>0</v>
      </c>
      <c r="K70" s="97">
        <f>K149</f>
        <v>0</v>
      </c>
      <c r="M70" s="94"/>
    </row>
    <row r="71" spans="2:13" s="93" customFormat="1" ht="14.85" customHeight="1">
      <c r="B71" s="94"/>
      <c r="D71" s="95" t="s">
        <v>103</v>
      </c>
      <c r="E71" s="96"/>
      <c r="F71" s="96"/>
      <c r="G71" s="96"/>
      <c r="H71" s="96"/>
      <c r="I71" s="97">
        <f>Q151</f>
        <v>0</v>
      </c>
      <c r="J71" s="97">
        <f>R151</f>
        <v>0</v>
      </c>
      <c r="K71" s="97">
        <f>K151</f>
        <v>0</v>
      </c>
      <c r="M71" s="94"/>
    </row>
    <row r="72" spans="2:13" s="93" customFormat="1" ht="14.85" customHeight="1">
      <c r="B72" s="94"/>
      <c r="D72" s="95" t="s">
        <v>104</v>
      </c>
      <c r="E72" s="96"/>
      <c r="F72" s="96"/>
      <c r="G72" s="96"/>
      <c r="H72" s="96"/>
      <c r="I72" s="97">
        <f>Q157</f>
        <v>0</v>
      </c>
      <c r="J72" s="97">
        <f>R157</f>
        <v>0</v>
      </c>
      <c r="K72" s="97">
        <f>K157</f>
        <v>0</v>
      </c>
      <c r="M72" s="94"/>
    </row>
    <row r="73" spans="2:13" s="93" customFormat="1" ht="14.85" customHeight="1">
      <c r="B73" s="94"/>
      <c r="D73" s="95" t="s">
        <v>105</v>
      </c>
      <c r="E73" s="96"/>
      <c r="F73" s="96"/>
      <c r="G73" s="96"/>
      <c r="H73" s="96"/>
      <c r="I73" s="97">
        <f>Q160</f>
        <v>0</v>
      </c>
      <c r="J73" s="97">
        <f>R160</f>
        <v>0</v>
      </c>
      <c r="K73" s="97">
        <f>K160</f>
        <v>0</v>
      </c>
      <c r="M73" s="94"/>
    </row>
    <row r="74" spans="2:13" s="93" customFormat="1" ht="14.85" customHeight="1">
      <c r="B74" s="94"/>
      <c r="D74" s="95" t="s">
        <v>106</v>
      </c>
      <c r="E74" s="96"/>
      <c r="F74" s="96"/>
      <c r="G74" s="96"/>
      <c r="H74" s="96"/>
      <c r="I74" s="97">
        <f>Q162</f>
        <v>0</v>
      </c>
      <c r="J74" s="97">
        <f>R162</f>
        <v>0</v>
      </c>
      <c r="K74" s="97">
        <f>K162</f>
        <v>0</v>
      </c>
      <c r="M74" s="94"/>
    </row>
    <row r="75" spans="2:13" s="93" customFormat="1" ht="14.85" customHeight="1">
      <c r="B75" s="94"/>
      <c r="D75" s="95" t="s">
        <v>107</v>
      </c>
      <c r="E75" s="96"/>
      <c r="F75" s="96"/>
      <c r="G75" s="96"/>
      <c r="H75" s="96"/>
      <c r="I75" s="97">
        <f>Q164</f>
        <v>0</v>
      </c>
      <c r="J75" s="97">
        <f>R164</f>
        <v>0</v>
      </c>
      <c r="K75" s="97">
        <f>K164</f>
        <v>0</v>
      </c>
      <c r="M75" s="94"/>
    </row>
    <row r="76" spans="2:13" s="93" customFormat="1" ht="14.85" customHeight="1">
      <c r="B76" s="94"/>
      <c r="D76" s="95" t="s">
        <v>107</v>
      </c>
      <c r="E76" s="96"/>
      <c r="F76" s="96"/>
      <c r="G76" s="96"/>
      <c r="H76" s="96"/>
      <c r="I76" s="97">
        <f>Q166</f>
        <v>0</v>
      </c>
      <c r="J76" s="97">
        <f>R166</f>
        <v>0</v>
      </c>
      <c r="K76" s="97">
        <f>K166</f>
        <v>0</v>
      </c>
      <c r="M76" s="94"/>
    </row>
    <row r="77" spans="2:13" s="93" customFormat="1" ht="14.85" customHeight="1">
      <c r="B77" s="94"/>
      <c r="D77" s="95" t="s">
        <v>108</v>
      </c>
      <c r="E77" s="96"/>
      <c r="F77" s="96"/>
      <c r="G77" s="96"/>
      <c r="H77" s="96"/>
      <c r="I77" s="97">
        <f>Q171</f>
        <v>0</v>
      </c>
      <c r="J77" s="97">
        <f>R171</f>
        <v>0</v>
      </c>
      <c r="K77" s="97">
        <f>K171</f>
        <v>0</v>
      </c>
      <c r="M77" s="94"/>
    </row>
    <row r="78" spans="2:13" s="93" customFormat="1" ht="14.85" customHeight="1">
      <c r="B78" s="94"/>
      <c r="D78" s="95" t="s">
        <v>109</v>
      </c>
      <c r="E78" s="96"/>
      <c r="F78" s="96"/>
      <c r="G78" s="96"/>
      <c r="H78" s="96"/>
      <c r="I78" s="97">
        <f>Q174</f>
        <v>0</v>
      </c>
      <c r="J78" s="97">
        <f>R174</f>
        <v>0</v>
      </c>
      <c r="K78" s="97">
        <f>K174</f>
        <v>0</v>
      </c>
      <c r="M78" s="94"/>
    </row>
    <row r="79" spans="2:13" s="93" customFormat="1" ht="14.85" customHeight="1">
      <c r="B79" s="94"/>
      <c r="D79" s="95" t="s">
        <v>110</v>
      </c>
      <c r="E79" s="96"/>
      <c r="F79" s="96"/>
      <c r="G79" s="96"/>
      <c r="H79" s="96"/>
      <c r="I79" s="97">
        <f>Q176</f>
        <v>0</v>
      </c>
      <c r="J79" s="97">
        <f>R176</f>
        <v>0</v>
      </c>
      <c r="K79" s="97">
        <f>K176</f>
        <v>0</v>
      </c>
      <c r="M79" s="94"/>
    </row>
    <row r="80" spans="2:13" s="93" customFormat="1" ht="21.95" customHeight="1">
      <c r="B80" s="94"/>
      <c r="D80" s="95" t="s">
        <v>111</v>
      </c>
      <c r="E80" s="96"/>
      <c r="F80" s="96"/>
      <c r="G80" s="96"/>
      <c r="H80" s="96"/>
      <c r="I80" s="97">
        <f>Q178</f>
        <v>0</v>
      </c>
      <c r="J80" s="97">
        <f>R178</f>
        <v>0</v>
      </c>
      <c r="K80" s="97">
        <f>K178</f>
        <v>0</v>
      </c>
      <c r="M80" s="94"/>
    </row>
    <row r="81" spans="2:13" s="93" customFormat="1" ht="21.95" customHeight="1">
      <c r="B81" s="94"/>
      <c r="D81" s="95" t="s">
        <v>112</v>
      </c>
      <c r="E81" s="96"/>
      <c r="F81" s="96"/>
      <c r="G81" s="96"/>
      <c r="H81" s="96"/>
      <c r="I81" s="97">
        <f>Q179</f>
        <v>0</v>
      </c>
      <c r="J81" s="97">
        <f>R179</f>
        <v>0</v>
      </c>
      <c r="K81" s="97">
        <f>K179</f>
        <v>0</v>
      </c>
      <c r="M81" s="94"/>
    </row>
    <row r="82" spans="2:13" s="93" customFormat="1" ht="21.95" customHeight="1">
      <c r="B82" s="94"/>
      <c r="D82" s="95" t="s">
        <v>113</v>
      </c>
      <c r="E82" s="96"/>
      <c r="F82" s="96"/>
      <c r="G82" s="96"/>
      <c r="H82" s="96"/>
      <c r="I82" s="97">
        <f>Q181</f>
        <v>0</v>
      </c>
      <c r="J82" s="97">
        <f>R181</f>
        <v>0</v>
      </c>
      <c r="K82" s="97">
        <f>K181</f>
        <v>0</v>
      </c>
      <c r="M82" s="94"/>
    </row>
    <row r="83" spans="2:13" s="93" customFormat="1" ht="21.95" customHeight="1">
      <c r="B83" s="94"/>
      <c r="D83" s="95" t="s">
        <v>114</v>
      </c>
      <c r="E83" s="96"/>
      <c r="F83" s="96"/>
      <c r="G83" s="96"/>
      <c r="H83" s="96"/>
      <c r="I83" s="97">
        <f>Q189</f>
        <v>0</v>
      </c>
      <c r="J83" s="97">
        <f>R189</f>
        <v>0</v>
      </c>
      <c r="K83" s="97">
        <f>K189</f>
        <v>0</v>
      </c>
      <c r="M83" s="94"/>
    </row>
    <row r="84" spans="2:13" s="93" customFormat="1" ht="19.899999999999999" customHeight="1">
      <c r="B84" s="94"/>
      <c r="D84" s="95" t="s">
        <v>115</v>
      </c>
      <c r="E84" s="96"/>
      <c r="F84" s="96"/>
      <c r="G84" s="96"/>
      <c r="H84" s="96"/>
      <c r="I84" s="97">
        <f>Q191</f>
        <v>0</v>
      </c>
      <c r="J84" s="97">
        <f>R191</f>
        <v>0</v>
      </c>
      <c r="K84" s="97">
        <f>K191</f>
        <v>0</v>
      </c>
      <c r="M84" s="94"/>
    </row>
    <row r="85" spans="2:13" s="93" customFormat="1" ht="14.85" customHeight="1">
      <c r="B85" s="94"/>
      <c r="D85" s="95" t="s">
        <v>116</v>
      </c>
      <c r="E85" s="96"/>
      <c r="F85" s="96"/>
      <c r="G85" s="96"/>
      <c r="H85" s="96"/>
      <c r="I85" s="97">
        <f>Q192</f>
        <v>0</v>
      </c>
      <c r="J85" s="97">
        <f>R192</f>
        <v>0</v>
      </c>
      <c r="K85" s="97">
        <f>K192</f>
        <v>0</v>
      </c>
      <c r="M85" s="94"/>
    </row>
    <row r="86" spans="2:13" s="93" customFormat="1" ht="14.85" customHeight="1">
      <c r="B86" s="94"/>
      <c r="D86" s="95" t="s">
        <v>117</v>
      </c>
      <c r="E86" s="96"/>
      <c r="F86" s="96"/>
      <c r="G86" s="96"/>
      <c r="H86" s="96"/>
      <c r="I86" s="97">
        <f>Q195</f>
        <v>0</v>
      </c>
      <c r="J86" s="97">
        <f>R195</f>
        <v>0</v>
      </c>
      <c r="K86" s="97">
        <f>K195</f>
        <v>0</v>
      </c>
      <c r="M86" s="94"/>
    </row>
    <row r="87" spans="2:13" s="93" customFormat="1" ht="19.899999999999999" customHeight="1">
      <c r="B87" s="94"/>
      <c r="D87" s="95" t="s">
        <v>118</v>
      </c>
      <c r="E87" s="96"/>
      <c r="F87" s="96"/>
      <c r="G87" s="96"/>
      <c r="H87" s="96"/>
      <c r="I87" s="97">
        <f>Q197</f>
        <v>0</v>
      </c>
      <c r="J87" s="97">
        <f>R197</f>
        <v>0</v>
      </c>
      <c r="K87" s="97">
        <f>K197</f>
        <v>0</v>
      </c>
      <c r="M87" s="94"/>
    </row>
    <row r="88" spans="2:13" s="19" customFormat="1" ht="21.95" customHeight="1">
      <c r="B88" s="20"/>
      <c r="M88" s="20"/>
    </row>
    <row r="89" spans="2:13" s="19" customFormat="1" ht="6.95" customHeight="1">
      <c r="B89" s="29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20"/>
    </row>
    <row r="93" spans="2:13" s="19" customFormat="1" ht="6.9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20"/>
    </row>
    <row r="94" spans="2:13" s="19" customFormat="1" ht="24.95" customHeight="1">
      <c r="B94" s="20"/>
      <c r="C94" s="11" t="s">
        <v>119</v>
      </c>
      <c r="M94" s="20"/>
    </row>
    <row r="95" spans="2:13" s="19" customFormat="1" ht="6.95" customHeight="1">
      <c r="B95" s="20"/>
      <c r="M95" s="20"/>
    </row>
    <row r="96" spans="2:13" s="19" customFormat="1" ht="12" customHeight="1">
      <c r="B96" s="20"/>
      <c r="C96" s="16" t="s">
        <v>17</v>
      </c>
      <c r="M96" s="20"/>
    </row>
    <row r="97" spans="2:65" s="19" customFormat="1" ht="16.5" customHeight="1">
      <c r="B97" s="20"/>
      <c r="E97" s="251" t="str">
        <f>E7</f>
        <v>Výměna plynových kotlů - ZŠ Komenského</v>
      </c>
      <c r="F97" s="251"/>
      <c r="G97" s="251"/>
      <c r="H97" s="251"/>
      <c r="M97" s="20"/>
    </row>
    <row r="98" spans="2:65" s="19" customFormat="1" ht="12" customHeight="1">
      <c r="B98" s="20"/>
      <c r="C98" s="16" t="s">
        <v>84</v>
      </c>
      <c r="M98" s="20"/>
    </row>
    <row r="99" spans="2:65" s="19" customFormat="1" ht="16.5" customHeight="1">
      <c r="B99" s="20"/>
      <c r="E99" s="235" t="str">
        <f>E9</f>
        <v>01 - Elektrické rozvody vnitřní, měření a regulace</v>
      </c>
      <c r="F99" s="235"/>
      <c r="G99" s="235"/>
      <c r="H99" s="235"/>
      <c r="M99" s="20"/>
    </row>
    <row r="100" spans="2:65" s="19" customFormat="1" ht="6.95" customHeight="1">
      <c r="B100" s="20"/>
      <c r="M100" s="20"/>
    </row>
    <row r="101" spans="2:65" s="19" customFormat="1" ht="12" customHeight="1">
      <c r="B101" s="20"/>
      <c r="C101" s="16" t="s">
        <v>21</v>
      </c>
      <c r="F101" s="5" t="str">
        <f>F12</f>
        <v xml:space="preserve"> </v>
      </c>
      <c r="I101" s="16" t="s">
        <v>23</v>
      </c>
      <c r="J101" s="1" t="str">
        <f>IF(J12="","",J12)</f>
        <v>31. 1. 2025</v>
      </c>
      <c r="M101" s="20"/>
    </row>
    <row r="102" spans="2:65" s="19" customFormat="1" ht="6.95" customHeight="1">
      <c r="B102" s="20"/>
      <c r="M102" s="20"/>
    </row>
    <row r="103" spans="2:65" s="19" customFormat="1" ht="15.2" customHeight="1">
      <c r="B103" s="20"/>
      <c r="C103" s="16" t="s">
        <v>25</v>
      </c>
      <c r="F103" s="5" t="str">
        <f>E15</f>
        <v xml:space="preserve"> </v>
      </c>
      <c r="I103" s="16" t="s">
        <v>30</v>
      </c>
      <c r="J103" s="3" t="str">
        <f>E21</f>
        <v>Bohumír Holec</v>
      </c>
      <c r="M103" s="20"/>
    </row>
    <row r="104" spans="2:65" s="19" customFormat="1" ht="25.7" customHeight="1">
      <c r="B104" s="20"/>
      <c r="C104" s="16" t="s">
        <v>28</v>
      </c>
      <c r="F104" s="5" t="str">
        <f>IF(E18="","",E18)</f>
        <v>Vyplň údaj</v>
      </c>
      <c r="I104" s="16" t="s">
        <v>32</v>
      </c>
      <c r="J104" s="3" t="str">
        <f>E24</f>
        <v>Bohumír Holec (import do KROS4)</v>
      </c>
      <c r="M104" s="20"/>
    </row>
    <row r="105" spans="2:65" s="19" customFormat="1" ht="10.35" customHeight="1">
      <c r="B105" s="20"/>
      <c r="M105" s="20"/>
    </row>
    <row r="106" spans="2:65" s="98" customFormat="1" ht="29.25" customHeight="1">
      <c r="B106" s="99"/>
      <c r="C106" s="100" t="s">
        <v>120</v>
      </c>
      <c r="D106" s="101" t="s">
        <v>55</v>
      </c>
      <c r="E106" s="101" t="s">
        <v>51</v>
      </c>
      <c r="F106" s="101" t="s">
        <v>52</v>
      </c>
      <c r="G106" s="101" t="s">
        <v>121</v>
      </c>
      <c r="H106" s="101" t="s">
        <v>122</v>
      </c>
      <c r="I106" s="101" t="s">
        <v>123</v>
      </c>
      <c r="J106" s="101" t="s">
        <v>124</v>
      </c>
      <c r="K106" s="101" t="s">
        <v>92</v>
      </c>
      <c r="L106" s="102" t="s">
        <v>125</v>
      </c>
      <c r="M106" s="99"/>
      <c r="N106" s="44"/>
      <c r="O106" s="45" t="s">
        <v>40</v>
      </c>
      <c r="P106" s="45" t="s">
        <v>126</v>
      </c>
      <c r="Q106" s="45" t="s">
        <v>127</v>
      </c>
      <c r="R106" s="45" t="s">
        <v>128</v>
      </c>
      <c r="S106" s="45" t="s">
        <v>129</v>
      </c>
      <c r="T106" s="45" t="s">
        <v>130</v>
      </c>
      <c r="U106" s="45" t="s">
        <v>131</v>
      </c>
      <c r="V106" s="45" t="s">
        <v>132</v>
      </c>
      <c r="W106" s="45" t="s">
        <v>133</v>
      </c>
      <c r="X106" s="46" t="s">
        <v>134</v>
      </c>
    </row>
    <row r="107" spans="2:65" s="19" customFormat="1" ht="22.9" customHeight="1">
      <c r="B107" s="20"/>
      <c r="C107" s="50" t="s">
        <v>135</v>
      </c>
      <c r="K107" s="103">
        <f>BK107</f>
        <v>0</v>
      </c>
      <c r="M107" s="20"/>
      <c r="N107" s="47"/>
      <c r="O107" s="39"/>
      <c r="P107" s="39"/>
      <c r="Q107" s="104">
        <f>Q108</f>
        <v>0</v>
      </c>
      <c r="R107" s="104">
        <f>R108</f>
        <v>0</v>
      </c>
      <c r="S107" s="39"/>
      <c r="T107" s="105">
        <f>T108</f>
        <v>0</v>
      </c>
      <c r="U107" s="39"/>
      <c r="V107" s="105">
        <f>V108</f>
        <v>0</v>
      </c>
      <c r="W107" s="39"/>
      <c r="X107" s="106">
        <f>X108</f>
        <v>0</v>
      </c>
      <c r="AT107" s="7" t="s">
        <v>71</v>
      </c>
      <c r="AU107" s="7" t="s">
        <v>93</v>
      </c>
      <c r="BK107" s="107">
        <f>BK108</f>
        <v>0</v>
      </c>
    </row>
    <row r="108" spans="2:65" s="108" customFormat="1" ht="25.9" customHeight="1">
      <c r="B108" s="109"/>
      <c r="D108" s="110" t="s">
        <v>71</v>
      </c>
      <c r="E108" s="111" t="s">
        <v>136</v>
      </c>
      <c r="F108" s="111" t="s">
        <v>78</v>
      </c>
      <c r="I108" s="112"/>
      <c r="J108" s="112"/>
      <c r="K108" s="113">
        <f>BK108</f>
        <v>0</v>
      </c>
      <c r="M108" s="109"/>
      <c r="N108" s="114"/>
      <c r="Q108" s="115">
        <f>Q109+Q136+Q191+Q197</f>
        <v>0</v>
      </c>
      <c r="R108" s="115">
        <f>R109+R136+R191+R197</f>
        <v>0</v>
      </c>
      <c r="T108" s="116">
        <f>T109+T136+T191+T197</f>
        <v>0</v>
      </c>
      <c r="V108" s="116">
        <f>V109+V136+V191+V197</f>
        <v>0</v>
      </c>
      <c r="X108" s="117">
        <f>X109+X136+X191+X197</f>
        <v>0</v>
      </c>
      <c r="AR108" s="110" t="s">
        <v>137</v>
      </c>
      <c r="AT108" s="118" t="s">
        <v>71</v>
      </c>
      <c r="AU108" s="118" t="s">
        <v>72</v>
      </c>
      <c r="AY108" s="110" t="s">
        <v>138</v>
      </c>
      <c r="BK108" s="119">
        <f>BK109+BK136+BK191+BK197</f>
        <v>0</v>
      </c>
    </row>
    <row r="109" spans="2:65" s="108" customFormat="1" ht="22.9" customHeight="1">
      <c r="B109" s="109"/>
      <c r="D109" s="110" t="s">
        <v>71</v>
      </c>
      <c r="E109" s="120" t="s">
        <v>139</v>
      </c>
      <c r="F109" s="120" t="s">
        <v>140</v>
      </c>
      <c r="I109" s="112"/>
      <c r="J109" s="112"/>
      <c r="K109" s="121">
        <f>BK109</f>
        <v>0</v>
      </c>
      <c r="M109" s="109"/>
      <c r="N109" s="114"/>
      <c r="Q109" s="115">
        <f>SUM(Q110:Q135)</f>
        <v>0</v>
      </c>
      <c r="R109" s="115">
        <f>SUM(R110:R135)</f>
        <v>0</v>
      </c>
      <c r="T109" s="116">
        <f>SUM(T110:T135)</f>
        <v>0</v>
      </c>
      <c r="V109" s="116">
        <f>SUM(V110:V135)</f>
        <v>0</v>
      </c>
      <c r="X109" s="117">
        <f>SUM(X110:X135)</f>
        <v>0</v>
      </c>
      <c r="AR109" s="110" t="s">
        <v>137</v>
      </c>
      <c r="AT109" s="118" t="s">
        <v>71</v>
      </c>
      <c r="AU109" s="118" t="s">
        <v>80</v>
      </c>
      <c r="AY109" s="110" t="s">
        <v>138</v>
      </c>
      <c r="BK109" s="119">
        <f>SUM(BK110:BK135)</f>
        <v>0</v>
      </c>
    </row>
    <row r="110" spans="2:65" s="19" customFormat="1" ht="24.2" customHeight="1">
      <c r="B110" s="20"/>
      <c r="C110" s="122" t="s">
        <v>80</v>
      </c>
      <c r="D110" s="122" t="s">
        <v>141</v>
      </c>
      <c r="E110" s="123" t="s">
        <v>142</v>
      </c>
      <c r="F110" s="124" t="s">
        <v>143</v>
      </c>
      <c r="G110" s="125" t="s">
        <v>144</v>
      </c>
      <c r="H110" s="126">
        <v>1</v>
      </c>
      <c r="I110" s="127">
        <v>0</v>
      </c>
      <c r="J110" s="127">
        <v>0</v>
      </c>
      <c r="K110" s="128">
        <f t="shared" ref="K110:K135" si="1">ROUND(P110*H110,2)</f>
        <v>0</v>
      </c>
      <c r="L110" s="124"/>
      <c r="M110" s="20"/>
      <c r="N110" s="129"/>
      <c r="O110" s="130" t="s">
        <v>41</v>
      </c>
      <c r="P110" s="131">
        <f t="shared" ref="P110:P135" si="2">I110+J110</f>
        <v>0</v>
      </c>
      <c r="Q110" s="131">
        <f t="shared" ref="Q110:Q135" si="3">ROUND(I110*H110,2)</f>
        <v>0</v>
      </c>
      <c r="R110" s="131">
        <f t="shared" ref="R110:R135" si="4">ROUND(J110*H110,2)</f>
        <v>0</v>
      </c>
      <c r="T110" s="132">
        <f t="shared" ref="T110:T135" si="5">S110*H110</f>
        <v>0</v>
      </c>
      <c r="U110" s="132">
        <v>0</v>
      </c>
      <c r="V110" s="132">
        <f t="shared" ref="V110:V135" si="6">U110*H110</f>
        <v>0</v>
      </c>
      <c r="W110" s="132">
        <v>0</v>
      </c>
      <c r="X110" s="133">
        <f t="shared" ref="X110:X135" si="7">W110*H110</f>
        <v>0</v>
      </c>
      <c r="AR110" s="134" t="s">
        <v>145</v>
      </c>
      <c r="AT110" s="134" t="s">
        <v>141</v>
      </c>
      <c r="AU110" s="134" t="s">
        <v>82</v>
      </c>
      <c r="AY110" s="7" t="s">
        <v>138</v>
      </c>
      <c r="BE110" s="135">
        <f t="shared" ref="BE110:BE135" si="8">IF(O110="základní",K110,0)</f>
        <v>0</v>
      </c>
      <c r="BF110" s="135">
        <f t="shared" ref="BF110:BF135" si="9">IF(O110="snížená",K110,0)</f>
        <v>0</v>
      </c>
      <c r="BG110" s="135">
        <f t="shared" ref="BG110:BG135" si="10">IF(O110="zákl. přenesená",K110,0)</f>
        <v>0</v>
      </c>
      <c r="BH110" s="135">
        <f t="shared" ref="BH110:BH135" si="11">IF(O110="sníž. přenesená",K110,0)</f>
        <v>0</v>
      </c>
      <c r="BI110" s="135">
        <f t="shared" ref="BI110:BI135" si="12">IF(O110="nulová",K110,0)</f>
        <v>0</v>
      </c>
      <c r="BJ110" s="7" t="s">
        <v>80</v>
      </c>
      <c r="BK110" s="135">
        <f t="shared" ref="BK110:BK135" si="13">ROUND(P110*H110,2)</f>
        <v>0</v>
      </c>
      <c r="BL110" s="7" t="s">
        <v>145</v>
      </c>
      <c r="BM110" s="134" t="s">
        <v>82</v>
      </c>
    </row>
    <row r="111" spans="2:65" s="19" customFormat="1" ht="16.5" customHeight="1">
      <c r="B111" s="20"/>
      <c r="C111" s="122" t="s">
        <v>82</v>
      </c>
      <c r="D111" s="122" t="s">
        <v>141</v>
      </c>
      <c r="E111" s="123" t="s">
        <v>146</v>
      </c>
      <c r="F111" s="124" t="s">
        <v>147</v>
      </c>
      <c r="G111" s="125" t="s">
        <v>144</v>
      </c>
      <c r="H111" s="126">
        <v>4</v>
      </c>
      <c r="I111" s="127">
        <v>0</v>
      </c>
      <c r="J111" s="127">
        <v>0</v>
      </c>
      <c r="K111" s="128">
        <f t="shared" si="1"/>
        <v>0</v>
      </c>
      <c r="L111" s="124"/>
      <c r="M111" s="20"/>
      <c r="N111" s="129"/>
      <c r="O111" s="130" t="s">
        <v>41</v>
      </c>
      <c r="P111" s="131">
        <f t="shared" si="2"/>
        <v>0</v>
      </c>
      <c r="Q111" s="131">
        <f t="shared" si="3"/>
        <v>0</v>
      </c>
      <c r="R111" s="131">
        <f t="shared" si="4"/>
        <v>0</v>
      </c>
      <c r="T111" s="132">
        <f t="shared" si="5"/>
        <v>0</v>
      </c>
      <c r="U111" s="132">
        <v>0</v>
      </c>
      <c r="V111" s="132">
        <f t="shared" si="6"/>
        <v>0</v>
      </c>
      <c r="W111" s="132">
        <v>0</v>
      </c>
      <c r="X111" s="133">
        <f t="shared" si="7"/>
        <v>0</v>
      </c>
      <c r="AR111" s="134" t="s">
        <v>145</v>
      </c>
      <c r="AT111" s="134" t="s">
        <v>141</v>
      </c>
      <c r="AU111" s="134" t="s">
        <v>82</v>
      </c>
      <c r="AY111" s="7" t="s">
        <v>138</v>
      </c>
      <c r="BE111" s="135">
        <f t="shared" si="8"/>
        <v>0</v>
      </c>
      <c r="BF111" s="135">
        <f t="shared" si="9"/>
        <v>0</v>
      </c>
      <c r="BG111" s="135">
        <f t="shared" si="10"/>
        <v>0</v>
      </c>
      <c r="BH111" s="135">
        <f t="shared" si="11"/>
        <v>0</v>
      </c>
      <c r="BI111" s="135">
        <f t="shared" si="12"/>
        <v>0</v>
      </c>
      <c r="BJ111" s="7" t="s">
        <v>80</v>
      </c>
      <c r="BK111" s="135">
        <f t="shared" si="13"/>
        <v>0</v>
      </c>
      <c r="BL111" s="7" t="s">
        <v>145</v>
      </c>
      <c r="BM111" s="134" t="s">
        <v>148</v>
      </c>
    </row>
    <row r="112" spans="2:65" s="19" customFormat="1" ht="16.5" customHeight="1">
      <c r="B112" s="20"/>
      <c r="C112" s="122" t="s">
        <v>137</v>
      </c>
      <c r="D112" s="122" t="s">
        <v>141</v>
      </c>
      <c r="E112" s="123" t="s">
        <v>149</v>
      </c>
      <c r="F112" s="124" t="s">
        <v>150</v>
      </c>
      <c r="G112" s="125" t="s">
        <v>144</v>
      </c>
      <c r="H112" s="126">
        <v>2</v>
      </c>
      <c r="I112" s="127">
        <v>0</v>
      </c>
      <c r="J112" s="127">
        <v>0</v>
      </c>
      <c r="K112" s="128">
        <f t="shared" si="1"/>
        <v>0</v>
      </c>
      <c r="L112" s="124"/>
      <c r="M112" s="20"/>
      <c r="N112" s="129"/>
      <c r="O112" s="130" t="s">
        <v>41</v>
      </c>
      <c r="P112" s="131">
        <f t="shared" si="2"/>
        <v>0</v>
      </c>
      <c r="Q112" s="131">
        <f t="shared" si="3"/>
        <v>0</v>
      </c>
      <c r="R112" s="131">
        <f t="shared" si="4"/>
        <v>0</v>
      </c>
      <c r="T112" s="132">
        <f t="shared" si="5"/>
        <v>0</v>
      </c>
      <c r="U112" s="132">
        <v>0</v>
      </c>
      <c r="V112" s="132">
        <f t="shared" si="6"/>
        <v>0</v>
      </c>
      <c r="W112" s="132">
        <v>0</v>
      </c>
      <c r="X112" s="133">
        <f t="shared" si="7"/>
        <v>0</v>
      </c>
      <c r="AR112" s="134" t="s">
        <v>145</v>
      </c>
      <c r="AT112" s="134" t="s">
        <v>141</v>
      </c>
      <c r="AU112" s="134" t="s">
        <v>82</v>
      </c>
      <c r="AY112" s="7" t="s">
        <v>138</v>
      </c>
      <c r="BE112" s="135">
        <f t="shared" si="8"/>
        <v>0</v>
      </c>
      <c r="BF112" s="135">
        <f t="shared" si="9"/>
        <v>0</v>
      </c>
      <c r="BG112" s="135">
        <f t="shared" si="10"/>
        <v>0</v>
      </c>
      <c r="BH112" s="135">
        <f t="shared" si="11"/>
        <v>0</v>
      </c>
      <c r="BI112" s="135">
        <f t="shared" si="12"/>
        <v>0</v>
      </c>
      <c r="BJ112" s="7" t="s">
        <v>80</v>
      </c>
      <c r="BK112" s="135">
        <f t="shared" si="13"/>
        <v>0</v>
      </c>
      <c r="BL112" s="7" t="s">
        <v>145</v>
      </c>
      <c r="BM112" s="134" t="s">
        <v>151</v>
      </c>
    </row>
    <row r="113" spans="2:65" s="19" customFormat="1" ht="16.5" customHeight="1">
      <c r="B113" s="20"/>
      <c r="C113" s="122" t="s">
        <v>148</v>
      </c>
      <c r="D113" s="122" t="s">
        <v>141</v>
      </c>
      <c r="E113" s="123" t="s">
        <v>152</v>
      </c>
      <c r="F113" s="124" t="s">
        <v>153</v>
      </c>
      <c r="G113" s="125" t="s">
        <v>154</v>
      </c>
      <c r="H113" s="126">
        <v>1</v>
      </c>
      <c r="I113" s="127">
        <v>0</v>
      </c>
      <c r="J113" s="127">
        <v>0</v>
      </c>
      <c r="K113" s="128">
        <f t="shared" si="1"/>
        <v>0</v>
      </c>
      <c r="L113" s="124"/>
      <c r="M113" s="20"/>
      <c r="N113" s="129"/>
      <c r="O113" s="130" t="s">
        <v>41</v>
      </c>
      <c r="P113" s="131">
        <f t="shared" si="2"/>
        <v>0</v>
      </c>
      <c r="Q113" s="131">
        <f t="shared" si="3"/>
        <v>0</v>
      </c>
      <c r="R113" s="131">
        <f t="shared" si="4"/>
        <v>0</v>
      </c>
      <c r="T113" s="132">
        <f t="shared" si="5"/>
        <v>0</v>
      </c>
      <c r="U113" s="132">
        <v>0</v>
      </c>
      <c r="V113" s="132">
        <f t="shared" si="6"/>
        <v>0</v>
      </c>
      <c r="W113" s="132">
        <v>0</v>
      </c>
      <c r="X113" s="133">
        <f t="shared" si="7"/>
        <v>0</v>
      </c>
      <c r="AR113" s="134" t="s">
        <v>145</v>
      </c>
      <c r="AT113" s="134" t="s">
        <v>141</v>
      </c>
      <c r="AU113" s="134" t="s">
        <v>82</v>
      </c>
      <c r="AY113" s="7" t="s">
        <v>138</v>
      </c>
      <c r="BE113" s="135">
        <f t="shared" si="8"/>
        <v>0</v>
      </c>
      <c r="BF113" s="135">
        <f t="shared" si="9"/>
        <v>0</v>
      </c>
      <c r="BG113" s="135">
        <f t="shared" si="10"/>
        <v>0</v>
      </c>
      <c r="BH113" s="135">
        <f t="shared" si="11"/>
        <v>0</v>
      </c>
      <c r="BI113" s="135">
        <f t="shared" si="12"/>
        <v>0</v>
      </c>
      <c r="BJ113" s="7" t="s">
        <v>80</v>
      </c>
      <c r="BK113" s="135">
        <f t="shared" si="13"/>
        <v>0</v>
      </c>
      <c r="BL113" s="7" t="s">
        <v>145</v>
      </c>
      <c r="BM113" s="134" t="s">
        <v>155</v>
      </c>
    </row>
    <row r="114" spans="2:65" s="19" customFormat="1" ht="16.5" customHeight="1">
      <c r="B114" s="20"/>
      <c r="C114" s="122" t="s">
        <v>156</v>
      </c>
      <c r="D114" s="122" t="s">
        <v>141</v>
      </c>
      <c r="E114" s="123" t="s">
        <v>157</v>
      </c>
      <c r="F114" s="124" t="s">
        <v>158</v>
      </c>
      <c r="G114" s="125" t="s">
        <v>144</v>
      </c>
      <c r="H114" s="126">
        <v>7</v>
      </c>
      <c r="I114" s="127">
        <v>0</v>
      </c>
      <c r="J114" s="127">
        <v>0</v>
      </c>
      <c r="K114" s="128">
        <f t="shared" si="1"/>
        <v>0</v>
      </c>
      <c r="L114" s="124"/>
      <c r="M114" s="20"/>
      <c r="N114" s="129"/>
      <c r="O114" s="130" t="s">
        <v>41</v>
      </c>
      <c r="P114" s="131">
        <f t="shared" si="2"/>
        <v>0</v>
      </c>
      <c r="Q114" s="131">
        <f t="shared" si="3"/>
        <v>0</v>
      </c>
      <c r="R114" s="131">
        <f t="shared" si="4"/>
        <v>0</v>
      </c>
      <c r="T114" s="132">
        <f t="shared" si="5"/>
        <v>0</v>
      </c>
      <c r="U114" s="132">
        <v>0</v>
      </c>
      <c r="V114" s="132">
        <f t="shared" si="6"/>
        <v>0</v>
      </c>
      <c r="W114" s="132">
        <v>0</v>
      </c>
      <c r="X114" s="133">
        <f t="shared" si="7"/>
        <v>0</v>
      </c>
      <c r="AR114" s="134" t="s">
        <v>145</v>
      </c>
      <c r="AT114" s="134" t="s">
        <v>141</v>
      </c>
      <c r="AU114" s="134" t="s">
        <v>82</v>
      </c>
      <c r="AY114" s="7" t="s">
        <v>138</v>
      </c>
      <c r="BE114" s="135">
        <f t="shared" si="8"/>
        <v>0</v>
      </c>
      <c r="BF114" s="135">
        <f t="shared" si="9"/>
        <v>0</v>
      </c>
      <c r="BG114" s="135">
        <f t="shared" si="10"/>
        <v>0</v>
      </c>
      <c r="BH114" s="135">
        <f t="shared" si="11"/>
        <v>0</v>
      </c>
      <c r="BI114" s="135">
        <f t="shared" si="12"/>
        <v>0</v>
      </c>
      <c r="BJ114" s="7" t="s">
        <v>80</v>
      </c>
      <c r="BK114" s="135">
        <f t="shared" si="13"/>
        <v>0</v>
      </c>
      <c r="BL114" s="7" t="s">
        <v>145</v>
      </c>
      <c r="BM114" s="134" t="s">
        <v>159</v>
      </c>
    </row>
    <row r="115" spans="2:65" s="19" customFormat="1" ht="16.5" customHeight="1">
      <c r="B115" s="20"/>
      <c r="C115" s="122" t="s">
        <v>151</v>
      </c>
      <c r="D115" s="122" t="s">
        <v>141</v>
      </c>
      <c r="E115" s="123" t="s">
        <v>160</v>
      </c>
      <c r="F115" s="124" t="s">
        <v>161</v>
      </c>
      <c r="G115" s="125" t="s">
        <v>144</v>
      </c>
      <c r="H115" s="126">
        <v>9</v>
      </c>
      <c r="I115" s="127">
        <v>0</v>
      </c>
      <c r="J115" s="127">
        <v>0</v>
      </c>
      <c r="K115" s="128">
        <f t="shared" si="1"/>
        <v>0</v>
      </c>
      <c r="L115" s="124"/>
      <c r="M115" s="20"/>
      <c r="N115" s="129"/>
      <c r="O115" s="130" t="s">
        <v>41</v>
      </c>
      <c r="P115" s="131">
        <f t="shared" si="2"/>
        <v>0</v>
      </c>
      <c r="Q115" s="131">
        <f t="shared" si="3"/>
        <v>0</v>
      </c>
      <c r="R115" s="131">
        <f t="shared" si="4"/>
        <v>0</v>
      </c>
      <c r="T115" s="132">
        <f t="shared" si="5"/>
        <v>0</v>
      </c>
      <c r="U115" s="132">
        <v>0</v>
      </c>
      <c r="V115" s="132">
        <f t="shared" si="6"/>
        <v>0</v>
      </c>
      <c r="W115" s="132">
        <v>0</v>
      </c>
      <c r="X115" s="133">
        <f t="shared" si="7"/>
        <v>0</v>
      </c>
      <c r="AR115" s="134" t="s">
        <v>145</v>
      </c>
      <c r="AT115" s="134" t="s">
        <v>141</v>
      </c>
      <c r="AU115" s="134" t="s">
        <v>82</v>
      </c>
      <c r="AY115" s="7" t="s">
        <v>138</v>
      </c>
      <c r="BE115" s="135">
        <f t="shared" si="8"/>
        <v>0</v>
      </c>
      <c r="BF115" s="135">
        <f t="shared" si="9"/>
        <v>0</v>
      </c>
      <c r="BG115" s="135">
        <f t="shared" si="10"/>
        <v>0</v>
      </c>
      <c r="BH115" s="135">
        <f t="shared" si="11"/>
        <v>0</v>
      </c>
      <c r="BI115" s="135">
        <f t="shared" si="12"/>
        <v>0</v>
      </c>
      <c r="BJ115" s="7" t="s">
        <v>80</v>
      </c>
      <c r="BK115" s="135">
        <f t="shared" si="13"/>
        <v>0</v>
      </c>
      <c r="BL115" s="7" t="s">
        <v>145</v>
      </c>
      <c r="BM115" s="134" t="s">
        <v>9</v>
      </c>
    </row>
    <row r="116" spans="2:65" s="19" customFormat="1" ht="16.5" customHeight="1">
      <c r="B116" s="20"/>
      <c r="C116" s="122" t="s">
        <v>162</v>
      </c>
      <c r="D116" s="122" t="s">
        <v>141</v>
      </c>
      <c r="E116" s="123" t="s">
        <v>163</v>
      </c>
      <c r="F116" s="124" t="s">
        <v>164</v>
      </c>
      <c r="G116" s="125" t="s">
        <v>144</v>
      </c>
      <c r="H116" s="126">
        <v>1</v>
      </c>
      <c r="I116" s="127">
        <v>0</v>
      </c>
      <c r="J116" s="127">
        <v>0</v>
      </c>
      <c r="K116" s="128">
        <f t="shared" si="1"/>
        <v>0</v>
      </c>
      <c r="L116" s="124"/>
      <c r="M116" s="20"/>
      <c r="N116" s="129"/>
      <c r="O116" s="130" t="s">
        <v>41</v>
      </c>
      <c r="P116" s="131">
        <f t="shared" si="2"/>
        <v>0</v>
      </c>
      <c r="Q116" s="131">
        <f t="shared" si="3"/>
        <v>0</v>
      </c>
      <c r="R116" s="131">
        <f t="shared" si="4"/>
        <v>0</v>
      </c>
      <c r="T116" s="132">
        <f t="shared" si="5"/>
        <v>0</v>
      </c>
      <c r="U116" s="132">
        <v>0</v>
      </c>
      <c r="V116" s="132">
        <f t="shared" si="6"/>
        <v>0</v>
      </c>
      <c r="W116" s="132">
        <v>0</v>
      </c>
      <c r="X116" s="133">
        <f t="shared" si="7"/>
        <v>0</v>
      </c>
      <c r="AR116" s="134" t="s">
        <v>145</v>
      </c>
      <c r="AT116" s="134" t="s">
        <v>141</v>
      </c>
      <c r="AU116" s="134" t="s">
        <v>82</v>
      </c>
      <c r="AY116" s="7" t="s">
        <v>138</v>
      </c>
      <c r="BE116" s="135">
        <f t="shared" si="8"/>
        <v>0</v>
      </c>
      <c r="BF116" s="135">
        <f t="shared" si="9"/>
        <v>0</v>
      </c>
      <c r="BG116" s="135">
        <f t="shared" si="10"/>
        <v>0</v>
      </c>
      <c r="BH116" s="135">
        <f t="shared" si="11"/>
        <v>0</v>
      </c>
      <c r="BI116" s="135">
        <f t="shared" si="12"/>
        <v>0</v>
      </c>
      <c r="BJ116" s="7" t="s">
        <v>80</v>
      </c>
      <c r="BK116" s="135">
        <f t="shared" si="13"/>
        <v>0</v>
      </c>
      <c r="BL116" s="7" t="s">
        <v>145</v>
      </c>
      <c r="BM116" s="134" t="s">
        <v>165</v>
      </c>
    </row>
    <row r="117" spans="2:65" s="19" customFormat="1" ht="16.5" customHeight="1">
      <c r="B117" s="20"/>
      <c r="C117" s="122" t="s">
        <v>155</v>
      </c>
      <c r="D117" s="122" t="s">
        <v>141</v>
      </c>
      <c r="E117" s="123" t="s">
        <v>166</v>
      </c>
      <c r="F117" s="124" t="s">
        <v>167</v>
      </c>
      <c r="G117" s="125" t="s">
        <v>144</v>
      </c>
      <c r="H117" s="126">
        <v>2</v>
      </c>
      <c r="I117" s="127">
        <v>0</v>
      </c>
      <c r="J117" s="127">
        <v>0</v>
      </c>
      <c r="K117" s="128">
        <f t="shared" si="1"/>
        <v>0</v>
      </c>
      <c r="L117" s="124"/>
      <c r="M117" s="20"/>
      <c r="N117" s="129"/>
      <c r="O117" s="130" t="s">
        <v>41</v>
      </c>
      <c r="P117" s="131">
        <f t="shared" si="2"/>
        <v>0</v>
      </c>
      <c r="Q117" s="131">
        <f t="shared" si="3"/>
        <v>0</v>
      </c>
      <c r="R117" s="131">
        <f t="shared" si="4"/>
        <v>0</v>
      </c>
      <c r="T117" s="132">
        <f t="shared" si="5"/>
        <v>0</v>
      </c>
      <c r="U117" s="132">
        <v>0</v>
      </c>
      <c r="V117" s="132">
        <f t="shared" si="6"/>
        <v>0</v>
      </c>
      <c r="W117" s="132">
        <v>0</v>
      </c>
      <c r="X117" s="133">
        <f t="shared" si="7"/>
        <v>0</v>
      </c>
      <c r="AR117" s="134" t="s">
        <v>145</v>
      </c>
      <c r="AT117" s="134" t="s">
        <v>141</v>
      </c>
      <c r="AU117" s="134" t="s">
        <v>82</v>
      </c>
      <c r="AY117" s="7" t="s">
        <v>138</v>
      </c>
      <c r="BE117" s="135">
        <f t="shared" si="8"/>
        <v>0</v>
      </c>
      <c r="BF117" s="135">
        <f t="shared" si="9"/>
        <v>0</v>
      </c>
      <c r="BG117" s="135">
        <f t="shared" si="10"/>
        <v>0</v>
      </c>
      <c r="BH117" s="135">
        <f t="shared" si="11"/>
        <v>0</v>
      </c>
      <c r="BI117" s="135">
        <f t="shared" si="12"/>
        <v>0</v>
      </c>
      <c r="BJ117" s="7" t="s">
        <v>80</v>
      </c>
      <c r="BK117" s="135">
        <f t="shared" si="13"/>
        <v>0</v>
      </c>
      <c r="BL117" s="7" t="s">
        <v>145</v>
      </c>
      <c r="BM117" s="134" t="s">
        <v>168</v>
      </c>
    </row>
    <row r="118" spans="2:65" s="19" customFormat="1" ht="16.5" customHeight="1">
      <c r="B118" s="20"/>
      <c r="C118" s="122" t="s">
        <v>169</v>
      </c>
      <c r="D118" s="122" t="s">
        <v>141</v>
      </c>
      <c r="E118" s="123" t="s">
        <v>170</v>
      </c>
      <c r="F118" s="124" t="s">
        <v>171</v>
      </c>
      <c r="G118" s="125" t="s">
        <v>144</v>
      </c>
      <c r="H118" s="126">
        <v>3</v>
      </c>
      <c r="I118" s="127">
        <v>0</v>
      </c>
      <c r="J118" s="127">
        <v>0</v>
      </c>
      <c r="K118" s="128">
        <f t="shared" si="1"/>
        <v>0</v>
      </c>
      <c r="L118" s="124"/>
      <c r="M118" s="20"/>
      <c r="N118" s="129"/>
      <c r="O118" s="130" t="s">
        <v>41</v>
      </c>
      <c r="P118" s="131">
        <f t="shared" si="2"/>
        <v>0</v>
      </c>
      <c r="Q118" s="131">
        <f t="shared" si="3"/>
        <v>0</v>
      </c>
      <c r="R118" s="131">
        <f t="shared" si="4"/>
        <v>0</v>
      </c>
      <c r="T118" s="132">
        <f t="shared" si="5"/>
        <v>0</v>
      </c>
      <c r="U118" s="132">
        <v>0</v>
      </c>
      <c r="V118" s="132">
        <f t="shared" si="6"/>
        <v>0</v>
      </c>
      <c r="W118" s="132">
        <v>0</v>
      </c>
      <c r="X118" s="133">
        <f t="shared" si="7"/>
        <v>0</v>
      </c>
      <c r="AR118" s="134" t="s">
        <v>145</v>
      </c>
      <c r="AT118" s="134" t="s">
        <v>141</v>
      </c>
      <c r="AU118" s="134" t="s">
        <v>82</v>
      </c>
      <c r="AY118" s="7" t="s">
        <v>138</v>
      </c>
      <c r="BE118" s="135">
        <f t="shared" si="8"/>
        <v>0</v>
      </c>
      <c r="BF118" s="135">
        <f t="shared" si="9"/>
        <v>0</v>
      </c>
      <c r="BG118" s="135">
        <f t="shared" si="10"/>
        <v>0</v>
      </c>
      <c r="BH118" s="135">
        <f t="shared" si="11"/>
        <v>0</v>
      </c>
      <c r="BI118" s="135">
        <f t="shared" si="12"/>
        <v>0</v>
      </c>
      <c r="BJ118" s="7" t="s">
        <v>80</v>
      </c>
      <c r="BK118" s="135">
        <f t="shared" si="13"/>
        <v>0</v>
      </c>
      <c r="BL118" s="7" t="s">
        <v>145</v>
      </c>
      <c r="BM118" s="134" t="s">
        <v>172</v>
      </c>
    </row>
    <row r="119" spans="2:65" s="19" customFormat="1" ht="16.5" customHeight="1">
      <c r="B119" s="20"/>
      <c r="C119" s="122" t="s">
        <v>159</v>
      </c>
      <c r="D119" s="122" t="s">
        <v>141</v>
      </c>
      <c r="E119" s="123" t="s">
        <v>173</v>
      </c>
      <c r="F119" s="124" t="s">
        <v>174</v>
      </c>
      <c r="G119" s="125" t="s">
        <v>144</v>
      </c>
      <c r="H119" s="126">
        <v>2</v>
      </c>
      <c r="I119" s="127">
        <v>0</v>
      </c>
      <c r="J119" s="127">
        <v>0</v>
      </c>
      <c r="K119" s="128">
        <f t="shared" si="1"/>
        <v>0</v>
      </c>
      <c r="L119" s="124"/>
      <c r="M119" s="20"/>
      <c r="N119" s="129"/>
      <c r="O119" s="130" t="s">
        <v>41</v>
      </c>
      <c r="P119" s="131">
        <f t="shared" si="2"/>
        <v>0</v>
      </c>
      <c r="Q119" s="131">
        <f t="shared" si="3"/>
        <v>0</v>
      </c>
      <c r="R119" s="131">
        <f t="shared" si="4"/>
        <v>0</v>
      </c>
      <c r="T119" s="132">
        <f t="shared" si="5"/>
        <v>0</v>
      </c>
      <c r="U119" s="132">
        <v>0</v>
      </c>
      <c r="V119" s="132">
        <f t="shared" si="6"/>
        <v>0</v>
      </c>
      <c r="W119" s="132">
        <v>0</v>
      </c>
      <c r="X119" s="133">
        <f t="shared" si="7"/>
        <v>0</v>
      </c>
      <c r="AR119" s="134" t="s">
        <v>145</v>
      </c>
      <c r="AT119" s="134" t="s">
        <v>141</v>
      </c>
      <c r="AU119" s="134" t="s">
        <v>82</v>
      </c>
      <c r="AY119" s="7" t="s">
        <v>138</v>
      </c>
      <c r="BE119" s="135">
        <f t="shared" si="8"/>
        <v>0</v>
      </c>
      <c r="BF119" s="135">
        <f t="shared" si="9"/>
        <v>0</v>
      </c>
      <c r="BG119" s="135">
        <f t="shared" si="10"/>
        <v>0</v>
      </c>
      <c r="BH119" s="135">
        <f t="shared" si="11"/>
        <v>0</v>
      </c>
      <c r="BI119" s="135">
        <f t="shared" si="12"/>
        <v>0</v>
      </c>
      <c r="BJ119" s="7" t="s">
        <v>80</v>
      </c>
      <c r="BK119" s="135">
        <f t="shared" si="13"/>
        <v>0</v>
      </c>
      <c r="BL119" s="7" t="s">
        <v>145</v>
      </c>
      <c r="BM119" s="134" t="s">
        <v>175</v>
      </c>
    </row>
    <row r="120" spans="2:65" s="19" customFormat="1" ht="16.5" customHeight="1">
      <c r="B120" s="20"/>
      <c r="C120" s="122" t="s">
        <v>176</v>
      </c>
      <c r="D120" s="122" t="s">
        <v>141</v>
      </c>
      <c r="E120" s="123" t="s">
        <v>177</v>
      </c>
      <c r="F120" s="124" t="s">
        <v>178</v>
      </c>
      <c r="G120" s="125" t="s">
        <v>144</v>
      </c>
      <c r="H120" s="126">
        <v>1</v>
      </c>
      <c r="I120" s="127">
        <v>0</v>
      </c>
      <c r="J120" s="127">
        <v>0</v>
      </c>
      <c r="K120" s="128">
        <f t="shared" si="1"/>
        <v>0</v>
      </c>
      <c r="L120" s="124"/>
      <c r="M120" s="20"/>
      <c r="N120" s="129"/>
      <c r="O120" s="130" t="s">
        <v>41</v>
      </c>
      <c r="P120" s="131">
        <f t="shared" si="2"/>
        <v>0</v>
      </c>
      <c r="Q120" s="131">
        <f t="shared" si="3"/>
        <v>0</v>
      </c>
      <c r="R120" s="131">
        <f t="shared" si="4"/>
        <v>0</v>
      </c>
      <c r="T120" s="132">
        <f t="shared" si="5"/>
        <v>0</v>
      </c>
      <c r="U120" s="132">
        <v>0</v>
      </c>
      <c r="V120" s="132">
        <f t="shared" si="6"/>
        <v>0</v>
      </c>
      <c r="W120" s="132">
        <v>0</v>
      </c>
      <c r="X120" s="133">
        <f t="shared" si="7"/>
        <v>0</v>
      </c>
      <c r="AR120" s="134" t="s">
        <v>145</v>
      </c>
      <c r="AT120" s="134" t="s">
        <v>141</v>
      </c>
      <c r="AU120" s="134" t="s">
        <v>82</v>
      </c>
      <c r="AY120" s="7" t="s">
        <v>138</v>
      </c>
      <c r="BE120" s="135">
        <f t="shared" si="8"/>
        <v>0</v>
      </c>
      <c r="BF120" s="135">
        <f t="shared" si="9"/>
        <v>0</v>
      </c>
      <c r="BG120" s="135">
        <f t="shared" si="10"/>
        <v>0</v>
      </c>
      <c r="BH120" s="135">
        <f t="shared" si="11"/>
        <v>0</v>
      </c>
      <c r="BI120" s="135">
        <f t="shared" si="12"/>
        <v>0</v>
      </c>
      <c r="BJ120" s="7" t="s">
        <v>80</v>
      </c>
      <c r="BK120" s="135">
        <f t="shared" si="13"/>
        <v>0</v>
      </c>
      <c r="BL120" s="7" t="s">
        <v>145</v>
      </c>
      <c r="BM120" s="134" t="s">
        <v>179</v>
      </c>
    </row>
    <row r="121" spans="2:65" s="19" customFormat="1" ht="16.5" customHeight="1">
      <c r="B121" s="20"/>
      <c r="C121" s="122" t="s">
        <v>9</v>
      </c>
      <c r="D121" s="122" t="s">
        <v>141</v>
      </c>
      <c r="E121" s="123" t="s">
        <v>180</v>
      </c>
      <c r="F121" s="124" t="s">
        <v>181</v>
      </c>
      <c r="G121" s="125" t="s">
        <v>144</v>
      </c>
      <c r="H121" s="126">
        <v>2</v>
      </c>
      <c r="I121" s="127">
        <v>0</v>
      </c>
      <c r="J121" s="127">
        <v>0</v>
      </c>
      <c r="K121" s="128">
        <f t="shared" si="1"/>
        <v>0</v>
      </c>
      <c r="L121" s="124"/>
      <c r="M121" s="20"/>
      <c r="N121" s="129"/>
      <c r="O121" s="130" t="s">
        <v>41</v>
      </c>
      <c r="P121" s="131">
        <f t="shared" si="2"/>
        <v>0</v>
      </c>
      <c r="Q121" s="131">
        <f t="shared" si="3"/>
        <v>0</v>
      </c>
      <c r="R121" s="131">
        <f t="shared" si="4"/>
        <v>0</v>
      </c>
      <c r="T121" s="132">
        <f t="shared" si="5"/>
        <v>0</v>
      </c>
      <c r="U121" s="132">
        <v>0</v>
      </c>
      <c r="V121" s="132">
        <f t="shared" si="6"/>
        <v>0</v>
      </c>
      <c r="W121" s="132">
        <v>0</v>
      </c>
      <c r="X121" s="133">
        <f t="shared" si="7"/>
        <v>0</v>
      </c>
      <c r="AR121" s="134" t="s">
        <v>145</v>
      </c>
      <c r="AT121" s="134" t="s">
        <v>141</v>
      </c>
      <c r="AU121" s="134" t="s">
        <v>82</v>
      </c>
      <c r="AY121" s="7" t="s">
        <v>138</v>
      </c>
      <c r="BE121" s="135">
        <f t="shared" si="8"/>
        <v>0</v>
      </c>
      <c r="BF121" s="135">
        <f t="shared" si="9"/>
        <v>0</v>
      </c>
      <c r="BG121" s="135">
        <f t="shared" si="10"/>
        <v>0</v>
      </c>
      <c r="BH121" s="135">
        <f t="shared" si="11"/>
        <v>0</v>
      </c>
      <c r="BI121" s="135">
        <f t="shared" si="12"/>
        <v>0</v>
      </c>
      <c r="BJ121" s="7" t="s">
        <v>80</v>
      </c>
      <c r="BK121" s="135">
        <f t="shared" si="13"/>
        <v>0</v>
      </c>
      <c r="BL121" s="7" t="s">
        <v>145</v>
      </c>
      <c r="BM121" s="134" t="s">
        <v>182</v>
      </c>
    </row>
    <row r="122" spans="2:65" s="19" customFormat="1" ht="16.5" customHeight="1">
      <c r="B122" s="20"/>
      <c r="C122" s="122" t="s">
        <v>183</v>
      </c>
      <c r="D122" s="122" t="s">
        <v>141</v>
      </c>
      <c r="E122" s="123" t="s">
        <v>184</v>
      </c>
      <c r="F122" s="124" t="s">
        <v>185</v>
      </c>
      <c r="G122" s="125" t="s">
        <v>144</v>
      </c>
      <c r="H122" s="126">
        <v>1</v>
      </c>
      <c r="I122" s="127">
        <v>0</v>
      </c>
      <c r="J122" s="127">
        <v>0</v>
      </c>
      <c r="K122" s="128">
        <f t="shared" si="1"/>
        <v>0</v>
      </c>
      <c r="L122" s="124"/>
      <c r="M122" s="20"/>
      <c r="N122" s="129"/>
      <c r="O122" s="130" t="s">
        <v>41</v>
      </c>
      <c r="P122" s="131">
        <f t="shared" si="2"/>
        <v>0</v>
      </c>
      <c r="Q122" s="131">
        <f t="shared" si="3"/>
        <v>0</v>
      </c>
      <c r="R122" s="131">
        <f t="shared" si="4"/>
        <v>0</v>
      </c>
      <c r="T122" s="132">
        <f t="shared" si="5"/>
        <v>0</v>
      </c>
      <c r="U122" s="132">
        <v>0</v>
      </c>
      <c r="V122" s="132">
        <f t="shared" si="6"/>
        <v>0</v>
      </c>
      <c r="W122" s="132">
        <v>0</v>
      </c>
      <c r="X122" s="133">
        <f t="shared" si="7"/>
        <v>0</v>
      </c>
      <c r="AR122" s="134" t="s">
        <v>145</v>
      </c>
      <c r="AT122" s="134" t="s">
        <v>141</v>
      </c>
      <c r="AU122" s="134" t="s">
        <v>82</v>
      </c>
      <c r="AY122" s="7" t="s">
        <v>138</v>
      </c>
      <c r="BE122" s="135">
        <f t="shared" si="8"/>
        <v>0</v>
      </c>
      <c r="BF122" s="135">
        <f t="shared" si="9"/>
        <v>0</v>
      </c>
      <c r="BG122" s="135">
        <f t="shared" si="10"/>
        <v>0</v>
      </c>
      <c r="BH122" s="135">
        <f t="shared" si="11"/>
        <v>0</v>
      </c>
      <c r="BI122" s="135">
        <f t="shared" si="12"/>
        <v>0</v>
      </c>
      <c r="BJ122" s="7" t="s">
        <v>80</v>
      </c>
      <c r="BK122" s="135">
        <f t="shared" si="13"/>
        <v>0</v>
      </c>
      <c r="BL122" s="7" t="s">
        <v>145</v>
      </c>
      <c r="BM122" s="134" t="s">
        <v>186</v>
      </c>
    </row>
    <row r="123" spans="2:65" s="19" customFormat="1" ht="16.5" customHeight="1">
      <c r="B123" s="20"/>
      <c r="C123" s="122" t="s">
        <v>165</v>
      </c>
      <c r="D123" s="122" t="s">
        <v>141</v>
      </c>
      <c r="E123" s="123" t="s">
        <v>187</v>
      </c>
      <c r="F123" s="124" t="s">
        <v>188</v>
      </c>
      <c r="G123" s="125" t="s">
        <v>144</v>
      </c>
      <c r="H123" s="126">
        <v>9</v>
      </c>
      <c r="I123" s="127">
        <v>0</v>
      </c>
      <c r="J123" s="127">
        <v>0</v>
      </c>
      <c r="K123" s="128">
        <f t="shared" si="1"/>
        <v>0</v>
      </c>
      <c r="L123" s="124"/>
      <c r="M123" s="20"/>
      <c r="N123" s="129"/>
      <c r="O123" s="130" t="s">
        <v>41</v>
      </c>
      <c r="P123" s="131">
        <f t="shared" si="2"/>
        <v>0</v>
      </c>
      <c r="Q123" s="131">
        <f t="shared" si="3"/>
        <v>0</v>
      </c>
      <c r="R123" s="131">
        <f t="shared" si="4"/>
        <v>0</v>
      </c>
      <c r="T123" s="132">
        <f t="shared" si="5"/>
        <v>0</v>
      </c>
      <c r="U123" s="132">
        <v>0</v>
      </c>
      <c r="V123" s="132">
        <f t="shared" si="6"/>
        <v>0</v>
      </c>
      <c r="W123" s="132">
        <v>0</v>
      </c>
      <c r="X123" s="133">
        <f t="shared" si="7"/>
        <v>0</v>
      </c>
      <c r="AR123" s="134" t="s">
        <v>145</v>
      </c>
      <c r="AT123" s="134" t="s">
        <v>141</v>
      </c>
      <c r="AU123" s="134" t="s">
        <v>82</v>
      </c>
      <c r="AY123" s="7" t="s">
        <v>138</v>
      </c>
      <c r="BE123" s="135">
        <f t="shared" si="8"/>
        <v>0</v>
      </c>
      <c r="BF123" s="135">
        <f t="shared" si="9"/>
        <v>0</v>
      </c>
      <c r="BG123" s="135">
        <f t="shared" si="10"/>
        <v>0</v>
      </c>
      <c r="BH123" s="135">
        <f t="shared" si="11"/>
        <v>0</v>
      </c>
      <c r="BI123" s="135">
        <f t="shared" si="12"/>
        <v>0</v>
      </c>
      <c r="BJ123" s="7" t="s">
        <v>80</v>
      </c>
      <c r="BK123" s="135">
        <f t="shared" si="13"/>
        <v>0</v>
      </c>
      <c r="BL123" s="7" t="s">
        <v>145</v>
      </c>
      <c r="BM123" s="134" t="s">
        <v>189</v>
      </c>
    </row>
    <row r="124" spans="2:65" s="19" customFormat="1" ht="21.75" customHeight="1">
      <c r="B124" s="20"/>
      <c r="C124" s="122" t="s">
        <v>190</v>
      </c>
      <c r="D124" s="122" t="s">
        <v>141</v>
      </c>
      <c r="E124" s="123" t="s">
        <v>191</v>
      </c>
      <c r="F124" s="124" t="s">
        <v>192</v>
      </c>
      <c r="G124" s="125" t="s">
        <v>144</v>
      </c>
      <c r="H124" s="126">
        <v>1</v>
      </c>
      <c r="I124" s="127">
        <v>0</v>
      </c>
      <c r="J124" s="127">
        <v>0</v>
      </c>
      <c r="K124" s="128">
        <f t="shared" si="1"/>
        <v>0</v>
      </c>
      <c r="L124" s="124"/>
      <c r="M124" s="20"/>
      <c r="N124" s="129"/>
      <c r="O124" s="130" t="s">
        <v>41</v>
      </c>
      <c r="P124" s="131">
        <f t="shared" si="2"/>
        <v>0</v>
      </c>
      <c r="Q124" s="131">
        <f t="shared" si="3"/>
        <v>0</v>
      </c>
      <c r="R124" s="131">
        <f t="shared" si="4"/>
        <v>0</v>
      </c>
      <c r="T124" s="132">
        <f t="shared" si="5"/>
        <v>0</v>
      </c>
      <c r="U124" s="132">
        <v>0</v>
      </c>
      <c r="V124" s="132">
        <f t="shared" si="6"/>
        <v>0</v>
      </c>
      <c r="W124" s="132">
        <v>0</v>
      </c>
      <c r="X124" s="133">
        <f t="shared" si="7"/>
        <v>0</v>
      </c>
      <c r="AR124" s="134" t="s">
        <v>145</v>
      </c>
      <c r="AT124" s="134" t="s">
        <v>141</v>
      </c>
      <c r="AU124" s="134" t="s">
        <v>82</v>
      </c>
      <c r="AY124" s="7" t="s">
        <v>138</v>
      </c>
      <c r="BE124" s="135">
        <f t="shared" si="8"/>
        <v>0</v>
      </c>
      <c r="BF124" s="135">
        <f t="shared" si="9"/>
        <v>0</v>
      </c>
      <c r="BG124" s="135">
        <f t="shared" si="10"/>
        <v>0</v>
      </c>
      <c r="BH124" s="135">
        <f t="shared" si="11"/>
        <v>0</v>
      </c>
      <c r="BI124" s="135">
        <f t="shared" si="12"/>
        <v>0</v>
      </c>
      <c r="BJ124" s="7" t="s">
        <v>80</v>
      </c>
      <c r="BK124" s="135">
        <f t="shared" si="13"/>
        <v>0</v>
      </c>
      <c r="BL124" s="7" t="s">
        <v>145</v>
      </c>
      <c r="BM124" s="134" t="s">
        <v>193</v>
      </c>
    </row>
    <row r="125" spans="2:65" s="19" customFormat="1" ht="16.5" customHeight="1">
      <c r="B125" s="20"/>
      <c r="C125" s="122" t="s">
        <v>168</v>
      </c>
      <c r="D125" s="122" t="s">
        <v>141</v>
      </c>
      <c r="E125" s="123" t="s">
        <v>194</v>
      </c>
      <c r="F125" s="124" t="s">
        <v>195</v>
      </c>
      <c r="G125" s="125" t="s">
        <v>144</v>
      </c>
      <c r="H125" s="126">
        <v>16</v>
      </c>
      <c r="I125" s="127">
        <v>0</v>
      </c>
      <c r="J125" s="127">
        <v>0</v>
      </c>
      <c r="K125" s="128">
        <f t="shared" si="1"/>
        <v>0</v>
      </c>
      <c r="L125" s="124"/>
      <c r="M125" s="20"/>
      <c r="N125" s="129"/>
      <c r="O125" s="130" t="s">
        <v>41</v>
      </c>
      <c r="P125" s="131">
        <f t="shared" si="2"/>
        <v>0</v>
      </c>
      <c r="Q125" s="131">
        <f t="shared" si="3"/>
        <v>0</v>
      </c>
      <c r="R125" s="131">
        <f t="shared" si="4"/>
        <v>0</v>
      </c>
      <c r="T125" s="132">
        <f t="shared" si="5"/>
        <v>0</v>
      </c>
      <c r="U125" s="132">
        <v>0</v>
      </c>
      <c r="V125" s="132">
        <f t="shared" si="6"/>
        <v>0</v>
      </c>
      <c r="W125" s="132">
        <v>0</v>
      </c>
      <c r="X125" s="133">
        <f t="shared" si="7"/>
        <v>0</v>
      </c>
      <c r="AR125" s="134" t="s">
        <v>145</v>
      </c>
      <c r="AT125" s="134" t="s">
        <v>141</v>
      </c>
      <c r="AU125" s="134" t="s">
        <v>82</v>
      </c>
      <c r="AY125" s="7" t="s">
        <v>138</v>
      </c>
      <c r="BE125" s="135">
        <f t="shared" si="8"/>
        <v>0</v>
      </c>
      <c r="BF125" s="135">
        <f t="shared" si="9"/>
        <v>0</v>
      </c>
      <c r="BG125" s="135">
        <f t="shared" si="10"/>
        <v>0</v>
      </c>
      <c r="BH125" s="135">
        <f t="shared" si="11"/>
        <v>0</v>
      </c>
      <c r="BI125" s="135">
        <f t="shared" si="12"/>
        <v>0</v>
      </c>
      <c r="BJ125" s="7" t="s">
        <v>80</v>
      </c>
      <c r="BK125" s="135">
        <f t="shared" si="13"/>
        <v>0</v>
      </c>
      <c r="BL125" s="7" t="s">
        <v>145</v>
      </c>
      <c r="BM125" s="134" t="s">
        <v>196</v>
      </c>
    </row>
    <row r="126" spans="2:65" s="19" customFormat="1" ht="24.2" customHeight="1">
      <c r="B126" s="20"/>
      <c r="C126" s="122" t="s">
        <v>197</v>
      </c>
      <c r="D126" s="122" t="s">
        <v>141</v>
      </c>
      <c r="E126" s="123" t="s">
        <v>198</v>
      </c>
      <c r="F126" s="124" t="s">
        <v>199</v>
      </c>
      <c r="G126" s="125" t="s">
        <v>144</v>
      </c>
      <c r="H126" s="126">
        <v>1</v>
      </c>
      <c r="I126" s="127">
        <v>0</v>
      </c>
      <c r="J126" s="127">
        <v>0</v>
      </c>
      <c r="K126" s="128">
        <f t="shared" si="1"/>
        <v>0</v>
      </c>
      <c r="L126" s="124"/>
      <c r="M126" s="20"/>
      <c r="N126" s="129"/>
      <c r="O126" s="130" t="s">
        <v>41</v>
      </c>
      <c r="P126" s="131">
        <f t="shared" si="2"/>
        <v>0</v>
      </c>
      <c r="Q126" s="131">
        <f t="shared" si="3"/>
        <v>0</v>
      </c>
      <c r="R126" s="131">
        <f t="shared" si="4"/>
        <v>0</v>
      </c>
      <c r="T126" s="132">
        <f t="shared" si="5"/>
        <v>0</v>
      </c>
      <c r="U126" s="132">
        <v>0</v>
      </c>
      <c r="V126" s="132">
        <f t="shared" si="6"/>
        <v>0</v>
      </c>
      <c r="W126" s="132">
        <v>0</v>
      </c>
      <c r="X126" s="133">
        <f t="shared" si="7"/>
        <v>0</v>
      </c>
      <c r="AR126" s="134" t="s">
        <v>145</v>
      </c>
      <c r="AT126" s="134" t="s">
        <v>141</v>
      </c>
      <c r="AU126" s="134" t="s">
        <v>82</v>
      </c>
      <c r="AY126" s="7" t="s">
        <v>138</v>
      </c>
      <c r="BE126" s="135">
        <f t="shared" si="8"/>
        <v>0</v>
      </c>
      <c r="BF126" s="135">
        <f t="shared" si="9"/>
        <v>0</v>
      </c>
      <c r="BG126" s="135">
        <f t="shared" si="10"/>
        <v>0</v>
      </c>
      <c r="BH126" s="135">
        <f t="shared" si="11"/>
        <v>0</v>
      </c>
      <c r="BI126" s="135">
        <f t="shared" si="12"/>
        <v>0</v>
      </c>
      <c r="BJ126" s="7" t="s">
        <v>80</v>
      </c>
      <c r="BK126" s="135">
        <f t="shared" si="13"/>
        <v>0</v>
      </c>
      <c r="BL126" s="7" t="s">
        <v>145</v>
      </c>
      <c r="BM126" s="134" t="s">
        <v>200</v>
      </c>
    </row>
    <row r="127" spans="2:65" s="19" customFormat="1" ht="16.5" customHeight="1">
      <c r="B127" s="20"/>
      <c r="C127" s="122" t="s">
        <v>172</v>
      </c>
      <c r="D127" s="122" t="s">
        <v>141</v>
      </c>
      <c r="E127" s="123" t="s">
        <v>201</v>
      </c>
      <c r="F127" s="124" t="s">
        <v>202</v>
      </c>
      <c r="G127" s="125" t="s">
        <v>154</v>
      </c>
      <c r="H127" s="126">
        <v>1</v>
      </c>
      <c r="I127" s="127">
        <v>0</v>
      </c>
      <c r="J127" s="127">
        <v>0</v>
      </c>
      <c r="K127" s="128">
        <f t="shared" si="1"/>
        <v>0</v>
      </c>
      <c r="L127" s="124"/>
      <c r="M127" s="20"/>
      <c r="N127" s="129"/>
      <c r="O127" s="130" t="s">
        <v>41</v>
      </c>
      <c r="P127" s="131">
        <f t="shared" si="2"/>
        <v>0</v>
      </c>
      <c r="Q127" s="131">
        <f t="shared" si="3"/>
        <v>0</v>
      </c>
      <c r="R127" s="131">
        <f t="shared" si="4"/>
        <v>0</v>
      </c>
      <c r="T127" s="132">
        <f t="shared" si="5"/>
        <v>0</v>
      </c>
      <c r="U127" s="132">
        <v>0</v>
      </c>
      <c r="V127" s="132">
        <f t="shared" si="6"/>
        <v>0</v>
      </c>
      <c r="W127" s="132">
        <v>0</v>
      </c>
      <c r="X127" s="133">
        <f t="shared" si="7"/>
        <v>0</v>
      </c>
      <c r="AR127" s="134" t="s">
        <v>145</v>
      </c>
      <c r="AT127" s="134" t="s">
        <v>141</v>
      </c>
      <c r="AU127" s="134" t="s">
        <v>82</v>
      </c>
      <c r="AY127" s="7" t="s">
        <v>138</v>
      </c>
      <c r="BE127" s="135">
        <f t="shared" si="8"/>
        <v>0</v>
      </c>
      <c r="BF127" s="135">
        <f t="shared" si="9"/>
        <v>0</v>
      </c>
      <c r="BG127" s="135">
        <f t="shared" si="10"/>
        <v>0</v>
      </c>
      <c r="BH127" s="135">
        <f t="shared" si="11"/>
        <v>0</v>
      </c>
      <c r="BI127" s="135">
        <f t="shared" si="12"/>
        <v>0</v>
      </c>
      <c r="BJ127" s="7" t="s">
        <v>80</v>
      </c>
      <c r="BK127" s="135">
        <f t="shared" si="13"/>
        <v>0</v>
      </c>
      <c r="BL127" s="7" t="s">
        <v>145</v>
      </c>
      <c r="BM127" s="134" t="s">
        <v>203</v>
      </c>
    </row>
    <row r="128" spans="2:65" s="19" customFormat="1" ht="16.5" customHeight="1">
      <c r="B128" s="20"/>
      <c r="C128" s="122" t="s">
        <v>204</v>
      </c>
      <c r="D128" s="122" t="s">
        <v>141</v>
      </c>
      <c r="E128" s="123" t="s">
        <v>205</v>
      </c>
      <c r="F128" s="124" t="s">
        <v>206</v>
      </c>
      <c r="G128" s="125" t="s">
        <v>154</v>
      </c>
      <c r="H128" s="126">
        <v>1</v>
      </c>
      <c r="I128" s="127">
        <v>0</v>
      </c>
      <c r="J128" s="127">
        <v>0</v>
      </c>
      <c r="K128" s="128">
        <f t="shared" si="1"/>
        <v>0</v>
      </c>
      <c r="L128" s="124"/>
      <c r="M128" s="20"/>
      <c r="N128" s="129"/>
      <c r="O128" s="130" t="s">
        <v>41</v>
      </c>
      <c r="P128" s="131">
        <f t="shared" si="2"/>
        <v>0</v>
      </c>
      <c r="Q128" s="131">
        <f t="shared" si="3"/>
        <v>0</v>
      </c>
      <c r="R128" s="131">
        <f t="shared" si="4"/>
        <v>0</v>
      </c>
      <c r="T128" s="132">
        <f t="shared" si="5"/>
        <v>0</v>
      </c>
      <c r="U128" s="132">
        <v>0</v>
      </c>
      <c r="V128" s="132">
        <f t="shared" si="6"/>
        <v>0</v>
      </c>
      <c r="W128" s="132">
        <v>0</v>
      </c>
      <c r="X128" s="133">
        <f t="shared" si="7"/>
        <v>0</v>
      </c>
      <c r="AR128" s="134" t="s">
        <v>145</v>
      </c>
      <c r="AT128" s="134" t="s">
        <v>141</v>
      </c>
      <c r="AU128" s="134" t="s">
        <v>82</v>
      </c>
      <c r="AY128" s="7" t="s">
        <v>138</v>
      </c>
      <c r="BE128" s="135">
        <f t="shared" si="8"/>
        <v>0</v>
      </c>
      <c r="BF128" s="135">
        <f t="shared" si="9"/>
        <v>0</v>
      </c>
      <c r="BG128" s="135">
        <f t="shared" si="10"/>
        <v>0</v>
      </c>
      <c r="BH128" s="135">
        <f t="shared" si="11"/>
        <v>0</v>
      </c>
      <c r="BI128" s="135">
        <f t="shared" si="12"/>
        <v>0</v>
      </c>
      <c r="BJ128" s="7" t="s">
        <v>80</v>
      </c>
      <c r="BK128" s="135">
        <f t="shared" si="13"/>
        <v>0</v>
      </c>
      <c r="BL128" s="7" t="s">
        <v>145</v>
      </c>
      <c r="BM128" s="134" t="s">
        <v>207</v>
      </c>
    </row>
    <row r="129" spans="2:65" s="19" customFormat="1" ht="16.5" customHeight="1">
      <c r="B129" s="20"/>
      <c r="C129" s="122" t="s">
        <v>175</v>
      </c>
      <c r="D129" s="122" t="s">
        <v>141</v>
      </c>
      <c r="E129" s="123" t="s">
        <v>208</v>
      </c>
      <c r="F129" s="124" t="s">
        <v>209</v>
      </c>
      <c r="G129" s="125" t="s">
        <v>154</v>
      </c>
      <c r="H129" s="126">
        <v>2</v>
      </c>
      <c r="I129" s="127">
        <v>0</v>
      </c>
      <c r="J129" s="127">
        <v>0</v>
      </c>
      <c r="K129" s="128">
        <f t="shared" si="1"/>
        <v>0</v>
      </c>
      <c r="L129" s="124"/>
      <c r="M129" s="20"/>
      <c r="N129" s="129"/>
      <c r="O129" s="130" t="s">
        <v>41</v>
      </c>
      <c r="P129" s="131">
        <f t="shared" si="2"/>
        <v>0</v>
      </c>
      <c r="Q129" s="131">
        <f t="shared" si="3"/>
        <v>0</v>
      </c>
      <c r="R129" s="131">
        <f t="shared" si="4"/>
        <v>0</v>
      </c>
      <c r="T129" s="132">
        <f t="shared" si="5"/>
        <v>0</v>
      </c>
      <c r="U129" s="132">
        <v>0</v>
      </c>
      <c r="V129" s="132">
        <f t="shared" si="6"/>
        <v>0</v>
      </c>
      <c r="W129" s="132">
        <v>0</v>
      </c>
      <c r="X129" s="133">
        <f t="shared" si="7"/>
        <v>0</v>
      </c>
      <c r="AR129" s="134" t="s">
        <v>145</v>
      </c>
      <c r="AT129" s="134" t="s">
        <v>141</v>
      </c>
      <c r="AU129" s="134" t="s">
        <v>82</v>
      </c>
      <c r="AY129" s="7" t="s">
        <v>138</v>
      </c>
      <c r="BE129" s="135">
        <f t="shared" si="8"/>
        <v>0</v>
      </c>
      <c r="BF129" s="135">
        <f t="shared" si="9"/>
        <v>0</v>
      </c>
      <c r="BG129" s="135">
        <f t="shared" si="10"/>
        <v>0</v>
      </c>
      <c r="BH129" s="135">
        <f t="shared" si="11"/>
        <v>0</v>
      </c>
      <c r="BI129" s="135">
        <f t="shared" si="12"/>
        <v>0</v>
      </c>
      <c r="BJ129" s="7" t="s">
        <v>80</v>
      </c>
      <c r="BK129" s="135">
        <f t="shared" si="13"/>
        <v>0</v>
      </c>
      <c r="BL129" s="7" t="s">
        <v>145</v>
      </c>
      <c r="BM129" s="134" t="s">
        <v>210</v>
      </c>
    </row>
    <row r="130" spans="2:65" s="19" customFormat="1" ht="16.5" customHeight="1">
      <c r="B130" s="20"/>
      <c r="C130" s="122" t="s">
        <v>8</v>
      </c>
      <c r="D130" s="122" t="s">
        <v>141</v>
      </c>
      <c r="E130" s="123" t="s">
        <v>211</v>
      </c>
      <c r="F130" s="124" t="s">
        <v>212</v>
      </c>
      <c r="G130" s="125" t="s">
        <v>154</v>
      </c>
      <c r="H130" s="126">
        <v>1</v>
      </c>
      <c r="I130" s="127">
        <v>0</v>
      </c>
      <c r="J130" s="127">
        <v>0</v>
      </c>
      <c r="K130" s="128">
        <f t="shared" si="1"/>
        <v>0</v>
      </c>
      <c r="L130" s="124"/>
      <c r="M130" s="20"/>
      <c r="N130" s="129"/>
      <c r="O130" s="130" t="s">
        <v>41</v>
      </c>
      <c r="P130" s="131">
        <f t="shared" si="2"/>
        <v>0</v>
      </c>
      <c r="Q130" s="131">
        <f t="shared" si="3"/>
        <v>0</v>
      </c>
      <c r="R130" s="131">
        <f t="shared" si="4"/>
        <v>0</v>
      </c>
      <c r="T130" s="132">
        <f t="shared" si="5"/>
        <v>0</v>
      </c>
      <c r="U130" s="132">
        <v>0</v>
      </c>
      <c r="V130" s="132">
        <f t="shared" si="6"/>
        <v>0</v>
      </c>
      <c r="W130" s="132">
        <v>0</v>
      </c>
      <c r="X130" s="133">
        <f t="shared" si="7"/>
        <v>0</v>
      </c>
      <c r="AR130" s="134" t="s">
        <v>145</v>
      </c>
      <c r="AT130" s="134" t="s">
        <v>141</v>
      </c>
      <c r="AU130" s="134" t="s">
        <v>82</v>
      </c>
      <c r="AY130" s="7" t="s">
        <v>138</v>
      </c>
      <c r="BE130" s="135">
        <f t="shared" si="8"/>
        <v>0</v>
      </c>
      <c r="BF130" s="135">
        <f t="shared" si="9"/>
        <v>0</v>
      </c>
      <c r="BG130" s="135">
        <f t="shared" si="10"/>
        <v>0</v>
      </c>
      <c r="BH130" s="135">
        <f t="shared" si="11"/>
        <v>0</v>
      </c>
      <c r="BI130" s="135">
        <f t="shared" si="12"/>
        <v>0</v>
      </c>
      <c r="BJ130" s="7" t="s">
        <v>80</v>
      </c>
      <c r="BK130" s="135">
        <f t="shared" si="13"/>
        <v>0</v>
      </c>
      <c r="BL130" s="7" t="s">
        <v>145</v>
      </c>
      <c r="BM130" s="134" t="s">
        <v>213</v>
      </c>
    </row>
    <row r="131" spans="2:65" s="19" customFormat="1" ht="16.5" customHeight="1">
      <c r="B131" s="20"/>
      <c r="C131" s="122" t="s">
        <v>179</v>
      </c>
      <c r="D131" s="122" t="s">
        <v>141</v>
      </c>
      <c r="E131" s="123" t="s">
        <v>214</v>
      </c>
      <c r="F131" s="124" t="s">
        <v>215</v>
      </c>
      <c r="G131" s="125" t="s">
        <v>154</v>
      </c>
      <c r="H131" s="126">
        <v>1</v>
      </c>
      <c r="I131" s="127">
        <v>0</v>
      </c>
      <c r="J131" s="127">
        <v>0</v>
      </c>
      <c r="K131" s="128">
        <f t="shared" si="1"/>
        <v>0</v>
      </c>
      <c r="L131" s="124"/>
      <c r="M131" s="20"/>
      <c r="N131" s="129"/>
      <c r="O131" s="130" t="s">
        <v>41</v>
      </c>
      <c r="P131" s="131">
        <f t="shared" si="2"/>
        <v>0</v>
      </c>
      <c r="Q131" s="131">
        <f t="shared" si="3"/>
        <v>0</v>
      </c>
      <c r="R131" s="131">
        <f t="shared" si="4"/>
        <v>0</v>
      </c>
      <c r="T131" s="132">
        <f t="shared" si="5"/>
        <v>0</v>
      </c>
      <c r="U131" s="132">
        <v>0</v>
      </c>
      <c r="V131" s="132">
        <f t="shared" si="6"/>
        <v>0</v>
      </c>
      <c r="W131" s="132">
        <v>0</v>
      </c>
      <c r="X131" s="133">
        <f t="shared" si="7"/>
        <v>0</v>
      </c>
      <c r="AR131" s="134" t="s">
        <v>145</v>
      </c>
      <c r="AT131" s="134" t="s">
        <v>141</v>
      </c>
      <c r="AU131" s="134" t="s">
        <v>82</v>
      </c>
      <c r="AY131" s="7" t="s">
        <v>138</v>
      </c>
      <c r="BE131" s="135">
        <f t="shared" si="8"/>
        <v>0</v>
      </c>
      <c r="BF131" s="135">
        <f t="shared" si="9"/>
        <v>0</v>
      </c>
      <c r="BG131" s="135">
        <f t="shared" si="10"/>
        <v>0</v>
      </c>
      <c r="BH131" s="135">
        <f t="shared" si="11"/>
        <v>0</v>
      </c>
      <c r="BI131" s="135">
        <f t="shared" si="12"/>
        <v>0</v>
      </c>
      <c r="BJ131" s="7" t="s">
        <v>80</v>
      </c>
      <c r="BK131" s="135">
        <f t="shared" si="13"/>
        <v>0</v>
      </c>
      <c r="BL131" s="7" t="s">
        <v>145</v>
      </c>
      <c r="BM131" s="134" t="s">
        <v>216</v>
      </c>
    </row>
    <row r="132" spans="2:65" s="19" customFormat="1" ht="16.5" customHeight="1">
      <c r="B132" s="20"/>
      <c r="C132" s="122" t="s">
        <v>217</v>
      </c>
      <c r="D132" s="122" t="s">
        <v>141</v>
      </c>
      <c r="E132" s="123" t="s">
        <v>218</v>
      </c>
      <c r="F132" s="124" t="s">
        <v>219</v>
      </c>
      <c r="G132" s="125" t="s">
        <v>154</v>
      </c>
      <c r="H132" s="126">
        <v>1</v>
      </c>
      <c r="I132" s="127">
        <v>0</v>
      </c>
      <c r="J132" s="127">
        <v>0</v>
      </c>
      <c r="K132" s="128">
        <f t="shared" si="1"/>
        <v>0</v>
      </c>
      <c r="L132" s="124"/>
      <c r="M132" s="20"/>
      <c r="N132" s="129"/>
      <c r="O132" s="130" t="s">
        <v>41</v>
      </c>
      <c r="P132" s="131">
        <f t="shared" si="2"/>
        <v>0</v>
      </c>
      <c r="Q132" s="131">
        <f t="shared" si="3"/>
        <v>0</v>
      </c>
      <c r="R132" s="131">
        <f t="shared" si="4"/>
        <v>0</v>
      </c>
      <c r="T132" s="132">
        <f t="shared" si="5"/>
        <v>0</v>
      </c>
      <c r="U132" s="132">
        <v>0</v>
      </c>
      <c r="V132" s="132">
        <f t="shared" si="6"/>
        <v>0</v>
      </c>
      <c r="W132" s="132">
        <v>0</v>
      </c>
      <c r="X132" s="133">
        <f t="shared" si="7"/>
        <v>0</v>
      </c>
      <c r="AR132" s="134" t="s">
        <v>145</v>
      </c>
      <c r="AT132" s="134" t="s">
        <v>141</v>
      </c>
      <c r="AU132" s="134" t="s">
        <v>82</v>
      </c>
      <c r="AY132" s="7" t="s">
        <v>138</v>
      </c>
      <c r="BE132" s="135">
        <f t="shared" si="8"/>
        <v>0</v>
      </c>
      <c r="BF132" s="135">
        <f t="shared" si="9"/>
        <v>0</v>
      </c>
      <c r="BG132" s="135">
        <f t="shared" si="10"/>
        <v>0</v>
      </c>
      <c r="BH132" s="135">
        <f t="shared" si="11"/>
        <v>0</v>
      </c>
      <c r="BI132" s="135">
        <f t="shared" si="12"/>
        <v>0</v>
      </c>
      <c r="BJ132" s="7" t="s">
        <v>80</v>
      </c>
      <c r="BK132" s="135">
        <f t="shared" si="13"/>
        <v>0</v>
      </c>
      <c r="BL132" s="7" t="s">
        <v>145</v>
      </c>
      <c r="BM132" s="134" t="s">
        <v>220</v>
      </c>
    </row>
    <row r="133" spans="2:65" s="19" customFormat="1" ht="16.5" customHeight="1">
      <c r="B133" s="20"/>
      <c r="C133" s="122" t="s">
        <v>182</v>
      </c>
      <c r="D133" s="122" t="s">
        <v>141</v>
      </c>
      <c r="E133" s="123" t="s">
        <v>221</v>
      </c>
      <c r="F133" s="124" t="s">
        <v>222</v>
      </c>
      <c r="G133" s="125" t="s">
        <v>154</v>
      </c>
      <c r="H133" s="126">
        <v>1</v>
      </c>
      <c r="I133" s="127">
        <v>0</v>
      </c>
      <c r="J133" s="127">
        <v>0</v>
      </c>
      <c r="K133" s="128">
        <f t="shared" si="1"/>
        <v>0</v>
      </c>
      <c r="L133" s="124"/>
      <c r="M133" s="20"/>
      <c r="N133" s="129"/>
      <c r="O133" s="130" t="s">
        <v>41</v>
      </c>
      <c r="P133" s="131">
        <f t="shared" si="2"/>
        <v>0</v>
      </c>
      <c r="Q133" s="131">
        <f t="shared" si="3"/>
        <v>0</v>
      </c>
      <c r="R133" s="131">
        <f t="shared" si="4"/>
        <v>0</v>
      </c>
      <c r="T133" s="132">
        <f t="shared" si="5"/>
        <v>0</v>
      </c>
      <c r="U133" s="132">
        <v>0</v>
      </c>
      <c r="V133" s="132">
        <f t="shared" si="6"/>
        <v>0</v>
      </c>
      <c r="W133" s="132">
        <v>0</v>
      </c>
      <c r="X133" s="133">
        <f t="shared" si="7"/>
        <v>0</v>
      </c>
      <c r="AR133" s="134" t="s">
        <v>145</v>
      </c>
      <c r="AT133" s="134" t="s">
        <v>141</v>
      </c>
      <c r="AU133" s="134" t="s">
        <v>82</v>
      </c>
      <c r="AY133" s="7" t="s">
        <v>138</v>
      </c>
      <c r="BE133" s="135">
        <f t="shared" si="8"/>
        <v>0</v>
      </c>
      <c r="BF133" s="135">
        <f t="shared" si="9"/>
        <v>0</v>
      </c>
      <c r="BG133" s="135">
        <f t="shared" si="10"/>
        <v>0</v>
      </c>
      <c r="BH133" s="135">
        <f t="shared" si="11"/>
        <v>0</v>
      </c>
      <c r="BI133" s="135">
        <f t="shared" si="12"/>
        <v>0</v>
      </c>
      <c r="BJ133" s="7" t="s">
        <v>80</v>
      </c>
      <c r="BK133" s="135">
        <f t="shared" si="13"/>
        <v>0</v>
      </c>
      <c r="BL133" s="7" t="s">
        <v>145</v>
      </c>
      <c r="BM133" s="134" t="s">
        <v>223</v>
      </c>
    </row>
    <row r="134" spans="2:65" s="19" customFormat="1" ht="16.5" customHeight="1">
      <c r="B134" s="20"/>
      <c r="C134" s="122" t="s">
        <v>224</v>
      </c>
      <c r="D134" s="122" t="s">
        <v>141</v>
      </c>
      <c r="E134" s="123" t="s">
        <v>225</v>
      </c>
      <c r="F134" s="124" t="s">
        <v>226</v>
      </c>
      <c r="G134" s="125" t="s">
        <v>154</v>
      </c>
      <c r="H134" s="126">
        <v>164</v>
      </c>
      <c r="I134" s="127">
        <v>0</v>
      </c>
      <c r="J134" s="127">
        <v>0</v>
      </c>
      <c r="K134" s="128">
        <f t="shared" si="1"/>
        <v>0</v>
      </c>
      <c r="L134" s="124"/>
      <c r="M134" s="20"/>
      <c r="N134" s="129"/>
      <c r="O134" s="130" t="s">
        <v>41</v>
      </c>
      <c r="P134" s="131">
        <f t="shared" si="2"/>
        <v>0</v>
      </c>
      <c r="Q134" s="131">
        <f t="shared" si="3"/>
        <v>0</v>
      </c>
      <c r="R134" s="131">
        <f t="shared" si="4"/>
        <v>0</v>
      </c>
      <c r="T134" s="132">
        <f t="shared" si="5"/>
        <v>0</v>
      </c>
      <c r="U134" s="132">
        <v>0</v>
      </c>
      <c r="V134" s="132">
        <f t="shared" si="6"/>
        <v>0</v>
      </c>
      <c r="W134" s="132">
        <v>0</v>
      </c>
      <c r="X134" s="133">
        <f t="shared" si="7"/>
        <v>0</v>
      </c>
      <c r="AR134" s="134" t="s">
        <v>145</v>
      </c>
      <c r="AT134" s="134" t="s">
        <v>141</v>
      </c>
      <c r="AU134" s="134" t="s">
        <v>82</v>
      </c>
      <c r="AY134" s="7" t="s">
        <v>138</v>
      </c>
      <c r="BE134" s="135">
        <f t="shared" si="8"/>
        <v>0</v>
      </c>
      <c r="BF134" s="135">
        <f t="shared" si="9"/>
        <v>0</v>
      </c>
      <c r="BG134" s="135">
        <f t="shared" si="10"/>
        <v>0</v>
      </c>
      <c r="BH134" s="135">
        <f t="shared" si="11"/>
        <v>0</v>
      </c>
      <c r="BI134" s="135">
        <f t="shared" si="12"/>
        <v>0</v>
      </c>
      <c r="BJ134" s="7" t="s">
        <v>80</v>
      </c>
      <c r="BK134" s="135">
        <f t="shared" si="13"/>
        <v>0</v>
      </c>
      <c r="BL134" s="7" t="s">
        <v>145</v>
      </c>
      <c r="BM134" s="134" t="s">
        <v>227</v>
      </c>
    </row>
    <row r="135" spans="2:65" s="19" customFormat="1" ht="16.5" customHeight="1">
      <c r="B135" s="20"/>
      <c r="C135" s="122" t="s">
        <v>186</v>
      </c>
      <c r="D135" s="122" t="s">
        <v>141</v>
      </c>
      <c r="E135" s="123" t="s">
        <v>228</v>
      </c>
      <c r="F135" s="124" t="s">
        <v>229</v>
      </c>
      <c r="G135" s="125" t="s">
        <v>154</v>
      </c>
      <c r="H135" s="126">
        <v>60</v>
      </c>
      <c r="I135" s="127">
        <v>0</v>
      </c>
      <c r="J135" s="127">
        <v>0</v>
      </c>
      <c r="K135" s="128">
        <f t="shared" si="1"/>
        <v>0</v>
      </c>
      <c r="L135" s="124"/>
      <c r="M135" s="20"/>
      <c r="N135" s="129"/>
      <c r="O135" s="130" t="s">
        <v>41</v>
      </c>
      <c r="P135" s="131">
        <f t="shared" si="2"/>
        <v>0</v>
      </c>
      <c r="Q135" s="131">
        <f t="shared" si="3"/>
        <v>0</v>
      </c>
      <c r="R135" s="131">
        <f t="shared" si="4"/>
        <v>0</v>
      </c>
      <c r="T135" s="132">
        <f t="shared" si="5"/>
        <v>0</v>
      </c>
      <c r="U135" s="132">
        <v>0</v>
      </c>
      <c r="V135" s="132">
        <f t="shared" si="6"/>
        <v>0</v>
      </c>
      <c r="W135" s="132">
        <v>0</v>
      </c>
      <c r="X135" s="133">
        <f t="shared" si="7"/>
        <v>0</v>
      </c>
      <c r="AR135" s="134" t="s">
        <v>145</v>
      </c>
      <c r="AT135" s="134" t="s">
        <v>141</v>
      </c>
      <c r="AU135" s="134" t="s">
        <v>82</v>
      </c>
      <c r="AY135" s="7" t="s">
        <v>138</v>
      </c>
      <c r="BE135" s="135">
        <f t="shared" si="8"/>
        <v>0</v>
      </c>
      <c r="BF135" s="135">
        <f t="shared" si="9"/>
        <v>0</v>
      </c>
      <c r="BG135" s="135">
        <f t="shared" si="10"/>
        <v>0</v>
      </c>
      <c r="BH135" s="135">
        <f t="shared" si="11"/>
        <v>0</v>
      </c>
      <c r="BI135" s="135">
        <f t="shared" si="12"/>
        <v>0</v>
      </c>
      <c r="BJ135" s="7" t="s">
        <v>80</v>
      </c>
      <c r="BK135" s="135">
        <f t="shared" si="13"/>
        <v>0</v>
      </c>
      <c r="BL135" s="7" t="s">
        <v>145</v>
      </c>
      <c r="BM135" s="134" t="s">
        <v>230</v>
      </c>
    </row>
    <row r="136" spans="2:65" s="108" customFormat="1" ht="22.9" customHeight="1">
      <c r="B136" s="109"/>
      <c r="D136" s="110" t="s">
        <v>71</v>
      </c>
      <c r="E136" s="120" t="s">
        <v>231</v>
      </c>
      <c r="F136" s="120" t="s">
        <v>232</v>
      </c>
      <c r="I136" s="112"/>
      <c r="J136" s="112"/>
      <c r="K136" s="121">
        <f>BK136</f>
        <v>0</v>
      </c>
      <c r="M136" s="109"/>
      <c r="N136" s="114"/>
      <c r="Q136" s="115">
        <f>Q137+Q138+Q140+Q143+Q145+Q147+Q149+Q151+Q157+Q160+Q162+Q164+Q166+Q171+Q174+Q176</f>
        <v>0</v>
      </c>
      <c r="R136" s="115">
        <f>R137+R138+R140+R143+R145+R147+R149+R151+R157+R160+R162+R164+R166+R171+R174+R176</f>
        <v>0</v>
      </c>
      <c r="T136" s="116">
        <f>T137+T138+T140+T143+T145+T147+T149+T151+T157+T160+T162+T164+T166+T171+T174+T176</f>
        <v>0</v>
      </c>
      <c r="V136" s="116">
        <f>V137+V138+V140+V143+V145+V147+V149+V151+V157+V160+V162+V164+V166+V171+V174+V176</f>
        <v>0</v>
      </c>
      <c r="X136" s="117">
        <f>X137+X138+X140+X143+X145+X147+X149+X151+X157+X160+X162+X164+X166+X171+X174+X176</f>
        <v>0</v>
      </c>
      <c r="AR136" s="110" t="s">
        <v>137</v>
      </c>
      <c r="AT136" s="118" t="s">
        <v>71</v>
      </c>
      <c r="AU136" s="118" t="s">
        <v>80</v>
      </c>
      <c r="AY136" s="110" t="s">
        <v>138</v>
      </c>
      <c r="BK136" s="119">
        <f>BK137+BK138+BK140+BK143+BK145+BK147+BK149+BK151+BK157+BK160+BK162+BK164+BK166+BK171+BK174+BK176</f>
        <v>0</v>
      </c>
    </row>
    <row r="137" spans="2:65" s="19" customFormat="1" ht="16.5" customHeight="1">
      <c r="B137" s="20"/>
      <c r="C137" s="122" t="s">
        <v>233</v>
      </c>
      <c r="D137" s="122" t="s">
        <v>141</v>
      </c>
      <c r="E137" s="123" t="s">
        <v>234</v>
      </c>
      <c r="F137" s="124" t="s">
        <v>235</v>
      </c>
      <c r="G137" s="125" t="s">
        <v>236</v>
      </c>
      <c r="H137" s="126">
        <v>80</v>
      </c>
      <c r="I137" s="127">
        <v>0</v>
      </c>
      <c r="J137" s="127">
        <v>0</v>
      </c>
      <c r="K137" s="128">
        <f>ROUND(P137*H137,2)</f>
        <v>0</v>
      </c>
      <c r="L137" s="124"/>
      <c r="M137" s="20"/>
      <c r="N137" s="129"/>
      <c r="O137" s="130" t="s">
        <v>41</v>
      </c>
      <c r="P137" s="131">
        <f>I137+J137</f>
        <v>0</v>
      </c>
      <c r="Q137" s="131">
        <f>ROUND(I137*H137,2)</f>
        <v>0</v>
      </c>
      <c r="R137" s="131">
        <f>ROUND(J137*H137,2)</f>
        <v>0</v>
      </c>
      <c r="T137" s="132">
        <f>S137*H137</f>
        <v>0</v>
      </c>
      <c r="U137" s="132">
        <v>0</v>
      </c>
      <c r="V137" s="132">
        <f>U137*H137</f>
        <v>0</v>
      </c>
      <c r="W137" s="132">
        <v>0</v>
      </c>
      <c r="X137" s="133">
        <f>W137*H137</f>
        <v>0</v>
      </c>
      <c r="AR137" s="134" t="s">
        <v>145</v>
      </c>
      <c r="AT137" s="134" t="s">
        <v>141</v>
      </c>
      <c r="AU137" s="134" t="s">
        <v>82</v>
      </c>
      <c r="AY137" s="7" t="s">
        <v>138</v>
      </c>
      <c r="BE137" s="135">
        <f>IF(O137="základní",K137,0)</f>
        <v>0</v>
      </c>
      <c r="BF137" s="135">
        <f>IF(O137="snížená",K137,0)</f>
        <v>0</v>
      </c>
      <c r="BG137" s="135">
        <f>IF(O137="zákl. přenesená",K137,0)</f>
        <v>0</v>
      </c>
      <c r="BH137" s="135">
        <f>IF(O137="sníž. přenesená",K137,0)</f>
        <v>0</v>
      </c>
      <c r="BI137" s="135">
        <f>IF(O137="nulová",K137,0)</f>
        <v>0</v>
      </c>
      <c r="BJ137" s="7" t="s">
        <v>80</v>
      </c>
      <c r="BK137" s="135">
        <f>ROUND(P137*H137,2)</f>
        <v>0</v>
      </c>
      <c r="BL137" s="7" t="s">
        <v>145</v>
      </c>
      <c r="BM137" s="134" t="s">
        <v>237</v>
      </c>
    </row>
    <row r="138" spans="2:65" s="108" customFormat="1" ht="20.85" customHeight="1">
      <c r="B138" s="109"/>
      <c r="D138" s="110" t="s">
        <v>71</v>
      </c>
      <c r="E138" s="120" t="s">
        <v>238</v>
      </c>
      <c r="F138" s="120" t="s">
        <v>239</v>
      </c>
      <c r="I138" s="112"/>
      <c r="J138" s="112"/>
      <c r="K138" s="121">
        <f>BK138</f>
        <v>0</v>
      </c>
      <c r="M138" s="109"/>
      <c r="N138" s="114"/>
      <c r="Q138" s="115">
        <f>Q139</f>
        <v>0</v>
      </c>
      <c r="R138" s="115">
        <f>R139</f>
        <v>0</v>
      </c>
      <c r="T138" s="116">
        <f>T139</f>
        <v>0</v>
      </c>
      <c r="V138" s="116">
        <f>V139</f>
        <v>0</v>
      </c>
      <c r="X138" s="117">
        <f>X139</f>
        <v>0</v>
      </c>
      <c r="AR138" s="110" t="s">
        <v>137</v>
      </c>
      <c r="AT138" s="118" t="s">
        <v>71</v>
      </c>
      <c r="AU138" s="118" t="s">
        <v>82</v>
      </c>
      <c r="AY138" s="110" t="s">
        <v>138</v>
      </c>
      <c r="BK138" s="119">
        <f>BK139</f>
        <v>0</v>
      </c>
    </row>
    <row r="139" spans="2:65" s="19" customFormat="1" ht="16.5" customHeight="1">
      <c r="B139" s="20"/>
      <c r="C139" s="122" t="s">
        <v>189</v>
      </c>
      <c r="D139" s="122" t="s">
        <v>141</v>
      </c>
      <c r="E139" s="123" t="s">
        <v>240</v>
      </c>
      <c r="F139" s="124" t="s">
        <v>241</v>
      </c>
      <c r="G139" s="125" t="s">
        <v>154</v>
      </c>
      <c r="H139" s="126">
        <v>32</v>
      </c>
      <c r="I139" s="127">
        <v>0</v>
      </c>
      <c r="J139" s="127">
        <v>0</v>
      </c>
      <c r="K139" s="128">
        <f>ROUND(P139*H139,2)</f>
        <v>0</v>
      </c>
      <c r="L139" s="124"/>
      <c r="M139" s="20"/>
      <c r="N139" s="129"/>
      <c r="O139" s="130" t="s">
        <v>41</v>
      </c>
      <c r="P139" s="131">
        <f>I139+J139</f>
        <v>0</v>
      </c>
      <c r="Q139" s="131">
        <f>ROUND(I139*H139,2)</f>
        <v>0</v>
      </c>
      <c r="R139" s="131">
        <f>ROUND(J139*H139,2)</f>
        <v>0</v>
      </c>
      <c r="T139" s="132">
        <f>S139*H139</f>
        <v>0</v>
      </c>
      <c r="U139" s="132">
        <v>0</v>
      </c>
      <c r="V139" s="132">
        <f>U139*H139</f>
        <v>0</v>
      </c>
      <c r="W139" s="132">
        <v>0</v>
      </c>
      <c r="X139" s="133">
        <f>W139*H139</f>
        <v>0</v>
      </c>
      <c r="AR139" s="134" t="s">
        <v>145</v>
      </c>
      <c r="AT139" s="134" t="s">
        <v>141</v>
      </c>
      <c r="AU139" s="134" t="s">
        <v>137</v>
      </c>
      <c r="AY139" s="7" t="s">
        <v>138</v>
      </c>
      <c r="BE139" s="135">
        <f>IF(O139="základní",K139,0)</f>
        <v>0</v>
      </c>
      <c r="BF139" s="135">
        <f>IF(O139="snížená",K139,0)</f>
        <v>0</v>
      </c>
      <c r="BG139" s="135">
        <f>IF(O139="zákl. přenesená",K139,0)</f>
        <v>0</v>
      </c>
      <c r="BH139" s="135">
        <f>IF(O139="sníž. přenesená",K139,0)</f>
        <v>0</v>
      </c>
      <c r="BI139" s="135">
        <f>IF(O139="nulová",K139,0)</f>
        <v>0</v>
      </c>
      <c r="BJ139" s="7" t="s">
        <v>80</v>
      </c>
      <c r="BK139" s="135">
        <f>ROUND(P139*H139,2)</f>
        <v>0</v>
      </c>
      <c r="BL139" s="7" t="s">
        <v>145</v>
      </c>
      <c r="BM139" s="134" t="s">
        <v>242</v>
      </c>
    </row>
    <row r="140" spans="2:65" s="108" customFormat="1" ht="20.85" customHeight="1">
      <c r="B140" s="109"/>
      <c r="D140" s="110" t="s">
        <v>71</v>
      </c>
      <c r="E140" s="120" t="s">
        <v>243</v>
      </c>
      <c r="F140" s="120" t="s">
        <v>244</v>
      </c>
      <c r="I140" s="112"/>
      <c r="J140" s="112"/>
      <c r="K140" s="121">
        <f>BK140</f>
        <v>0</v>
      </c>
      <c r="M140" s="109"/>
      <c r="N140" s="114"/>
      <c r="Q140" s="115">
        <f>SUM(Q141:Q142)</f>
        <v>0</v>
      </c>
      <c r="R140" s="115">
        <f>SUM(R141:R142)</f>
        <v>0</v>
      </c>
      <c r="T140" s="116">
        <f>SUM(T141:T142)</f>
        <v>0</v>
      </c>
      <c r="V140" s="116">
        <f>SUM(V141:V142)</f>
        <v>0</v>
      </c>
      <c r="X140" s="117">
        <f>SUM(X141:X142)</f>
        <v>0</v>
      </c>
      <c r="AR140" s="110" t="s">
        <v>137</v>
      </c>
      <c r="AT140" s="118" t="s">
        <v>71</v>
      </c>
      <c r="AU140" s="118" t="s">
        <v>82</v>
      </c>
      <c r="AY140" s="110" t="s">
        <v>138</v>
      </c>
      <c r="BK140" s="119">
        <f>SUM(BK141:BK142)</f>
        <v>0</v>
      </c>
    </row>
    <row r="141" spans="2:65" s="19" customFormat="1" ht="16.5" customHeight="1">
      <c r="B141" s="20"/>
      <c r="C141" s="122" t="s">
        <v>245</v>
      </c>
      <c r="D141" s="122" t="s">
        <v>141</v>
      </c>
      <c r="E141" s="123" t="s">
        <v>246</v>
      </c>
      <c r="F141" s="124" t="s">
        <v>247</v>
      </c>
      <c r="G141" s="125" t="s">
        <v>236</v>
      </c>
      <c r="H141" s="126">
        <v>40</v>
      </c>
      <c r="I141" s="127">
        <v>0</v>
      </c>
      <c r="J141" s="127">
        <v>0</v>
      </c>
      <c r="K141" s="128">
        <f>ROUND(P141*H141,2)</f>
        <v>0</v>
      </c>
      <c r="L141" s="124"/>
      <c r="M141" s="20"/>
      <c r="N141" s="129"/>
      <c r="O141" s="130" t="s">
        <v>41</v>
      </c>
      <c r="P141" s="131">
        <f>I141+J141</f>
        <v>0</v>
      </c>
      <c r="Q141" s="131">
        <f>ROUND(I141*H141,2)</f>
        <v>0</v>
      </c>
      <c r="R141" s="131">
        <f>ROUND(J141*H141,2)</f>
        <v>0</v>
      </c>
      <c r="T141" s="132">
        <f>S141*H141</f>
        <v>0</v>
      </c>
      <c r="U141" s="132">
        <v>0</v>
      </c>
      <c r="V141" s="132">
        <f>U141*H141</f>
        <v>0</v>
      </c>
      <c r="W141" s="132">
        <v>0</v>
      </c>
      <c r="X141" s="133">
        <f>W141*H141</f>
        <v>0</v>
      </c>
      <c r="AR141" s="134" t="s">
        <v>145</v>
      </c>
      <c r="AT141" s="134" t="s">
        <v>141</v>
      </c>
      <c r="AU141" s="134" t="s">
        <v>137</v>
      </c>
      <c r="AY141" s="7" t="s">
        <v>138</v>
      </c>
      <c r="BE141" s="135">
        <f>IF(O141="základní",K141,0)</f>
        <v>0</v>
      </c>
      <c r="BF141" s="135">
        <f>IF(O141="snížená",K141,0)</f>
        <v>0</v>
      </c>
      <c r="BG141" s="135">
        <f>IF(O141="zákl. přenesená",K141,0)</f>
        <v>0</v>
      </c>
      <c r="BH141" s="135">
        <f>IF(O141="sníž. přenesená",K141,0)</f>
        <v>0</v>
      </c>
      <c r="BI141" s="135">
        <f>IF(O141="nulová",K141,0)</f>
        <v>0</v>
      </c>
      <c r="BJ141" s="7" t="s">
        <v>80</v>
      </c>
      <c r="BK141" s="135">
        <f>ROUND(P141*H141,2)</f>
        <v>0</v>
      </c>
      <c r="BL141" s="7" t="s">
        <v>145</v>
      </c>
      <c r="BM141" s="134" t="s">
        <v>248</v>
      </c>
    </row>
    <row r="142" spans="2:65" s="19" customFormat="1" ht="16.5" customHeight="1">
      <c r="B142" s="20"/>
      <c r="C142" s="122" t="s">
        <v>193</v>
      </c>
      <c r="D142" s="122" t="s">
        <v>141</v>
      </c>
      <c r="E142" s="123" t="s">
        <v>249</v>
      </c>
      <c r="F142" s="124" t="s">
        <v>250</v>
      </c>
      <c r="G142" s="125" t="s">
        <v>236</v>
      </c>
      <c r="H142" s="126">
        <v>15</v>
      </c>
      <c r="I142" s="127">
        <v>0</v>
      </c>
      <c r="J142" s="127">
        <v>0</v>
      </c>
      <c r="K142" s="128">
        <f>ROUND(P142*H142,2)</f>
        <v>0</v>
      </c>
      <c r="L142" s="124"/>
      <c r="M142" s="20"/>
      <c r="N142" s="129"/>
      <c r="O142" s="130" t="s">
        <v>41</v>
      </c>
      <c r="P142" s="131">
        <f>I142+J142</f>
        <v>0</v>
      </c>
      <c r="Q142" s="131">
        <f>ROUND(I142*H142,2)</f>
        <v>0</v>
      </c>
      <c r="R142" s="131">
        <f>ROUND(J142*H142,2)</f>
        <v>0</v>
      </c>
      <c r="T142" s="132">
        <f>S142*H142</f>
        <v>0</v>
      </c>
      <c r="U142" s="132">
        <v>0</v>
      </c>
      <c r="V142" s="132">
        <f>U142*H142</f>
        <v>0</v>
      </c>
      <c r="W142" s="132">
        <v>0</v>
      </c>
      <c r="X142" s="133">
        <f>W142*H142</f>
        <v>0</v>
      </c>
      <c r="AR142" s="134" t="s">
        <v>145</v>
      </c>
      <c r="AT142" s="134" t="s">
        <v>141</v>
      </c>
      <c r="AU142" s="134" t="s">
        <v>137</v>
      </c>
      <c r="AY142" s="7" t="s">
        <v>138</v>
      </c>
      <c r="BE142" s="135">
        <f>IF(O142="základní",K142,0)</f>
        <v>0</v>
      </c>
      <c r="BF142" s="135">
        <f>IF(O142="snížená",K142,0)</f>
        <v>0</v>
      </c>
      <c r="BG142" s="135">
        <f>IF(O142="zákl. přenesená",K142,0)</f>
        <v>0</v>
      </c>
      <c r="BH142" s="135">
        <f>IF(O142="sníž. přenesená",K142,0)</f>
        <v>0</v>
      </c>
      <c r="BI142" s="135">
        <f>IF(O142="nulová",K142,0)</f>
        <v>0</v>
      </c>
      <c r="BJ142" s="7" t="s">
        <v>80</v>
      </c>
      <c r="BK142" s="135">
        <f>ROUND(P142*H142,2)</f>
        <v>0</v>
      </c>
      <c r="BL142" s="7" t="s">
        <v>145</v>
      </c>
      <c r="BM142" s="134" t="s">
        <v>251</v>
      </c>
    </row>
    <row r="143" spans="2:65" s="108" customFormat="1" ht="20.85" customHeight="1">
      <c r="B143" s="109"/>
      <c r="D143" s="110" t="s">
        <v>71</v>
      </c>
      <c r="E143" s="120" t="s">
        <v>252</v>
      </c>
      <c r="F143" s="120" t="s">
        <v>253</v>
      </c>
      <c r="I143" s="112"/>
      <c r="J143" s="112"/>
      <c r="K143" s="121">
        <f>BK143</f>
        <v>0</v>
      </c>
      <c r="M143" s="109"/>
      <c r="N143" s="114"/>
      <c r="Q143" s="115">
        <f>Q144</f>
        <v>0</v>
      </c>
      <c r="R143" s="115">
        <f>R144</f>
        <v>0</v>
      </c>
      <c r="T143" s="116">
        <f>T144</f>
        <v>0</v>
      </c>
      <c r="V143" s="116">
        <f>V144</f>
        <v>0</v>
      </c>
      <c r="X143" s="117">
        <f>X144</f>
        <v>0</v>
      </c>
      <c r="AR143" s="110" t="s">
        <v>137</v>
      </c>
      <c r="AT143" s="118" t="s">
        <v>71</v>
      </c>
      <c r="AU143" s="118" t="s">
        <v>82</v>
      </c>
      <c r="AY143" s="110" t="s">
        <v>138</v>
      </c>
      <c r="BK143" s="119">
        <f>BK144</f>
        <v>0</v>
      </c>
    </row>
    <row r="144" spans="2:65" s="19" customFormat="1" ht="16.5" customHeight="1">
      <c r="B144" s="20"/>
      <c r="C144" s="122" t="s">
        <v>254</v>
      </c>
      <c r="D144" s="122" t="s">
        <v>141</v>
      </c>
      <c r="E144" s="123" t="s">
        <v>255</v>
      </c>
      <c r="F144" s="124" t="s">
        <v>256</v>
      </c>
      <c r="G144" s="125" t="s">
        <v>257</v>
      </c>
      <c r="H144" s="126">
        <v>30</v>
      </c>
      <c r="I144" s="127">
        <v>0</v>
      </c>
      <c r="J144" s="127">
        <v>0</v>
      </c>
      <c r="K144" s="128">
        <f>ROUND(P144*H144,2)</f>
        <v>0</v>
      </c>
      <c r="L144" s="124"/>
      <c r="M144" s="20"/>
      <c r="N144" s="129"/>
      <c r="O144" s="130" t="s">
        <v>41</v>
      </c>
      <c r="P144" s="131">
        <f>I144+J144</f>
        <v>0</v>
      </c>
      <c r="Q144" s="131">
        <f>ROUND(I144*H144,2)</f>
        <v>0</v>
      </c>
      <c r="R144" s="131">
        <f>ROUND(J144*H144,2)</f>
        <v>0</v>
      </c>
      <c r="T144" s="132">
        <f>S144*H144</f>
        <v>0</v>
      </c>
      <c r="U144" s="132">
        <v>0</v>
      </c>
      <c r="V144" s="132">
        <f>U144*H144</f>
        <v>0</v>
      </c>
      <c r="W144" s="132">
        <v>0</v>
      </c>
      <c r="X144" s="133">
        <f>W144*H144</f>
        <v>0</v>
      </c>
      <c r="AR144" s="134" t="s">
        <v>145</v>
      </c>
      <c r="AT144" s="134" t="s">
        <v>141</v>
      </c>
      <c r="AU144" s="134" t="s">
        <v>137</v>
      </c>
      <c r="AY144" s="7" t="s">
        <v>138</v>
      </c>
      <c r="BE144" s="135">
        <f>IF(O144="základní",K144,0)</f>
        <v>0</v>
      </c>
      <c r="BF144" s="135">
        <f>IF(O144="snížená",K144,0)</f>
        <v>0</v>
      </c>
      <c r="BG144" s="135">
        <f>IF(O144="zákl. přenesená",K144,0)</f>
        <v>0</v>
      </c>
      <c r="BH144" s="135">
        <f>IF(O144="sníž. přenesená",K144,0)</f>
        <v>0</v>
      </c>
      <c r="BI144" s="135">
        <f>IF(O144="nulová",K144,0)</f>
        <v>0</v>
      </c>
      <c r="BJ144" s="7" t="s">
        <v>80</v>
      </c>
      <c r="BK144" s="135">
        <f>ROUND(P144*H144,2)</f>
        <v>0</v>
      </c>
      <c r="BL144" s="7" t="s">
        <v>145</v>
      </c>
      <c r="BM144" s="134" t="s">
        <v>258</v>
      </c>
    </row>
    <row r="145" spans="2:65" s="108" customFormat="1" ht="20.85" customHeight="1">
      <c r="B145" s="109"/>
      <c r="D145" s="110" t="s">
        <v>71</v>
      </c>
      <c r="E145" s="120" t="s">
        <v>259</v>
      </c>
      <c r="F145" s="120" t="s">
        <v>260</v>
      </c>
      <c r="I145" s="112"/>
      <c r="J145" s="112"/>
      <c r="K145" s="121">
        <f>BK145</f>
        <v>0</v>
      </c>
      <c r="M145" s="109"/>
      <c r="N145" s="114"/>
      <c r="Q145" s="115">
        <f>Q146</f>
        <v>0</v>
      </c>
      <c r="R145" s="115">
        <f>R146</f>
        <v>0</v>
      </c>
      <c r="T145" s="116">
        <f>T146</f>
        <v>0</v>
      </c>
      <c r="V145" s="116">
        <f>V146</f>
        <v>0</v>
      </c>
      <c r="X145" s="117">
        <f>X146</f>
        <v>0</v>
      </c>
      <c r="AR145" s="110" t="s">
        <v>137</v>
      </c>
      <c r="AT145" s="118" t="s">
        <v>71</v>
      </c>
      <c r="AU145" s="118" t="s">
        <v>82</v>
      </c>
      <c r="AY145" s="110" t="s">
        <v>138</v>
      </c>
      <c r="BK145" s="119">
        <f>BK146</f>
        <v>0</v>
      </c>
    </row>
    <row r="146" spans="2:65" s="19" customFormat="1" ht="16.5" customHeight="1">
      <c r="B146" s="20"/>
      <c r="C146" s="122" t="s">
        <v>196</v>
      </c>
      <c r="D146" s="122" t="s">
        <v>141</v>
      </c>
      <c r="E146" s="123" t="s">
        <v>261</v>
      </c>
      <c r="F146" s="124" t="s">
        <v>262</v>
      </c>
      <c r="G146" s="125" t="s">
        <v>236</v>
      </c>
      <c r="H146" s="126">
        <v>10</v>
      </c>
      <c r="I146" s="127">
        <v>0</v>
      </c>
      <c r="J146" s="127">
        <v>0</v>
      </c>
      <c r="K146" s="128">
        <f>ROUND(P146*H146,2)</f>
        <v>0</v>
      </c>
      <c r="L146" s="124"/>
      <c r="M146" s="20"/>
      <c r="N146" s="129"/>
      <c r="O146" s="130" t="s">
        <v>41</v>
      </c>
      <c r="P146" s="131">
        <f>I146+J146</f>
        <v>0</v>
      </c>
      <c r="Q146" s="131">
        <f>ROUND(I146*H146,2)</f>
        <v>0</v>
      </c>
      <c r="R146" s="131">
        <f>ROUND(J146*H146,2)</f>
        <v>0</v>
      </c>
      <c r="T146" s="132">
        <f>S146*H146</f>
        <v>0</v>
      </c>
      <c r="U146" s="132">
        <v>0</v>
      </c>
      <c r="V146" s="132">
        <f>U146*H146</f>
        <v>0</v>
      </c>
      <c r="W146" s="132">
        <v>0</v>
      </c>
      <c r="X146" s="133">
        <f>W146*H146</f>
        <v>0</v>
      </c>
      <c r="AR146" s="134" t="s">
        <v>145</v>
      </c>
      <c r="AT146" s="134" t="s">
        <v>141</v>
      </c>
      <c r="AU146" s="134" t="s">
        <v>137</v>
      </c>
      <c r="AY146" s="7" t="s">
        <v>138</v>
      </c>
      <c r="BE146" s="135">
        <f>IF(O146="základní",K146,0)</f>
        <v>0</v>
      </c>
      <c r="BF146" s="135">
        <f>IF(O146="snížená",K146,0)</f>
        <v>0</v>
      </c>
      <c r="BG146" s="135">
        <f>IF(O146="zákl. přenesená",K146,0)</f>
        <v>0</v>
      </c>
      <c r="BH146" s="135">
        <f>IF(O146="sníž. přenesená",K146,0)</f>
        <v>0</v>
      </c>
      <c r="BI146" s="135">
        <f>IF(O146="nulová",K146,0)</f>
        <v>0</v>
      </c>
      <c r="BJ146" s="7" t="s">
        <v>80</v>
      </c>
      <c r="BK146" s="135">
        <f>ROUND(P146*H146,2)</f>
        <v>0</v>
      </c>
      <c r="BL146" s="7" t="s">
        <v>145</v>
      </c>
      <c r="BM146" s="134" t="s">
        <v>145</v>
      </c>
    </row>
    <row r="147" spans="2:65" s="108" customFormat="1" ht="20.85" customHeight="1">
      <c r="B147" s="109"/>
      <c r="D147" s="110" t="s">
        <v>71</v>
      </c>
      <c r="E147" s="120" t="s">
        <v>263</v>
      </c>
      <c r="F147" s="120" t="s">
        <v>264</v>
      </c>
      <c r="I147" s="112"/>
      <c r="J147" s="112"/>
      <c r="K147" s="121">
        <f>BK147</f>
        <v>0</v>
      </c>
      <c r="M147" s="109"/>
      <c r="N147" s="114"/>
      <c r="Q147" s="115">
        <f>Q148</f>
        <v>0</v>
      </c>
      <c r="R147" s="115">
        <f>R148</f>
        <v>0</v>
      </c>
      <c r="T147" s="116">
        <f>T148</f>
        <v>0</v>
      </c>
      <c r="V147" s="116">
        <f>V148</f>
        <v>0</v>
      </c>
      <c r="X147" s="117">
        <f>X148</f>
        <v>0</v>
      </c>
      <c r="AR147" s="110" t="s">
        <v>137</v>
      </c>
      <c r="AT147" s="118" t="s">
        <v>71</v>
      </c>
      <c r="AU147" s="118" t="s">
        <v>82</v>
      </c>
      <c r="AY147" s="110" t="s">
        <v>138</v>
      </c>
      <c r="BK147" s="119">
        <f>BK148</f>
        <v>0</v>
      </c>
    </row>
    <row r="148" spans="2:65" s="19" customFormat="1" ht="16.5" customHeight="1">
      <c r="B148" s="20"/>
      <c r="C148" s="122" t="s">
        <v>265</v>
      </c>
      <c r="D148" s="122" t="s">
        <v>141</v>
      </c>
      <c r="E148" s="123" t="s">
        <v>266</v>
      </c>
      <c r="F148" s="124" t="s">
        <v>267</v>
      </c>
      <c r="G148" s="125" t="s">
        <v>236</v>
      </c>
      <c r="H148" s="126">
        <v>80</v>
      </c>
      <c r="I148" s="127">
        <v>0</v>
      </c>
      <c r="J148" s="127">
        <v>0</v>
      </c>
      <c r="K148" s="128">
        <f>ROUND(P148*H148,2)</f>
        <v>0</v>
      </c>
      <c r="L148" s="124"/>
      <c r="M148" s="20"/>
      <c r="N148" s="129"/>
      <c r="O148" s="130" t="s">
        <v>41</v>
      </c>
      <c r="P148" s="131">
        <f>I148+J148</f>
        <v>0</v>
      </c>
      <c r="Q148" s="131">
        <f>ROUND(I148*H148,2)</f>
        <v>0</v>
      </c>
      <c r="R148" s="131">
        <f>ROUND(J148*H148,2)</f>
        <v>0</v>
      </c>
      <c r="T148" s="132">
        <f>S148*H148</f>
        <v>0</v>
      </c>
      <c r="U148" s="132">
        <v>0</v>
      </c>
      <c r="V148" s="132">
        <f>U148*H148</f>
        <v>0</v>
      </c>
      <c r="W148" s="132">
        <v>0</v>
      </c>
      <c r="X148" s="133">
        <f>W148*H148</f>
        <v>0</v>
      </c>
      <c r="AR148" s="134" t="s">
        <v>145</v>
      </c>
      <c r="AT148" s="134" t="s">
        <v>141</v>
      </c>
      <c r="AU148" s="134" t="s">
        <v>137</v>
      </c>
      <c r="AY148" s="7" t="s">
        <v>138</v>
      </c>
      <c r="BE148" s="135">
        <f>IF(O148="základní",K148,0)</f>
        <v>0</v>
      </c>
      <c r="BF148" s="135">
        <f>IF(O148="snížená",K148,0)</f>
        <v>0</v>
      </c>
      <c r="BG148" s="135">
        <f>IF(O148="zákl. přenesená",K148,0)</f>
        <v>0</v>
      </c>
      <c r="BH148" s="135">
        <f>IF(O148="sníž. přenesená",K148,0)</f>
        <v>0</v>
      </c>
      <c r="BI148" s="135">
        <f>IF(O148="nulová",K148,0)</f>
        <v>0</v>
      </c>
      <c r="BJ148" s="7" t="s">
        <v>80</v>
      </c>
      <c r="BK148" s="135">
        <f>ROUND(P148*H148,2)</f>
        <v>0</v>
      </c>
      <c r="BL148" s="7" t="s">
        <v>145</v>
      </c>
      <c r="BM148" s="134" t="s">
        <v>268</v>
      </c>
    </row>
    <row r="149" spans="2:65" s="108" customFormat="1" ht="20.85" customHeight="1">
      <c r="B149" s="109"/>
      <c r="D149" s="110" t="s">
        <v>71</v>
      </c>
      <c r="E149" s="120" t="s">
        <v>269</v>
      </c>
      <c r="F149" s="120" t="s">
        <v>270</v>
      </c>
      <c r="I149" s="112"/>
      <c r="J149" s="112"/>
      <c r="K149" s="121">
        <f>BK149</f>
        <v>0</v>
      </c>
      <c r="M149" s="109"/>
      <c r="N149" s="114"/>
      <c r="Q149" s="115">
        <f>Q150</f>
        <v>0</v>
      </c>
      <c r="R149" s="115">
        <f>R150</f>
        <v>0</v>
      </c>
      <c r="T149" s="116">
        <f>T150</f>
        <v>0</v>
      </c>
      <c r="V149" s="116">
        <f>V150</f>
        <v>0</v>
      </c>
      <c r="X149" s="117">
        <f>X150</f>
        <v>0</v>
      </c>
      <c r="AR149" s="110" t="s">
        <v>137</v>
      </c>
      <c r="AT149" s="118" t="s">
        <v>71</v>
      </c>
      <c r="AU149" s="118" t="s">
        <v>82</v>
      </c>
      <c r="AY149" s="110" t="s">
        <v>138</v>
      </c>
      <c r="BK149" s="119">
        <f>BK150</f>
        <v>0</v>
      </c>
    </row>
    <row r="150" spans="2:65" s="19" customFormat="1" ht="16.5" customHeight="1">
      <c r="B150" s="20"/>
      <c r="C150" s="122" t="s">
        <v>200</v>
      </c>
      <c r="D150" s="122" t="s">
        <v>141</v>
      </c>
      <c r="E150" s="123" t="s">
        <v>271</v>
      </c>
      <c r="F150" s="124" t="s">
        <v>272</v>
      </c>
      <c r="G150" s="125" t="s">
        <v>236</v>
      </c>
      <c r="H150" s="126">
        <v>40</v>
      </c>
      <c r="I150" s="127">
        <v>0</v>
      </c>
      <c r="J150" s="127">
        <v>0</v>
      </c>
      <c r="K150" s="128">
        <f>ROUND(P150*H150,2)</f>
        <v>0</v>
      </c>
      <c r="L150" s="124"/>
      <c r="M150" s="20"/>
      <c r="N150" s="129"/>
      <c r="O150" s="130" t="s">
        <v>41</v>
      </c>
      <c r="P150" s="131">
        <f>I150+J150</f>
        <v>0</v>
      </c>
      <c r="Q150" s="131">
        <f>ROUND(I150*H150,2)</f>
        <v>0</v>
      </c>
      <c r="R150" s="131">
        <f>ROUND(J150*H150,2)</f>
        <v>0</v>
      </c>
      <c r="T150" s="132">
        <f>S150*H150</f>
        <v>0</v>
      </c>
      <c r="U150" s="132">
        <v>0</v>
      </c>
      <c r="V150" s="132">
        <f>U150*H150</f>
        <v>0</v>
      </c>
      <c r="W150" s="132">
        <v>0</v>
      </c>
      <c r="X150" s="133">
        <f>W150*H150</f>
        <v>0</v>
      </c>
      <c r="AR150" s="134" t="s">
        <v>145</v>
      </c>
      <c r="AT150" s="134" t="s">
        <v>141</v>
      </c>
      <c r="AU150" s="134" t="s">
        <v>137</v>
      </c>
      <c r="AY150" s="7" t="s">
        <v>138</v>
      </c>
      <c r="BE150" s="135">
        <f>IF(O150="základní",K150,0)</f>
        <v>0</v>
      </c>
      <c r="BF150" s="135">
        <f>IF(O150="snížená",K150,0)</f>
        <v>0</v>
      </c>
      <c r="BG150" s="135">
        <f>IF(O150="zákl. přenesená",K150,0)</f>
        <v>0</v>
      </c>
      <c r="BH150" s="135">
        <f>IF(O150="sníž. přenesená",K150,0)</f>
        <v>0</v>
      </c>
      <c r="BI150" s="135">
        <f>IF(O150="nulová",K150,0)</f>
        <v>0</v>
      </c>
      <c r="BJ150" s="7" t="s">
        <v>80</v>
      </c>
      <c r="BK150" s="135">
        <f>ROUND(P150*H150,2)</f>
        <v>0</v>
      </c>
      <c r="BL150" s="7" t="s">
        <v>145</v>
      </c>
      <c r="BM150" s="134" t="s">
        <v>273</v>
      </c>
    </row>
    <row r="151" spans="2:65" s="108" customFormat="1" ht="20.85" customHeight="1">
      <c r="B151" s="109"/>
      <c r="D151" s="110" t="s">
        <v>71</v>
      </c>
      <c r="E151" s="120" t="s">
        <v>274</v>
      </c>
      <c r="F151" s="120" t="s">
        <v>275</v>
      </c>
      <c r="I151" s="112"/>
      <c r="J151" s="112"/>
      <c r="K151" s="121">
        <f>BK151</f>
        <v>0</v>
      </c>
      <c r="M151" s="109"/>
      <c r="N151" s="114"/>
      <c r="Q151" s="115">
        <f>SUM(Q152:Q156)</f>
        <v>0</v>
      </c>
      <c r="R151" s="115">
        <f>SUM(R152:R156)</f>
        <v>0</v>
      </c>
      <c r="T151" s="116">
        <f>SUM(T152:T156)</f>
        <v>0</v>
      </c>
      <c r="V151" s="116">
        <f>SUM(V152:V156)</f>
        <v>0</v>
      </c>
      <c r="X151" s="117">
        <f>SUM(X152:X156)</f>
        <v>0</v>
      </c>
      <c r="AR151" s="110" t="s">
        <v>137</v>
      </c>
      <c r="AT151" s="118" t="s">
        <v>71</v>
      </c>
      <c r="AU151" s="118" t="s">
        <v>82</v>
      </c>
      <c r="AY151" s="110" t="s">
        <v>138</v>
      </c>
      <c r="BK151" s="119">
        <f>SUM(BK152:BK156)</f>
        <v>0</v>
      </c>
    </row>
    <row r="152" spans="2:65" s="19" customFormat="1" ht="16.5" customHeight="1">
      <c r="B152" s="20"/>
      <c r="C152" s="122" t="s">
        <v>276</v>
      </c>
      <c r="D152" s="122" t="s">
        <v>141</v>
      </c>
      <c r="E152" s="123" t="s">
        <v>277</v>
      </c>
      <c r="F152" s="124" t="s">
        <v>278</v>
      </c>
      <c r="G152" s="125" t="s">
        <v>236</v>
      </c>
      <c r="H152" s="126">
        <v>105</v>
      </c>
      <c r="I152" s="127">
        <v>0</v>
      </c>
      <c r="J152" s="127">
        <v>0</v>
      </c>
      <c r="K152" s="128">
        <f>ROUND(P152*H152,2)</f>
        <v>0</v>
      </c>
      <c r="L152" s="124"/>
      <c r="M152" s="20"/>
      <c r="N152" s="129"/>
      <c r="O152" s="130" t="s">
        <v>41</v>
      </c>
      <c r="P152" s="131">
        <f>I152+J152</f>
        <v>0</v>
      </c>
      <c r="Q152" s="131">
        <f>ROUND(I152*H152,2)</f>
        <v>0</v>
      </c>
      <c r="R152" s="131">
        <f>ROUND(J152*H152,2)</f>
        <v>0</v>
      </c>
      <c r="T152" s="132">
        <f>S152*H152</f>
        <v>0</v>
      </c>
      <c r="U152" s="132">
        <v>0</v>
      </c>
      <c r="V152" s="132">
        <f>U152*H152</f>
        <v>0</v>
      </c>
      <c r="W152" s="132">
        <v>0</v>
      </c>
      <c r="X152" s="133">
        <f>W152*H152</f>
        <v>0</v>
      </c>
      <c r="AR152" s="134" t="s">
        <v>145</v>
      </c>
      <c r="AT152" s="134" t="s">
        <v>141</v>
      </c>
      <c r="AU152" s="134" t="s">
        <v>137</v>
      </c>
      <c r="AY152" s="7" t="s">
        <v>138</v>
      </c>
      <c r="BE152" s="135">
        <f>IF(O152="základní",K152,0)</f>
        <v>0</v>
      </c>
      <c r="BF152" s="135">
        <f>IF(O152="snížená",K152,0)</f>
        <v>0</v>
      </c>
      <c r="BG152" s="135">
        <f>IF(O152="zákl. přenesená",K152,0)</f>
        <v>0</v>
      </c>
      <c r="BH152" s="135">
        <f>IF(O152="sníž. přenesená",K152,0)</f>
        <v>0</v>
      </c>
      <c r="BI152" s="135">
        <f>IF(O152="nulová",K152,0)</f>
        <v>0</v>
      </c>
      <c r="BJ152" s="7" t="s">
        <v>80</v>
      </c>
      <c r="BK152" s="135">
        <f>ROUND(P152*H152,2)</f>
        <v>0</v>
      </c>
      <c r="BL152" s="7" t="s">
        <v>145</v>
      </c>
      <c r="BM152" s="134" t="s">
        <v>279</v>
      </c>
    </row>
    <row r="153" spans="2:65" s="19" customFormat="1" ht="16.5" customHeight="1">
      <c r="B153" s="20"/>
      <c r="C153" s="122" t="s">
        <v>203</v>
      </c>
      <c r="D153" s="122" t="s">
        <v>141</v>
      </c>
      <c r="E153" s="123" t="s">
        <v>280</v>
      </c>
      <c r="F153" s="124" t="s">
        <v>281</v>
      </c>
      <c r="G153" s="125" t="s">
        <v>236</v>
      </c>
      <c r="H153" s="126">
        <v>220</v>
      </c>
      <c r="I153" s="127">
        <v>0</v>
      </c>
      <c r="J153" s="127">
        <v>0</v>
      </c>
      <c r="K153" s="128">
        <f>ROUND(P153*H153,2)</f>
        <v>0</v>
      </c>
      <c r="L153" s="124"/>
      <c r="M153" s="20"/>
      <c r="N153" s="129"/>
      <c r="O153" s="130" t="s">
        <v>41</v>
      </c>
      <c r="P153" s="131">
        <f>I153+J153</f>
        <v>0</v>
      </c>
      <c r="Q153" s="131">
        <f>ROUND(I153*H153,2)</f>
        <v>0</v>
      </c>
      <c r="R153" s="131">
        <f>ROUND(J153*H153,2)</f>
        <v>0</v>
      </c>
      <c r="T153" s="132">
        <f>S153*H153</f>
        <v>0</v>
      </c>
      <c r="U153" s="132">
        <v>0</v>
      </c>
      <c r="V153" s="132">
        <f>U153*H153</f>
        <v>0</v>
      </c>
      <c r="W153" s="132">
        <v>0</v>
      </c>
      <c r="X153" s="133">
        <f>W153*H153</f>
        <v>0</v>
      </c>
      <c r="AR153" s="134" t="s">
        <v>145</v>
      </c>
      <c r="AT153" s="134" t="s">
        <v>141</v>
      </c>
      <c r="AU153" s="134" t="s">
        <v>137</v>
      </c>
      <c r="AY153" s="7" t="s">
        <v>138</v>
      </c>
      <c r="BE153" s="135">
        <f>IF(O153="základní",K153,0)</f>
        <v>0</v>
      </c>
      <c r="BF153" s="135">
        <f>IF(O153="snížená",K153,0)</f>
        <v>0</v>
      </c>
      <c r="BG153" s="135">
        <f>IF(O153="zákl. přenesená",K153,0)</f>
        <v>0</v>
      </c>
      <c r="BH153" s="135">
        <f>IF(O153="sníž. přenesená",K153,0)</f>
        <v>0</v>
      </c>
      <c r="BI153" s="135">
        <f>IF(O153="nulová",K153,0)</f>
        <v>0</v>
      </c>
      <c r="BJ153" s="7" t="s">
        <v>80</v>
      </c>
      <c r="BK153" s="135">
        <f>ROUND(P153*H153,2)</f>
        <v>0</v>
      </c>
      <c r="BL153" s="7" t="s">
        <v>145</v>
      </c>
      <c r="BM153" s="134" t="s">
        <v>282</v>
      </c>
    </row>
    <row r="154" spans="2:65" s="19" customFormat="1" ht="16.5" customHeight="1">
      <c r="B154" s="20"/>
      <c r="C154" s="122" t="s">
        <v>283</v>
      </c>
      <c r="D154" s="122" t="s">
        <v>141</v>
      </c>
      <c r="E154" s="123" t="s">
        <v>284</v>
      </c>
      <c r="F154" s="124" t="s">
        <v>285</v>
      </c>
      <c r="G154" s="125" t="s">
        <v>236</v>
      </c>
      <c r="H154" s="126">
        <v>25</v>
      </c>
      <c r="I154" s="127">
        <v>0</v>
      </c>
      <c r="J154" s="127">
        <v>0</v>
      </c>
      <c r="K154" s="128">
        <f>ROUND(P154*H154,2)</f>
        <v>0</v>
      </c>
      <c r="L154" s="124"/>
      <c r="M154" s="20"/>
      <c r="N154" s="129"/>
      <c r="O154" s="130" t="s">
        <v>41</v>
      </c>
      <c r="P154" s="131">
        <f>I154+J154</f>
        <v>0</v>
      </c>
      <c r="Q154" s="131">
        <f>ROUND(I154*H154,2)</f>
        <v>0</v>
      </c>
      <c r="R154" s="131">
        <f>ROUND(J154*H154,2)</f>
        <v>0</v>
      </c>
      <c r="T154" s="132">
        <f>S154*H154</f>
        <v>0</v>
      </c>
      <c r="U154" s="132">
        <v>0</v>
      </c>
      <c r="V154" s="132">
        <f>U154*H154</f>
        <v>0</v>
      </c>
      <c r="W154" s="132">
        <v>0</v>
      </c>
      <c r="X154" s="133">
        <f>W154*H154</f>
        <v>0</v>
      </c>
      <c r="AR154" s="134" t="s">
        <v>145</v>
      </c>
      <c r="AT154" s="134" t="s">
        <v>141</v>
      </c>
      <c r="AU154" s="134" t="s">
        <v>137</v>
      </c>
      <c r="AY154" s="7" t="s">
        <v>138</v>
      </c>
      <c r="BE154" s="135">
        <f>IF(O154="základní",K154,0)</f>
        <v>0</v>
      </c>
      <c r="BF154" s="135">
        <f>IF(O154="snížená",K154,0)</f>
        <v>0</v>
      </c>
      <c r="BG154" s="135">
        <f>IF(O154="zákl. přenesená",K154,0)</f>
        <v>0</v>
      </c>
      <c r="BH154" s="135">
        <f>IF(O154="sníž. přenesená",K154,0)</f>
        <v>0</v>
      </c>
      <c r="BI154" s="135">
        <f>IF(O154="nulová",K154,0)</f>
        <v>0</v>
      </c>
      <c r="BJ154" s="7" t="s">
        <v>80</v>
      </c>
      <c r="BK154" s="135">
        <f>ROUND(P154*H154,2)</f>
        <v>0</v>
      </c>
      <c r="BL154" s="7" t="s">
        <v>145</v>
      </c>
      <c r="BM154" s="134" t="s">
        <v>286</v>
      </c>
    </row>
    <row r="155" spans="2:65" s="19" customFormat="1" ht="16.5" customHeight="1">
      <c r="B155" s="20"/>
      <c r="C155" s="122" t="s">
        <v>207</v>
      </c>
      <c r="D155" s="122" t="s">
        <v>141</v>
      </c>
      <c r="E155" s="123" t="s">
        <v>287</v>
      </c>
      <c r="F155" s="124" t="s">
        <v>288</v>
      </c>
      <c r="G155" s="125" t="s">
        <v>236</v>
      </c>
      <c r="H155" s="126">
        <v>155</v>
      </c>
      <c r="I155" s="127">
        <v>0</v>
      </c>
      <c r="J155" s="127">
        <v>0</v>
      </c>
      <c r="K155" s="128">
        <f>ROUND(P155*H155,2)</f>
        <v>0</v>
      </c>
      <c r="L155" s="124"/>
      <c r="M155" s="20"/>
      <c r="N155" s="129"/>
      <c r="O155" s="130" t="s">
        <v>41</v>
      </c>
      <c r="P155" s="131">
        <f>I155+J155</f>
        <v>0</v>
      </c>
      <c r="Q155" s="131">
        <f>ROUND(I155*H155,2)</f>
        <v>0</v>
      </c>
      <c r="R155" s="131">
        <f>ROUND(J155*H155,2)</f>
        <v>0</v>
      </c>
      <c r="T155" s="132">
        <f>S155*H155</f>
        <v>0</v>
      </c>
      <c r="U155" s="132">
        <v>0</v>
      </c>
      <c r="V155" s="132">
        <f>U155*H155</f>
        <v>0</v>
      </c>
      <c r="W155" s="132">
        <v>0</v>
      </c>
      <c r="X155" s="133">
        <f>W155*H155</f>
        <v>0</v>
      </c>
      <c r="AR155" s="134" t="s">
        <v>145</v>
      </c>
      <c r="AT155" s="134" t="s">
        <v>141</v>
      </c>
      <c r="AU155" s="134" t="s">
        <v>137</v>
      </c>
      <c r="AY155" s="7" t="s">
        <v>138</v>
      </c>
      <c r="BE155" s="135">
        <f>IF(O155="základní",K155,0)</f>
        <v>0</v>
      </c>
      <c r="BF155" s="135">
        <f>IF(O155="snížená",K155,0)</f>
        <v>0</v>
      </c>
      <c r="BG155" s="135">
        <f>IF(O155="zákl. přenesená",K155,0)</f>
        <v>0</v>
      </c>
      <c r="BH155" s="135">
        <f>IF(O155="sníž. přenesená",K155,0)</f>
        <v>0</v>
      </c>
      <c r="BI155" s="135">
        <f>IF(O155="nulová",K155,0)</f>
        <v>0</v>
      </c>
      <c r="BJ155" s="7" t="s">
        <v>80</v>
      </c>
      <c r="BK155" s="135">
        <f>ROUND(P155*H155,2)</f>
        <v>0</v>
      </c>
      <c r="BL155" s="7" t="s">
        <v>145</v>
      </c>
      <c r="BM155" s="134" t="s">
        <v>289</v>
      </c>
    </row>
    <row r="156" spans="2:65" s="19" customFormat="1" ht="16.5" customHeight="1">
      <c r="B156" s="20"/>
      <c r="C156" s="122" t="s">
        <v>290</v>
      </c>
      <c r="D156" s="122" t="s">
        <v>141</v>
      </c>
      <c r="E156" s="123" t="s">
        <v>291</v>
      </c>
      <c r="F156" s="124" t="s">
        <v>292</v>
      </c>
      <c r="G156" s="125" t="s">
        <v>236</v>
      </c>
      <c r="H156" s="126">
        <v>5</v>
      </c>
      <c r="I156" s="127">
        <v>0</v>
      </c>
      <c r="J156" s="127">
        <v>0</v>
      </c>
      <c r="K156" s="128">
        <f>ROUND(P156*H156,2)</f>
        <v>0</v>
      </c>
      <c r="L156" s="124"/>
      <c r="M156" s="20"/>
      <c r="N156" s="129"/>
      <c r="O156" s="130" t="s">
        <v>41</v>
      </c>
      <c r="P156" s="131">
        <f>I156+J156</f>
        <v>0</v>
      </c>
      <c r="Q156" s="131">
        <f>ROUND(I156*H156,2)</f>
        <v>0</v>
      </c>
      <c r="R156" s="131">
        <f>ROUND(J156*H156,2)</f>
        <v>0</v>
      </c>
      <c r="T156" s="132">
        <f>S156*H156</f>
        <v>0</v>
      </c>
      <c r="U156" s="132">
        <v>0</v>
      </c>
      <c r="V156" s="132">
        <f>U156*H156</f>
        <v>0</v>
      </c>
      <c r="W156" s="132">
        <v>0</v>
      </c>
      <c r="X156" s="133">
        <f>W156*H156</f>
        <v>0</v>
      </c>
      <c r="AR156" s="134" t="s">
        <v>145</v>
      </c>
      <c r="AT156" s="134" t="s">
        <v>141</v>
      </c>
      <c r="AU156" s="134" t="s">
        <v>137</v>
      </c>
      <c r="AY156" s="7" t="s">
        <v>138</v>
      </c>
      <c r="BE156" s="135">
        <f>IF(O156="základní",K156,0)</f>
        <v>0</v>
      </c>
      <c r="BF156" s="135">
        <f>IF(O156="snížená",K156,0)</f>
        <v>0</v>
      </c>
      <c r="BG156" s="135">
        <f>IF(O156="zákl. přenesená",K156,0)</f>
        <v>0</v>
      </c>
      <c r="BH156" s="135">
        <f>IF(O156="sníž. přenesená",K156,0)</f>
        <v>0</v>
      </c>
      <c r="BI156" s="135">
        <f>IF(O156="nulová",K156,0)</f>
        <v>0</v>
      </c>
      <c r="BJ156" s="7" t="s">
        <v>80</v>
      </c>
      <c r="BK156" s="135">
        <f>ROUND(P156*H156,2)</f>
        <v>0</v>
      </c>
      <c r="BL156" s="7" t="s">
        <v>145</v>
      </c>
      <c r="BM156" s="134" t="s">
        <v>293</v>
      </c>
    </row>
    <row r="157" spans="2:65" s="108" customFormat="1" ht="20.85" customHeight="1">
      <c r="B157" s="109"/>
      <c r="D157" s="110" t="s">
        <v>71</v>
      </c>
      <c r="E157" s="120" t="s">
        <v>294</v>
      </c>
      <c r="F157" s="120" t="s">
        <v>295</v>
      </c>
      <c r="I157" s="112"/>
      <c r="J157" s="112"/>
      <c r="K157" s="121">
        <f>BK157</f>
        <v>0</v>
      </c>
      <c r="M157" s="109"/>
      <c r="N157" s="114"/>
      <c r="Q157" s="115">
        <f>SUM(Q158:Q159)</f>
        <v>0</v>
      </c>
      <c r="R157" s="115">
        <f>SUM(R158:R159)</f>
        <v>0</v>
      </c>
      <c r="T157" s="116">
        <f>SUM(T158:T159)</f>
        <v>0</v>
      </c>
      <c r="V157" s="116">
        <f>SUM(V158:V159)</f>
        <v>0</v>
      </c>
      <c r="X157" s="117">
        <f>SUM(X158:X159)</f>
        <v>0</v>
      </c>
      <c r="AR157" s="110" t="s">
        <v>137</v>
      </c>
      <c r="AT157" s="118" t="s">
        <v>71</v>
      </c>
      <c r="AU157" s="118" t="s">
        <v>82</v>
      </c>
      <c r="AY157" s="110" t="s">
        <v>138</v>
      </c>
      <c r="BK157" s="119">
        <f>SUM(BK158:BK159)</f>
        <v>0</v>
      </c>
    </row>
    <row r="158" spans="2:65" s="19" customFormat="1" ht="16.5" customHeight="1">
      <c r="B158" s="20"/>
      <c r="C158" s="122" t="s">
        <v>210</v>
      </c>
      <c r="D158" s="122" t="s">
        <v>141</v>
      </c>
      <c r="E158" s="123" t="s">
        <v>296</v>
      </c>
      <c r="F158" s="124" t="s">
        <v>297</v>
      </c>
      <c r="G158" s="125" t="s">
        <v>236</v>
      </c>
      <c r="H158" s="126">
        <v>150</v>
      </c>
      <c r="I158" s="127">
        <v>0</v>
      </c>
      <c r="J158" s="127">
        <v>0</v>
      </c>
      <c r="K158" s="128">
        <f>ROUND(P158*H158,2)</f>
        <v>0</v>
      </c>
      <c r="L158" s="124"/>
      <c r="M158" s="20"/>
      <c r="N158" s="129"/>
      <c r="O158" s="130" t="s">
        <v>41</v>
      </c>
      <c r="P158" s="131">
        <f>I158+J158</f>
        <v>0</v>
      </c>
      <c r="Q158" s="131">
        <f>ROUND(I158*H158,2)</f>
        <v>0</v>
      </c>
      <c r="R158" s="131">
        <f>ROUND(J158*H158,2)</f>
        <v>0</v>
      </c>
      <c r="T158" s="132">
        <f>S158*H158</f>
        <v>0</v>
      </c>
      <c r="U158" s="132">
        <v>0</v>
      </c>
      <c r="V158" s="132">
        <f>U158*H158</f>
        <v>0</v>
      </c>
      <c r="W158" s="132">
        <v>0</v>
      </c>
      <c r="X158" s="133">
        <f>W158*H158</f>
        <v>0</v>
      </c>
      <c r="AR158" s="134" t="s">
        <v>145</v>
      </c>
      <c r="AT158" s="134" t="s">
        <v>141</v>
      </c>
      <c r="AU158" s="134" t="s">
        <v>137</v>
      </c>
      <c r="AY158" s="7" t="s">
        <v>138</v>
      </c>
      <c r="BE158" s="135">
        <f>IF(O158="základní",K158,0)</f>
        <v>0</v>
      </c>
      <c r="BF158" s="135">
        <f>IF(O158="snížená",K158,0)</f>
        <v>0</v>
      </c>
      <c r="BG158" s="135">
        <f>IF(O158="zákl. přenesená",K158,0)</f>
        <v>0</v>
      </c>
      <c r="BH158" s="135">
        <f>IF(O158="sníž. přenesená",K158,0)</f>
        <v>0</v>
      </c>
      <c r="BI158" s="135">
        <f>IF(O158="nulová",K158,0)</f>
        <v>0</v>
      </c>
      <c r="BJ158" s="7" t="s">
        <v>80</v>
      </c>
      <c r="BK158" s="135">
        <f>ROUND(P158*H158,2)</f>
        <v>0</v>
      </c>
      <c r="BL158" s="7" t="s">
        <v>145</v>
      </c>
      <c r="BM158" s="134" t="s">
        <v>298</v>
      </c>
    </row>
    <row r="159" spans="2:65" s="19" customFormat="1" ht="16.5" customHeight="1">
      <c r="B159" s="20"/>
      <c r="C159" s="122" t="s">
        <v>299</v>
      </c>
      <c r="D159" s="122" t="s">
        <v>141</v>
      </c>
      <c r="E159" s="123" t="s">
        <v>300</v>
      </c>
      <c r="F159" s="124" t="s">
        <v>301</v>
      </c>
      <c r="G159" s="125" t="s">
        <v>236</v>
      </c>
      <c r="H159" s="126">
        <v>40</v>
      </c>
      <c r="I159" s="127">
        <v>0</v>
      </c>
      <c r="J159" s="127">
        <v>0</v>
      </c>
      <c r="K159" s="128">
        <f>ROUND(P159*H159,2)</f>
        <v>0</v>
      </c>
      <c r="L159" s="124"/>
      <c r="M159" s="20"/>
      <c r="N159" s="129"/>
      <c r="O159" s="130" t="s">
        <v>41</v>
      </c>
      <c r="P159" s="131">
        <f>I159+J159</f>
        <v>0</v>
      </c>
      <c r="Q159" s="131">
        <f>ROUND(I159*H159,2)</f>
        <v>0</v>
      </c>
      <c r="R159" s="131">
        <f>ROUND(J159*H159,2)</f>
        <v>0</v>
      </c>
      <c r="T159" s="132">
        <f>S159*H159</f>
        <v>0</v>
      </c>
      <c r="U159" s="132">
        <v>0</v>
      </c>
      <c r="V159" s="132">
        <f>U159*H159</f>
        <v>0</v>
      </c>
      <c r="W159" s="132">
        <v>0</v>
      </c>
      <c r="X159" s="133">
        <f>W159*H159</f>
        <v>0</v>
      </c>
      <c r="AR159" s="134" t="s">
        <v>145</v>
      </c>
      <c r="AT159" s="134" t="s">
        <v>141</v>
      </c>
      <c r="AU159" s="134" t="s">
        <v>137</v>
      </c>
      <c r="AY159" s="7" t="s">
        <v>138</v>
      </c>
      <c r="BE159" s="135">
        <f>IF(O159="základní",K159,0)</f>
        <v>0</v>
      </c>
      <c r="BF159" s="135">
        <f>IF(O159="snížená",K159,0)</f>
        <v>0</v>
      </c>
      <c r="BG159" s="135">
        <f>IF(O159="zákl. přenesená",K159,0)</f>
        <v>0</v>
      </c>
      <c r="BH159" s="135">
        <f>IF(O159="sníž. přenesená",K159,0)</f>
        <v>0</v>
      </c>
      <c r="BI159" s="135">
        <f>IF(O159="nulová",K159,0)</f>
        <v>0</v>
      </c>
      <c r="BJ159" s="7" t="s">
        <v>80</v>
      </c>
      <c r="BK159" s="135">
        <f>ROUND(P159*H159,2)</f>
        <v>0</v>
      </c>
      <c r="BL159" s="7" t="s">
        <v>145</v>
      </c>
      <c r="BM159" s="134" t="s">
        <v>302</v>
      </c>
    </row>
    <row r="160" spans="2:65" s="108" customFormat="1" ht="20.85" customHeight="1">
      <c r="B160" s="109"/>
      <c r="D160" s="110" t="s">
        <v>71</v>
      </c>
      <c r="E160" s="120" t="s">
        <v>303</v>
      </c>
      <c r="F160" s="120" t="s">
        <v>304</v>
      </c>
      <c r="I160" s="112"/>
      <c r="J160" s="112"/>
      <c r="K160" s="121">
        <f>BK160</f>
        <v>0</v>
      </c>
      <c r="M160" s="109"/>
      <c r="N160" s="114"/>
      <c r="Q160" s="115">
        <f>Q161</f>
        <v>0</v>
      </c>
      <c r="R160" s="115">
        <f>R161</f>
        <v>0</v>
      </c>
      <c r="T160" s="116">
        <f>T161</f>
        <v>0</v>
      </c>
      <c r="V160" s="116">
        <f>V161</f>
        <v>0</v>
      </c>
      <c r="X160" s="117">
        <f>X161</f>
        <v>0</v>
      </c>
      <c r="AR160" s="110" t="s">
        <v>137</v>
      </c>
      <c r="AT160" s="118" t="s">
        <v>71</v>
      </c>
      <c r="AU160" s="118" t="s">
        <v>82</v>
      </c>
      <c r="AY160" s="110" t="s">
        <v>138</v>
      </c>
      <c r="BK160" s="119">
        <f>BK161</f>
        <v>0</v>
      </c>
    </row>
    <row r="161" spans="2:65" s="19" customFormat="1" ht="16.5" customHeight="1">
      <c r="B161" s="20"/>
      <c r="C161" s="122" t="s">
        <v>213</v>
      </c>
      <c r="D161" s="122" t="s">
        <v>141</v>
      </c>
      <c r="E161" s="123" t="s">
        <v>305</v>
      </c>
      <c r="F161" s="124" t="s">
        <v>306</v>
      </c>
      <c r="G161" s="125" t="s">
        <v>154</v>
      </c>
      <c r="H161" s="126">
        <v>14</v>
      </c>
      <c r="I161" s="127">
        <v>0</v>
      </c>
      <c r="J161" s="127">
        <v>0</v>
      </c>
      <c r="K161" s="128">
        <f>ROUND(P161*H161,2)</f>
        <v>0</v>
      </c>
      <c r="L161" s="124"/>
      <c r="M161" s="20"/>
      <c r="N161" s="129"/>
      <c r="O161" s="130" t="s">
        <v>41</v>
      </c>
      <c r="P161" s="131">
        <f>I161+J161</f>
        <v>0</v>
      </c>
      <c r="Q161" s="131">
        <f>ROUND(I161*H161,2)</f>
        <v>0</v>
      </c>
      <c r="R161" s="131">
        <f>ROUND(J161*H161,2)</f>
        <v>0</v>
      </c>
      <c r="T161" s="132">
        <f>S161*H161</f>
        <v>0</v>
      </c>
      <c r="U161" s="132">
        <v>0</v>
      </c>
      <c r="V161" s="132">
        <f>U161*H161</f>
        <v>0</v>
      </c>
      <c r="W161" s="132">
        <v>0</v>
      </c>
      <c r="X161" s="133">
        <f>W161*H161</f>
        <v>0</v>
      </c>
      <c r="AR161" s="134" t="s">
        <v>145</v>
      </c>
      <c r="AT161" s="134" t="s">
        <v>141</v>
      </c>
      <c r="AU161" s="134" t="s">
        <v>137</v>
      </c>
      <c r="AY161" s="7" t="s">
        <v>138</v>
      </c>
      <c r="BE161" s="135">
        <f>IF(O161="základní",K161,0)</f>
        <v>0</v>
      </c>
      <c r="BF161" s="135">
        <f>IF(O161="snížená",K161,0)</f>
        <v>0</v>
      </c>
      <c r="BG161" s="135">
        <f>IF(O161="zákl. přenesená",K161,0)</f>
        <v>0</v>
      </c>
      <c r="BH161" s="135">
        <f>IF(O161="sníž. přenesená",K161,0)</f>
        <v>0</v>
      </c>
      <c r="BI161" s="135">
        <f>IF(O161="nulová",K161,0)</f>
        <v>0</v>
      </c>
      <c r="BJ161" s="7" t="s">
        <v>80</v>
      </c>
      <c r="BK161" s="135">
        <f>ROUND(P161*H161,2)</f>
        <v>0</v>
      </c>
      <c r="BL161" s="7" t="s">
        <v>145</v>
      </c>
      <c r="BM161" s="134" t="s">
        <v>307</v>
      </c>
    </row>
    <row r="162" spans="2:65" s="108" customFormat="1" ht="20.85" customHeight="1">
      <c r="B162" s="109"/>
      <c r="D162" s="110" t="s">
        <v>71</v>
      </c>
      <c r="E162" s="120" t="s">
        <v>308</v>
      </c>
      <c r="F162" s="120" t="s">
        <v>309</v>
      </c>
      <c r="I162" s="112"/>
      <c r="J162" s="112"/>
      <c r="K162" s="121">
        <f>BK162</f>
        <v>0</v>
      </c>
      <c r="M162" s="109"/>
      <c r="N162" s="114"/>
      <c r="Q162" s="115">
        <f>Q163</f>
        <v>0</v>
      </c>
      <c r="R162" s="115">
        <f>R163</f>
        <v>0</v>
      </c>
      <c r="T162" s="116">
        <f>T163</f>
        <v>0</v>
      </c>
      <c r="V162" s="116">
        <f>V163</f>
        <v>0</v>
      </c>
      <c r="X162" s="117">
        <f>X163</f>
        <v>0</v>
      </c>
      <c r="AR162" s="110" t="s">
        <v>137</v>
      </c>
      <c r="AT162" s="118" t="s">
        <v>71</v>
      </c>
      <c r="AU162" s="118" t="s">
        <v>82</v>
      </c>
      <c r="AY162" s="110" t="s">
        <v>138</v>
      </c>
      <c r="BK162" s="119">
        <f>BK163</f>
        <v>0</v>
      </c>
    </row>
    <row r="163" spans="2:65" s="19" customFormat="1" ht="16.5" customHeight="1">
      <c r="B163" s="20"/>
      <c r="C163" s="122" t="s">
        <v>310</v>
      </c>
      <c r="D163" s="122" t="s">
        <v>141</v>
      </c>
      <c r="E163" s="123" t="s">
        <v>311</v>
      </c>
      <c r="F163" s="124" t="s">
        <v>312</v>
      </c>
      <c r="G163" s="125" t="s">
        <v>154</v>
      </c>
      <c r="H163" s="126">
        <v>67</v>
      </c>
      <c r="I163" s="127">
        <v>0</v>
      </c>
      <c r="J163" s="127">
        <v>0</v>
      </c>
      <c r="K163" s="128">
        <f>ROUND(P163*H163,2)</f>
        <v>0</v>
      </c>
      <c r="L163" s="124"/>
      <c r="M163" s="20"/>
      <c r="N163" s="129"/>
      <c r="O163" s="130" t="s">
        <v>41</v>
      </c>
      <c r="P163" s="131">
        <f>I163+J163</f>
        <v>0</v>
      </c>
      <c r="Q163" s="131">
        <f>ROUND(I163*H163,2)</f>
        <v>0</v>
      </c>
      <c r="R163" s="131">
        <f>ROUND(J163*H163,2)</f>
        <v>0</v>
      </c>
      <c r="T163" s="132">
        <f>S163*H163</f>
        <v>0</v>
      </c>
      <c r="U163" s="132">
        <v>0</v>
      </c>
      <c r="V163" s="132">
        <f>U163*H163</f>
        <v>0</v>
      </c>
      <c r="W163" s="132">
        <v>0</v>
      </c>
      <c r="X163" s="133">
        <f>W163*H163</f>
        <v>0</v>
      </c>
      <c r="AR163" s="134" t="s">
        <v>145</v>
      </c>
      <c r="AT163" s="134" t="s">
        <v>141</v>
      </c>
      <c r="AU163" s="134" t="s">
        <v>137</v>
      </c>
      <c r="AY163" s="7" t="s">
        <v>138</v>
      </c>
      <c r="BE163" s="135">
        <f>IF(O163="základní",K163,0)</f>
        <v>0</v>
      </c>
      <c r="BF163" s="135">
        <f>IF(O163="snížená",K163,0)</f>
        <v>0</v>
      </c>
      <c r="BG163" s="135">
        <f>IF(O163="zákl. přenesená",K163,0)</f>
        <v>0</v>
      </c>
      <c r="BH163" s="135">
        <f>IF(O163="sníž. přenesená",K163,0)</f>
        <v>0</v>
      </c>
      <c r="BI163" s="135">
        <f>IF(O163="nulová",K163,0)</f>
        <v>0</v>
      </c>
      <c r="BJ163" s="7" t="s">
        <v>80</v>
      </c>
      <c r="BK163" s="135">
        <f>ROUND(P163*H163,2)</f>
        <v>0</v>
      </c>
      <c r="BL163" s="7" t="s">
        <v>145</v>
      </c>
      <c r="BM163" s="134" t="s">
        <v>313</v>
      </c>
    </row>
    <row r="164" spans="2:65" s="108" customFormat="1" ht="20.85" customHeight="1">
      <c r="B164" s="109"/>
      <c r="D164" s="110" t="s">
        <v>71</v>
      </c>
      <c r="E164" s="120" t="s">
        <v>314</v>
      </c>
      <c r="F164" s="120" t="s">
        <v>315</v>
      </c>
      <c r="I164" s="112"/>
      <c r="J164" s="112"/>
      <c r="K164" s="121">
        <f>BK164</f>
        <v>0</v>
      </c>
      <c r="M164" s="109"/>
      <c r="N164" s="114"/>
      <c r="Q164" s="115">
        <f>Q165</f>
        <v>0</v>
      </c>
      <c r="R164" s="115">
        <f>R165</f>
        <v>0</v>
      </c>
      <c r="T164" s="116">
        <f>T165</f>
        <v>0</v>
      </c>
      <c r="V164" s="116">
        <f>V165</f>
        <v>0</v>
      </c>
      <c r="X164" s="117">
        <f>X165</f>
        <v>0</v>
      </c>
      <c r="AR164" s="110" t="s">
        <v>137</v>
      </c>
      <c r="AT164" s="118" t="s">
        <v>71</v>
      </c>
      <c r="AU164" s="118" t="s">
        <v>82</v>
      </c>
      <c r="AY164" s="110" t="s">
        <v>138</v>
      </c>
      <c r="BK164" s="119">
        <f>BK165</f>
        <v>0</v>
      </c>
    </row>
    <row r="165" spans="2:65" s="19" customFormat="1" ht="16.5" customHeight="1">
      <c r="B165" s="20"/>
      <c r="C165" s="122" t="s">
        <v>216</v>
      </c>
      <c r="D165" s="122" t="s">
        <v>141</v>
      </c>
      <c r="E165" s="123" t="s">
        <v>316</v>
      </c>
      <c r="F165" s="124" t="s">
        <v>317</v>
      </c>
      <c r="G165" s="125" t="s">
        <v>154</v>
      </c>
      <c r="H165" s="126">
        <v>14</v>
      </c>
      <c r="I165" s="127">
        <v>0</v>
      </c>
      <c r="J165" s="127">
        <v>0</v>
      </c>
      <c r="K165" s="128">
        <f>ROUND(P165*H165,2)</f>
        <v>0</v>
      </c>
      <c r="L165" s="124"/>
      <c r="M165" s="20"/>
      <c r="N165" s="129"/>
      <c r="O165" s="130" t="s">
        <v>41</v>
      </c>
      <c r="P165" s="131">
        <f>I165+J165</f>
        <v>0</v>
      </c>
      <c r="Q165" s="131">
        <f>ROUND(I165*H165,2)</f>
        <v>0</v>
      </c>
      <c r="R165" s="131">
        <f>ROUND(J165*H165,2)</f>
        <v>0</v>
      </c>
      <c r="T165" s="132">
        <f>S165*H165</f>
        <v>0</v>
      </c>
      <c r="U165" s="132">
        <v>0</v>
      </c>
      <c r="V165" s="132">
        <f>U165*H165</f>
        <v>0</v>
      </c>
      <c r="W165" s="132">
        <v>0</v>
      </c>
      <c r="X165" s="133">
        <f>W165*H165</f>
        <v>0</v>
      </c>
      <c r="AR165" s="134" t="s">
        <v>145</v>
      </c>
      <c r="AT165" s="134" t="s">
        <v>141</v>
      </c>
      <c r="AU165" s="134" t="s">
        <v>137</v>
      </c>
      <c r="AY165" s="7" t="s">
        <v>138</v>
      </c>
      <c r="BE165" s="135">
        <f>IF(O165="základní",K165,0)</f>
        <v>0</v>
      </c>
      <c r="BF165" s="135">
        <f>IF(O165="snížená",K165,0)</f>
        <v>0</v>
      </c>
      <c r="BG165" s="135">
        <f>IF(O165="zákl. přenesená",K165,0)</f>
        <v>0</v>
      </c>
      <c r="BH165" s="135">
        <f>IF(O165="sníž. přenesená",K165,0)</f>
        <v>0</v>
      </c>
      <c r="BI165" s="135">
        <f>IF(O165="nulová",K165,0)</f>
        <v>0</v>
      </c>
      <c r="BJ165" s="7" t="s">
        <v>80</v>
      </c>
      <c r="BK165" s="135">
        <f>ROUND(P165*H165,2)</f>
        <v>0</v>
      </c>
      <c r="BL165" s="7" t="s">
        <v>145</v>
      </c>
      <c r="BM165" s="134" t="s">
        <v>318</v>
      </c>
    </row>
    <row r="166" spans="2:65" s="108" customFormat="1" ht="20.85" customHeight="1">
      <c r="B166" s="109"/>
      <c r="D166" s="110" t="s">
        <v>71</v>
      </c>
      <c r="E166" s="120" t="s">
        <v>314</v>
      </c>
      <c r="F166" s="120" t="s">
        <v>315</v>
      </c>
      <c r="I166" s="112"/>
      <c r="J166" s="112"/>
      <c r="K166" s="121">
        <f>BK166</f>
        <v>0</v>
      </c>
      <c r="M166" s="109"/>
      <c r="N166" s="114"/>
      <c r="Q166" s="115">
        <f>SUM(Q167:Q170)</f>
        <v>0</v>
      </c>
      <c r="R166" s="115">
        <f>SUM(R167:R170)</f>
        <v>0</v>
      </c>
      <c r="T166" s="116">
        <f>SUM(T167:T170)</f>
        <v>0</v>
      </c>
      <c r="V166" s="116">
        <f>SUM(V167:V170)</f>
        <v>0</v>
      </c>
      <c r="X166" s="117">
        <f>SUM(X167:X170)</f>
        <v>0</v>
      </c>
      <c r="AR166" s="110" t="s">
        <v>137</v>
      </c>
      <c r="AT166" s="118" t="s">
        <v>71</v>
      </c>
      <c r="AU166" s="118" t="s">
        <v>82</v>
      </c>
      <c r="AY166" s="110" t="s">
        <v>138</v>
      </c>
      <c r="BK166" s="119">
        <f>SUM(BK167:BK170)</f>
        <v>0</v>
      </c>
    </row>
    <row r="167" spans="2:65" s="19" customFormat="1" ht="16.5" customHeight="1">
      <c r="B167" s="20"/>
      <c r="C167" s="122" t="s">
        <v>319</v>
      </c>
      <c r="D167" s="122" t="s">
        <v>141</v>
      </c>
      <c r="E167" s="123" t="s">
        <v>320</v>
      </c>
      <c r="F167" s="124" t="s">
        <v>321</v>
      </c>
      <c r="G167" s="125" t="s">
        <v>154</v>
      </c>
      <c r="H167" s="126">
        <v>6</v>
      </c>
      <c r="I167" s="127">
        <v>0</v>
      </c>
      <c r="J167" s="127">
        <v>0</v>
      </c>
      <c r="K167" s="128">
        <f>ROUND(P167*H167,2)</f>
        <v>0</v>
      </c>
      <c r="L167" s="124"/>
      <c r="M167" s="20"/>
      <c r="N167" s="129"/>
      <c r="O167" s="130" t="s">
        <v>41</v>
      </c>
      <c r="P167" s="131">
        <f>I167+J167</f>
        <v>0</v>
      </c>
      <c r="Q167" s="131">
        <f>ROUND(I167*H167,2)</f>
        <v>0</v>
      </c>
      <c r="R167" s="131">
        <f>ROUND(J167*H167,2)</f>
        <v>0</v>
      </c>
      <c r="T167" s="132">
        <f>S167*H167</f>
        <v>0</v>
      </c>
      <c r="U167" s="132">
        <v>0</v>
      </c>
      <c r="V167" s="132">
        <f>U167*H167</f>
        <v>0</v>
      </c>
      <c r="W167" s="132">
        <v>0</v>
      </c>
      <c r="X167" s="133">
        <f>W167*H167</f>
        <v>0</v>
      </c>
      <c r="AR167" s="134" t="s">
        <v>145</v>
      </c>
      <c r="AT167" s="134" t="s">
        <v>141</v>
      </c>
      <c r="AU167" s="134" t="s">
        <v>137</v>
      </c>
      <c r="AY167" s="7" t="s">
        <v>138</v>
      </c>
      <c r="BE167" s="135">
        <f>IF(O167="základní",K167,0)</f>
        <v>0</v>
      </c>
      <c r="BF167" s="135">
        <f>IF(O167="snížená",K167,0)</f>
        <v>0</v>
      </c>
      <c r="BG167" s="135">
        <f>IF(O167="zákl. přenesená",K167,0)</f>
        <v>0</v>
      </c>
      <c r="BH167" s="135">
        <f>IF(O167="sníž. přenesená",K167,0)</f>
        <v>0</v>
      </c>
      <c r="BI167" s="135">
        <f>IF(O167="nulová",K167,0)</f>
        <v>0</v>
      </c>
      <c r="BJ167" s="7" t="s">
        <v>80</v>
      </c>
      <c r="BK167" s="135">
        <f>ROUND(P167*H167,2)</f>
        <v>0</v>
      </c>
      <c r="BL167" s="7" t="s">
        <v>145</v>
      </c>
      <c r="BM167" s="134" t="s">
        <v>322</v>
      </c>
    </row>
    <row r="168" spans="2:65" s="19" customFormat="1" ht="16.5" customHeight="1">
      <c r="B168" s="20"/>
      <c r="C168" s="122" t="s">
        <v>220</v>
      </c>
      <c r="D168" s="122" t="s">
        <v>141</v>
      </c>
      <c r="E168" s="123" t="s">
        <v>323</v>
      </c>
      <c r="F168" s="124" t="s">
        <v>324</v>
      </c>
      <c r="G168" s="125" t="s">
        <v>154</v>
      </c>
      <c r="H168" s="126">
        <v>1</v>
      </c>
      <c r="I168" s="127">
        <v>0</v>
      </c>
      <c r="J168" s="127">
        <v>0</v>
      </c>
      <c r="K168" s="128">
        <f>ROUND(P168*H168,2)</f>
        <v>0</v>
      </c>
      <c r="L168" s="124"/>
      <c r="M168" s="20"/>
      <c r="N168" s="129"/>
      <c r="O168" s="130" t="s">
        <v>41</v>
      </c>
      <c r="P168" s="131">
        <f>I168+J168</f>
        <v>0</v>
      </c>
      <c r="Q168" s="131">
        <f>ROUND(I168*H168,2)</f>
        <v>0</v>
      </c>
      <c r="R168" s="131">
        <f>ROUND(J168*H168,2)</f>
        <v>0</v>
      </c>
      <c r="T168" s="132">
        <f>S168*H168</f>
        <v>0</v>
      </c>
      <c r="U168" s="132">
        <v>0</v>
      </c>
      <c r="V168" s="132">
        <f>U168*H168</f>
        <v>0</v>
      </c>
      <c r="W168" s="132">
        <v>0</v>
      </c>
      <c r="X168" s="133">
        <f>W168*H168</f>
        <v>0</v>
      </c>
      <c r="AR168" s="134" t="s">
        <v>145</v>
      </c>
      <c r="AT168" s="134" t="s">
        <v>141</v>
      </c>
      <c r="AU168" s="134" t="s">
        <v>137</v>
      </c>
      <c r="AY168" s="7" t="s">
        <v>138</v>
      </c>
      <c r="BE168" s="135">
        <f>IF(O168="základní",K168,0)</f>
        <v>0</v>
      </c>
      <c r="BF168" s="135">
        <f>IF(O168="snížená",K168,0)</f>
        <v>0</v>
      </c>
      <c r="BG168" s="135">
        <f>IF(O168="zákl. přenesená",K168,0)</f>
        <v>0</v>
      </c>
      <c r="BH168" s="135">
        <f>IF(O168="sníž. přenesená",K168,0)</f>
        <v>0</v>
      </c>
      <c r="BI168" s="135">
        <f>IF(O168="nulová",K168,0)</f>
        <v>0</v>
      </c>
      <c r="BJ168" s="7" t="s">
        <v>80</v>
      </c>
      <c r="BK168" s="135">
        <f>ROUND(P168*H168,2)</f>
        <v>0</v>
      </c>
      <c r="BL168" s="7" t="s">
        <v>145</v>
      </c>
      <c r="BM168" s="134" t="s">
        <v>325</v>
      </c>
    </row>
    <row r="169" spans="2:65" s="19" customFormat="1" ht="16.5" customHeight="1">
      <c r="B169" s="20"/>
      <c r="C169" s="122" t="s">
        <v>326</v>
      </c>
      <c r="D169" s="122" t="s">
        <v>141</v>
      </c>
      <c r="E169" s="123" t="s">
        <v>327</v>
      </c>
      <c r="F169" s="124" t="s">
        <v>328</v>
      </c>
      <c r="G169" s="125" t="s">
        <v>154</v>
      </c>
      <c r="H169" s="126">
        <v>1</v>
      </c>
      <c r="I169" s="127">
        <v>0</v>
      </c>
      <c r="J169" s="127">
        <v>0</v>
      </c>
      <c r="K169" s="128">
        <f>ROUND(P169*H169,2)</f>
        <v>0</v>
      </c>
      <c r="L169" s="124"/>
      <c r="M169" s="20"/>
      <c r="N169" s="129"/>
      <c r="O169" s="130" t="s">
        <v>41</v>
      </c>
      <c r="P169" s="131">
        <f>I169+J169</f>
        <v>0</v>
      </c>
      <c r="Q169" s="131">
        <f>ROUND(I169*H169,2)</f>
        <v>0</v>
      </c>
      <c r="R169" s="131">
        <f>ROUND(J169*H169,2)</f>
        <v>0</v>
      </c>
      <c r="T169" s="132">
        <f>S169*H169</f>
        <v>0</v>
      </c>
      <c r="U169" s="132">
        <v>0</v>
      </c>
      <c r="V169" s="132">
        <f>U169*H169</f>
        <v>0</v>
      </c>
      <c r="W169" s="132">
        <v>0</v>
      </c>
      <c r="X169" s="133">
        <f>W169*H169</f>
        <v>0</v>
      </c>
      <c r="AR169" s="134" t="s">
        <v>145</v>
      </c>
      <c r="AT169" s="134" t="s">
        <v>141</v>
      </c>
      <c r="AU169" s="134" t="s">
        <v>137</v>
      </c>
      <c r="AY169" s="7" t="s">
        <v>138</v>
      </c>
      <c r="BE169" s="135">
        <f>IF(O169="základní",K169,0)</f>
        <v>0</v>
      </c>
      <c r="BF169" s="135">
        <f>IF(O169="snížená",K169,0)</f>
        <v>0</v>
      </c>
      <c r="BG169" s="135">
        <f>IF(O169="zákl. přenesená",K169,0)</f>
        <v>0</v>
      </c>
      <c r="BH169" s="135">
        <f>IF(O169="sníž. přenesená",K169,0)</f>
        <v>0</v>
      </c>
      <c r="BI169" s="135">
        <f>IF(O169="nulová",K169,0)</f>
        <v>0</v>
      </c>
      <c r="BJ169" s="7" t="s">
        <v>80</v>
      </c>
      <c r="BK169" s="135">
        <f>ROUND(P169*H169,2)</f>
        <v>0</v>
      </c>
      <c r="BL169" s="7" t="s">
        <v>145</v>
      </c>
      <c r="BM169" s="134" t="s">
        <v>329</v>
      </c>
    </row>
    <row r="170" spans="2:65" s="19" customFormat="1" ht="16.5" customHeight="1">
      <c r="B170" s="20"/>
      <c r="C170" s="122" t="s">
        <v>223</v>
      </c>
      <c r="D170" s="122" t="s">
        <v>141</v>
      </c>
      <c r="E170" s="123" t="s">
        <v>330</v>
      </c>
      <c r="F170" s="124" t="s">
        <v>331</v>
      </c>
      <c r="G170" s="125" t="s">
        <v>154</v>
      </c>
      <c r="H170" s="126">
        <v>1</v>
      </c>
      <c r="I170" s="127">
        <v>0</v>
      </c>
      <c r="J170" s="127">
        <v>0</v>
      </c>
      <c r="K170" s="128">
        <f>ROUND(P170*H170,2)</f>
        <v>0</v>
      </c>
      <c r="L170" s="124"/>
      <c r="M170" s="20"/>
      <c r="N170" s="129"/>
      <c r="O170" s="130" t="s">
        <v>41</v>
      </c>
      <c r="P170" s="131">
        <f>I170+J170</f>
        <v>0</v>
      </c>
      <c r="Q170" s="131">
        <f>ROUND(I170*H170,2)</f>
        <v>0</v>
      </c>
      <c r="R170" s="131">
        <f>ROUND(J170*H170,2)</f>
        <v>0</v>
      </c>
      <c r="T170" s="132">
        <f>S170*H170</f>
        <v>0</v>
      </c>
      <c r="U170" s="132">
        <v>0</v>
      </c>
      <c r="V170" s="132">
        <f>U170*H170</f>
        <v>0</v>
      </c>
      <c r="W170" s="132">
        <v>0</v>
      </c>
      <c r="X170" s="133">
        <f>W170*H170</f>
        <v>0</v>
      </c>
      <c r="AR170" s="134" t="s">
        <v>145</v>
      </c>
      <c r="AT170" s="134" t="s">
        <v>141</v>
      </c>
      <c r="AU170" s="134" t="s">
        <v>137</v>
      </c>
      <c r="AY170" s="7" t="s">
        <v>138</v>
      </c>
      <c r="BE170" s="135">
        <f>IF(O170="základní",K170,0)</f>
        <v>0</v>
      </c>
      <c r="BF170" s="135">
        <f>IF(O170="snížená",K170,0)</f>
        <v>0</v>
      </c>
      <c r="BG170" s="135">
        <f>IF(O170="zákl. přenesená",K170,0)</f>
        <v>0</v>
      </c>
      <c r="BH170" s="135">
        <f>IF(O170="sníž. přenesená",K170,0)</f>
        <v>0</v>
      </c>
      <c r="BI170" s="135">
        <f>IF(O170="nulová",K170,0)</f>
        <v>0</v>
      </c>
      <c r="BJ170" s="7" t="s">
        <v>80</v>
      </c>
      <c r="BK170" s="135">
        <f>ROUND(P170*H170,2)</f>
        <v>0</v>
      </c>
      <c r="BL170" s="7" t="s">
        <v>145</v>
      </c>
      <c r="BM170" s="134" t="s">
        <v>332</v>
      </c>
    </row>
    <row r="171" spans="2:65" s="108" customFormat="1" ht="20.85" customHeight="1">
      <c r="B171" s="109"/>
      <c r="D171" s="110" t="s">
        <v>71</v>
      </c>
      <c r="E171" s="120" t="s">
        <v>333</v>
      </c>
      <c r="F171" s="120" t="s">
        <v>334</v>
      </c>
      <c r="I171" s="112"/>
      <c r="J171" s="112"/>
      <c r="K171" s="121">
        <f>BK171</f>
        <v>0</v>
      </c>
      <c r="M171" s="109"/>
      <c r="N171" s="114"/>
      <c r="Q171" s="115">
        <f>SUM(Q172:Q173)</f>
        <v>0</v>
      </c>
      <c r="R171" s="115">
        <f>SUM(R172:R173)</f>
        <v>0</v>
      </c>
      <c r="T171" s="116">
        <f>SUM(T172:T173)</f>
        <v>0</v>
      </c>
      <c r="V171" s="116">
        <f>SUM(V172:V173)</f>
        <v>0</v>
      </c>
      <c r="X171" s="117">
        <f>SUM(X172:X173)</f>
        <v>0</v>
      </c>
      <c r="AR171" s="110" t="s">
        <v>137</v>
      </c>
      <c r="AT171" s="118" t="s">
        <v>71</v>
      </c>
      <c r="AU171" s="118" t="s">
        <v>82</v>
      </c>
      <c r="AY171" s="110" t="s">
        <v>138</v>
      </c>
      <c r="BK171" s="119">
        <f>SUM(BK172:BK173)</f>
        <v>0</v>
      </c>
    </row>
    <row r="172" spans="2:65" s="19" customFormat="1" ht="16.5" customHeight="1">
      <c r="B172" s="20"/>
      <c r="C172" s="122" t="s">
        <v>335</v>
      </c>
      <c r="D172" s="122" t="s">
        <v>141</v>
      </c>
      <c r="E172" s="123" t="s">
        <v>336</v>
      </c>
      <c r="F172" s="124" t="s">
        <v>337</v>
      </c>
      <c r="G172" s="125" t="s">
        <v>154</v>
      </c>
      <c r="H172" s="126">
        <v>1</v>
      </c>
      <c r="I172" s="127">
        <v>0</v>
      </c>
      <c r="J172" s="127">
        <v>0</v>
      </c>
      <c r="K172" s="128">
        <f>ROUND(P172*H172,2)</f>
        <v>0</v>
      </c>
      <c r="L172" s="124"/>
      <c r="M172" s="20"/>
      <c r="N172" s="129"/>
      <c r="O172" s="130" t="s">
        <v>41</v>
      </c>
      <c r="P172" s="131">
        <f>I172+J172</f>
        <v>0</v>
      </c>
      <c r="Q172" s="131">
        <f>ROUND(I172*H172,2)</f>
        <v>0</v>
      </c>
      <c r="R172" s="131">
        <f>ROUND(J172*H172,2)</f>
        <v>0</v>
      </c>
      <c r="T172" s="132">
        <f>S172*H172</f>
        <v>0</v>
      </c>
      <c r="U172" s="132">
        <v>0</v>
      </c>
      <c r="V172" s="132">
        <f>U172*H172</f>
        <v>0</v>
      </c>
      <c r="W172" s="132">
        <v>0</v>
      </c>
      <c r="X172" s="133">
        <f>W172*H172</f>
        <v>0</v>
      </c>
      <c r="AR172" s="134" t="s">
        <v>145</v>
      </c>
      <c r="AT172" s="134" t="s">
        <v>141</v>
      </c>
      <c r="AU172" s="134" t="s">
        <v>137</v>
      </c>
      <c r="AY172" s="7" t="s">
        <v>138</v>
      </c>
      <c r="BE172" s="135">
        <f>IF(O172="základní",K172,0)</f>
        <v>0</v>
      </c>
      <c r="BF172" s="135">
        <f>IF(O172="snížená",K172,0)</f>
        <v>0</v>
      </c>
      <c r="BG172" s="135">
        <f>IF(O172="zákl. přenesená",K172,0)</f>
        <v>0</v>
      </c>
      <c r="BH172" s="135">
        <f>IF(O172="sníž. přenesená",K172,0)</f>
        <v>0</v>
      </c>
      <c r="BI172" s="135">
        <f>IF(O172="nulová",K172,0)</f>
        <v>0</v>
      </c>
      <c r="BJ172" s="7" t="s">
        <v>80</v>
      </c>
      <c r="BK172" s="135">
        <f>ROUND(P172*H172,2)</f>
        <v>0</v>
      </c>
      <c r="BL172" s="7" t="s">
        <v>145</v>
      </c>
      <c r="BM172" s="134" t="s">
        <v>338</v>
      </c>
    </row>
    <row r="173" spans="2:65" s="19" customFormat="1" ht="16.5" customHeight="1">
      <c r="B173" s="20"/>
      <c r="C173" s="122" t="s">
        <v>227</v>
      </c>
      <c r="D173" s="122" t="s">
        <v>141</v>
      </c>
      <c r="E173" s="123" t="s">
        <v>339</v>
      </c>
      <c r="F173" s="124" t="s">
        <v>340</v>
      </c>
      <c r="G173" s="125" t="s">
        <v>154</v>
      </c>
      <c r="H173" s="126">
        <v>1</v>
      </c>
      <c r="I173" s="127">
        <v>0</v>
      </c>
      <c r="J173" s="127">
        <v>0</v>
      </c>
      <c r="K173" s="128">
        <f>ROUND(P173*H173,2)</f>
        <v>0</v>
      </c>
      <c r="L173" s="124"/>
      <c r="M173" s="20"/>
      <c r="N173" s="129"/>
      <c r="O173" s="130" t="s">
        <v>41</v>
      </c>
      <c r="P173" s="131">
        <f>I173+J173</f>
        <v>0</v>
      </c>
      <c r="Q173" s="131">
        <f>ROUND(I173*H173,2)</f>
        <v>0</v>
      </c>
      <c r="R173" s="131">
        <f>ROUND(J173*H173,2)</f>
        <v>0</v>
      </c>
      <c r="T173" s="132">
        <f>S173*H173</f>
        <v>0</v>
      </c>
      <c r="U173" s="132">
        <v>0</v>
      </c>
      <c r="V173" s="132">
        <f>U173*H173</f>
        <v>0</v>
      </c>
      <c r="W173" s="132">
        <v>0</v>
      </c>
      <c r="X173" s="133">
        <f>W173*H173</f>
        <v>0</v>
      </c>
      <c r="AR173" s="134" t="s">
        <v>145</v>
      </c>
      <c r="AT173" s="134" t="s">
        <v>141</v>
      </c>
      <c r="AU173" s="134" t="s">
        <v>137</v>
      </c>
      <c r="AY173" s="7" t="s">
        <v>138</v>
      </c>
      <c r="BE173" s="135">
        <f>IF(O173="základní",K173,0)</f>
        <v>0</v>
      </c>
      <c r="BF173" s="135">
        <f>IF(O173="snížená",K173,0)</f>
        <v>0</v>
      </c>
      <c r="BG173" s="135">
        <f>IF(O173="zákl. přenesená",K173,0)</f>
        <v>0</v>
      </c>
      <c r="BH173" s="135">
        <f>IF(O173="sníž. přenesená",K173,0)</f>
        <v>0</v>
      </c>
      <c r="BI173" s="135">
        <f>IF(O173="nulová",K173,0)</f>
        <v>0</v>
      </c>
      <c r="BJ173" s="7" t="s">
        <v>80</v>
      </c>
      <c r="BK173" s="135">
        <f>ROUND(P173*H173,2)</f>
        <v>0</v>
      </c>
      <c r="BL173" s="7" t="s">
        <v>145</v>
      </c>
      <c r="BM173" s="134" t="s">
        <v>341</v>
      </c>
    </row>
    <row r="174" spans="2:65" s="108" customFormat="1" ht="20.85" customHeight="1">
      <c r="B174" s="109"/>
      <c r="D174" s="110" t="s">
        <v>71</v>
      </c>
      <c r="E174" s="120" t="s">
        <v>342</v>
      </c>
      <c r="F174" s="120" t="s">
        <v>343</v>
      </c>
      <c r="I174" s="112"/>
      <c r="J174" s="112"/>
      <c r="K174" s="121">
        <f>BK174</f>
        <v>0</v>
      </c>
      <c r="M174" s="109"/>
      <c r="N174" s="114"/>
      <c r="Q174" s="115">
        <f>Q175</f>
        <v>0</v>
      </c>
      <c r="R174" s="115">
        <f>R175</f>
        <v>0</v>
      </c>
      <c r="T174" s="116">
        <f>T175</f>
        <v>0</v>
      </c>
      <c r="V174" s="116">
        <f>V175</f>
        <v>0</v>
      </c>
      <c r="X174" s="117">
        <f>X175</f>
        <v>0</v>
      </c>
      <c r="AR174" s="110" t="s">
        <v>137</v>
      </c>
      <c r="AT174" s="118" t="s">
        <v>71</v>
      </c>
      <c r="AU174" s="118" t="s">
        <v>82</v>
      </c>
      <c r="AY174" s="110" t="s">
        <v>138</v>
      </c>
      <c r="BK174" s="119">
        <f>BK175</f>
        <v>0</v>
      </c>
    </row>
    <row r="175" spans="2:65" s="19" customFormat="1" ht="16.5" customHeight="1">
      <c r="B175" s="20"/>
      <c r="C175" s="122" t="s">
        <v>344</v>
      </c>
      <c r="D175" s="122" t="s">
        <v>141</v>
      </c>
      <c r="E175" s="123" t="s">
        <v>345</v>
      </c>
      <c r="F175" s="124" t="s">
        <v>346</v>
      </c>
      <c r="G175" s="125" t="s">
        <v>154</v>
      </c>
      <c r="H175" s="126">
        <v>2</v>
      </c>
      <c r="I175" s="127">
        <v>0</v>
      </c>
      <c r="J175" s="127">
        <v>0</v>
      </c>
      <c r="K175" s="128">
        <f>ROUND(P175*H175,2)</f>
        <v>0</v>
      </c>
      <c r="L175" s="124"/>
      <c r="M175" s="20"/>
      <c r="N175" s="129"/>
      <c r="O175" s="130" t="s">
        <v>41</v>
      </c>
      <c r="P175" s="131">
        <f>I175+J175</f>
        <v>0</v>
      </c>
      <c r="Q175" s="131">
        <f>ROUND(I175*H175,2)</f>
        <v>0</v>
      </c>
      <c r="R175" s="131">
        <f>ROUND(J175*H175,2)</f>
        <v>0</v>
      </c>
      <c r="T175" s="132">
        <f>S175*H175</f>
        <v>0</v>
      </c>
      <c r="U175" s="132">
        <v>0</v>
      </c>
      <c r="V175" s="132">
        <f>U175*H175</f>
        <v>0</v>
      </c>
      <c r="W175" s="132">
        <v>0</v>
      </c>
      <c r="X175" s="133">
        <f>W175*H175</f>
        <v>0</v>
      </c>
      <c r="AR175" s="134" t="s">
        <v>145</v>
      </c>
      <c r="AT175" s="134" t="s">
        <v>141</v>
      </c>
      <c r="AU175" s="134" t="s">
        <v>137</v>
      </c>
      <c r="AY175" s="7" t="s">
        <v>138</v>
      </c>
      <c r="BE175" s="135">
        <f>IF(O175="základní",K175,0)</f>
        <v>0</v>
      </c>
      <c r="BF175" s="135">
        <f>IF(O175="snížená",K175,0)</f>
        <v>0</v>
      </c>
      <c r="BG175" s="135">
        <f>IF(O175="zákl. přenesená",K175,0)</f>
        <v>0</v>
      </c>
      <c r="BH175" s="135">
        <f>IF(O175="sníž. přenesená",K175,0)</f>
        <v>0</v>
      </c>
      <c r="BI175" s="135">
        <f>IF(O175="nulová",K175,0)</f>
        <v>0</v>
      </c>
      <c r="BJ175" s="7" t="s">
        <v>80</v>
      </c>
      <c r="BK175" s="135">
        <f>ROUND(P175*H175,2)</f>
        <v>0</v>
      </c>
      <c r="BL175" s="7" t="s">
        <v>145</v>
      </c>
      <c r="BM175" s="134" t="s">
        <v>347</v>
      </c>
    </row>
    <row r="176" spans="2:65" s="108" customFormat="1" ht="20.85" customHeight="1">
      <c r="B176" s="109"/>
      <c r="D176" s="110" t="s">
        <v>71</v>
      </c>
      <c r="E176" s="120" t="s">
        <v>348</v>
      </c>
      <c r="F176" s="120" t="s">
        <v>349</v>
      </c>
      <c r="I176" s="112"/>
      <c r="J176" s="112"/>
      <c r="K176" s="121">
        <f>BK176</f>
        <v>0</v>
      </c>
      <c r="M176" s="109"/>
      <c r="N176" s="114"/>
      <c r="Q176" s="115">
        <f>Q177+Q178+Q189</f>
        <v>0</v>
      </c>
      <c r="R176" s="115">
        <f>R177+R178+R189</f>
        <v>0</v>
      </c>
      <c r="T176" s="116">
        <f>T177+T178+T189</f>
        <v>0</v>
      </c>
      <c r="V176" s="116">
        <f>V177+V178+V189</f>
        <v>0</v>
      </c>
      <c r="X176" s="117">
        <f>X177+X178+X189</f>
        <v>0</v>
      </c>
      <c r="AR176" s="110" t="s">
        <v>137</v>
      </c>
      <c r="AT176" s="118" t="s">
        <v>71</v>
      </c>
      <c r="AU176" s="118" t="s">
        <v>82</v>
      </c>
      <c r="AY176" s="110" t="s">
        <v>138</v>
      </c>
      <c r="BK176" s="119">
        <f>BK177+BK178+BK189</f>
        <v>0</v>
      </c>
    </row>
    <row r="177" spans="2:65" s="19" customFormat="1" ht="16.5" customHeight="1">
      <c r="B177" s="20"/>
      <c r="C177" s="122" t="s">
        <v>230</v>
      </c>
      <c r="D177" s="122" t="s">
        <v>141</v>
      </c>
      <c r="E177" s="123" t="s">
        <v>350</v>
      </c>
      <c r="F177" s="124" t="s">
        <v>351</v>
      </c>
      <c r="G177" s="125" t="s">
        <v>154</v>
      </c>
      <c r="H177" s="126">
        <v>9</v>
      </c>
      <c r="I177" s="127">
        <v>0</v>
      </c>
      <c r="J177" s="127">
        <v>0</v>
      </c>
      <c r="K177" s="128">
        <f>ROUND(P177*H177,2)</f>
        <v>0</v>
      </c>
      <c r="L177" s="124"/>
      <c r="M177" s="20"/>
      <c r="N177" s="129"/>
      <c r="O177" s="130" t="s">
        <v>41</v>
      </c>
      <c r="P177" s="131">
        <f>I177+J177</f>
        <v>0</v>
      </c>
      <c r="Q177" s="131">
        <f>ROUND(I177*H177,2)</f>
        <v>0</v>
      </c>
      <c r="R177" s="131">
        <f>ROUND(J177*H177,2)</f>
        <v>0</v>
      </c>
      <c r="T177" s="132">
        <f>S177*H177</f>
        <v>0</v>
      </c>
      <c r="U177" s="132">
        <v>0</v>
      </c>
      <c r="V177" s="132">
        <f>U177*H177</f>
        <v>0</v>
      </c>
      <c r="W177" s="132">
        <v>0</v>
      </c>
      <c r="X177" s="133">
        <f>W177*H177</f>
        <v>0</v>
      </c>
      <c r="AR177" s="134" t="s">
        <v>145</v>
      </c>
      <c r="AT177" s="134" t="s">
        <v>141</v>
      </c>
      <c r="AU177" s="134" t="s">
        <v>137</v>
      </c>
      <c r="AY177" s="7" t="s">
        <v>138</v>
      </c>
      <c r="BE177" s="135">
        <f>IF(O177="základní",K177,0)</f>
        <v>0</v>
      </c>
      <c r="BF177" s="135">
        <f>IF(O177="snížená",K177,0)</f>
        <v>0</v>
      </c>
      <c r="BG177" s="135">
        <f>IF(O177="zákl. přenesená",K177,0)</f>
        <v>0</v>
      </c>
      <c r="BH177" s="135">
        <f>IF(O177="sníž. přenesená",K177,0)</f>
        <v>0</v>
      </c>
      <c r="BI177" s="135">
        <f>IF(O177="nulová",K177,0)</f>
        <v>0</v>
      </c>
      <c r="BJ177" s="7" t="s">
        <v>80</v>
      </c>
      <c r="BK177" s="135">
        <f>ROUND(P177*H177,2)</f>
        <v>0</v>
      </c>
      <c r="BL177" s="7" t="s">
        <v>145</v>
      </c>
      <c r="BM177" s="134" t="s">
        <v>352</v>
      </c>
    </row>
    <row r="178" spans="2:65" s="136" customFormat="1" ht="20.85" customHeight="1">
      <c r="B178" s="137"/>
      <c r="D178" s="138" t="s">
        <v>71</v>
      </c>
      <c r="E178" s="138" t="s">
        <v>353</v>
      </c>
      <c r="F178" s="138" t="s">
        <v>354</v>
      </c>
      <c r="I178" s="139"/>
      <c r="J178" s="139"/>
      <c r="K178" s="140">
        <f>BK178</f>
        <v>0</v>
      </c>
      <c r="M178" s="137"/>
      <c r="N178" s="141"/>
      <c r="Q178" s="140">
        <f>Q179+Q181</f>
        <v>0</v>
      </c>
      <c r="R178" s="140">
        <f>R179+R181</f>
        <v>0</v>
      </c>
      <c r="T178" s="142">
        <f>T179+T181</f>
        <v>0</v>
      </c>
      <c r="V178" s="142">
        <f>V179+V181</f>
        <v>0</v>
      </c>
      <c r="X178" s="143">
        <f>X179+X181</f>
        <v>0</v>
      </c>
      <c r="AR178" s="138" t="s">
        <v>137</v>
      </c>
      <c r="AT178" s="144" t="s">
        <v>71</v>
      </c>
      <c r="AU178" s="144" t="s">
        <v>137</v>
      </c>
      <c r="AY178" s="138" t="s">
        <v>138</v>
      </c>
      <c r="BK178" s="145">
        <f>BK179+BK181</f>
        <v>0</v>
      </c>
    </row>
    <row r="179" spans="2:65" s="136" customFormat="1" ht="20.85" customHeight="1">
      <c r="B179" s="137"/>
      <c r="D179" s="138" t="s">
        <v>71</v>
      </c>
      <c r="E179" s="138" t="s">
        <v>355</v>
      </c>
      <c r="F179" s="138" t="s">
        <v>356</v>
      </c>
      <c r="I179" s="139"/>
      <c r="J179" s="139"/>
      <c r="K179" s="140">
        <f>BK179</f>
        <v>0</v>
      </c>
      <c r="M179" s="137"/>
      <c r="N179" s="141"/>
      <c r="Q179" s="140">
        <f>Q180</f>
        <v>0</v>
      </c>
      <c r="R179" s="140">
        <f>R180</f>
        <v>0</v>
      </c>
      <c r="T179" s="142">
        <f>T180</f>
        <v>0</v>
      </c>
      <c r="V179" s="142">
        <f>V180</f>
        <v>0</v>
      </c>
      <c r="X179" s="143">
        <f>X180</f>
        <v>0</v>
      </c>
      <c r="AR179" s="138" t="s">
        <v>137</v>
      </c>
      <c r="AT179" s="144" t="s">
        <v>71</v>
      </c>
      <c r="AU179" s="144" t="s">
        <v>148</v>
      </c>
      <c r="AY179" s="138" t="s">
        <v>138</v>
      </c>
      <c r="BK179" s="145">
        <f>BK180</f>
        <v>0</v>
      </c>
    </row>
    <row r="180" spans="2:65" s="19" customFormat="1" ht="16.5" customHeight="1">
      <c r="B180" s="20"/>
      <c r="C180" s="122" t="s">
        <v>357</v>
      </c>
      <c r="D180" s="122" t="s">
        <v>141</v>
      </c>
      <c r="E180" s="123" t="s">
        <v>358</v>
      </c>
      <c r="F180" s="124" t="s">
        <v>359</v>
      </c>
      <c r="G180" s="125" t="s">
        <v>154</v>
      </c>
      <c r="H180" s="126">
        <v>7</v>
      </c>
      <c r="I180" s="127">
        <v>0</v>
      </c>
      <c r="J180" s="127">
        <v>0</v>
      </c>
      <c r="K180" s="128">
        <f>ROUND(P180*H180,2)</f>
        <v>0</v>
      </c>
      <c r="L180" s="124"/>
      <c r="M180" s="20"/>
      <c r="N180" s="129"/>
      <c r="O180" s="130" t="s">
        <v>41</v>
      </c>
      <c r="P180" s="131">
        <f>I180+J180</f>
        <v>0</v>
      </c>
      <c r="Q180" s="131">
        <f>ROUND(I180*H180,2)</f>
        <v>0</v>
      </c>
      <c r="R180" s="131">
        <f>ROUND(J180*H180,2)</f>
        <v>0</v>
      </c>
      <c r="T180" s="132">
        <f>S180*H180</f>
        <v>0</v>
      </c>
      <c r="U180" s="132">
        <v>0</v>
      </c>
      <c r="V180" s="132">
        <f>U180*H180</f>
        <v>0</v>
      </c>
      <c r="W180" s="132">
        <v>0</v>
      </c>
      <c r="X180" s="133">
        <f>W180*H180</f>
        <v>0</v>
      </c>
      <c r="AR180" s="134" t="s">
        <v>145</v>
      </c>
      <c r="AT180" s="134" t="s">
        <v>141</v>
      </c>
      <c r="AU180" s="134" t="s">
        <v>156</v>
      </c>
      <c r="AY180" s="7" t="s">
        <v>138</v>
      </c>
      <c r="BE180" s="135">
        <f>IF(O180="základní",K180,0)</f>
        <v>0</v>
      </c>
      <c r="BF180" s="135">
        <f>IF(O180="snížená",K180,0)</f>
        <v>0</v>
      </c>
      <c r="BG180" s="135">
        <f>IF(O180="zákl. přenesená",K180,0)</f>
        <v>0</v>
      </c>
      <c r="BH180" s="135">
        <f>IF(O180="sníž. přenesená",K180,0)</f>
        <v>0</v>
      </c>
      <c r="BI180" s="135">
        <f>IF(O180="nulová",K180,0)</f>
        <v>0</v>
      </c>
      <c r="BJ180" s="7" t="s">
        <v>80</v>
      </c>
      <c r="BK180" s="135">
        <f>ROUND(P180*H180,2)</f>
        <v>0</v>
      </c>
      <c r="BL180" s="7" t="s">
        <v>145</v>
      </c>
      <c r="BM180" s="134" t="s">
        <v>360</v>
      </c>
    </row>
    <row r="181" spans="2:65" s="136" customFormat="1" ht="20.85" customHeight="1">
      <c r="B181" s="137"/>
      <c r="D181" s="138" t="s">
        <v>71</v>
      </c>
      <c r="E181" s="138" t="s">
        <v>361</v>
      </c>
      <c r="F181" s="138" t="s">
        <v>362</v>
      </c>
      <c r="I181" s="139"/>
      <c r="J181" s="139"/>
      <c r="K181" s="140">
        <f>BK181</f>
        <v>0</v>
      </c>
      <c r="M181" s="137"/>
      <c r="N181" s="141"/>
      <c r="Q181" s="140">
        <f>SUM(Q182:Q188)</f>
        <v>0</v>
      </c>
      <c r="R181" s="140">
        <f>SUM(R182:R188)</f>
        <v>0</v>
      </c>
      <c r="T181" s="142">
        <f>SUM(T182:T188)</f>
        <v>0</v>
      </c>
      <c r="V181" s="142">
        <f>SUM(V182:V188)</f>
        <v>0</v>
      </c>
      <c r="X181" s="143">
        <f>SUM(X182:X188)</f>
        <v>0</v>
      </c>
      <c r="AR181" s="138" t="s">
        <v>137</v>
      </c>
      <c r="AT181" s="144" t="s">
        <v>71</v>
      </c>
      <c r="AU181" s="144" t="s">
        <v>148</v>
      </c>
      <c r="AY181" s="138" t="s">
        <v>138</v>
      </c>
      <c r="BK181" s="145">
        <f>SUM(BK182:BK188)</f>
        <v>0</v>
      </c>
    </row>
    <row r="182" spans="2:65" s="19" customFormat="1" ht="16.5" customHeight="1">
      <c r="B182" s="20"/>
      <c r="C182" s="122" t="s">
        <v>237</v>
      </c>
      <c r="D182" s="122" t="s">
        <v>141</v>
      </c>
      <c r="E182" s="123" t="s">
        <v>363</v>
      </c>
      <c r="F182" s="124" t="s">
        <v>364</v>
      </c>
      <c r="G182" s="125" t="s">
        <v>154</v>
      </c>
      <c r="H182" s="126">
        <v>1</v>
      </c>
      <c r="I182" s="127">
        <v>0</v>
      </c>
      <c r="J182" s="127">
        <v>0</v>
      </c>
      <c r="K182" s="128">
        <f t="shared" ref="K182:K188" si="14">ROUND(P182*H182,2)</f>
        <v>0</v>
      </c>
      <c r="L182" s="124"/>
      <c r="M182" s="20"/>
      <c r="N182" s="129"/>
      <c r="O182" s="130" t="s">
        <v>41</v>
      </c>
      <c r="P182" s="131">
        <f t="shared" ref="P182:P188" si="15">I182+J182</f>
        <v>0</v>
      </c>
      <c r="Q182" s="131">
        <f t="shared" ref="Q182:Q188" si="16">ROUND(I182*H182,2)</f>
        <v>0</v>
      </c>
      <c r="R182" s="131">
        <f t="shared" ref="R182:R188" si="17">ROUND(J182*H182,2)</f>
        <v>0</v>
      </c>
      <c r="T182" s="132">
        <f t="shared" ref="T182:T188" si="18">S182*H182</f>
        <v>0</v>
      </c>
      <c r="U182" s="132">
        <v>0</v>
      </c>
      <c r="V182" s="132">
        <f t="shared" ref="V182:V188" si="19">U182*H182</f>
        <v>0</v>
      </c>
      <c r="W182" s="132">
        <v>0</v>
      </c>
      <c r="X182" s="133">
        <f t="shared" ref="X182:X188" si="20">W182*H182</f>
        <v>0</v>
      </c>
      <c r="AR182" s="134" t="s">
        <v>145</v>
      </c>
      <c r="AT182" s="134" t="s">
        <v>141</v>
      </c>
      <c r="AU182" s="134" t="s">
        <v>156</v>
      </c>
      <c r="AY182" s="7" t="s">
        <v>138</v>
      </c>
      <c r="BE182" s="135">
        <f t="shared" ref="BE182:BE188" si="21">IF(O182="základní",K182,0)</f>
        <v>0</v>
      </c>
      <c r="BF182" s="135">
        <f t="shared" ref="BF182:BF188" si="22">IF(O182="snížená",K182,0)</f>
        <v>0</v>
      </c>
      <c r="BG182" s="135">
        <f t="shared" ref="BG182:BG188" si="23">IF(O182="zákl. přenesená",K182,0)</f>
        <v>0</v>
      </c>
      <c r="BH182" s="135">
        <f t="shared" ref="BH182:BH188" si="24">IF(O182="sníž. přenesená",K182,0)</f>
        <v>0</v>
      </c>
      <c r="BI182" s="135">
        <f t="shared" ref="BI182:BI188" si="25">IF(O182="nulová",K182,0)</f>
        <v>0</v>
      </c>
      <c r="BJ182" s="7" t="s">
        <v>80</v>
      </c>
      <c r="BK182" s="135">
        <f t="shared" ref="BK182:BK188" si="26">ROUND(P182*H182,2)</f>
        <v>0</v>
      </c>
      <c r="BL182" s="7" t="s">
        <v>145</v>
      </c>
      <c r="BM182" s="134" t="s">
        <v>365</v>
      </c>
    </row>
    <row r="183" spans="2:65" s="19" customFormat="1" ht="16.5" customHeight="1">
      <c r="B183" s="20"/>
      <c r="C183" s="122" t="s">
        <v>366</v>
      </c>
      <c r="D183" s="122" t="s">
        <v>141</v>
      </c>
      <c r="E183" s="123" t="s">
        <v>367</v>
      </c>
      <c r="F183" s="124" t="s">
        <v>368</v>
      </c>
      <c r="G183" s="125" t="s">
        <v>154</v>
      </c>
      <c r="H183" s="126">
        <v>1</v>
      </c>
      <c r="I183" s="127">
        <v>0</v>
      </c>
      <c r="J183" s="127">
        <v>0</v>
      </c>
      <c r="K183" s="128">
        <f t="shared" si="14"/>
        <v>0</v>
      </c>
      <c r="L183" s="124"/>
      <c r="M183" s="20"/>
      <c r="N183" s="129"/>
      <c r="O183" s="130" t="s">
        <v>41</v>
      </c>
      <c r="P183" s="131">
        <f t="shared" si="15"/>
        <v>0</v>
      </c>
      <c r="Q183" s="131">
        <f t="shared" si="16"/>
        <v>0</v>
      </c>
      <c r="R183" s="131">
        <f t="shared" si="17"/>
        <v>0</v>
      </c>
      <c r="T183" s="132">
        <f t="shared" si="18"/>
        <v>0</v>
      </c>
      <c r="U183" s="132">
        <v>0</v>
      </c>
      <c r="V183" s="132">
        <f t="shared" si="19"/>
        <v>0</v>
      </c>
      <c r="W183" s="132">
        <v>0</v>
      </c>
      <c r="X183" s="133">
        <f t="shared" si="20"/>
        <v>0</v>
      </c>
      <c r="AR183" s="134" t="s">
        <v>145</v>
      </c>
      <c r="AT183" s="134" t="s">
        <v>141</v>
      </c>
      <c r="AU183" s="134" t="s">
        <v>156</v>
      </c>
      <c r="AY183" s="7" t="s">
        <v>138</v>
      </c>
      <c r="BE183" s="135">
        <f t="shared" si="21"/>
        <v>0</v>
      </c>
      <c r="BF183" s="135">
        <f t="shared" si="22"/>
        <v>0</v>
      </c>
      <c r="BG183" s="135">
        <f t="shared" si="23"/>
        <v>0</v>
      </c>
      <c r="BH183" s="135">
        <f t="shared" si="24"/>
        <v>0</v>
      </c>
      <c r="BI183" s="135">
        <f t="shared" si="25"/>
        <v>0</v>
      </c>
      <c r="BJ183" s="7" t="s">
        <v>80</v>
      </c>
      <c r="BK183" s="135">
        <f t="shared" si="26"/>
        <v>0</v>
      </c>
      <c r="BL183" s="7" t="s">
        <v>145</v>
      </c>
      <c r="BM183" s="134" t="s">
        <v>369</v>
      </c>
    </row>
    <row r="184" spans="2:65" s="19" customFormat="1" ht="16.5" customHeight="1">
      <c r="B184" s="20"/>
      <c r="C184" s="122" t="s">
        <v>242</v>
      </c>
      <c r="D184" s="122" t="s">
        <v>141</v>
      </c>
      <c r="E184" s="123" t="s">
        <v>370</v>
      </c>
      <c r="F184" s="124" t="s">
        <v>371</v>
      </c>
      <c r="G184" s="125" t="s">
        <v>154</v>
      </c>
      <c r="H184" s="126">
        <v>1</v>
      </c>
      <c r="I184" s="127">
        <v>0</v>
      </c>
      <c r="J184" s="127">
        <v>0</v>
      </c>
      <c r="K184" s="128">
        <f t="shared" si="14"/>
        <v>0</v>
      </c>
      <c r="L184" s="124"/>
      <c r="M184" s="20"/>
      <c r="N184" s="129"/>
      <c r="O184" s="130" t="s">
        <v>41</v>
      </c>
      <c r="P184" s="131">
        <f t="shared" si="15"/>
        <v>0</v>
      </c>
      <c r="Q184" s="131">
        <f t="shared" si="16"/>
        <v>0</v>
      </c>
      <c r="R184" s="131">
        <f t="shared" si="17"/>
        <v>0</v>
      </c>
      <c r="T184" s="132">
        <f t="shared" si="18"/>
        <v>0</v>
      </c>
      <c r="U184" s="132">
        <v>0</v>
      </c>
      <c r="V184" s="132">
        <f t="shared" si="19"/>
        <v>0</v>
      </c>
      <c r="W184" s="132">
        <v>0</v>
      </c>
      <c r="X184" s="133">
        <f t="shared" si="20"/>
        <v>0</v>
      </c>
      <c r="AR184" s="134" t="s">
        <v>145</v>
      </c>
      <c r="AT184" s="134" t="s">
        <v>141</v>
      </c>
      <c r="AU184" s="134" t="s">
        <v>156</v>
      </c>
      <c r="AY184" s="7" t="s">
        <v>138</v>
      </c>
      <c r="BE184" s="135">
        <f t="shared" si="21"/>
        <v>0</v>
      </c>
      <c r="BF184" s="135">
        <f t="shared" si="22"/>
        <v>0</v>
      </c>
      <c r="BG184" s="135">
        <f t="shared" si="23"/>
        <v>0</v>
      </c>
      <c r="BH184" s="135">
        <f t="shared" si="24"/>
        <v>0</v>
      </c>
      <c r="BI184" s="135">
        <f t="shared" si="25"/>
        <v>0</v>
      </c>
      <c r="BJ184" s="7" t="s">
        <v>80</v>
      </c>
      <c r="BK184" s="135">
        <f t="shared" si="26"/>
        <v>0</v>
      </c>
      <c r="BL184" s="7" t="s">
        <v>145</v>
      </c>
      <c r="BM184" s="134" t="s">
        <v>372</v>
      </c>
    </row>
    <row r="185" spans="2:65" s="19" customFormat="1" ht="16.5" customHeight="1">
      <c r="B185" s="20"/>
      <c r="C185" s="122" t="s">
        <v>373</v>
      </c>
      <c r="D185" s="122" t="s">
        <v>141</v>
      </c>
      <c r="E185" s="123" t="s">
        <v>374</v>
      </c>
      <c r="F185" s="124" t="s">
        <v>375</v>
      </c>
      <c r="G185" s="125" t="s">
        <v>154</v>
      </c>
      <c r="H185" s="126">
        <v>1</v>
      </c>
      <c r="I185" s="127">
        <v>0</v>
      </c>
      <c r="J185" s="127">
        <v>0</v>
      </c>
      <c r="K185" s="128">
        <f t="shared" si="14"/>
        <v>0</v>
      </c>
      <c r="L185" s="124"/>
      <c r="M185" s="20"/>
      <c r="N185" s="129"/>
      <c r="O185" s="130" t="s">
        <v>41</v>
      </c>
      <c r="P185" s="131">
        <f t="shared" si="15"/>
        <v>0</v>
      </c>
      <c r="Q185" s="131">
        <f t="shared" si="16"/>
        <v>0</v>
      </c>
      <c r="R185" s="131">
        <f t="shared" si="17"/>
        <v>0</v>
      </c>
      <c r="T185" s="132">
        <f t="shared" si="18"/>
        <v>0</v>
      </c>
      <c r="U185" s="132">
        <v>0</v>
      </c>
      <c r="V185" s="132">
        <f t="shared" si="19"/>
        <v>0</v>
      </c>
      <c r="W185" s="132">
        <v>0</v>
      </c>
      <c r="X185" s="133">
        <f t="shared" si="20"/>
        <v>0</v>
      </c>
      <c r="AR185" s="134" t="s">
        <v>145</v>
      </c>
      <c r="AT185" s="134" t="s">
        <v>141</v>
      </c>
      <c r="AU185" s="134" t="s">
        <v>156</v>
      </c>
      <c r="AY185" s="7" t="s">
        <v>138</v>
      </c>
      <c r="BE185" s="135">
        <f t="shared" si="21"/>
        <v>0</v>
      </c>
      <c r="BF185" s="135">
        <f t="shared" si="22"/>
        <v>0</v>
      </c>
      <c r="BG185" s="135">
        <f t="shared" si="23"/>
        <v>0</v>
      </c>
      <c r="BH185" s="135">
        <f t="shared" si="24"/>
        <v>0</v>
      </c>
      <c r="BI185" s="135">
        <f t="shared" si="25"/>
        <v>0</v>
      </c>
      <c r="BJ185" s="7" t="s">
        <v>80</v>
      </c>
      <c r="BK185" s="135">
        <f t="shared" si="26"/>
        <v>0</v>
      </c>
      <c r="BL185" s="7" t="s">
        <v>145</v>
      </c>
      <c r="BM185" s="134" t="s">
        <v>376</v>
      </c>
    </row>
    <row r="186" spans="2:65" s="19" customFormat="1" ht="16.5" customHeight="1">
      <c r="B186" s="20"/>
      <c r="C186" s="122" t="s">
        <v>248</v>
      </c>
      <c r="D186" s="122" t="s">
        <v>141</v>
      </c>
      <c r="E186" s="123" t="s">
        <v>377</v>
      </c>
      <c r="F186" s="124" t="s">
        <v>378</v>
      </c>
      <c r="G186" s="125" t="s">
        <v>154</v>
      </c>
      <c r="H186" s="126">
        <v>2</v>
      </c>
      <c r="I186" s="127">
        <v>0</v>
      </c>
      <c r="J186" s="127">
        <v>0</v>
      </c>
      <c r="K186" s="128">
        <f t="shared" si="14"/>
        <v>0</v>
      </c>
      <c r="L186" s="124"/>
      <c r="M186" s="20"/>
      <c r="N186" s="129"/>
      <c r="O186" s="130" t="s">
        <v>41</v>
      </c>
      <c r="P186" s="131">
        <f t="shared" si="15"/>
        <v>0</v>
      </c>
      <c r="Q186" s="131">
        <f t="shared" si="16"/>
        <v>0</v>
      </c>
      <c r="R186" s="131">
        <f t="shared" si="17"/>
        <v>0</v>
      </c>
      <c r="T186" s="132">
        <f t="shared" si="18"/>
        <v>0</v>
      </c>
      <c r="U186" s="132">
        <v>0</v>
      </c>
      <c r="V186" s="132">
        <f t="shared" si="19"/>
        <v>0</v>
      </c>
      <c r="W186" s="132">
        <v>0</v>
      </c>
      <c r="X186" s="133">
        <f t="shared" si="20"/>
        <v>0</v>
      </c>
      <c r="AR186" s="134" t="s">
        <v>145</v>
      </c>
      <c r="AT186" s="134" t="s">
        <v>141</v>
      </c>
      <c r="AU186" s="134" t="s">
        <v>156</v>
      </c>
      <c r="AY186" s="7" t="s">
        <v>138</v>
      </c>
      <c r="BE186" s="135">
        <f t="shared" si="21"/>
        <v>0</v>
      </c>
      <c r="BF186" s="135">
        <f t="shared" si="22"/>
        <v>0</v>
      </c>
      <c r="BG186" s="135">
        <f t="shared" si="23"/>
        <v>0</v>
      </c>
      <c r="BH186" s="135">
        <f t="shared" si="24"/>
        <v>0</v>
      </c>
      <c r="BI186" s="135">
        <f t="shared" si="25"/>
        <v>0</v>
      </c>
      <c r="BJ186" s="7" t="s">
        <v>80</v>
      </c>
      <c r="BK186" s="135">
        <f t="shared" si="26"/>
        <v>0</v>
      </c>
      <c r="BL186" s="7" t="s">
        <v>145</v>
      </c>
      <c r="BM186" s="134" t="s">
        <v>379</v>
      </c>
    </row>
    <row r="187" spans="2:65" s="19" customFormat="1" ht="16.5" customHeight="1">
      <c r="B187" s="20"/>
      <c r="C187" s="122" t="s">
        <v>380</v>
      </c>
      <c r="D187" s="122" t="s">
        <v>141</v>
      </c>
      <c r="E187" s="123" t="s">
        <v>381</v>
      </c>
      <c r="F187" s="124" t="s">
        <v>382</v>
      </c>
      <c r="G187" s="125" t="s">
        <v>154</v>
      </c>
      <c r="H187" s="126">
        <v>1</v>
      </c>
      <c r="I187" s="127">
        <v>0</v>
      </c>
      <c r="J187" s="127">
        <v>0</v>
      </c>
      <c r="K187" s="128">
        <f t="shared" si="14"/>
        <v>0</v>
      </c>
      <c r="L187" s="124"/>
      <c r="M187" s="20"/>
      <c r="N187" s="129"/>
      <c r="O187" s="130" t="s">
        <v>41</v>
      </c>
      <c r="P187" s="131">
        <f t="shared" si="15"/>
        <v>0</v>
      </c>
      <c r="Q187" s="131">
        <f t="shared" si="16"/>
        <v>0</v>
      </c>
      <c r="R187" s="131">
        <f t="shared" si="17"/>
        <v>0</v>
      </c>
      <c r="T187" s="132">
        <f t="shared" si="18"/>
        <v>0</v>
      </c>
      <c r="U187" s="132">
        <v>0</v>
      </c>
      <c r="V187" s="132">
        <f t="shared" si="19"/>
        <v>0</v>
      </c>
      <c r="W187" s="132">
        <v>0</v>
      </c>
      <c r="X187" s="133">
        <f t="shared" si="20"/>
        <v>0</v>
      </c>
      <c r="AR187" s="134" t="s">
        <v>145</v>
      </c>
      <c r="AT187" s="134" t="s">
        <v>141</v>
      </c>
      <c r="AU187" s="134" t="s">
        <v>156</v>
      </c>
      <c r="AY187" s="7" t="s">
        <v>138</v>
      </c>
      <c r="BE187" s="135">
        <f t="shared" si="21"/>
        <v>0</v>
      </c>
      <c r="BF187" s="135">
        <f t="shared" si="22"/>
        <v>0</v>
      </c>
      <c r="BG187" s="135">
        <f t="shared" si="23"/>
        <v>0</v>
      </c>
      <c r="BH187" s="135">
        <f t="shared" si="24"/>
        <v>0</v>
      </c>
      <c r="BI187" s="135">
        <f t="shared" si="25"/>
        <v>0</v>
      </c>
      <c r="BJ187" s="7" t="s">
        <v>80</v>
      </c>
      <c r="BK187" s="135">
        <f t="shared" si="26"/>
        <v>0</v>
      </c>
      <c r="BL187" s="7" t="s">
        <v>145</v>
      </c>
      <c r="BM187" s="134" t="s">
        <v>383</v>
      </c>
    </row>
    <row r="188" spans="2:65" s="19" customFormat="1" ht="16.5" customHeight="1">
      <c r="B188" s="20"/>
      <c r="C188" s="122" t="s">
        <v>251</v>
      </c>
      <c r="D188" s="122" t="s">
        <v>141</v>
      </c>
      <c r="E188" s="123" t="s">
        <v>384</v>
      </c>
      <c r="F188" s="124" t="s">
        <v>385</v>
      </c>
      <c r="G188" s="125" t="s">
        <v>154</v>
      </c>
      <c r="H188" s="126">
        <v>1</v>
      </c>
      <c r="I188" s="127">
        <v>0</v>
      </c>
      <c r="J188" s="127">
        <v>0</v>
      </c>
      <c r="K188" s="128">
        <f t="shared" si="14"/>
        <v>0</v>
      </c>
      <c r="L188" s="124"/>
      <c r="M188" s="20"/>
      <c r="N188" s="129"/>
      <c r="O188" s="130" t="s">
        <v>41</v>
      </c>
      <c r="P188" s="131">
        <f t="shared" si="15"/>
        <v>0</v>
      </c>
      <c r="Q188" s="131">
        <f t="shared" si="16"/>
        <v>0</v>
      </c>
      <c r="R188" s="131">
        <f t="shared" si="17"/>
        <v>0</v>
      </c>
      <c r="T188" s="132">
        <f t="shared" si="18"/>
        <v>0</v>
      </c>
      <c r="U188" s="132">
        <v>0</v>
      </c>
      <c r="V188" s="132">
        <f t="shared" si="19"/>
        <v>0</v>
      </c>
      <c r="W188" s="132">
        <v>0</v>
      </c>
      <c r="X188" s="133">
        <f t="shared" si="20"/>
        <v>0</v>
      </c>
      <c r="AR188" s="134" t="s">
        <v>145</v>
      </c>
      <c r="AT188" s="134" t="s">
        <v>141</v>
      </c>
      <c r="AU188" s="134" t="s">
        <v>156</v>
      </c>
      <c r="AY188" s="7" t="s">
        <v>138</v>
      </c>
      <c r="BE188" s="135">
        <f t="shared" si="21"/>
        <v>0</v>
      </c>
      <c r="BF188" s="135">
        <f t="shared" si="22"/>
        <v>0</v>
      </c>
      <c r="BG188" s="135">
        <f t="shared" si="23"/>
        <v>0</v>
      </c>
      <c r="BH188" s="135">
        <f t="shared" si="24"/>
        <v>0</v>
      </c>
      <c r="BI188" s="135">
        <f t="shared" si="25"/>
        <v>0</v>
      </c>
      <c r="BJ188" s="7" t="s">
        <v>80</v>
      </c>
      <c r="BK188" s="135">
        <f t="shared" si="26"/>
        <v>0</v>
      </c>
      <c r="BL188" s="7" t="s">
        <v>145</v>
      </c>
      <c r="BM188" s="134" t="s">
        <v>386</v>
      </c>
    </row>
    <row r="189" spans="2:65" s="136" customFormat="1" ht="20.85" customHeight="1">
      <c r="B189" s="137"/>
      <c r="D189" s="138" t="s">
        <v>71</v>
      </c>
      <c r="E189" s="138" t="s">
        <v>387</v>
      </c>
      <c r="F189" s="138" t="s">
        <v>388</v>
      </c>
      <c r="I189" s="139"/>
      <c r="J189" s="139"/>
      <c r="K189" s="140">
        <f>BK189</f>
        <v>0</v>
      </c>
      <c r="M189" s="137"/>
      <c r="N189" s="141"/>
      <c r="Q189" s="140">
        <f>Q190</f>
        <v>0</v>
      </c>
      <c r="R189" s="140">
        <f>R190</f>
        <v>0</v>
      </c>
      <c r="T189" s="142">
        <f>T190</f>
        <v>0</v>
      </c>
      <c r="V189" s="142">
        <f>V190</f>
        <v>0</v>
      </c>
      <c r="X189" s="143">
        <f>X190</f>
        <v>0</v>
      </c>
      <c r="AR189" s="138" t="s">
        <v>137</v>
      </c>
      <c r="AT189" s="144" t="s">
        <v>71</v>
      </c>
      <c r="AU189" s="144" t="s">
        <v>137</v>
      </c>
      <c r="AY189" s="138" t="s">
        <v>138</v>
      </c>
      <c r="BK189" s="145">
        <f>BK190</f>
        <v>0</v>
      </c>
    </row>
    <row r="190" spans="2:65" s="19" customFormat="1" ht="16.5" customHeight="1">
      <c r="B190" s="20"/>
      <c r="C190" s="122" t="s">
        <v>389</v>
      </c>
      <c r="D190" s="122" t="s">
        <v>141</v>
      </c>
      <c r="E190" s="123" t="s">
        <v>390</v>
      </c>
      <c r="F190" s="124" t="s">
        <v>391</v>
      </c>
      <c r="G190" s="125" t="s">
        <v>392</v>
      </c>
      <c r="H190" s="126">
        <v>80</v>
      </c>
      <c r="I190" s="127">
        <v>0</v>
      </c>
      <c r="J190" s="127">
        <v>0</v>
      </c>
      <c r="K190" s="128">
        <f>ROUND(P190*H190,2)</f>
        <v>0</v>
      </c>
      <c r="L190" s="124"/>
      <c r="M190" s="20"/>
      <c r="N190" s="129"/>
      <c r="O190" s="130" t="s">
        <v>41</v>
      </c>
      <c r="P190" s="131">
        <f>I190+J190</f>
        <v>0</v>
      </c>
      <c r="Q190" s="131">
        <f>ROUND(I190*H190,2)</f>
        <v>0</v>
      </c>
      <c r="R190" s="131">
        <f>ROUND(J190*H190,2)</f>
        <v>0</v>
      </c>
      <c r="T190" s="132">
        <f>S190*H190</f>
        <v>0</v>
      </c>
      <c r="U190" s="132">
        <v>0</v>
      </c>
      <c r="V190" s="132">
        <f>U190*H190</f>
        <v>0</v>
      </c>
      <c r="W190" s="132">
        <v>0</v>
      </c>
      <c r="X190" s="133">
        <f>W190*H190</f>
        <v>0</v>
      </c>
      <c r="AR190" s="134" t="s">
        <v>145</v>
      </c>
      <c r="AT190" s="134" t="s">
        <v>141</v>
      </c>
      <c r="AU190" s="134" t="s">
        <v>148</v>
      </c>
      <c r="AY190" s="7" t="s">
        <v>138</v>
      </c>
      <c r="BE190" s="135">
        <f>IF(O190="základní",K190,0)</f>
        <v>0</v>
      </c>
      <c r="BF190" s="135">
        <f>IF(O190="snížená",K190,0)</f>
        <v>0</v>
      </c>
      <c r="BG190" s="135">
        <f>IF(O190="zákl. přenesená",K190,0)</f>
        <v>0</v>
      </c>
      <c r="BH190" s="135">
        <f>IF(O190="sníž. přenesená",K190,0)</f>
        <v>0</v>
      </c>
      <c r="BI190" s="135">
        <f>IF(O190="nulová",K190,0)</f>
        <v>0</v>
      </c>
      <c r="BJ190" s="7" t="s">
        <v>80</v>
      </c>
      <c r="BK190" s="135">
        <f>ROUND(P190*H190,2)</f>
        <v>0</v>
      </c>
      <c r="BL190" s="7" t="s">
        <v>145</v>
      </c>
      <c r="BM190" s="134" t="s">
        <v>393</v>
      </c>
    </row>
    <row r="191" spans="2:65" s="108" customFormat="1" ht="22.9" customHeight="1">
      <c r="B191" s="109"/>
      <c r="D191" s="110" t="s">
        <v>71</v>
      </c>
      <c r="E191" s="120" t="s">
        <v>394</v>
      </c>
      <c r="F191" s="120" t="s">
        <v>395</v>
      </c>
      <c r="I191" s="112">
        <v>0</v>
      </c>
      <c r="J191" s="112"/>
      <c r="K191" s="121">
        <f>BK191</f>
        <v>0</v>
      </c>
      <c r="M191" s="109"/>
      <c r="N191" s="114"/>
      <c r="Q191" s="115">
        <f>Q192+Q195</f>
        <v>0</v>
      </c>
      <c r="R191" s="115">
        <f>R192+R195</f>
        <v>0</v>
      </c>
      <c r="T191" s="116">
        <f>T192+T195</f>
        <v>0</v>
      </c>
      <c r="V191" s="116">
        <f>V192+V195</f>
        <v>0</v>
      </c>
      <c r="X191" s="117">
        <f>X192+X195</f>
        <v>0</v>
      </c>
      <c r="AR191" s="110" t="s">
        <v>148</v>
      </c>
      <c r="AT191" s="118" t="s">
        <v>71</v>
      </c>
      <c r="AU191" s="118" t="s">
        <v>80</v>
      </c>
      <c r="AY191" s="110" t="s">
        <v>138</v>
      </c>
      <c r="BK191" s="119">
        <f>BK192+BK195</f>
        <v>0</v>
      </c>
    </row>
    <row r="192" spans="2:65" s="108" customFormat="1" ht="20.85" customHeight="1">
      <c r="B192" s="109"/>
      <c r="D192" s="110" t="s">
        <v>71</v>
      </c>
      <c r="E192" s="120" t="s">
        <v>396</v>
      </c>
      <c r="F192" s="120" t="s">
        <v>397</v>
      </c>
      <c r="I192" s="112"/>
      <c r="J192" s="112"/>
      <c r="K192" s="121">
        <f>BK192</f>
        <v>0</v>
      </c>
      <c r="M192" s="109"/>
      <c r="N192" s="114"/>
      <c r="Q192" s="115">
        <f>SUM(Q193:Q194)</f>
        <v>0</v>
      </c>
      <c r="R192" s="115">
        <f>SUM(R193:R194)</f>
        <v>0</v>
      </c>
      <c r="T192" s="116">
        <f>SUM(T193:T194)</f>
        <v>0</v>
      </c>
      <c r="V192" s="116">
        <f>SUM(V193:V194)</f>
        <v>0</v>
      </c>
      <c r="X192" s="117">
        <f>SUM(X193:X194)</f>
        <v>0</v>
      </c>
      <c r="AR192" s="110" t="s">
        <v>148</v>
      </c>
      <c r="AT192" s="118" t="s">
        <v>71</v>
      </c>
      <c r="AU192" s="118" t="s">
        <v>82</v>
      </c>
      <c r="AY192" s="110" t="s">
        <v>138</v>
      </c>
      <c r="BK192" s="119">
        <f>SUM(BK193:BK194)</f>
        <v>0</v>
      </c>
    </row>
    <row r="193" spans="2:65" s="19" customFormat="1" ht="16.5" customHeight="1">
      <c r="B193" s="20"/>
      <c r="C193" s="122" t="s">
        <v>258</v>
      </c>
      <c r="D193" s="122" t="s">
        <v>141</v>
      </c>
      <c r="E193" s="123" t="s">
        <v>398</v>
      </c>
      <c r="F193" s="124" t="s">
        <v>399</v>
      </c>
      <c r="G193" s="125" t="s">
        <v>392</v>
      </c>
      <c r="H193" s="126">
        <v>2</v>
      </c>
      <c r="I193" s="127">
        <v>0</v>
      </c>
      <c r="J193" s="127">
        <v>0</v>
      </c>
      <c r="K193" s="128">
        <f>ROUND(P193*H193,2)</f>
        <v>0</v>
      </c>
      <c r="L193" s="124"/>
      <c r="M193" s="20"/>
      <c r="N193" s="129"/>
      <c r="O193" s="130" t="s">
        <v>41</v>
      </c>
      <c r="P193" s="131">
        <f>I193+J193</f>
        <v>0</v>
      </c>
      <c r="Q193" s="131">
        <f>ROUND(I193*H193,2)</f>
        <v>0</v>
      </c>
      <c r="R193" s="131">
        <f>ROUND(J193*H193,2)</f>
        <v>0</v>
      </c>
      <c r="T193" s="132">
        <f>S193*H193</f>
        <v>0</v>
      </c>
      <c r="U193" s="132">
        <v>0</v>
      </c>
      <c r="V193" s="132">
        <f>U193*H193</f>
        <v>0</v>
      </c>
      <c r="W193" s="132">
        <v>0</v>
      </c>
      <c r="X193" s="133">
        <f>W193*H193</f>
        <v>0</v>
      </c>
      <c r="AR193" s="134" t="s">
        <v>400</v>
      </c>
      <c r="AT193" s="134" t="s">
        <v>141</v>
      </c>
      <c r="AU193" s="134" t="s">
        <v>137</v>
      </c>
      <c r="AY193" s="7" t="s">
        <v>138</v>
      </c>
      <c r="BE193" s="135">
        <f>IF(O193="základní",K193,0)</f>
        <v>0</v>
      </c>
      <c r="BF193" s="135">
        <f>IF(O193="snížená",K193,0)</f>
        <v>0</v>
      </c>
      <c r="BG193" s="135">
        <f>IF(O193="zákl. přenesená",K193,0)</f>
        <v>0</v>
      </c>
      <c r="BH193" s="135">
        <f>IF(O193="sníž. přenesená",K193,0)</f>
        <v>0</v>
      </c>
      <c r="BI193" s="135">
        <f>IF(O193="nulová",K193,0)</f>
        <v>0</v>
      </c>
      <c r="BJ193" s="7" t="s">
        <v>80</v>
      </c>
      <c r="BK193" s="135">
        <f>ROUND(P193*H193,2)</f>
        <v>0</v>
      </c>
      <c r="BL193" s="7" t="s">
        <v>400</v>
      </c>
      <c r="BM193" s="134" t="s">
        <v>401</v>
      </c>
    </row>
    <row r="194" spans="2:65" s="19" customFormat="1" ht="16.5" customHeight="1">
      <c r="B194" s="20"/>
      <c r="C194" s="122" t="s">
        <v>402</v>
      </c>
      <c r="D194" s="122" t="s">
        <v>141</v>
      </c>
      <c r="E194" s="123" t="s">
        <v>403</v>
      </c>
      <c r="F194" s="124" t="s">
        <v>404</v>
      </c>
      <c r="G194" s="125" t="s">
        <v>392</v>
      </c>
      <c r="H194" s="126">
        <v>6</v>
      </c>
      <c r="I194" s="127">
        <v>0</v>
      </c>
      <c r="J194" s="127">
        <v>0</v>
      </c>
      <c r="K194" s="128">
        <f>ROUND(P194*H194,2)</f>
        <v>0</v>
      </c>
      <c r="L194" s="124"/>
      <c r="M194" s="20"/>
      <c r="N194" s="129"/>
      <c r="O194" s="130" t="s">
        <v>41</v>
      </c>
      <c r="P194" s="131">
        <f>I194+J194</f>
        <v>0</v>
      </c>
      <c r="Q194" s="131">
        <f>ROUND(I194*H194,2)</f>
        <v>0</v>
      </c>
      <c r="R194" s="131">
        <f>ROUND(J194*H194,2)</f>
        <v>0</v>
      </c>
      <c r="T194" s="132">
        <f>S194*H194</f>
        <v>0</v>
      </c>
      <c r="U194" s="132">
        <v>0</v>
      </c>
      <c r="V194" s="132">
        <f>U194*H194</f>
        <v>0</v>
      </c>
      <c r="W194" s="132">
        <v>0</v>
      </c>
      <c r="X194" s="133">
        <f>W194*H194</f>
        <v>0</v>
      </c>
      <c r="AR194" s="134" t="s">
        <v>400</v>
      </c>
      <c r="AT194" s="134" t="s">
        <v>141</v>
      </c>
      <c r="AU194" s="134" t="s">
        <v>137</v>
      </c>
      <c r="AY194" s="7" t="s">
        <v>138</v>
      </c>
      <c r="BE194" s="135">
        <f>IF(O194="základní",K194,0)</f>
        <v>0</v>
      </c>
      <c r="BF194" s="135">
        <f>IF(O194="snížená",K194,0)</f>
        <v>0</v>
      </c>
      <c r="BG194" s="135">
        <f>IF(O194="zákl. přenesená",K194,0)</f>
        <v>0</v>
      </c>
      <c r="BH194" s="135">
        <f>IF(O194="sníž. přenesená",K194,0)</f>
        <v>0</v>
      </c>
      <c r="BI194" s="135">
        <f>IF(O194="nulová",K194,0)</f>
        <v>0</v>
      </c>
      <c r="BJ194" s="7" t="s">
        <v>80</v>
      </c>
      <c r="BK194" s="135">
        <f>ROUND(P194*H194,2)</f>
        <v>0</v>
      </c>
      <c r="BL194" s="7" t="s">
        <v>400</v>
      </c>
      <c r="BM194" s="134" t="s">
        <v>405</v>
      </c>
    </row>
    <row r="195" spans="2:65" s="108" customFormat="1" ht="20.85" customHeight="1">
      <c r="B195" s="109"/>
      <c r="D195" s="110" t="s">
        <v>71</v>
      </c>
      <c r="E195" s="120" t="s">
        <v>406</v>
      </c>
      <c r="F195" s="120" t="s">
        <v>407</v>
      </c>
      <c r="I195" s="112"/>
      <c r="J195" s="112"/>
      <c r="K195" s="121">
        <f>BK195</f>
        <v>0</v>
      </c>
      <c r="M195" s="109"/>
      <c r="N195" s="114"/>
      <c r="Q195" s="115">
        <f>Q196</f>
        <v>0</v>
      </c>
      <c r="R195" s="115">
        <f>R196</f>
        <v>0</v>
      </c>
      <c r="T195" s="116">
        <f>T196</f>
        <v>0</v>
      </c>
      <c r="V195" s="116">
        <f>V196</f>
        <v>0</v>
      </c>
      <c r="X195" s="117">
        <f>X196</f>
        <v>0</v>
      </c>
      <c r="AR195" s="110" t="s">
        <v>148</v>
      </c>
      <c r="AT195" s="118" t="s">
        <v>71</v>
      </c>
      <c r="AU195" s="118" t="s">
        <v>82</v>
      </c>
      <c r="AY195" s="110" t="s">
        <v>138</v>
      </c>
      <c r="BK195" s="119">
        <f>BK196</f>
        <v>0</v>
      </c>
    </row>
    <row r="196" spans="2:65" s="19" customFormat="1" ht="16.5" customHeight="1">
      <c r="B196" s="20"/>
      <c r="C196" s="122" t="s">
        <v>145</v>
      </c>
      <c r="D196" s="122" t="s">
        <v>141</v>
      </c>
      <c r="E196" s="123" t="s">
        <v>408</v>
      </c>
      <c r="F196" s="124" t="s">
        <v>409</v>
      </c>
      <c r="G196" s="125" t="s">
        <v>392</v>
      </c>
      <c r="H196" s="126">
        <v>14</v>
      </c>
      <c r="I196" s="127">
        <v>0</v>
      </c>
      <c r="J196" s="127">
        <v>0</v>
      </c>
      <c r="K196" s="128">
        <f>ROUND(P196*H196,2)</f>
        <v>0</v>
      </c>
      <c r="L196" s="124"/>
      <c r="M196" s="20"/>
      <c r="N196" s="129"/>
      <c r="O196" s="130" t="s">
        <v>41</v>
      </c>
      <c r="P196" s="131">
        <f>I196+J196</f>
        <v>0</v>
      </c>
      <c r="Q196" s="131">
        <f>ROUND(I196*H196,2)</f>
        <v>0</v>
      </c>
      <c r="R196" s="131">
        <f>ROUND(J196*H196,2)</f>
        <v>0</v>
      </c>
      <c r="T196" s="132">
        <f>S196*H196</f>
        <v>0</v>
      </c>
      <c r="U196" s="132">
        <v>0</v>
      </c>
      <c r="V196" s="132">
        <f>U196*H196</f>
        <v>0</v>
      </c>
      <c r="W196" s="132">
        <v>0</v>
      </c>
      <c r="X196" s="133">
        <f>W196*H196</f>
        <v>0</v>
      </c>
      <c r="AR196" s="134" t="s">
        <v>400</v>
      </c>
      <c r="AT196" s="134" t="s">
        <v>141</v>
      </c>
      <c r="AU196" s="134" t="s">
        <v>137</v>
      </c>
      <c r="AY196" s="7" t="s">
        <v>138</v>
      </c>
      <c r="BE196" s="135">
        <f>IF(O196="základní",K196,0)</f>
        <v>0</v>
      </c>
      <c r="BF196" s="135">
        <f>IF(O196="snížená",K196,0)</f>
        <v>0</v>
      </c>
      <c r="BG196" s="135">
        <f>IF(O196="zákl. přenesená",K196,0)</f>
        <v>0</v>
      </c>
      <c r="BH196" s="135">
        <f>IF(O196="sníž. přenesená",K196,0)</f>
        <v>0</v>
      </c>
      <c r="BI196" s="135">
        <f>IF(O196="nulová",K196,0)</f>
        <v>0</v>
      </c>
      <c r="BJ196" s="7" t="s">
        <v>80</v>
      </c>
      <c r="BK196" s="135">
        <f>ROUND(P196*H196,2)</f>
        <v>0</v>
      </c>
      <c r="BL196" s="7" t="s">
        <v>400</v>
      </c>
      <c r="BM196" s="134" t="s">
        <v>410</v>
      </c>
    </row>
    <row r="197" spans="2:65" s="108" customFormat="1" ht="22.9" customHeight="1">
      <c r="B197" s="109"/>
      <c r="D197" s="110" t="s">
        <v>71</v>
      </c>
      <c r="E197" s="120" t="s">
        <v>411</v>
      </c>
      <c r="F197" s="120" t="s">
        <v>412</v>
      </c>
      <c r="I197" s="112"/>
      <c r="J197" s="112"/>
      <c r="K197" s="121">
        <f>BK197</f>
        <v>0</v>
      </c>
      <c r="M197" s="109"/>
      <c r="N197" s="114"/>
      <c r="Q197" s="115">
        <f>SUM(Q198:Q201)</f>
        <v>0</v>
      </c>
      <c r="R197" s="115">
        <f>SUM(R198:R201)</f>
        <v>0</v>
      </c>
      <c r="T197" s="116">
        <f>SUM(T198:T201)</f>
        <v>0</v>
      </c>
      <c r="V197" s="116">
        <f>SUM(V198:V201)</f>
        <v>0</v>
      </c>
      <c r="X197" s="117">
        <f>SUM(X198:X201)</f>
        <v>0</v>
      </c>
      <c r="AR197" s="110" t="s">
        <v>137</v>
      </c>
      <c r="AT197" s="118" t="s">
        <v>71</v>
      </c>
      <c r="AU197" s="118" t="s">
        <v>80</v>
      </c>
      <c r="AY197" s="110" t="s">
        <v>138</v>
      </c>
      <c r="BK197" s="119">
        <f>SUM(BK198:BK201)</f>
        <v>0</v>
      </c>
    </row>
    <row r="198" spans="2:65" s="19" customFormat="1" ht="16.5" customHeight="1">
      <c r="B198" s="20"/>
      <c r="C198" s="122" t="s">
        <v>413</v>
      </c>
      <c r="D198" s="122" t="s">
        <v>141</v>
      </c>
      <c r="E198" s="123" t="s">
        <v>414</v>
      </c>
      <c r="F198" s="124" t="s">
        <v>415</v>
      </c>
      <c r="G198" s="125" t="s">
        <v>416</v>
      </c>
      <c r="H198" s="126">
        <v>1</v>
      </c>
      <c r="I198" s="127">
        <v>0</v>
      </c>
      <c r="J198" s="127">
        <v>0</v>
      </c>
      <c r="K198" s="128">
        <f>ROUND(P198*H198,2)</f>
        <v>0</v>
      </c>
      <c r="L198" s="124"/>
      <c r="M198" s="20"/>
      <c r="N198" s="129"/>
      <c r="O198" s="130" t="s">
        <v>41</v>
      </c>
      <c r="P198" s="131">
        <f>I198+J198</f>
        <v>0</v>
      </c>
      <c r="Q198" s="131">
        <f>ROUND(I198*H198,2)</f>
        <v>0</v>
      </c>
      <c r="R198" s="131">
        <f>ROUND(J198*H198,2)</f>
        <v>0</v>
      </c>
      <c r="T198" s="132">
        <f>S198*H198</f>
        <v>0</v>
      </c>
      <c r="U198" s="132">
        <v>0</v>
      </c>
      <c r="V198" s="132">
        <f>U198*H198</f>
        <v>0</v>
      </c>
      <c r="W198" s="132">
        <v>0</v>
      </c>
      <c r="X198" s="133">
        <f>W198*H198</f>
        <v>0</v>
      </c>
      <c r="AR198" s="134" t="s">
        <v>145</v>
      </c>
      <c r="AT198" s="134" t="s">
        <v>141</v>
      </c>
      <c r="AU198" s="134" t="s">
        <v>82</v>
      </c>
      <c r="AY198" s="7" t="s">
        <v>138</v>
      </c>
      <c r="BE198" s="135">
        <f>IF(O198="základní",K198,0)</f>
        <v>0</v>
      </c>
      <c r="BF198" s="135">
        <f>IF(O198="snížená",K198,0)</f>
        <v>0</v>
      </c>
      <c r="BG198" s="135">
        <f>IF(O198="zákl. přenesená",K198,0)</f>
        <v>0</v>
      </c>
      <c r="BH198" s="135">
        <f>IF(O198="sníž. přenesená",K198,0)</f>
        <v>0</v>
      </c>
      <c r="BI198" s="135">
        <f>IF(O198="nulová",K198,0)</f>
        <v>0</v>
      </c>
      <c r="BJ198" s="7" t="s">
        <v>80</v>
      </c>
      <c r="BK198" s="135">
        <f>ROUND(P198*H198,2)</f>
        <v>0</v>
      </c>
      <c r="BL198" s="7" t="s">
        <v>145</v>
      </c>
      <c r="BM198" s="134" t="s">
        <v>417</v>
      </c>
    </row>
    <row r="199" spans="2:65" s="19" customFormat="1" ht="16.5" customHeight="1">
      <c r="B199" s="20"/>
      <c r="C199" s="122" t="s">
        <v>268</v>
      </c>
      <c r="D199" s="122" t="s">
        <v>141</v>
      </c>
      <c r="E199" s="123" t="s">
        <v>418</v>
      </c>
      <c r="F199" s="124" t="s">
        <v>419</v>
      </c>
      <c r="G199" s="125" t="s">
        <v>416</v>
      </c>
      <c r="H199" s="126">
        <v>1</v>
      </c>
      <c r="I199" s="127">
        <v>0</v>
      </c>
      <c r="J199" s="127">
        <v>0</v>
      </c>
      <c r="K199" s="128">
        <f>ROUND(P199*H199,2)</f>
        <v>0</v>
      </c>
      <c r="L199" s="124"/>
      <c r="M199" s="20"/>
      <c r="N199" s="129"/>
      <c r="O199" s="130" t="s">
        <v>41</v>
      </c>
      <c r="P199" s="131">
        <f>I199+J199</f>
        <v>0</v>
      </c>
      <c r="Q199" s="131">
        <f>ROUND(I199*H199,2)</f>
        <v>0</v>
      </c>
      <c r="R199" s="131">
        <f>ROUND(J199*H199,2)</f>
        <v>0</v>
      </c>
      <c r="T199" s="132">
        <f>S199*H199</f>
        <v>0</v>
      </c>
      <c r="U199" s="132">
        <v>0</v>
      </c>
      <c r="V199" s="132">
        <f>U199*H199</f>
        <v>0</v>
      </c>
      <c r="W199" s="132">
        <v>0</v>
      </c>
      <c r="X199" s="133">
        <f>W199*H199</f>
        <v>0</v>
      </c>
      <c r="AR199" s="134" t="s">
        <v>145</v>
      </c>
      <c r="AT199" s="134" t="s">
        <v>141</v>
      </c>
      <c r="AU199" s="134" t="s">
        <v>82</v>
      </c>
      <c r="AY199" s="7" t="s">
        <v>138</v>
      </c>
      <c r="BE199" s="135">
        <f>IF(O199="základní",K199,0)</f>
        <v>0</v>
      </c>
      <c r="BF199" s="135">
        <f>IF(O199="snížená",K199,0)</f>
        <v>0</v>
      </c>
      <c r="BG199" s="135">
        <f>IF(O199="zákl. přenesená",K199,0)</f>
        <v>0</v>
      </c>
      <c r="BH199" s="135">
        <f>IF(O199="sníž. přenesená",K199,0)</f>
        <v>0</v>
      </c>
      <c r="BI199" s="135">
        <f>IF(O199="nulová",K199,0)</f>
        <v>0</v>
      </c>
      <c r="BJ199" s="7" t="s">
        <v>80</v>
      </c>
      <c r="BK199" s="135">
        <f>ROUND(P199*H199,2)</f>
        <v>0</v>
      </c>
      <c r="BL199" s="7" t="s">
        <v>145</v>
      </c>
      <c r="BM199" s="134" t="s">
        <v>420</v>
      </c>
    </row>
    <row r="200" spans="2:65" s="19" customFormat="1" ht="16.5" customHeight="1">
      <c r="B200" s="20"/>
      <c r="C200" s="122" t="s">
        <v>421</v>
      </c>
      <c r="D200" s="122" t="s">
        <v>141</v>
      </c>
      <c r="E200" s="123" t="s">
        <v>422</v>
      </c>
      <c r="F200" s="124" t="s">
        <v>423</v>
      </c>
      <c r="G200" s="125" t="s">
        <v>416</v>
      </c>
      <c r="H200" s="126">
        <v>1</v>
      </c>
      <c r="I200" s="127">
        <v>0</v>
      </c>
      <c r="J200" s="127">
        <v>0</v>
      </c>
      <c r="K200" s="128">
        <f>ROUND(P200*H200,2)</f>
        <v>0</v>
      </c>
      <c r="L200" s="124"/>
      <c r="M200" s="20"/>
      <c r="N200" s="129"/>
      <c r="O200" s="130" t="s">
        <v>41</v>
      </c>
      <c r="P200" s="131">
        <f>I200+J200</f>
        <v>0</v>
      </c>
      <c r="Q200" s="131">
        <f>ROUND(I200*H200,2)</f>
        <v>0</v>
      </c>
      <c r="R200" s="131">
        <f>ROUND(J200*H200,2)</f>
        <v>0</v>
      </c>
      <c r="T200" s="132">
        <f>S200*H200</f>
        <v>0</v>
      </c>
      <c r="U200" s="132">
        <v>0</v>
      </c>
      <c r="V200" s="132">
        <f>U200*H200</f>
        <v>0</v>
      </c>
      <c r="W200" s="132">
        <v>0</v>
      </c>
      <c r="X200" s="133">
        <f>W200*H200</f>
        <v>0</v>
      </c>
      <c r="AR200" s="134" t="s">
        <v>145</v>
      </c>
      <c r="AT200" s="134" t="s">
        <v>141</v>
      </c>
      <c r="AU200" s="134" t="s">
        <v>82</v>
      </c>
      <c r="AY200" s="7" t="s">
        <v>138</v>
      </c>
      <c r="BE200" s="135">
        <f>IF(O200="základní",K200,0)</f>
        <v>0</v>
      </c>
      <c r="BF200" s="135">
        <f>IF(O200="snížená",K200,0)</f>
        <v>0</v>
      </c>
      <c r="BG200" s="135">
        <f>IF(O200="zákl. přenesená",K200,0)</f>
        <v>0</v>
      </c>
      <c r="BH200" s="135">
        <f>IF(O200="sníž. přenesená",K200,0)</f>
        <v>0</v>
      </c>
      <c r="BI200" s="135">
        <f>IF(O200="nulová",K200,0)</f>
        <v>0</v>
      </c>
      <c r="BJ200" s="7" t="s">
        <v>80</v>
      </c>
      <c r="BK200" s="135">
        <f>ROUND(P200*H200,2)</f>
        <v>0</v>
      </c>
      <c r="BL200" s="7" t="s">
        <v>145</v>
      </c>
      <c r="BM200" s="134" t="s">
        <v>424</v>
      </c>
    </row>
    <row r="201" spans="2:65" s="19" customFormat="1" ht="16.5" customHeight="1">
      <c r="B201" s="20"/>
      <c r="C201" s="122" t="s">
        <v>273</v>
      </c>
      <c r="D201" s="122" t="s">
        <v>141</v>
      </c>
      <c r="E201" s="123" t="s">
        <v>425</v>
      </c>
      <c r="F201" s="124" t="s">
        <v>426</v>
      </c>
      <c r="G201" s="125" t="s">
        <v>416</v>
      </c>
      <c r="H201" s="126">
        <v>1</v>
      </c>
      <c r="I201" s="127">
        <v>0</v>
      </c>
      <c r="J201" s="127">
        <v>0</v>
      </c>
      <c r="K201" s="128">
        <f>ROUND(P201*H201,2)</f>
        <v>0</v>
      </c>
      <c r="L201" s="124"/>
      <c r="M201" s="20"/>
      <c r="N201" s="146"/>
      <c r="O201" s="147" t="s">
        <v>41</v>
      </c>
      <c r="P201" s="148">
        <f>I201+J201</f>
        <v>0</v>
      </c>
      <c r="Q201" s="148">
        <f>ROUND(I201*H201,2)</f>
        <v>0</v>
      </c>
      <c r="R201" s="148">
        <f>ROUND(J201*H201,2)</f>
        <v>0</v>
      </c>
      <c r="S201" s="149"/>
      <c r="T201" s="150">
        <f>S201*H201</f>
        <v>0</v>
      </c>
      <c r="U201" s="150">
        <v>0</v>
      </c>
      <c r="V201" s="150">
        <f>U201*H201</f>
        <v>0</v>
      </c>
      <c r="W201" s="150">
        <v>0</v>
      </c>
      <c r="X201" s="151">
        <f>W201*H201</f>
        <v>0</v>
      </c>
      <c r="AR201" s="134" t="s">
        <v>145</v>
      </c>
      <c r="AT201" s="134" t="s">
        <v>141</v>
      </c>
      <c r="AU201" s="134" t="s">
        <v>82</v>
      </c>
      <c r="AY201" s="7" t="s">
        <v>138</v>
      </c>
      <c r="BE201" s="135">
        <f>IF(O201="základní",K201,0)</f>
        <v>0</v>
      </c>
      <c r="BF201" s="135">
        <f>IF(O201="snížená",K201,0)</f>
        <v>0</v>
      </c>
      <c r="BG201" s="135">
        <f>IF(O201="zákl. přenesená",K201,0)</f>
        <v>0</v>
      </c>
      <c r="BH201" s="135">
        <f>IF(O201="sníž. přenesená",K201,0)</f>
        <v>0</v>
      </c>
      <c r="BI201" s="135">
        <f>IF(O201="nulová",K201,0)</f>
        <v>0</v>
      </c>
      <c r="BJ201" s="7" t="s">
        <v>80</v>
      </c>
      <c r="BK201" s="135">
        <f>ROUND(P201*H201,2)</f>
        <v>0</v>
      </c>
      <c r="BL201" s="7" t="s">
        <v>145</v>
      </c>
      <c r="BM201" s="134" t="s">
        <v>427</v>
      </c>
    </row>
    <row r="202" spans="2:65" s="19" customFormat="1" ht="6.95" customHeight="1">
      <c r="B202" s="29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20"/>
    </row>
  </sheetData>
  <sheetProtection algorithmName="SHA-512" hashValue="RGefsNrw+dcZ1b9npBMmrJxGsLSoPgiTX+2EJLoFmmZeRP/E4AIjVHdBd68d+YUm5xTvELIdakESkCkbdly25A==" saltValue="xxBoo9ddQcTyMJrui+32pKIrH9iCZQnZT2qGA2qVcv0QQm4KwvjtvUNWzFAxm5OB+FK5z4Xo7CJNieTYfvhyCw==" spinCount="100000" sheet="1" objects="1" scenarios="1" formatColumns="0" formatRows="0" autoFilter="0"/>
  <autoFilter ref="C106:L201" xr:uid="{00000000-0009-0000-0000-000001000000}"/>
  <mergeCells count="9">
    <mergeCell ref="E50:H50"/>
    <mergeCell ref="E52:H52"/>
    <mergeCell ref="E97:H97"/>
    <mergeCell ref="E99:H99"/>
    <mergeCell ref="M2:Z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zoomScale="110" zoomScaleNormal="110" workbookViewId="0">
      <selection activeCell="D15" sqref="D15:J15"/>
    </sheetView>
  </sheetViews>
  <sheetFormatPr defaultColWidth="8.5" defaultRowHeight="11.25"/>
  <cols>
    <col min="1" max="1" width="8.33203125" style="152" customWidth="1"/>
    <col min="2" max="2" width="1.6640625" style="152" customWidth="1"/>
    <col min="3" max="4" width="5" style="152" customWidth="1"/>
    <col min="5" max="5" width="11.6640625" style="152" customWidth="1"/>
    <col min="6" max="6" width="9.1640625" style="152" customWidth="1"/>
    <col min="7" max="7" width="5" style="152" customWidth="1"/>
    <col min="8" max="8" width="77.83203125" style="152" customWidth="1"/>
    <col min="9" max="10" width="20" style="152" customWidth="1"/>
    <col min="11" max="11" width="1.6640625" style="152" customWidth="1"/>
  </cols>
  <sheetData>
    <row r="1" spans="1:11" ht="37.5" customHeight="1">
      <c r="A1"/>
      <c r="B1"/>
      <c r="C1"/>
      <c r="D1"/>
      <c r="E1"/>
      <c r="F1"/>
      <c r="G1"/>
      <c r="H1"/>
      <c r="I1"/>
      <c r="J1"/>
      <c r="K1"/>
    </row>
    <row r="2" spans="1:11" ht="7.5" customHeight="1">
      <c r="A2"/>
      <c r="B2" s="153"/>
      <c r="C2" s="154"/>
      <c r="D2" s="154"/>
      <c r="E2" s="154"/>
      <c r="F2" s="154"/>
      <c r="G2" s="154"/>
      <c r="H2" s="154"/>
      <c r="I2" s="154"/>
      <c r="J2" s="154"/>
      <c r="K2" s="155"/>
    </row>
    <row r="3" spans="1:11" s="156" customFormat="1" ht="45" customHeight="1">
      <c r="B3" s="157"/>
      <c r="C3" s="255" t="s">
        <v>428</v>
      </c>
      <c r="D3" s="255"/>
      <c r="E3" s="255"/>
      <c r="F3" s="255"/>
      <c r="G3" s="255"/>
      <c r="H3" s="255"/>
      <c r="I3" s="255"/>
      <c r="J3" s="255"/>
      <c r="K3" s="158"/>
    </row>
    <row r="4" spans="1:11" ht="25.5" customHeight="1">
      <c r="A4"/>
      <c r="B4" s="159"/>
      <c r="C4" s="260" t="s">
        <v>429</v>
      </c>
      <c r="D4" s="260"/>
      <c r="E4" s="260"/>
      <c r="F4" s="260"/>
      <c r="G4" s="260"/>
      <c r="H4" s="260"/>
      <c r="I4" s="260"/>
      <c r="J4" s="260"/>
      <c r="K4" s="160"/>
    </row>
    <row r="5" spans="1:11" ht="5.25" customHeight="1">
      <c r="A5"/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1:11" ht="15" customHeight="1">
      <c r="A6"/>
      <c r="B6" s="159"/>
      <c r="C6" s="257" t="s">
        <v>430</v>
      </c>
      <c r="D6" s="257"/>
      <c r="E6" s="257"/>
      <c r="F6" s="257"/>
      <c r="G6" s="257"/>
      <c r="H6" s="257"/>
      <c r="I6" s="257"/>
      <c r="J6" s="257"/>
      <c r="K6" s="160"/>
    </row>
    <row r="7" spans="1:11" ht="15" customHeight="1">
      <c r="A7"/>
      <c r="B7" s="163"/>
      <c r="C7" s="257" t="s">
        <v>431</v>
      </c>
      <c r="D7" s="257"/>
      <c r="E7" s="257"/>
      <c r="F7" s="257"/>
      <c r="G7" s="257"/>
      <c r="H7" s="257"/>
      <c r="I7" s="257"/>
      <c r="J7" s="257"/>
      <c r="K7" s="160"/>
    </row>
    <row r="8" spans="1:11" ht="12.75" customHeight="1">
      <c r="A8"/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1:11" ht="15" customHeight="1">
      <c r="A9"/>
      <c r="B9" s="163"/>
      <c r="C9" s="262" t="s">
        <v>432</v>
      </c>
      <c r="D9" s="262"/>
      <c r="E9" s="262"/>
      <c r="F9" s="262"/>
      <c r="G9" s="262"/>
      <c r="H9" s="262"/>
      <c r="I9" s="262"/>
      <c r="J9" s="262"/>
      <c r="K9" s="160"/>
    </row>
    <row r="10" spans="1:11" ht="15" customHeight="1">
      <c r="A10"/>
      <c r="B10" s="163"/>
      <c r="C10" s="162"/>
      <c r="D10" s="257" t="s">
        <v>433</v>
      </c>
      <c r="E10" s="257"/>
      <c r="F10" s="257"/>
      <c r="G10" s="257"/>
      <c r="H10" s="257"/>
      <c r="I10" s="257"/>
      <c r="J10" s="257"/>
      <c r="K10" s="160"/>
    </row>
    <row r="11" spans="1:11" ht="15" customHeight="1">
      <c r="A11"/>
      <c r="B11" s="163"/>
      <c r="C11" s="164"/>
      <c r="D11" s="257" t="s">
        <v>434</v>
      </c>
      <c r="E11" s="257"/>
      <c r="F11" s="257"/>
      <c r="G11" s="257"/>
      <c r="H11" s="257"/>
      <c r="I11" s="257"/>
      <c r="J11" s="257"/>
      <c r="K11" s="160"/>
    </row>
    <row r="12" spans="1:11" ht="15" customHeight="1">
      <c r="A12"/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1:11" ht="15" customHeight="1">
      <c r="A13"/>
      <c r="B13" s="163"/>
      <c r="C13" s="164"/>
      <c r="D13" s="165" t="s">
        <v>435</v>
      </c>
      <c r="E13" s="162"/>
      <c r="F13" s="162"/>
      <c r="G13" s="162"/>
      <c r="H13" s="162"/>
      <c r="I13" s="162"/>
      <c r="J13" s="162"/>
      <c r="K13" s="160"/>
    </row>
    <row r="14" spans="1:11" ht="12.75" customHeight="1">
      <c r="A14"/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1:11" ht="15" customHeight="1">
      <c r="A15"/>
      <c r="B15" s="163"/>
      <c r="C15" s="164"/>
      <c r="D15" s="257" t="s">
        <v>436</v>
      </c>
      <c r="E15" s="257"/>
      <c r="F15" s="257"/>
      <c r="G15" s="257"/>
      <c r="H15" s="257"/>
      <c r="I15" s="257"/>
      <c r="J15" s="257"/>
      <c r="K15" s="160"/>
    </row>
    <row r="16" spans="1:11" ht="15" customHeight="1">
      <c r="A16"/>
      <c r="B16" s="163"/>
      <c r="C16" s="164"/>
      <c r="D16" s="257" t="s">
        <v>437</v>
      </c>
      <c r="E16" s="257"/>
      <c r="F16" s="257"/>
      <c r="G16" s="257"/>
      <c r="H16" s="257"/>
      <c r="I16" s="257"/>
      <c r="J16" s="257"/>
      <c r="K16" s="160"/>
    </row>
    <row r="17" spans="1:11" ht="15" customHeight="1">
      <c r="A17"/>
      <c r="B17" s="163"/>
      <c r="C17" s="164"/>
      <c r="D17" s="257" t="s">
        <v>438</v>
      </c>
      <c r="E17" s="257"/>
      <c r="F17" s="257"/>
      <c r="G17" s="257"/>
      <c r="H17" s="257"/>
      <c r="I17" s="257"/>
      <c r="J17" s="257"/>
      <c r="K17" s="160"/>
    </row>
    <row r="18" spans="1:11" ht="15" customHeight="1">
      <c r="A18"/>
      <c r="B18" s="163"/>
      <c r="C18" s="164"/>
      <c r="D18" s="164"/>
      <c r="E18" s="166" t="s">
        <v>79</v>
      </c>
      <c r="F18" s="257" t="s">
        <v>439</v>
      </c>
      <c r="G18" s="257"/>
      <c r="H18" s="257"/>
      <c r="I18" s="257"/>
      <c r="J18" s="257"/>
      <c r="K18" s="160"/>
    </row>
    <row r="19" spans="1:11" ht="15" customHeight="1">
      <c r="A19"/>
      <c r="B19" s="163"/>
      <c r="C19" s="164"/>
      <c r="D19" s="164"/>
      <c r="E19" s="166" t="s">
        <v>440</v>
      </c>
      <c r="F19" s="257" t="s">
        <v>441</v>
      </c>
      <c r="G19" s="257"/>
      <c r="H19" s="257"/>
      <c r="I19" s="257"/>
      <c r="J19" s="257"/>
      <c r="K19" s="160"/>
    </row>
    <row r="20" spans="1:11" ht="15" customHeight="1">
      <c r="A20"/>
      <c r="B20" s="163"/>
      <c r="C20" s="164"/>
      <c r="D20" s="164"/>
      <c r="E20" s="166" t="s">
        <v>442</v>
      </c>
      <c r="F20" s="257" t="s">
        <v>443</v>
      </c>
      <c r="G20" s="257"/>
      <c r="H20" s="257"/>
      <c r="I20" s="257"/>
      <c r="J20" s="257"/>
      <c r="K20" s="160"/>
    </row>
    <row r="21" spans="1:11" ht="15" customHeight="1">
      <c r="A21"/>
      <c r="B21" s="163"/>
      <c r="C21" s="164"/>
      <c r="D21" s="164"/>
      <c r="E21" s="166" t="s">
        <v>444</v>
      </c>
      <c r="F21" s="257" t="s">
        <v>445</v>
      </c>
      <c r="G21" s="257"/>
      <c r="H21" s="257"/>
      <c r="I21" s="257"/>
      <c r="J21" s="257"/>
      <c r="K21" s="160"/>
    </row>
    <row r="22" spans="1:11" ht="15" customHeight="1">
      <c r="A22"/>
      <c r="B22" s="163"/>
      <c r="C22" s="164"/>
      <c r="D22" s="164"/>
      <c r="E22" s="166" t="s">
        <v>446</v>
      </c>
      <c r="F22" s="257" t="s">
        <v>447</v>
      </c>
      <c r="G22" s="257"/>
      <c r="H22" s="257"/>
      <c r="I22" s="257"/>
      <c r="J22" s="257"/>
      <c r="K22" s="160"/>
    </row>
    <row r="23" spans="1:11" ht="15" customHeight="1">
      <c r="A23"/>
      <c r="B23" s="163"/>
      <c r="C23" s="164"/>
      <c r="D23" s="164"/>
      <c r="E23" s="166" t="s">
        <v>448</v>
      </c>
      <c r="F23" s="257" t="s">
        <v>449</v>
      </c>
      <c r="G23" s="257"/>
      <c r="H23" s="257"/>
      <c r="I23" s="257"/>
      <c r="J23" s="257"/>
      <c r="K23" s="160"/>
    </row>
    <row r="24" spans="1:11" ht="12.75" customHeight="1">
      <c r="A24"/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1:11" ht="15" customHeight="1">
      <c r="A25"/>
      <c r="B25" s="163"/>
      <c r="C25" s="262" t="s">
        <v>450</v>
      </c>
      <c r="D25" s="262"/>
      <c r="E25" s="262"/>
      <c r="F25" s="262"/>
      <c r="G25" s="262"/>
      <c r="H25" s="262"/>
      <c r="I25" s="262"/>
      <c r="J25" s="262"/>
      <c r="K25" s="160"/>
    </row>
    <row r="26" spans="1:11" ht="15" customHeight="1">
      <c r="A26"/>
      <c r="B26" s="163"/>
      <c r="C26" s="257" t="s">
        <v>451</v>
      </c>
      <c r="D26" s="257"/>
      <c r="E26" s="257"/>
      <c r="F26" s="257"/>
      <c r="G26" s="257"/>
      <c r="H26" s="257"/>
      <c r="I26" s="257"/>
      <c r="J26" s="257"/>
      <c r="K26" s="160"/>
    </row>
    <row r="27" spans="1:11" ht="15" customHeight="1">
      <c r="A27"/>
      <c r="B27" s="163"/>
      <c r="C27" s="162"/>
      <c r="D27" s="261" t="s">
        <v>452</v>
      </c>
      <c r="E27" s="261"/>
      <c r="F27" s="261"/>
      <c r="G27" s="261"/>
      <c r="H27" s="261"/>
      <c r="I27" s="261"/>
      <c r="J27" s="261"/>
      <c r="K27" s="160"/>
    </row>
    <row r="28" spans="1:11" ht="15" customHeight="1">
      <c r="A28"/>
      <c r="B28" s="163"/>
      <c r="C28" s="164"/>
      <c r="D28" s="257" t="s">
        <v>453</v>
      </c>
      <c r="E28" s="257"/>
      <c r="F28" s="257"/>
      <c r="G28" s="257"/>
      <c r="H28" s="257"/>
      <c r="I28" s="257"/>
      <c r="J28" s="257"/>
      <c r="K28" s="160"/>
    </row>
    <row r="29" spans="1:11" ht="12.75" customHeight="1">
      <c r="A29"/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1:11" ht="15" customHeight="1">
      <c r="A30"/>
      <c r="B30" s="163"/>
      <c r="C30" s="164"/>
      <c r="D30" s="261" t="s">
        <v>454</v>
      </c>
      <c r="E30" s="261"/>
      <c r="F30" s="261"/>
      <c r="G30" s="261"/>
      <c r="H30" s="261"/>
      <c r="I30" s="261"/>
      <c r="J30" s="261"/>
      <c r="K30" s="160"/>
    </row>
    <row r="31" spans="1:11" ht="15" customHeight="1">
      <c r="A31"/>
      <c r="B31" s="163"/>
      <c r="C31" s="164"/>
      <c r="D31" s="257" t="s">
        <v>455</v>
      </c>
      <c r="E31" s="257"/>
      <c r="F31" s="257"/>
      <c r="G31" s="257"/>
      <c r="H31" s="257"/>
      <c r="I31" s="257"/>
      <c r="J31" s="257"/>
      <c r="K31" s="160"/>
    </row>
    <row r="32" spans="1:11" ht="12.75" customHeight="1">
      <c r="A32"/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1:11" ht="15" customHeight="1">
      <c r="A33"/>
      <c r="B33" s="163"/>
      <c r="C33" s="164"/>
      <c r="D33" s="261" t="s">
        <v>456</v>
      </c>
      <c r="E33" s="261"/>
      <c r="F33" s="261"/>
      <c r="G33" s="261"/>
      <c r="H33" s="261"/>
      <c r="I33" s="261"/>
      <c r="J33" s="261"/>
      <c r="K33" s="160"/>
    </row>
    <row r="34" spans="1:11" ht="15" customHeight="1">
      <c r="A34"/>
      <c r="B34" s="163"/>
      <c r="C34" s="164"/>
      <c r="D34" s="257" t="s">
        <v>457</v>
      </c>
      <c r="E34" s="257"/>
      <c r="F34" s="257"/>
      <c r="G34" s="257"/>
      <c r="H34" s="257"/>
      <c r="I34" s="257"/>
      <c r="J34" s="257"/>
      <c r="K34" s="160"/>
    </row>
    <row r="35" spans="1:11" ht="15" customHeight="1">
      <c r="A35"/>
      <c r="B35" s="163"/>
      <c r="C35" s="164"/>
      <c r="D35" s="257" t="s">
        <v>458</v>
      </c>
      <c r="E35" s="257"/>
      <c r="F35" s="257"/>
      <c r="G35" s="257"/>
      <c r="H35" s="257"/>
      <c r="I35" s="257"/>
      <c r="J35" s="257"/>
      <c r="K35" s="160"/>
    </row>
    <row r="36" spans="1:11" ht="15" customHeight="1">
      <c r="A36"/>
      <c r="B36" s="163"/>
      <c r="C36" s="164"/>
      <c r="D36" s="162"/>
      <c r="E36" s="165" t="s">
        <v>120</v>
      </c>
      <c r="F36" s="162"/>
      <c r="G36" s="257" t="s">
        <v>459</v>
      </c>
      <c r="H36" s="257"/>
      <c r="I36" s="257"/>
      <c r="J36" s="257"/>
      <c r="K36" s="160"/>
    </row>
    <row r="37" spans="1:11" ht="30.75" customHeight="1">
      <c r="A37"/>
      <c r="B37" s="163"/>
      <c r="C37" s="164"/>
      <c r="D37" s="162"/>
      <c r="E37" s="165" t="s">
        <v>460</v>
      </c>
      <c r="F37" s="162"/>
      <c r="G37" s="257" t="s">
        <v>461</v>
      </c>
      <c r="H37" s="257"/>
      <c r="I37" s="257"/>
      <c r="J37" s="257"/>
      <c r="K37" s="160"/>
    </row>
    <row r="38" spans="1:11" ht="15" customHeight="1">
      <c r="A38"/>
      <c r="B38" s="163"/>
      <c r="C38" s="164"/>
      <c r="D38" s="162"/>
      <c r="E38" s="165" t="s">
        <v>51</v>
      </c>
      <c r="F38" s="162"/>
      <c r="G38" s="257" t="s">
        <v>462</v>
      </c>
      <c r="H38" s="257"/>
      <c r="I38" s="257"/>
      <c r="J38" s="257"/>
      <c r="K38" s="160"/>
    </row>
    <row r="39" spans="1:11" ht="15" customHeight="1">
      <c r="A39"/>
      <c r="B39" s="163"/>
      <c r="C39" s="164"/>
      <c r="D39" s="162"/>
      <c r="E39" s="165" t="s">
        <v>52</v>
      </c>
      <c r="F39" s="162"/>
      <c r="G39" s="257" t="s">
        <v>463</v>
      </c>
      <c r="H39" s="257"/>
      <c r="I39" s="257"/>
      <c r="J39" s="257"/>
      <c r="K39" s="160"/>
    </row>
    <row r="40" spans="1:11" ht="15" customHeight="1">
      <c r="A40"/>
      <c r="B40" s="163"/>
      <c r="C40" s="164"/>
      <c r="D40" s="162"/>
      <c r="E40" s="165" t="s">
        <v>121</v>
      </c>
      <c r="F40" s="162"/>
      <c r="G40" s="257" t="s">
        <v>464</v>
      </c>
      <c r="H40" s="257"/>
      <c r="I40" s="257"/>
      <c r="J40" s="257"/>
      <c r="K40" s="160"/>
    </row>
    <row r="41" spans="1:11" ht="15" customHeight="1">
      <c r="A41"/>
      <c r="B41" s="163"/>
      <c r="C41" s="164"/>
      <c r="D41" s="162"/>
      <c r="E41" s="165" t="s">
        <v>122</v>
      </c>
      <c r="F41" s="162"/>
      <c r="G41" s="257" t="s">
        <v>465</v>
      </c>
      <c r="H41" s="257"/>
      <c r="I41" s="257"/>
      <c r="J41" s="257"/>
      <c r="K41" s="160"/>
    </row>
    <row r="42" spans="1:11" ht="15" customHeight="1">
      <c r="A42"/>
      <c r="B42" s="163"/>
      <c r="C42" s="164"/>
      <c r="D42" s="162"/>
      <c r="E42" s="165" t="s">
        <v>466</v>
      </c>
      <c r="F42" s="162"/>
      <c r="G42" s="257" t="s">
        <v>467</v>
      </c>
      <c r="H42" s="257"/>
      <c r="I42" s="257"/>
      <c r="J42" s="257"/>
      <c r="K42" s="160"/>
    </row>
    <row r="43" spans="1:11" ht="15" customHeight="1">
      <c r="A43"/>
      <c r="B43" s="163"/>
      <c r="C43" s="164"/>
      <c r="D43" s="162"/>
      <c r="E43" s="165"/>
      <c r="F43" s="162"/>
      <c r="G43" s="257" t="s">
        <v>468</v>
      </c>
      <c r="H43" s="257"/>
      <c r="I43" s="257"/>
      <c r="J43" s="257"/>
      <c r="K43" s="160"/>
    </row>
    <row r="44" spans="1:11" ht="15" customHeight="1">
      <c r="A44"/>
      <c r="B44" s="163"/>
      <c r="C44" s="164"/>
      <c r="D44" s="162"/>
      <c r="E44" s="165" t="s">
        <v>469</v>
      </c>
      <c r="F44" s="162"/>
      <c r="G44" s="257" t="s">
        <v>470</v>
      </c>
      <c r="H44" s="257"/>
      <c r="I44" s="257"/>
      <c r="J44" s="257"/>
      <c r="K44" s="160"/>
    </row>
    <row r="45" spans="1:11" ht="15" customHeight="1">
      <c r="A45"/>
      <c r="B45" s="163"/>
      <c r="C45" s="164"/>
      <c r="D45" s="162"/>
      <c r="E45" s="165" t="s">
        <v>125</v>
      </c>
      <c r="F45" s="162"/>
      <c r="G45" s="257" t="s">
        <v>471</v>
      </c>
      <c r="H45" s="257"/>
      <c r="I45" s="257"/>
      <c r="J45" s="257"/>
      <c r="K45" s="160"/>
    </row>
    <row r="46" spans="1:11" ht="12.75" customHeight="1">
      <c r="A46"/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1:11" ht="15" customHeight="1">
      <c r="A47"/>
      <c r="B47" s="163"/>
      <c r="C47" s="164"/>
      <c r="D47" s="257" t="s">
        <v>472</v>
      </c>
      <c r="E47" s="257"/>
      <c r="F47" s="257"/>
      <c r="G47" s="257"/>
      <c r="H47" s="257"/>
      <c r="I47" s="257"/>
      <c r="J47" s="257"/>
      <c r="K47" s="160"/>
    </row>
    <row r="48" spans="1:11" ht="15" customHeight="1">
      <c r="A48"/>
      <c r="B48" s="163"/>
      <c r="C48" s="164"/>
      <c r="D48" s="164"/>
      <c r="E48" s="257" t="s">
        <v>473</v>
      </c>
      <c r="F48" s="257"/>
      <c r="G48" s="257"/>
      <c r="H48" s="257"/>
      <c r="I48" s="257"/>
      <c r="J48" s="257"/>
      <c r="K48" s="160"/>
    </row>
    <row r="49" spans="1:11" ht="15" customHeight="1">
      <c r="A49"/>
      <c r="B49" s="163"/>
      <c r="C49" s="164"/>
      <c r="D49" s="164"/>
      <c r="E49" s="257" t="s">
        <v>474</v>
      </c>
      <c r="F49" s="257"/>
      <c r="G49" s="257"/>
      <c r="H49" s="257"/>
      <c r="I49" s="257"/>
      <c r="J49" s="257"/>
      <c r="K49" s="160"/>
    </row>
    <row r="50" spans="1:11" ht="15" customHeight="1">
      <c r="A50"/>
      <c r="B50" s="163"/>
      <c r="C50" s="164"/>
      <c r="D50" s="164"/>
      <c r="E50" s="257" t="s">
        <v>475</v>
      </c>
      <c r="F50" s="257"/>
      <c r="G50" s="257"/>
      <c r="H50" s="257"/>
      <c r="I50" s="257"/>
      <c r="J50" s="257"/>
      <c r="K50" s="160"/>
    </row>
    <row r="51" spans="1:11" ht="15" customHeight="1">
      <c r="A51"/>
      <c r="B51" s="163"/>
      <c r="C51" s="164"/>
      <c r="D51" s="257" t="s">
        <v>476</v>
      </c>
      <c r="E51" s="257"/>
      <c r="F51" s="257"/>
      <c r="G51" s="257"/>
      <c r="H51" s="257"/>
      <c r="I51" s="257"/>
      <c r="J51" s="257"/>
      <c r="K51" s="160"/>
    </row>
    <row r="52" spans="1:11" ht="25.5" customHeight="1">
      <c r="A52"/>
      <c r="B52" s="159"/>
      <c r="C52" s="260" t="s">
        <v>477</v>
      </c>
      <c r="D52" s="260"/>
      <c r="E52" s="260"/>
      <c r="F52" s="260"/>
      <c r="G52" s="260"/>
      <c r="H52" s="260"/>
      <c r="I52" s="260"/>
      <c r="J52" s="260"/>
      <c r="K52" s="160"/>
    </row>
    <row r="53" spans="1:11" ht="5.25" customHeight="1">
      <c r="A53"/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1:11" ht="15" customHeight="1">
      <c r="A54"/>
      <c r="B54" s="159"/>
      <c r="C54" s="257" t="s">
        <v>478</v>
      </c>
      <c r="D54" s="257"/>
      <c r="E54" s="257"/>
      <c r="F54" s="257"/>
      <c r="G54" s="257"/>
      <c r="H54" s="257"/>
      <c r="I54" s="257"/>
      <c r="J54" s="257"/>
      <c r="K54" s="160"/>
    </row>
    <row r="55" spans="1:11" ht="15" customHeight="1">
      <c r="A55"/>
      <c r="B55" s="159"/>
      <c r="C55" s="257" t="s">
        <v>479</v>
      </c>
      <c r="D55" s="257"/>
      <c r="E55" s="257"/>
      <c r="F55" s="257"/>
      <c r="G55" s="257"/>
      <c r="H55" s="257"/>
      <c r="I55" s="257"/>
      <c r="J55" s="257"/>
      <c r="K55" s="160"/>
    </row>
    <row r="56" spans="1:11" ht="12.75" customHeight="1">
      <c r="A56"/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1:11" ht="15" customHeight="1">
      <c r="A57"/>
      <c r="B57" s="159"/>
      <c r="C57" s="257" t="s">
        <v>480</v>
      </c>
      <c r="D57" s="257"/>
      <c r="E57" s="257"/>
      <c r="F57" s="257"/>
      <c r="G57" s="257"/>
      <c r="H57" s="257"/>
      <c r="I57" s="257"/>
      <c r="J57" s="257"/>
      <c r="K57" s="160"/>
    </row>
    <row r="58" spans="1:11" ht="15" customHeight="1">
      <c r="A58"/>
      <c r="B58" s="159"/>
      <c r="C58" s="164"/>
      <c r="D58" s="257" t="s">
        <v>481</v>
      </c>
      <c r="E58" s="257"/>
      <c r="F58" s="257"/>
      <c r="G58" s="257"/>
      <c r="H58" s="257"/>
      <c r="I58" s="257"/>
      <c r="J58" s="257"/>
      <c r="K58" s="160"/>
    </row>
    <row r="59" spans="1:11" ht="15" customHeight="1">
      <c r="A59"/>
      <c r="B59" s="159"/>
      <c r="C59" s="164"/>
      <c r="D59" s="257" t="s">
        <v>482</v>
      </c>
      <c r="E59" s="257"/>
      <c r="F59" s="257"/>
      <c r="G59" s="257"/>
      <c r="H59" s="257"/>
      <c r="I59" s="257"/>
      <c r="J59" s="257"/>
      <c r="K59" s="160"/>
    </row>
    <row r="60" spans="1:11" ht="15" customHeight="1">
      <c r="A60"/>
      <c r="B60" s="159"/>
      <c r="C60" s="164"/>
      <c r="D60" s="257" t="s">
        <v>483</v>
      </c>
      <c r="E60" s="257"/>
      <c r="F60" s="257"/>
      <c r="G60" s="257"/>
      <c r="H60" s="257"/>
      <c r="I60" s="257"/>
      <c r="J60" s="257"/>
      <c r="K60" s="160"/>
    </row>
    <row r="61" spans="1:11" ht="15" customHeight="1">
      <c r="A61"/>
      <c r="B61" s="159"/>
      <c r="C61" s="164"/>
      <c r="D61" s="257" t="s">
        <v>484</v>
      </c>
      <c r="E61" s="257"/>
      <c r="F61" s="257"/>
      <c r="G61" s="257"/>
      <c r="H61" s="257"/>
      <c r="I61" s="257"/>
      <c r="J61" s="257"/>
      <c r="K61" s="160"/>
    </row>
    <row r="62" spans="1:11" ht="15" customHeight="1">
      <c r="A62"/>
      <c r="B62" s="159"/>
      <c r="C62" s="164"/>
      <c r="D62" s="259" t="s">
        <v>485</v>
      </c>
      <c r="E62" s="259"/>
      <c r="F62" s="259"/>
      <c r="G62" s="259"/>
      <c r="H62" s="259"/>
      <c r="I62" s="259"/>
      <c r="J62" s="259"/>
      <c r="K62" s="160"/>
    </row>
    <row r="63" spans="1:11" ht="15" customHeight="1">
      <c r="A63"/>
      <c r="B63" s="159"/>
      <c r="C63" s="164"/>
      <c r="D63" s="257" t="s">
        <v>486</v>
      </c>
      <c r="E63" s="257"/>
      <c r="F63" s="257"/>
      <c r="G63" s="257"/>
      <c r="H63" s="257"/>
      <c r="I63" s="257"/>
      <c r="J63" s="257"/>
      <c r="K63" s="160"/>
    </row>
    <row r="64" spans="1:11" ht="12.75" customHeight="1">
      <c r="A64"/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1:11" ht="15" customHeight="1">
      <c r="A65"/>
      <c r="B65" s="159"/>
      <c r="C65" s="164"/>
      <c r="D65" s="257" t="s">
        <v>487</v>
      </c>
      <c r="E65" s="257"/>
      <c r="F65" s="257"/>
      <c r="G65" s="257"/>
      <c r="H65" s="257"/>
      <c r="I65" s="257"/>
      <c r="J65" s="257"/>
      <c r="K65" s="160"/>
    </row>
    <row r="66" spans="1:11" ht="15" customHeight="1">
      <c r="A66"/>
      <c r="B66" s="159"/>
      <c r="C66" s="164"/>
      <c r="D66" s="259" t="s">
        <v>488</v>
      </c>
      <c r="E66" s="259"/>
      <c r="F66" s="259"/>
      <c r="G66" s="259"/>
      <c r="H66" s="259"/>
      <c r="I66" s="259"/>
      <c r="J66" s="259"/>
      <c r="K66" s="160"/>
    </row>
    <row r="67" spans="1:11" ht="15" customHeight="1">
      <c r="A67"/>
      <c r="B67" s="159"/>
      <c r="C67" s="164"/>
      <c r="D67" s="257" t="s">
        <v>489</v>
      </c>
      <c r="E67" s="257"/>
      <c r="F67" s="257"/>
      <c r="G67" s="257"/>
      <c r="H67" s="257"/>
      <c r="I67" s="257"/>
      <c r="J67" s="257"/>
      <c r="K67" s="160"/>
    </row>
    <row r="68" spans="1:11" ht="15" customHeight="1">
      <c r="A68"/>
      <c r="B68" s="159"/>
      <c r="C68" s="164"/>
      <c r="D68" s="257" t="s">
        <v>490</v>
      </c>
      <c r="E68" s="257"/>
      <c r="F68" s="257"/>
      <c r="G68" s="257"/>
      <c r="H68" s="257"/>
      <c r="I68" s="257"/>
      <c r="J68" s="257"/>
      <c r="K68" s="160"/>
    </row>
    <row r="69" spans="1:11" ht="15" customHeight="1">
      <c r="A69"/>
      <c r="B69" s="159"/>
      <c r="C69" s="164"/>
      <c r="D69" s="257" t="s">
        <v>491</v>
      </c>
      <c r="E69" s="257"/>
      <c r="F69" s="257"/>
      <c r="G69" s="257"/>
      <c r="H69" s="257"/>
      <c r="I69" s="257"/>
      <c r="J69" s="257"/>
      <c r="K69" s="160"/>
    </row>
    <row r="70" spans="1:11" ht="15" customHeight="1">
      <c r="A70"/>
      <c r="B70" s="159"/>
      <c r="C70" s="164"/>
      <c r="D70" s="257" t="s">
        <v>492</v>
      </c>
      <c r="E70" s="257"/>
      <c r="F70" s="257"/>
      <c r="G70" s="257"/>
      <c r="H70" s="257"/>
      <c r="I70" s="257"/>
      <c r="J70" s="257"/>
      <c r="K70" s="160"/>
    </row>
    <row r="71" spans="1:11" ht="12.75" customHeight="1">
      <c r="A71"/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1:11" ht="18.75" customHeight="1">
      <c r="A72"/>
      <c r="B72" s="171"/>
      <c r="C72" s="171"/>
      <c r="D72" s="171"/>
      <c r="E72" s="171"/>
      <c r="F72" s="171"/>
      <c r="G72" s="171"/>
      <c r="H72" s="171"/>
      <c r="I72" s="171"/>
      <c r="J72" s="171"/>
      <c r="K72" s="171"/>
    </row>
    <row r="73" spans="1:11" ht="18.75" customHeight="1">
      <c r="A73"/>
      <c r="B73" s="171"/>
      <c r="C73" s="171"/>
      <c r="D73" s="171"/>
      <c r="E73" s="171"/>
      <c r="F73" s="171"/>
      <c r="G73" s="171"/>
      <c r="H73" s="171"/>
      <c r="I73" s="171"/>
      <c r="J73" s="171"/>
      <c r="K73" s="171"/>
    </row>
    <row r="74" spans="1:11" ht="7.5" customHeight="1">
      <c r="A74"/>
      <c r="B74" s="172"/>
      <c r="C74" s="173"/>
      <c r="D74" s="173"/>
      <c r="E74" s="173"/>
      <c r="F74" s="173"/>
      <c r="G74" s="173"/>
      <c r="H74" s="173"/>
      <c r="I74" s="173"/>
      <c r="J74" s="173"/>
      <c r="K74" s="174"/>
    </row>
    <row r="75" spans="1:11" ht="45" customHeight="1">
      <c r="A75"/>
      <c r="B75" s="175"/>
      <c r="C75" s="258" t="s">
        <v>493</v>
      </c>
      <c r="D75" s="258"/>
      <c r="E75" s="258"/>
      <c r="F75" s="258"/>
      <c r="G75" s="258"/>
      <c r="H75" s="258"/>
      <c r="I75" s="258"/>
      <c r="J75" s="258"/>
      <c r="K75" s="176"/>
    </row>
    <row r="76" spans="1:11" ht="17.25" customHeight="1">
      <c r="A76"/>
      <c r="B76" s="175"/>
      <c r="C76" s="177" t="s">
        <v>494</v>
      </c>
      <c r="D76" s="177"/>
      <c r="E76" s="177"/>
      <c r="F76" s="177" t="s">
        <v>495</v>
      </c>
      <c r="G76" s="178"/>
      <c r="H76" s="177" t="s">
        <v>52</v>
      </c>
      <c r="I76" s="177" t="s">
        <v>55</v>
      </c>
      <c r="J76" s="177" t="s">
        <v>496</v>
      </c>
      <c r="K76" s="176"/>
    </row>
    <row r="77" spans="1:11" ht="17.25" customHeight="1">
      <c r="A77"/>
      <c r="B77" s="175"/>
      <c r="C77" s="179" t="s">
        <v>497</v>
      </c>
      <c r="D77" s="179"/>
      <c r="E77" s="179"/>
      <c r="F77" s="180" t="s">
        <v>498</v>
      </c>
      <c r="G77" s="181"/>
      <c r="H77" s="179"/>
      <c r="I77" s="179"/>
      <c r="J77" s="179" t="s">
        <v>499</v>
      </c>
      <c r="K77" s="176"/>
    </row>
    <row r="78" spans="1:11" ht="5.25" customHeight="1">
      <c r="A78"/>
      <c r="B78" s="175"/>
      <c r="C78" s="182"/>
      <c r="D78" s="182"/>
      <c r="E78" s="182"/>
      <c r="F78" s="182"/>
      <c r="G78" s="183"/>
      <c r="H78" s="182"/>
      <c r="I78" s="182"/>
      <c r="J78" s="182"/>
      <c r="K78" s="176"/>
    </row>
    <row r="79" spans="1:11" ht="15" customHeight="1">
      <c r="A79"/>
      <c r="B79" s="175"/>
      <c r="C79" s="165" t="s">
        <v>51</v>
      </c>
      <c r="D79" s="184"/>
      <c r="E79" s="184"/>
      <c r="F79" s="185" t="s">
        <v>500</v>
      </c>
      <c r="G79" s="165"/>
      <c r="H79" s="165" t="s">
        <v>501</v>
      </c>
      <c r="I79" s="165" t="s">
        <v>502</v>
      </c>
      <c r="J79" s="165">
        <v>20</v>
      </c>
      <c r="K79" s="176"/>
    </row>
    <row r="80" spans="1:11" ht="15" customHeight="1">
      <c r="A80"/>
      <c r="B80" s="175"/>
      <c r="C80" s="165" t="s">
        <v>503</v>
      </c>
      <c r="D80" s="165"/>
      <c r="E80" s="165"/>
      <c r="F80" s="185" t="s">
        <v>500</v>
      </c>
      <c r="G80" s="165"/>
      <c r="H80" s="165" t="s">
        <v>504</v>
      </c>
      <c r="I80" s="165" t="s">
        <v>502</v>
      </c>
      <c r="J80" s="165">
        <v>120</v>
      </c>
      <c r="K80" s="176"/>
    </row>
    <row r="81" spans="1:11" ht="15" customHeight="1">
      <c r="A81"/>
      <c r="B81" s="186"/>
      <c r="C81" s="165" t="s">
        <v>505</v>
      </c>
      <c r="D81" s="165"/>
      <c r="E81" s="165"/>
      <c r="F81" s="185" t="s">
        <v>506</v>
      </c>
      <c r="G81" s="165"/>
      <c r="H81" s="165" t="s">
        <v>507</v>
      </c>
      <c r="I81" s="165" t="s">
        <v>502</v>
      </c>
      <c r="J81" s="165">
        <v>50</v>
      </c>
      <c r="K81" s="176"/>
    </row>
    <row r="82" spans="1:11" ht="15" customHeight="1">
      <c r="A82"/>
      <c r="B82" s="186"/>
      <c r="C82" s="165" t="s">
        <v>508</v>
      </c>
      <c r="D82" s="165"/>
      <c r="E82" s="165"/>
      <c r="F82" s="185" t="s">
        <v>500</v>
      </c>
      <c r="G82" s="165"/>
      <c r="H82" s="165" t="s">
        <v>509</v>
      </c>
      <c r="I82" s="165" t="s">
        <v>510</v>
      </c>
      <c r="J82" s="165"/>
      <c r="K82" s="176"/>
    </row>
    <row r="83" spans="1:11" ht="15" customHeight="1">
      <c r="A83"/>
      <c r="B83" s="186"/>
      <c r="C83" s="165" t="s">
        <v>511</v>
      </c>
      <c r="D83" s="165"/>
      <c r="E83" s="165"/>
      <c r="F83" s="185" t="s">
        <v>506</v>
      </c>
      <c r="G83" s="165"/>
      <c r="H83" s="165" t="s">
        <v>512</v>
      </c>
      <c r="I83" s="165" t="s">
        <v>502</v>
      </c>
      <c r="J83" s="165">
        <v>15</v>
      </c>
      <c r="K83" s="176"/>
    </row>
    <row r="84" spans="1:11" ht="15" customHeight="1">
      <c r="A84"/>
      <c r="B84" s="186"/>
      <c r="C84" s="165" t="s">
        <v>513</v>
      </c>
      <c r="D84" s="165"/>
      <c r="E84" s="165"/>
      <c r="F84" s="185" t="s">
        <v>506</v>
      </c>
      <c r="G84" s="165"/>
      <c r="H84" s="165" t="s">
        <v>514</v>
      </c>
      <c r="I84" s="165" t="s">
        <v>502</v>
      </c>
      <c r="J84" s="165">
        <v>15</v>
      </c>
      <c r="K84" s="176"/>
    </row>
    <row r="85" spans="1:11" ht="15" customHeight="1">
      <c r="A85"/>
      <c r="B85" s="186"/>
      <c r="C85" s="165" t="s">
        <v>515</v>
      </c>
      <c r="D85" s="165"/>
      <c r="E85" s="165"/>
      <c r="F85" s="185" t="s">
        <v>506</v>
      </c>
      <c r="G85" s="165"/>
      <c r="H85" s="165" t="s">
        <v>516</v>
      </c>
      <c r="I85" s="165" t="s">
        <v>502</v>
      </c>
      <c r="J85" s="165">
        <v>20</v>
      </c>
      <c r="K85" s="176"/>
    </row>
    <row r="86" spans="1:11" ht="15" customHeight="1">
      <c r="A86"/>
      <c r="B86" s="186"/>
      <c r="C86" s="165" t="s">
        <v>517</v>
      </c>
      <c r="D86" s="165"/>
      <c r="E86" s="165"/>
      <c r="F86" s="185" t="s">
        <v>506</v>
      </c>
      <c r="G86" s="165"/>
      <c r="H86" s="165" t="s">
        <v>518</v>
      </c>
      <c r="I86" s="165" t="s">
        <v>502</v>
      </c>
      <c r="J86" s="165">
        <v>20</v>
      </c>
      <c r="K86" s="176"/>
    </row>
    <row r="87" spans="1:11" ht="15" customHeight="1">
      <c r="A87"/>
      <c r="B87" s="186"/>
      <c r="C87" s="165" t="s">
        <v>519</v>
      </c>
      <c r="D87" s="165"/>
      <c r="E87" s="165"/>
      <c r="F87" s="185" t="s">
        <v>506</v>
      </c>
      <c r="G87" s="165"/>
      <c r="H87" s="165" t="s">
        <v>520</v>
      </c>
      <c r="I87" s="165" t="s">
        <v>502</v>
      </c>
      <c r="J87" s="165">
        <v>50</v>
      </c>
      <c r="K87" s="176"/>
    </row>
    <row r="88" spans="1:11" ht="15" customHeight="1">
      <c r="A88"/>
      <c r="B88" s="186"/>
      <c r="C88" s="165" t="s">
        <v>521</v>
      </c>
      <c r="D88" s="165"/>
      <c r="E88" s="165"/>
      <c r="F88" s="185" t="s">
        <v>506</v>
      </c>
      <c r="G88" s="165"/>
      <c r="H88" s="165" t="s">
        <v>522</v>
      </c>
      <c r="I88" s="165" t="s">
        <v>502</v>
      </c>
      <c r="J88" s="165">
        <v>20</v>
      </c>
      <c r="K88" s="176"/>
    </row>
    <row r="89" spans="1:11" ht="15" customHeight="1">
      <c r="A89"/>
      <c r="B89" s="186"/>
      <c r="C89" s="165" t="s">
        <v>523</v>
      </c>
      <c r="D89" s="165"/>
      <c r="E89" s="165"/>
      <c r="F89" s="185" t="s">
        <v>506</v>
      </c>
      <c r="G89" s="165"/>
      <c r="H89" s="165" t="s">
        <v>524</v>
      </c>
      <c r="I89" s="165" t="s">
        <v>502</v>
      </c>
      <c r="J89" s="165">
        <v>20</v>
      </c>
      <c r="K89" s="176"/>
    </row>
    <row r="90" spans="1:11" ht="15" customHeight="1">
      <c r="A90"/>
      <c r="B90" s="186"/>
      <c r="C90" s="165" t="s">
        <v>525</v>
      </c>
      <c r="D90" s="165"/>
      <c r="E90" s="165"/>
      <c r="F90" s="185" t="s">
        <v>506</v>
      </c>
      <c r="G90" s="165"/>
      <c r="H90" s="165" t="s">
        <v>526</v>
      </c>
      <c r="I90" s="165" t="s">
        <v>502</v>
      </c>
      <c r="J90" s="165">
        <v>50</v>
      </c>
      <c r="K90" s="176"/>
    </row>
    <row r="91" spans="1:11" ht="15" customHeight="1">
      <c r="A91"/>
      <c r="B91" s="186"/>
      <c r="C91" s="165" t="s">
        <v>527</v>
      </c>
      <c r="D91" s="165"/>
      <c r="E91" s="165"/>
      <c r="F91" s="185" t="s">
        <v>506</v>
      </c>
      <c r="G91" s="165"/>
      <c r="H91" s="165" t="s">
        <v>527</v>
      </c>
      <c r="I91" s="165" t="s">
        <v>502</v>
      </c>
      <c r="J91" s="165">
        <v>50</v>
      </c>
      <c r="K91" s="176"/>
    </row>
    <row r="92" spans="1:11" ht="15" customHeight="1">
      <c r="A92"/>
      <c r="B92" s="186"/>
      <c r="C92" s="165" t="s">
        <v>528</v>
      </c>
      <c r="D92" s="165"/>
      <c r="E92" s="165"/>
      <c r="F92" s="185" t="s">
        <v>506</v>
      </c>
      <c r="G92" s="165"/>
      <c r="H92" s="165" t="s">
        <v>529</v>
      </c>
      <c r="I92" s="165" t="s">
        <v>502</v>
      </c>
      <c r="J92" s="165">
        <v>255</v>
      </c>
      <c r="K92" s="176"/>
    </row>
    <row r="93" spans="1:11" ht="15" customHeight="1">
      <c r="A93"/>
      <c r="B93" s="186"/>
      <c r="C93" s="165" t="s">
        <v>530</v>
      </c>
      <c r="D93" s="165"/>
      <c r="E93" s="165"/>
      <c r="F93" s="185" t="s">
        <v>500</v>
      </c>
      <c r="G93" s="165"/>
      <c r="H93" s="165" t="s">
        <v>531</v>
      </c>
      <c r="I93" s="165" t="s">
        <v>532</v>
      </c>
      <c r="J93" s="165"/>
      <c r="K93" s="176"/>
    </row>
    <row r="94" spans="1:11" ht="15" customHeight="1">
      <c r="A94"/>
      <c r="B94" s="186"/>
      <c r="C94" s="165" t="s">
        <v>533</v>
      </c>
      <c r="D94" s="165"/>
      <c r="E94" s="165"/>
      <c r="F94" s="185" t="s">
        <v>500</v>
      </c>
      <c r="G94" s="165"/>
      <c r="H94" s="165" t="s">
        <v>534</v>
      </c>
      <c r="I94" s="165" t="s">
        <v>535</v>
      </c>
      <c r="J94" s="165"/>
      <c r="K94" s="176"/>
    </row>
    <row r="95" spans="1:11" ht="15" customHeight="1">
      <c r="A95"/>
      <c r="B95" s="186"/>
      <c r="C95" s="165" t="s">
        <v>536</v>
      </c>
      <c r="D95" s="165"/>
      <c r="E95" s="165"/>
      <c r="F95" s="185" t="s">
        <v>500</v>
      </c>
      <c r="G95" s="165"/>
      <c r="H95" s="165" t="s">
        <v>536</v>
      </c>
      <c r="I95" s="165" t="s">
        <v>535</v>
      </c>
      <c r="J95" s="165"/>
      <c r="K95" s="176"/>
    </row>
    <row r="96" spans="1:11" ht="15" customHeight="1">
      <c r="A96"/>
      <c r="B96" s="186"/>
      <c r="C96" s="165" t="s">
        <v>36</v>
      </c>
      <c r="D96" s="165"/>
      <c r="E96" s="165"/>
      <c r="F96" s="185" t="s">
        <v>500</v>
      </c>
      <c r="G96" s="165"/>
      <c r="H96" s="165" t="s">
        <v>537</v>
      </c>
      <c r="I96" s="165" t="s">
        <v>535</v>
      </c>
      <c r="J96" s="165"/>
      <c r="K96" s="176"/>
    </row>
    <row r="97" spans="1:11" ht="15" customHeight="1">
      <c r="A97"/>
      <c r="B97" s="186"/>
      <c r="C97" s="165" t="s">
        <v>46</v>
      </c>
      <c r="D97" s="165"/>
      <c r="E97" s="165"/>
      <c r="F97" s="185" t="s">
        <v>500</v>
      </c>
      <c r="G97" s="165"/>
      <c r="H97" s="165" t="s">
        <v>538</v>
      </c>
      <c r="I97" s="165" t="s">
        <v>535</v>
      </c>
      <c r="J97" s="165"/>
      <c r="K97" s="176"/>
    </row>
    <row r="98" spans="1:11" ht="15" customHeight="1">
      <c r="A98"/>
      <c r="B98" s="187"/>
      <c r="C98" s="188"/>
      <c r="D98" s="188"/>
      <c r="E98" s="188"/>
      <c r="F98" s="188"/>
      <c r="G98" s="188"/>
      <c r="H98" s="188"/>
      <c r="I98" s="188"/>
      <c r="J98" s="188"/>
      <c r="K98" s="189"/>
    </row>
    <row r="99" spans="1:11" ht="18.75" customHeight="1">
      <c r="A99"/>
      <c r="B99" s="190"/>
      <c r="C99" s="191"/>
      <c r="D99" s="191"/>
      <c r="E99" s="191"/>
      <c r="F99" s="191"/>
      <c r="G99" s="191"/>
      <c r="H99" s="191"/>
      <c r="I99" s="191"/>
      <c r="J99" s="191"/>
      <c r="K99" s="190"/>
    </row>
    <row r="100" spans="1:11" ht="18.75" customHeight="1">
      <c r="A100"/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</row>
    <row r="101" spans="1:11" ht="7.5" customHeight="1">
      <c r="A101"/>
      <c r="B101" s="172"/>
      <c r="C101" s="173"/>
      <c r="D101" s="173"/>
      <c r="E101" s="173"/>
      <c r="F101" s="173"/>
      <c r="G101" s="173"/>
      <c r="H101" s="173"/>
      <c r="I101" s="173"/>
      <c r="J101" s="173"/>
      <c r="K101" s="174"/>
    </row>
    <row r="102" spans="1:11" ht="45" customHeight="1">
      <c r="A102"/>
      <c r="B102" s="175"/>
      <c r="C102" s="258" t="s">
        <v>539</v>
      </c>
      <c r="D102" s="258"/>
      <c r="E102" s="258"/>
      <c r="F102" s="258"/>
      <c r="G102" s="258"/>
      <c r="H102" s="258"/>
      <c r="I102" s="258"/>
      <c r="J102" s="258"/>
      <c r="K102" s="176"/>
    </row>
    <row r="103" spans="1:11" ht="17.25" customHeight="1">
      <c r="A103"/>
      <c r="B103" s="175"/>
      <c r="C103" s="177" t="s">
        <v>494</v>
      </c>
      <c r="D103" s="177"/>
      <c r="E103" s="177"/>
      <c r="F103" s="177" t="s">
        <v>495</v>
      </c>
      <c r="G103" s="178"/>
      <c r="H103" s="177" t="s">
        <v>52</v>
      </c>
      <c r="I103" s="177" t="s">
        <v>55</v>
      </c>
      <c r="J103" s="177" t="s">
        <v>496</v>
      </c>
      <c r="K103" s="176"/>
    </row>
    <row r="104" spans="1:11" ht="17.25" customHeight="1">
      <c r="A104"/>
      <c r="B104" s="175"/>
      <c r="C104" s="179" t="s">
        <v>497</v>
      </c>
      <c r="D104" s="179"/>
      <c r="E104" s="179"/>
      <c r="F104" s="180" t="s">
        <v>498</v>
      </c>
      <c r="G104" s="181"/>
      <c r="H104" s="179"/>
      <c r="I104" s="179"/>
      <c r="J104" s="179" t="s">
        <v>499</v>
      </c>
      <c r="K104" s="176"/>
    </row>
    <row r="105" spans="1:11" ht="5.25" customHeight="1">
      <c r="A105"/>
      <c r="B105" s="175"/>
      <c r="C105" s="177"/>
      <c r="D105" s="177"/>
      <c r="E105" s="177"/>
      <c r="F105" s="177"/>
      <c r="G105" s="178"/>
      <c r="H105" s="177"/>
      <c r="I105" s="177"/>
      <c r="J105" s="177"/>
      <c r="K105" s="176"/>
    </row>
    <row r="106" spans="1:11" ht="15" customHeight="1">
      <c r="A106"/>
      <c r="B106" s="175"/>
      <c r="C106" s="165" t="s">
        <v>51</v>
      </c>
      <c r="D106" s="184"/>
      <c r="E106" s="184"/>
      <c r="F106" s="185" t="s">
        <v>500</v>
      </c>
      <c r="G106" s="165"/>
      <c r="H106" s="165" t="s">
        <v>540</v>
      </c>
      <c r="I106" s="165" t="s">
        <v>502</v>
      </c>
      <c r="J106" s="165">
        <v>20</v>
      </c>
      <c r="K106" s="176"/>
    </row>
    <row r="107" spans="1:11" ht="15" customHeight="1">
      <c r="A107"/>
      <c r="B107" s="175"/>
      <c r="C107" s="165" t="s">
        <v>503</v>
      </c>
      <c r="D107" s="165"/>
      <c r="E107" s="165"/>
      <c r="F107" s="185" t="s">
        <v>500</v>
      </c>
      <c r="G107" s="165"/>
      <c r="H107" s="165" t="s">
        <v>540</v>
      </c>
      <c r="I107" s="165" t="s">
        <v>502</v>
      </c>
      <c r="J107" s="165">
        <v>120</v>
      </c>
      <c r="K107" s="176"/>
    </row>
    <row r="108" spans="1:11" ht="15" customHeight="1">
      <c r="A108"/>
      <c r="B108" s="186"/>
      <c r="C108" s="165" t="s">
        <v>505</v>
      </c>
      <c r="D108" s="165"/>
      <c r="E108" s="165"/>
      <c r="F108" s="185" t="s">
        <v>506</v>
      </c>
      <c r="G108" s="165"/>
      <c r="H108" s="165" t="s">
        <v>540</v>
      </c>
      <c r="I108" s="165" t="s">
        <v>502</v>
      </c>
      <c r="J108" s="165">
        <v>50</v>
      </c>
      <c r="K108" s="176"/>
    </row>
    <row r="109" spans="1:11" ht="15" customHeight="1">
      <c r="A109"/>
      <c r="B109" s="186"/>
      <c r="C109" s="165" t="s">
        <v>508</v>
      </c>
      <c r="D109" s="165"/>
      <c r="E109" s="165"/>
      <c r="F109" s="185" t="s">
        <v>500</v>
      </c>
      <c r="G109" s="165"/>
      <c r="H109" s="165" t="s">
        <v>540</v>
      </c>
      <c r="I109" s="165" t="s">
        <v>510</v>
      </c>
      <c r="J109" s="165"/>
      <c r="K109" s="176"/>
    </row>
    <row r="110" spans="1:11" ht="15" customHeight="1">
      <c r="A110"/>
      <c r="B110" s="186"/>
      <c r="C110" s="165" t="s">
        <v>519</v>
      </c>
      <c r="D110" s="165"/>
      <c r="E110" s="165"/>
      <c r="F110" s="185" t="s">
        <v>506</v>
      </c>
      <c r="G110" s="165"/>
      <c r="H110" s="165" t="s">
        <v>540</v>
      </c>
      <c r="I110" s="165" t="s">
        <v>502</v>
      </c>
      <c r="J110" s="165">
        <v>50</v>
      </c>
      <c r="K110" s="176"/>
    </row>
    <row r="111" spans="1:11" ht="15" customHeight="1">
      <c r="A111"/>
      <c r="B111" s="186"/>
      <c r="C111" s="165" t="s">
        <v>527</v>
      </c>
      <c r="D111" s="165"/>
      <c r="E111" s="165"/>
      <c r="F111" s="185" t="s">
        <v>506</v>
      </c>
      <c r="G111" s="165"/>
      <c r="H111" s="165" t="s">
        <v>540</v>
      </c>
      <c r="I111" s="165" t="s">
        <v>502</v>
      </c>
      <c r="J111" s="165">
        <v>50</v>
      </c>
      <c r="K111" s="176"/>
    </row>
    <row r="112" spans="1:11" ht="15" customHeight="1">
      <c r="A112"/>
      <c r="B112" s="186"/>
      <c r="C112" s="165" t="s">
        <v>525</v>
      </c>
      <c r="D112" s="165"/>
      <c r="E112" s="165"/>
      <c r="F112" s="185" t="s">
        <v>506</v>
      </c>
      <c r="G112" s="165"/>
      <c r="H112" s="165" t="s">
        <v>540</v>
      </c>
      <c r="I112" s="165" t="s">
        <v>502</v>
      </c>
      <c r="J112" s="165">
        <v>50</v>
      </c>
      <c r="K112" s="176"/>
    </row>
    <row r="113" spans="1:11" ht="15" customHeight="1">
      <c r="A113"/>
      <c r="B113" s="186"/>
      <c r="C113" s="165" t="s">
        <v>51</v>
      </c>
      <c r="D113" s="165"/>
      <c r="E113" s="165"/>
      <c r="F113" s="185" t="s">
        <v>500</v>
      </c>
      <c r="G113" s="165"/>
      <c r="H113" s="165" t="s">
        <v>541</v>
      </c>
      <c r="I113" s="165" t="s">
        <v>502</v>
      </c>
      <c r="J113" s="165">
        <v>20</v>
      </c>
      <c r="K113" s="176"/>
    </row>
    <row r="114" spans="1:11" ht="15" customHeight="1">
      <c r="A114"/>
      <c r="B114" s="186"/>
      <c r="C114" s="165" t="s">
        <v>542</v>
      </c>
      <c r="D114" s="165"/>
      <c r="E114" s="165"/>
      <c r="F114" s="185" t="s">
        <v>500</v>
      </c>
      <c r="G114" s="165"/>
      <c r="H114" s="165" t="s">
        <v>543</v>
      </c>
      <c r="I114" s="165" t="s">
        <v>502</v>
      </c>
      <c r="J114" s="165">
        <v>120</v>
      </c>
      <c r="K114" s="176"/>
    </row>
    <row r="115" spans="1:11" ht="15" customHeight="1">
      <c r="A115"/>
      <c r="B115" s="186"/>
      <c r="C115" s="165" t="s">
        <v>36</v>
      </c>
      <c r="D115" s="165"/>
      <c r="E115" s="165"/>
      <c r="F115" s="185" t="s">
        <v>500</v>
      </c>
      <c r="G115" s="165"/>
      <c r="H115" s="165" t="s">
        <v>544</v>
      </c>
      <c r="I115" s="165" t="s">
        <v>535</v>
      </c>
      <c r="J115" s="165"/>
      <c r="K115" s="176"/>
    </row>
    <row r="116" spans="1:11" ht="15" customHeight="1">
      <c r="A116"/>
      <c r="B116" s="186"/>
      <c r="C116" s="165" t="s">
        <v>46</v>
      </c>
      <c r="D116" s="165"/>
      <c r="E116" s="165"/>
      <c r="F116" s="185" t="s">
        <v>500</v>
      </c>
      <c r="G116" s="165"/>
      <c r="H116" s="165" t="s">
        <v>545</v>
      </c>
      <c r="I116" s="165" t="s">
        <v>535</v>
      </c>
      <c r="J116" s="165"/>
      <c r="K116" s="176"/>
    </row>
    <row r="117" spans="1:11" ht="15" customHeight="1">
      <c r="A117"/>
      <c r="B117" s="186"/>
      <c r="C117" s="165" t="s">
        <v>55</v>
      </c>
      <c r="D117" s="165"/>
      <c r="E117" s="165"/>
      <c r="F117" s="185" t="s">
        <v>500</v>
      </c>
      <c r="G117" s="165"/>
      <c r="H117" s="165" t="s">
        <v>546</v>
      </c>
      <c r="I117" s="165" t="s">
        <v>547</v>
      </c>
      <c r="J117" s="165"/>
      <c r="K117" s="176"/>
    </row>
    <row r="118" spans="1:11" ht="15" customHeight="1">
      <c r="A118"/>
      <c r="B118" s="187"/>
      <c r="C118" s="192"/>
      <c r="D118" s="192"/>
      <c r="E118" s="192"/>
      <c r="F118" s="192"/>
      <c r="G118" s="192"/>
      <c r="H118" s="192"/>
      <c r="I118" s="192"/>
      <c r="J118" s="192"/>
      <c r="K118" s="189"/>
    </row>
    <row r="119" spans="1:11" ht="18.75" customHeight="1">
      <c r="A119"/>
      <c r="B119" s="193"/>
      <c r="C119" s="194"/>
      <c r="D119" s="194"/>
      <c r="E119" s="194"/>
      <c r="F119" s="195"/>
      <c r="G119" s="194"/>
      <c r="H119" s="194"/>
      <c r="I119" s="194"/>
      <c r="J119" s="194"/>
      <c r="K119" s="193"/>
    </row>
    <row r="120" spans="1:11" ht="18.75" customHeight="1">
      <c r="A120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</row>
    <row r="121" spans="1:11" ht="7.5" customHeight="1">
      <c r="A121"/>
      <c r="B121" s="196"/>
      <c r="C121" s="197"/>
      <c r="D121" s="197"/>
      <c r="E121" s="197"/>
      <c r="F121" s="197"/>
      <c r="G121" s="197"/>
      <c r="H121" s="197"/>
      <c r="I121" s="197"/>
      <c r="J121" s="197"/>
      <c r="K121" s="198"/>
    </row>
    <row r="122" spans="1:11" ht="45" customHeight="1">
      <c r="A122"/>
      <c r="B122" s="199"/>
      <c r="C122" s="255" t="s">
        <v>548</v>
      </c>
      <c r="D122" s="255"/>
      <c r="E122" s="255"/>
      <c r="F122" s="255"/>
      <c r="G122" s="255"/>
      <c r="H122" s="255"/>
      <c r="I122" s="255"/>
      <c r="J122" s="255"/>
      <c r="K122" s="200"/>
    </row>
    <row r="123" spans="1:11" ht="17.25" customHeight="1">
      <c r="A123"/>
      <c r="B123" s="201"/>
      <c r="C123" s="177" t="s">
        <v>494</v>
      </c>
      <c r="D123" s="177"/>
      <c r="E123" s="177"/>
      <c r="F123" s="177" t="s">
        <v>495</v>
      </c>
      <c r="G123" s="178"/>
      <c r="H123" s="177" t="s">
        <v>52</v>
      </c>
      <c r="I123" s="177" t="s">
        <v>55</v>
      </c>
      <c r="J123" s="177" t="s">
        <v>496</v>
      </c>
      <c r="K123" s="202"/>
    </row>
    <row r="124" spans="1:11" ht="17.25" customHeight="1">
      <c r="A124"/>
      <c r="B124" s="201"/>
      <c r="C124" s="179" t="s">
        <v>497</v>
      </c>
      <c r="D124" s="179"/>
      <c r="E124" s="179"/>
      <c r="F124" s="180" t="s">
        <v>498</v>
      </c>
      <c r="G124" s="181"/>
      <c r="H124" s="179"/>
      <c r="I124" s="179"/>
      <c r="J124" s="179" t="s">
        <v>499</v>
      </c>
      <c r="K124" s="202"/>
    </row>
    <row r="125" spans="1:11" ht="5.25" customHeight="1">
      <c r="A125"/>
      <c r="B125" s="203"/>
      <c r="C125" s="182"/>
      <c r="D125" s="182"/>
      <c r="E125" s="182"/>
      <c r="F125" s="182"/>
      <c r="G125" s="183"/>
      <c r="H125" s="182"/>
      <c r="I125" s="182"/>
      <c r="J125" s="182"/>
      <c r="K125" s="204"/>
    </row>
    <row r="126" spans="1:11" ht="15" customHeight="1">
      <c r="A126"/>
      <c r="B126" s="203"/>
      <c r="C126" s="165" t="s">
        <v>503</v>
      </c>
      <c r="D126" s="184"/>
      <c r="E126" s="184"/>
      <c r="F126" s="185" t="s">
        <v>500</v>
      </c>
      <c r="G126" s="165"/>
      <c r="H126" s="165" t="s">
        <v>540</v>
      </c>
      <c r="I126" s="165" t="s">
        <v>502</v>
      </c>
      <c r="J126" s="165">
        <v>120</v>
      </c>
      <c r="K126" s="205"/>
    </row>
    <row r="127" spans="1:11" ht="15" customHeight="1">
      <c r="A127"/>
      <c r="B127" s="203"/>
      <c r="C127" s="165" t="s">
        <v>549</v>
      </c>
      <c r="D127" s="165"/>
      <c r="E127" s="165"/>
      <c r="F127" s="185" t="s">
        <v>500</v>
      </c>
      <c r="G127" s="165"/>
      <c r="H127" s="165" t="s">
        <v>550</v>
      </c>
      <c r="I127" s="165" t="s">
        <v>502</v>
      </c>
      <c r="J127" s="165" t="s">
        <v>551</v>
      </c>
      <c r="K127" s="205"/>
    </row>
    <row r="128" spans="1:11" ht="15" customHeight="1">
      <c r="A128"/>
      <c r="B128" s="203"/>
      <c r="C128" s="165" t="s">
        <v>448</v>
      </c>
      <c r="D128" s="165"/>
      <c r="E128" s="165"/>
      <c r="F128" s="185" t="s">
        <v>500</v>
      </c>
      <c r="G128" s="165"/>
      <c r="H128" s="165" t="s">
        <v>552</v>
      </c>
      <c r="I128" s="165" t="s">
        <v>502</v>
      </c>
      <c r="J128" s="165" t="s">
        <v>551</v>
      </c>
      <c r="K128" s="205"/>
    </row>
    <row r="129" spans="1:11" ht="15" customHeight="1">
      <c r="A129"/>
      <c r="B129" s="203"/>
      <c r="C129" s="165" t="s">
        <v>511</v>
      </c>
      <c r="D129" s="165"/>
      <c r="E129" s="165"/>
      <c r="F129" s="185" t="s">
        <v>506</v>
      </c>
      <c r="G129" s="165"/>
      <c r="H129" s="165" t="s">
        <v>512</v>
      </c>
      <c r="I129" s="165" t="s">
        <v>502</v>
      </c>
      <c r="J129" s="165">
        <v>15</v>
      </c>
      <c r="K129" s="205"/>
    </row>
    <row r="130" spans="1:11" ht="15" customHeight="1">
      <c r="A130"/>
      <c r="B130" s="203"/>
      <c r="C130" s="165" t="s">
        <v>513</v>
      </c>
      <c r="D130" s="165"/>
      <c r="E130" s="165"/>
      <c r="F130" s="185" t="s">
        <v>506</v>
      </c>
      <c r="G130" s="165"/>
      <c r="H130" s="165" t="s">
        <v>514</v>
      </c>
      <c r="I130" s="165" t="s">
        <v>502</v>
      </c>
      <c r="J130" s="165">
        <v>15</v>
      </c>
      <c r="K130" s="205"/>
    </row>
    <row r="131" spans="1:11" ht="15" customHeight="1">
      <c r="A131"/>
      <c r="B131" s="203"/>
      <c r="C131" s="165" t="s">
        <v>515</v>
      </c>
      <c r="D131" s="165"/>
      <c r="E131" s="165"/>
      <c r="F131" s="185" t="s">
        <v>506</v>
      </c>
      <c r="G131" s="165"/>
      <c r="H131" s="165" t="s">
        <v>516</v>
      </c>
      <c r="I131" s="165" t="s">
        <v>502</v>
      </c>
      <c r="J131" s="165">
        <v>20</v>
      </c>
      <c r="K131" s="205"/>
    </row>
    <row r="132" spans="1:11" ht="15" customHeight="1">
      <c r="A132"/>
      <c r="B132" s="203"/>
      <c r="C132" s="165" t="s">
        <v>517</v>
      </c>
      <c r="D132" s="165"/>
      <c r="E132" s="165"/>
      <c r="F132" s="185" t="s">
        <v>506</v>
      </c>
      <c r="G132" s="165"/>
      <c r="H132" s="165" t="s">
        <v>518</v>
      </c>
      <c r="I132" s="165" t="s">
        <v>502</v>
      </c>
      <c r="J132" s="165">
        <v>20</v>
      </c>
      <c r="K132" s="205"/>
    </row>
    <row r="133" spans="1:11" ht="15" customHeight="1">
      <c r="A133"/>
      <c r="B133" s="203"/>
      <c r="C133" s="165" t="s">
        <v>505</v>
      </c>
      <c r="D133" s="165"/>
      <c r="E133" s="165"/>
      <c r="F133" s="185" t="s">
        <v>506</v>
      </c>
      <c r="G133" s="165"/>
      <c r="H133" s="165" t="s">
        <v>540</v>
      </c>
      <c r="I133" s="165" t="s">
        <v>502</v>
      </c>
      <c r="J133" s="165">
        <v>50</v>
      </c>
      <c r="K133" s="205"/>
    </row>
    <row r="134" spans="1:11" ht="15" customHeight="1">
      <c r="A134"/>
      <c r="B134" s="203"/>
      <c r="C134" s="165" t="s">
        <v>519</v>
      </c>
      <c r="D134" s="165"/>
      <c r="E134" s="165"/>
      <c r="F134" s="185" t="s">
        <v>506</v>
      </c>
      <c r="G134" s="165"/>
      <c r="H134" s="165" t="s">
        <v>540</v>
      </c>
      <c r="I134" s="165" t="s">
        <v>502</v>
      </c>
      <c r="J134" s="165">
        <v>50</v>
      </c>
      <c r="K134" s="205"/>
    </row>
    <row r="135" spans="1:11" ht="15" customHeight="1">
      <c r="A135"/>
      <c r="B135" s="203"/>
      <c r="C135" s="165" t="s">
        <v>525</v>
      </c>
      <c r="D135" s="165"/>
      <c r="E135" s="165"/>
      <c r="F135" s="185" t="s">
        <v>506</v>
      </c>
      <c r="G135" s="165"/>
      <c r="H135" s="165" t="s">
        <v>540</v>
      </c>
      <c r="I135" s="165" t="s">
        <v>502</v>
      </c>
      <c r="J135" s="165">
        <v>50</v>
      </c>
      <c r="K135" s="205"/>
    </row>
    <row r="136" spans="1:11" ht="15" customHeight="1">
      <c r="A136"/>
      <c r="B136" s="203"/>
      <c r="C136" s="165" t="s">
        <v>527</v>
      </c>
      <c r="D136" s="165"/>
      <c r="E136" s="165"/>
      <c r="F136" s="185" t="s">
        <v>506</v>
      </c>
      <c r="G136" s="165"/>
      <c r="H136" s="165" t="s">
        <v>540</v>
      </c>
      <c r="I136" s="165" t="s">
        <v>502</v>
      </c>
      <c r="J136" s="165">
        <v>50</v>
      </c>
      <c r="K136" s="205"/>
    </row>
    <row r="137" spans="1:11" ht="15" customHeight="1">
      <c r="A137"/>
      <c r="B137" s="203"/>
      <c r="C137" s="165" t="s">
        <v>528</v>
      </c>
      <c r="D137" s="165"/>
      <c r="E137" s="165"/>
      <c r="F137" s="185" t="s">
        <v>506</v>
      </c>
      <c r="G137" s="165"/>
      <c r="H137" s="165" t="s">
        <v>553</v>
      </c>
      <c r="I137" s="165" t="s">
        <v>502</v>
      </c>
      <c r="J137" s="165">
        <v>255</v>
      </c>
      <c r="K137" s="205"/>
    </row>
    <row r="138" spans="1:11" ht="15" customHeight="1">
      <c r="A138"/>
      <c r="B138" s="203"/>
      <c r="C138" s="165" t="s">
        <v>530</v>
      </c>
      <c r="D138" s="165"/>
      <c r="E138" s="165"/>
      <c r="F138" s="185" t="s">
        <v>500</v>
      </c>
      <c r="G138" s="165"/>
      <c r="H138" s="165" t="s">
        <v>554</v>
      </c>
      <c r="I138" s="165" t="s">
        <v>532</v>
      </c>
      <c r="J138" s="165"/>
      <c r="K138" s="205"/>
    </row>
    <row r="139" spans="1:11" ht="15" customHeight="1">
      <c r="A139"/>
      <c r="B139" s="203"/>
      <c r="C139" s="165" t="s">
        <v>533</v>
      </c>
      <c r="D139" s="165"/>
      <c r="E139" s="165"/>
      <c r="F139" s="185" t="s">
        <v>500</v>
      </c>
      <c r="G139" s="165"/>
      <c r="H139" s="165" t="s">
        <v>555</v>
      </c>
      <c r="I139" s="165" t="s">
        <v>535</v>
      </c>
      <c r="J139" s="165"/>
      <c r="K139" s="205"/>
    </row>
    <row r="140" spans="1:11" ht="15" customHeight="1">
      <c r="A140"/>
      <c r="B140" s="203"/>
      <c r="C140" s="165" t="s">
        <v>536</v>
      </c>
      <c r="D140" s="165"/>
      <c r="E140" s="165"/>
      <c r="F140" s="185" t="s">
        <v>500</v>
      </c>
      <c r="G140" s="165"/>
      <c r="H140" s="165" t="s">
        <v>536</v>
      </c>
      <c r="I140" s="165" t="s">
        <v>535</v>
      </c>
      <c r="J140" s="165"/>
      <c r="K140" s="205"/>
    </row>
    <row r="141" spans="1:11" ht="15" customHeight="1">
      <c r="A141"/>
      <c r="B141" s="203"/>
      <c r="C141" s="165" t="s">
        <v>36</v>
      </c>
      <c r="D141" s="165"/>
      <c r="E141" s="165"/>
      <c r="F141" s="185" t="s">
        <v>500</v>
      </c>
      <c r="G141" s="165"/>
      <c r="H141" s="165" t="s">
        <v>556</v>
      </c>
      <c r="I141" s="165" t="s">
        <v>535</v>
      </c>
      <c r="J141" s="165"/>
      <c r="K141" s="205"/>
    </row>
    <row r="142" spans="1:11" ht="15" customHeight="1">
      <c r="A142"/>
      <c r="B142" s="203"/>
      <c r="C142" s="165" t="s">
        <v>557</v>
      </c>
      <c r="D142" s="165"/>
      <c r="E142" s="165"/>
      <c r="F142" s="185" t="s">
        <v>500</v>
      </c>
      <c r="G142" s="165"/>
      <c r="H142" s="165" t="s">
        <v>558</v>
      </c>
      <c r="I142" s="165" t="s">
        <v>535</v>
      </c>
      <c r="J142" s="165"/>
      <c r="K142" s="205"/>
    </row>
    <row r="143" spans="1:11" ht="15" customHeight="1">
      <c r="A143"/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1:11" ht="18.75" customHeight="1">
      <c r="A144"/>
      <c r="B144" s="194"/>
      <c r="C144" s="194"/>
      <c r="D144" s="194"/>
      <c r="E144" s="194"/>
      <c r="F144" s="195"/>
      <c r="G144" s="194"/>
      <c r="H144" s="194"/>
      <c r="I144" s="194"/>
      <c r="J144" s="194"/>
      <c r="K144" s="194"/>
    </row>
    <row r="145" spans="1:11" ht="18.75" customHeight="1">
      <c r="A145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</row>
    <row r="146" spans="1:11" ht="7.5" customHeight="1">
      <c r="A146"/>
      <c r="B146" s="172"/>
      <c r="C146" s="173"/>
      <c r="D146" s="173"/>
      <c r="E146" s="173"/>
      <c r="F146" s="173"/>
      <c r="G146" s="173"/>
      <c r="H146" s="173"/>
      <c r="I146" s="173"/>
      <c r="J146" s="173"/>
      <c r="K146" s="174"/>
    </row>
    <row r="147" spans="1:11" ht="45" customHeight="1">
      <c r="A147"/>
      <c r="B147" s="175"/>
      <c r="C147" s="258" t="s">
        <v>559</v>
      </c>
      <c r="D147" s="258"/>
      <c r="E147" s="258"/>
      <c r="F147" s="258"/>
      <c r="G147" s="258"/>
      <c r="H147" s="258"/>
      <c r="I147" s="258"/>
      <c r="J147" s="258"/>
      <c r="K147" s="176"/>
    </row>
    <row r="148" spans="1:11" ht="17.25" customHeight="1">
      <c r="A148"/>
      <c r="B148" s="175"/>
      <c r="C148" s="177" t="s">
        <v>494</v>
      </c>
      <c r="D148" s="177"/>
      <c r="E148" s="177"/>
      <c r="F148" s="177" t="s">
        <v>495</v>
      </c>
      <c r="G148" s="178"/>
      <c r="H148" s="177" t="s">
        <v>52</v>
      </c>
      <c r="I148" s="177" t="s">
        <v>55</v>
      </c>
      <c r="J148" s="177" t="s">
        <v>496</v>
      </c>
      <c r="K148" s="176"/>
    </row>
    <row r="149" spans="1:11" ht="17.25" customHeight="1">
      <c r="A149"/>
      <c r="B149" s="175"/>
      <c r="C149" s="179" t="s">
        <v>497</v>
      </c>
      <c r="D149" s="179"/>
      <c r="E149" s="179"/>
      <c r="F149" s="180" t="s">
        <v>498</v>
      </c>
      <c r="G149" s="181"/>
      <c r="H149" s="179"/>
      <c r="I149" s="179"/>
      <c r="J149" s="179" t="s">
        <v>499</v>
      </c>
      <c r="K149" s="176"/>
    </row>
    <row r="150" spans="1:11" ht="5.25" customHeight="1">
      <c r="A150"/>
      <c r="B150" s="186"/>
      <c r="C150" s="182"/>
      <c r="D150" s="182"/>
      <c r="E150" s="182"/>
      <c r="F150" s="182"/>
      <c r="G150" s="183"/>
      <c r="H150" s="182"/>
      <c r="I150" s="182"/>
      <c r="J150" s="182"/>
      <c r="K150" s="205"/>
    </row>
    <row r="151" spans="1:11" ht="15" customHeight="1">
      <c r="A151"/>
      <c r="B151" s="186"/>
      <c r="C151" s="209" t="s">
        <v>503</v>
      </c>
      <c r="D151" s="165"/>
      <c r="E151" s="165"/>
      <c r="F151" s="210" t="s">
        <v>500</v>
      </c>
      <c r="G151" s="165"/>
      <c r="H151" s="209" t="s">
        <v>540</v>
      </c>
      <c r="I151" s="209" t="s">
        <v>502</v>
      </c>
      <c r="J151" s="209">
        <v>120</v>
      </c>
      <c r="K151" s="205"/>
    </row>
    <row r="152" spans="1:11" ht="15" customHeight="1">
      <c r="A152"/>
      <c r="B152" s="186"/>
      <c r="C152" s="209" t="s">
        <v>549</v>
      </c>
      <c r="D152" s="165"/>
      <c r="E152" s="165"/>
      <c r="F152" s="210" t="s">
        <v>500</v>
      </c>
      <c r="G152" s="165"/>
      <c r="H152" s="209" t="s">
        <v>560</v>
      </c>
      <c r="I152" s="209" t="s">
        <v>502</v>
      </c>
      <c r="J152" s="209" t="s">
        <v>551</v>
      </c>
      <c r="K152" s="205"/>
    </row>
    <row r="153" spans="1:11" ht="15" customHeight="1">
      <c r="A153"/>
      <c r="B153" s="186"/>
      <c r="C153" s="209" t="s">
        <v>448</v>
      </c>
      <c r="D153" s="165"/>
      <c r="E153" s="165"/>
      <c r="F153" s="210" t="s">
        <v>500</v>
      </c>
      <c r="G153" s="165"/>
      <c r="H153" s="209" t="s">
        <v>561</v>
      </c>
      <c r="I153" s="209" t="s">
        <v>502</v>
      </c>
      <c r="J153" s="209" t="s">
        <v>551</v>
      </c>
      <c r="K153" s="205"/>
    </row>
    <row r="154" spans="1:11" ht="15" customHeight="1">
      <c r="A154"/>
      <c r="B154" s="186"/>
      <c r="C154" s="209" t="s">
        <v>505</v>
      </c>
      <c r="D154" s="165"/>
      <c r="E154" s="165"/>
      <c r="F154" s="210" t="s">
        <v>506</v>
      </c>
      <c r="G154" s="165"/>
      <c r="H154" s="209" t="s">
        <v>540</v>
      </c>
      <c r="I154" s="209" t="s">
        <v>502</v>
      </c>
      <c r="J154" s="209">
        <v>50</v>
      </c>
      <c r="K154" s="205"/>
    </row>
    <row r="155" spans="1:11" ht="15" customHeight="1">
      <c r="A155"/>
      <c r="B155" s="186"/>
      <c r="C155" s="209" t="s">
        <v>508</v>
      </c>
      <c r="D155" s="165"/>
      <c r="E155" s="165"/>
      <c r="F155" s="210" t="s">
        <v>500</v>
      </c>
      <c r="G155" s="165"/>
      <c r="H155" s="209" t="s">
        <v>540</v>
      </c>
      <c r="I155" s="209" t="s">
        <v>510</v>
      </c>
      <c r="J155" s="209"/>
      <c r="K155" s="205"/>
    </row>
    <row r="156" spans="1:11" ht="15" customHeight="1">
      <c r="A156"/>
      <c r="B156" s="186"/>
      <c r="C156" s="209" t="s">
        <v>519</v>
      </c>
      <c r="D156" s="165"/>
      <c r="E156" s="165"/>
      <c r="F156" s="210" t="s">
        <v>506</v>
      </c>
      <c r="G156" s="165"/>
      <c r="H156" s="209" t="s">
        <v>540</v>
      </c>
      <c r="I156" s="209" t="s">
        <v>502</v>
      </c>
      <c r="J156" s="209">
        <v>50</v>
      </c>
      <c r="K156" s="205"/>
    </row>
    <row r="157" spans="1:11" ht="15" customHeight="1">
      <c r="A157"/>
      <c r="B157" s="186"/>
      <c r="C157" s="209" t="s">
        <v>527</v>
      </c>
      <c r="D157" s="165"/>
      <c r="E157" s="165"/>
      <c r="F157" s="210" t="s">
        <v>506</v>
      </c>
      <c r="G157" s="165"/>
      <c r="H157" s="209" t="s">
        <v>540</v>
      </c>
      <c r="I157" s="209" t="s">
        <v>502</v>
      </c>
      <c r="J157" s="209">
        <v>50</v>
      </c>
      <c r="K157" s="205"/>
    </row>
    <row r="158" spans="1:11" ht="15" customHeight="1">
      <c r="A158"/>
      <c r="B158" s="186"/>
      <c r="C158" s="209" t="s">
        <v>525</v>
      </c>
      <c r="D158" s="165"/>
      <c r="E158" s="165"/>
      <c r="F158" s="210" t="s">
        <v>506</v>
      </c>
      <c r="G158" s="165"/>
      <c r="H158" s="209" t="s">
        <v>540</v>
      </c>
      <c r="I158" s="209" t="s">
        <v>502</v>
      </c>
      <c r="J158" s="209">
        <v>50</v>
      </c>
      <c r="K158" s="205"/>
    </row>
    <row r="159" spans="1:11" ht="15" customHeight="1">
      <c r="A159"/>
      <c r="B159" s="186"/>
      <c r="C159" s="209" t="s">
        <v>89</v>
      </c>
      <c r="D159" s="165"/>
      <c r="E159" s="165"/>
      <c r="F159" s="210" t="s">
        <v>500</v>
      </c>
      <c r="G159" s="165"/>
      <c r="H159" s="209" t="s">
        <v>562</v>
      </c>
      <c r="I159" s="209" t="s">
        <v>502</v>
      </c>
      <c r="J159" s="209" t="s">
        <v>563</v>
      </c>
      <c r="K159" s="205"/>
    </row>
    <row r="160" spans="1:11" ht="15" customHeight="1">
      <c r="A160"/>
      <c r="B160" s="186"/>
      <c r="C160" s="209" t="s">
        <v>564</v>
      </c>
      <c r="D160" s="165"/>
      <c r="E160" s="165"/>
      <c r="F160" s="210" t="s">
        <v>500</v>
      </c>
      <c r="G160" s="165"/>
      <c r="H160" s="209" t="s">
        <v>565</v>
      </c>
      <c r="I160" s="209" t="s">
        <v>535</v>
      </c>
      <c r="J160" s="209"/>
      <c r="K160" s="205"/>
    </row>
    <row r="161" spans="1:11" ht="15" customHeight="1">
      <c r="A161"/>
      <c r="B161" s="211"/>
      <c r="C161" s="192"/>
      <c r="D161" s="192"/>
      <c r="E161" s="192"/>
      <c r="F161" s="192"/>
      <c r="G161" s="192"/>
      <c r="H161" s="192"/>
      <c r="I161" s="192"/>
      <c r="J161" s="192"/>
      <c r="K161" s="212"/>
    </row>
    <row r="162" spans="1:11" ht="18.75" customHeight="1">
      <c r="A162"/>
      <c r="B162" s="194"/>
      <c r="C162" s="183"/>
      <c r="D162" s="183"/>
      <c r="E162" s="183"/>
      <c r="F162" s="213"/>
      <c r="G162" s="183"/>
      <c r="H162" s="183"/>
      <c r="I162" s="183"/>
      <c r="J162" s="183"/>
      <c r="K162" s="194"/>
    </row>
    <row r="163" spans="1:11" ht="18.75" customHeight="1">
      <c r="A163"/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</row>
    <row r="164" spans="1:11" ht="7.5" customHeight="1">
      <c r="A164"/>
      <c r="B164" s="153"/>
      <c r="C164" s="154"/>
      <c r="D164" s="154"/>
      <c r="E164" s="154"/>
      <c r="F164" s="154"/>
      <c r="G164" s="154"/>
      <c r="H164" s="154"/>
      <c r="I164" s="154"/>
      <c r="J164" s="154"/>
      <c r="K164" s="155"/>
    </row>
    <row r="165" spans="1:11" ht="45" customHeight="1">
      <c r="A165"/>
      <c r="B165" s="157"/>
      <c r="C165" s="255" t="s">
        <v>566</v>
      </c>
      <c r="D165" s="255"/>
      <c r="E165" s="255"/>
      <c r="F165" s="255"/>
      <c r="G165" s="255"/>
      <c r="H165" s="255"/>
      <c r="I165" s="255"/>
      <c r="J165" s="255"/>
      <c r="K165" s="158"/>
    </row>
    <row r="166" spans="1:11" ht="17.25" customHeight="1">
      <c r="A166"/>
      <c r="B166" s="157"/>
      <c r="C166" s="177" t="s">
        <v>494</v>
      </c>
      <c r="D166" s="177"/>
      <c r="E166" s="177"/>
      <c r="F166" s="177" t="s">
        <v>495</v>
      </c>
      <c r="G166" s="214"/>
      <c r="H166" s="215" t="s">
        <v>52</v>
      </c>
      <c r="I166" s="215" t="s">
        <v>55</v>
      </c>
      <c r="J166" s="177" t="s">
        <v>496</v>
      </c>
      <c r="K166" s="158"/>
    </row>
    <row r="167" spans="1:11" ht="17.25" customHeight="1">
      <c r="A167"/>
      <c r="B167" s="159"/>
      <c r="C167" s="179" t="s">
        <v>497</v>
      </c>
      <c r="D167" s="179"/>
      <c r="E167" s="179"/>
      <c r="F167" s="180" t="s">
        <v>498</v>
      </c>
      <c r="G167" s="216"/>
      <c r="H167" s="217"/>
      <c r="I167" s="217"/>
      <c r="J167" s="179" t="s">
        <v>499</v>
      </c>
      <c r="K167" s="160"/>
    </row>
    <row r="168" spans="1:11" ht="5.25" customHeight="1">
      <c r="A168"/>
      <c r="B168" s="186"/>
      <c r="C168" s="182"/>
      <c r="D168" s="182"/>
      <c r="E168" s="182"/>
      <c r="F168" s="182"/>
      <c r="G168" s="183"/>
      <c r="H168" s="182"/>
      <c r="I168" s="182"/>
      <c r="J168" s="182"/>
      <c r="K168" s="205"/>
    </row>
    <row r="169" spans="1:11" ht="15" customHeight="1">
      <c r="A169"/>
      <c r="B169" s="186"/>
      <c r="C169" s="165" t="s">
        <v>503</v>
      </c>
      <c r="D169" s="165"/>
      <c r="E169" s="165"/>
      <c r="F169" s="185" t="s">
        <v>500</v>
      </c>
      <c r="G169" s="165"/>
      <c r="H169" s="165" t="s">
        <v>540</v>
      </c>
      <c r="I169" s="165" t="s">
        <v>502</v>
      </c>
      <c r="J169" s="165">
        <v>120</v>
      </c>
      <c r="K169" s="205"/>
    </row>
    <row r="170" spans="1:11" ht="15" customHeight="1">
      <c r="A170"/>
      <c r="B170" s="186"/>
      <c r="C170" s="165" t="s">
        <v>549</v>
      </c>
      <c r="D170" s="165"/>
      <c r="E170" s="165"/>
      <c r="F170" s="185" t="s">
        <v>500</v>
      </c>
      <c r="G170" s="165"/>
      <c r="H170" s="165" t="s">
        <v>550</v>
      </c>
      <c r="I170" s="165" t="s">
        <v>502</v>
      </c>
      <c r="J170" s="165" t="s">
        <v>551</v>
      </c>
      <c r="K170" s="205"/>
    </row>
    <row r="171" spans="1:11" ht="15" customHeight="1">
      <c r="A171"/>
      <c r="B171" s="186"/>
      <c r="C171" s="165" t="s">
        <v>448</v>
      </c>
      <c r="D171" s="165"/>
      <c r="E171" s="165"/>
      <c r="F171" s="185" t="s">
        <v>500</v>
      </c>
      <c r="G171" s="165"/>
      <c r="H171" s="165" t="s">
        <v>567</v>
      </c>
      <c r="I171" s="165" t="s">
        <v>502</v>
      </c>
      <c r="J171" s="165" t="s">
        <v>551</v>
      </c>
      <c r="K171" s="205"/>
    </row>
    <row r="172" spans="1:11" ht="15" customHeight="1">
      <c r="A172"/>
      <c r="B172" s="186"/>
      <c r="C172" s="165" t="s">
        <v>505</v>
      </c>
      <c r="D172" s="165"/>
      <c r="E172" s="165"/>
      <c r="F172" s="185" t="s">
        <v>506</v>
      </c>
      <c r="G172" s="165"/>
      <c r="H172" s="165" t="s">
        <v>567</v>
      </c>
      <c r="I172" s="165" t="s">
        <v>502</v>
      </c>
      <c r="J172" s="165">
        <v>50</v>
      </c>
      <c r="K172" s="205"/>
    </row>
    <row r="173" spans="1:11" ht="15" customHeight="1">
      <c r="A173"/>
      <c r="B173" s="186"/>
      <c r="C173" s="165" t="s">
        <v>508</v>
      </c>
      <c r="D173" s="165"/>
      <c r="E173" s="165"/>
      <c r="F173" s="185" t="s">
        <v>500</v>
      </c>
      <c r="G173" s="165"/>
      <c r="H173" s="165" t="s">
        <v>567</v>
      </c>
      <c r="I173" s="165" t="s">
        <v>510</v>
      </c>
      <c r="J173" s="165"/>
      <c r="K173" s="205"/>
    </row>
    <row r="174" spans="1:11" ht="15" customHeight="1">
      <c r="A174"/>
      <c r="B174" s="186"/>
      <c r="C174" s="165" t="s">
        <v>519</v>
      </c>
      <c r="D174" s="165"/>
      <c r="E174" s="165"/>
      <c r="F174" s="185" t="s">
        <v>506</v>
      </c>
      <c r="G174" s="165"/>
      <c r="H174" s="165" t="s">
        <v>567</v>
      </c>
      <c r="I174" s="165" t="s">
        <v>502</v>
      </c>
      <c r="J174" s="165">
        <v>50</v>
      </c>
      <c r="K174" s="205"/>
    </row>
    <row r="175" spans="1:11" ht="15" customHeight="1">
      <c r="A175"/>
      <c r="B175" s="186"/>
      <c r="C175" s="165" t="s">
        <v>527</v>
      </c>
      <c r="D175" s="165"/>
      <c r="E175" s="165"/>
      <c r="F175" s="185" t="s">
        <v>506</v>
      </c>
      <c r="G175" s="165"/>
      <c r="H175" s="165" t="s">
        <v>567</v>
      </c>
      <c r="I175" s="165" t="s">
        <v>502</v>
      </c>
      <c r="J175" s="165">
        <v>50</v>
      </c>
      <c r="K175" s="205"/>
    </row>
    <row r="176" spans="1:11" ht="15" customHeight="1">
      <c r="A176"/>
      <c r="B176" s="186"/>
      <c r="C176" s="165" t="s">
        <v>525</v>
      </c>
      <c r="D176" s="165"/>
      <c r="E176" s="165"/>
      <c r="F176" s="185" t="s">
        <v>506</v>
      </c>
      <c r="G176" s="165"/>
      <c r="H176" s="165" t="s">
        <v>567</v>
      </c>
      <c r="I176" s="165" t="s">
        <v>502</v>
      </c>
      <c r="J176" s="165">
        <v>50</v>
      </c>
      <c r="K176" s="205"/>
    </row>
    <row r="177" spans="1:11" ht="15" customHeight="1">
      <c r="A177"/>
      <c r="B177" s="186"/>
      <c r="C177" s="165" t="s">
        <v>120</v>
      </c>
      <c r="D177" s="165"/>
      <c r="E177" s="165"/>
      <c r="F177" s="185" t="s">
        <v>500</v>
      </c>
      <c r="G177" s="165"/>
      <c r="H177" s="165" t="s">
        <v>568</v>
      </c>
      <c r="I177" s="165" t="s">
        <v>569</v>
      </c>
      <c r="J177" s="165"/>
      <c r="K177" s="205"/>
    </row>
    <row r="178" spans="1:11" ht="15" customHeight="1">
      <c r="A178"/>
      <c r="B178" s="186"/>
      <c r="C178" s="165" t="s">
        <v>55</v>
      </c>
      <c r="D178" s="165"/>
      <c r="E178" s="165"/>
      <c r="F178" s="185" t="s">
        <v>500</v>
      </c>
      <c r="G178" s="165"/>
      <c r="H178" s="165" t="s">
        <v>570</v>
      </c>
      <c r="I178" s="165" t="s">
        <v>571</v>
      </c>
      <c r="J178" s="165">
        <v>1</v>
      </c>
      <c r="K178" s="205"/>
    </row>
    <row r="179" spans="1:11" ht="15" customHeight="1">
      <c r="A179"/>
      <c r="B179" s="186"/>
      <c r="C179" s="165" t="s">
        <v>51</v>
      </c>
      <c r="D179" s="165"/>
      <c r="E179" s="165"/>
      <c r="F179" s="185" t="s">
        <v>500</v>
      </c>
      <c r="G179" s="165"/>
      <c r="H179" s="165" t="s">
        <v>572</v>
      </c>
      <c r="I179" s="165" t="s">
        <v>502</v>
      </c>
      <c r="J179" s="165">
        <v>20</v>
      </c>
      <c r="K179" s="205"/>
    </row>
    <row r="180" spans="1:11" ht="15" customHeight="1">
      <c r="A180"/>
      <c r="B180" s="186"/>
      <c r="C180" s="165" t="s">
        <v>52</v>
      </c>
      <c r="D180" s="165"/>
      <c r="E180" s="165"/>
      <c r="F180" s="185" t="s">
        <v>500</v>
      </c>
      <c r="G180" s="165"/>
      <c r="H180" s="165" t="s">
        <v>573</v>
      </c>
      <c r="I180" s="165" t="s">
        <v>502</v>
      </c>
      <c r="J180" s="165">
        <v>255</v>
      </c>
      <c r="K180" s="205"/>
    </row>
    <row r="181" spans="1:11" ht="15" customHeight="1">
      <c r="A181"/>
      <c r="B181" s="186"/>
      <c r="C181" s="165" t="s">
        <v>121</v>
      </c>
      <c r="D181" s="165"/>
      <c r="E181" s="165"/>
      <c r="F181" s="185" t="s">
        <v>500</v>
      </c>
      <c r="G181" s="165"/>
      <c r="H181" s="165" t="s">
        <v>464</v>
      </c>
      <c r="I181" s="165" t="s">
        <v>502</v>
      </c>
      <c r="J181" s="165">
        <v>10</v>
      </c>
      <c r="K181" s="205"/>
    </row>
    <row r="182" spans="1:11" ht="15" customHeight="1">
      <c r="A182"/>
      <c r="B182" s="186"/>
      <c r="C182" s="165" t="s">
        <v>122</v>
      </c>
      <c r="D182" s="165"/>
      <c r="E182" s="165"/>
      <c r="F182" s="185" t="s">
        <v>500</v>
      </c>
      <c r="G182" s="165"/>
      <c r="H182" s="165" t="s">
        <v>574</v>
      </c>
      <c r="I182" s="165" t="s">
        <v>535</v>
      </c>
      <c r="J182" s="165"/>
      <c r="K182" s="205"/>
    </row>
    <row r="183" spans="1:11" ht="15" customHeight="1">
      <c r="A183"/>
      <c r="B183" s="186"/>
      <c r="C183" s="165" t="s">
        <v>575</v>
      </c>
      <c r="D183" s="165"/>
      <c r="E183" s="165"/>
      <c r="F183" s="185" t="s">
        <v>500</v>
      </c>
      <c r="G183" s="165"/>
      <c r="H183" s="165" t="s">
        <v>576</v>
      </c>
      <c r="I183" s="165" t="s">
        <v>535</v>
      </c>
      <c r="J183" s="165"/>
      <c r="K183" s="205"/>
    </row>
    <row r="184" spans="1:11" ht="15" customHeight="1">
      <c r="A184"/>
      <c r="B184" s="186"/>
      <c r="C184" s="165" t="s">
        <v>564</v>
      </c>
      <c r="D184" s="165"/>
      <c r="E184" s="165"/>
      <c r="F184" s="185" t="s">
        <v>500</v>
      </c>
      <c r="G184" s="165"/>
      <c r="H184" s="165" t="s">
        <v>577</v>
      </c>
      <c r="I184" s="165" t="s">
        <v>535</v>
      </c>
      <c r="J184" s="165"/>
      <c r="K184" s="205"/>
    </row>
    <row r="185" spans="1:11" ht="15" customHeight="1">
      <c r="A185"/>
      <c r="B185" s="186"/>
      <c r="C185" s="165" t="s">
        <v>125</v>
      </c>
      <c r="D185" s="165"/>
      <c r="E185" s="165"/>
      <c r="F185" s="185" t="s">
        <v>506</v>
      </c>
      <c r="G185" s="165"/>
      <c r="H185" s="165" t="s">
        <v>578</v>
      </c>
      <c r="I185" s="165" t="s">
        <v>502</v>
      </c>
      <c r="J185" s="165">
        <v>50</v>
      </c>
      <c r="K185" s="205"/>
    </row>
    <row r="186" spans="1:11" ht="15" customHeight="1">
      <c r="A186"/>
      <c r="B186" s="186"/>
      <c r="C186" s="165" t="s">
        <v>579</v>
      </c>
      <c r="D186" s="165"/>
      <c r="E186" s="165"/>
      <c r="F186" s="185" t="s">
        <v>506</v>
      </c>
      <c r="G186" s="165"/>
      <c r="H186" s="165" t="s">
        <v>580</v>
      </c>
      <c r="I186" s="165" t="s">
        <v>581</v>
      </c>
      <c r="J186" s="165"/>
      <c r="K186" s="205"/>
    </row>
    <row r="187" spans="1:11" ht="15" customHeight="1">
      <c r="A187"/>
      <c r="B187" s="186"/>
      <c r="C187" s="165" t="s">
        <v>582</v>
      </c>
      <c r="D187" s="165"/>
      <c r="E187" s="165"/>
      <c r="F187" s="185" t="s">
        <v>506</v>
      </c>
      <c r="G187" s="165"/>
      <c r="H187" s="165" t="s">
        <v>583</v>
      </c>
      <c r="I187" s="165" t="s">
        <v>581</v>
      </c>
      <c r="J187" s="165"/>
      <c r="K187" s="205"/>
    </row>
    <row r="188" spans="1:11" ht="15" customHeight="1">
      <c r="A188"/>
      <c r="B188" s="186"/>
      <c r="C188" s="165" t="s">
        <v>584</v>
      </c>
      <c r="D188" s="165"/>
      <c r="E188" s="165"/>
      <c r="F188" s="185" t="s">
        <v>506</v>
      </c>
      <c r="G188" s="165"/>
      <c r="H188" s="165" t="s">
        <v>585</v>
      </c>
      <c r="I188" s="165" t="s">
        <v>581</v>
      </c>
      <c r="J188" s="165"/>
      <c r="K188" s="205"/>
    </row>
    <row r="189" spans="1:11" ht="15" customHeight="1">
      <c r="A189"/>
      <c r="B189" s="186"/>
      <c r="C189" s="218" t="s">
        <v>586</v>
      </c>
      <c r="D189" s="165"/>
      <c r="E189" s="165"/>
      <c r="F189" s="185" t="s">
        <v>506</v>
      </c>
      <c r="G189" s="165"/>
      <c r="H189" s="165" t="s">
        <v>587</v>
      </c>
      <c r="I189" s="165" t="s">
        <v>588</v>
      </c>
      <c r="J189" s="219" t="s">
        <v>589</v>
      </c>
      <c r="K189" s="205"/>
    </row>
    <row r="190" spans="1:11" ht="15" customHeight="1">
      <c r="A190"/>
      <c r="B190" s="186"/>
      <c r="C190" s="218" t="s">
        <v>590</v>
      </c>
      <c r="D190" s="165"/>
      <c r="E190" s="165"/>
      <c r="F190" s="185" t="s">
        <v>506</v>
      </c>
      <c r="G190" s="165"/>
      <c r="H190" s="165" t="s">
        <v>591</v>
      </c>
      <c r="I190" s="165" t="s">
        <v>588</v>
      </c>
      <c r="J190" s="219" t="s">
        <v>589</v>
      </c>
      <c r="K190" s="205"/>
    </row>
    <row r="191" spans="1:11" ht="15" customHeight="1">
      <c r="A191"/>
      <c r="B191" s="186"/>
      <c r="C191" s="218" t="s">
        <v>40</v>
      </c>
      <c r="D191" s="165"/>
      <c r="E191" s="165"/>
      <c r="F191" s="185" t="s">
        <v>500</v>
      </c>
      <c r="G191" s="165"/>
      <c r="H191" s="162" t="s">
        <v>592</v>
      </c>
      <c r="I191" s="165" t="s">
        <v>593</v>
      </c>
      <c r="J191" s="165"/>
      <c r="K191" s="205"/>
    </row>
    <row r="192" spans="1:11" ht="15" customHeight="1">
      <c r="A192"/>
      <c r="B192" s="186"/>
      <c r="C192" s="218" t="s">
        <v>594</v>
      </c>
      <c r="D192" s="165"/>
      <c r="E192" s="165"/>
      <c r="F192" s="185" t="s">
        <v>500</v>
      </c>
      <c r="G192" s="165"/>
      <c r="H192" s="165" t="s">
        <v>595</v>
      </c>
      <c r="I192" s="165" t="s">
        <v>535</v>
      </c>
      <c r="J192" s="165"/>
      <c r="K192" s="205"/>
    </row>
    <row r="193" spans="1:11" ht="15" customHeight="1">
      <c r="A193"/>
      <c r="B193" s="186"/>
      <c r="C193" s="218" t="s">
        <v>596</v>
      </c>
      <c r="D193" s="165"/>
      <c r="E193" s="165"/>
      <c r="F193" s="185" t="s">
        <v>500</v>
      </c>
      <c r="G193" s="165"/>
      <c r="H193" s="165" t="s">
        <v>597</v>
      </c>
      <c r="I193" s="165" t="s">
        <v>535</v>
      </c>
      <c r="J193" s="165"/>
      <c r="K193" s="205"/>
    </row>
    <row r="194" spans="1:11" ht="15" customHeight="1">
      <c r="A194"/>
      <c r="B194" s="186"/>
      <c r="C194" s="218" t="s">
        <v>598</v>
      </c>
      <c r="D194" s="165"/>
      <c r="E194" s="165"/>
      <c r="F194" s="185" t="s">
        <v>506</v>
      </c>
      <c r="G194" s="165"/>
      <c r="H194" s="165" t="s">
        <v>599</v>
      </c>
      <c r="I194" s="165" t="s">
        <v>535</v>
      </c>
      <c r="J194" s="165"/>
      <c r="K194" s="205"/>
    </row>
    <row r="195" spans="1:11" ht="15" customHeight="1">
      <c r="A195"/>
      <c r="B195" s="211"/>
      <c r="C195" s="220"/>
      <c r="D195" s="192"/>
      <c r="E195" s="192"/>
      <c r="F195" s="192"/>
      <c r="G195" s="192"/>
      <c r="H195" s="192"/>
      <c r="I195" s="192"/>
      <c r="J195" s="192"/>
      <c r="K195" s="212"/>
    </row>
    <row r="196" spans="1:11" ht="18.75" customHeight="1">
      <c r="A196"/>
      <c r="B196" s="194"/>
      <c r="C196" s="183"/>
      <c r="D196" s="183"/>
      <c r="E196" s="183"/>
      <c r="F196" s="213"/>
      <c r="G196" s="183"/>
      <c r="H196" s="183"/>
      <c r="I196" s="183"/>
      <c r="J196" s="183"/>
      <c r="K196" s="194"/>
    </row>
    <row r="197" spans="1:11" ht="18.75" customHeight="1">
      <c r="A197"/>
      <c r="B197" s="194"/>
      <c r="C197" s="183"/>
      <c r="D197" s="183"/>
      <c r="E197" s="183"/>
      <c r="F197" s="213"/>
      <c r="G197" s="183"/>
      <c r="H197" s="183"/>
      <c r="I197" s="183"/>
      <c r="J197" s="183"/>
      <c r="K197" s="194"/>
    </row>
    <row r="198" spans="1:11" ht="18.75" customHeight="1">
      <c r="A198"/>
      <c r="B198" s="171"/>
      <c r="C198" s="171"/>
      <c r="D198" s="171"/>
      <c r="E198" s="171"/>
      <c r="F198" s="171"/>
      <c r="G198" s="171"/>
      <c r="H198" s="171"/>
      <c r="I198" s="171"/>
      <c r="J198" s="171"/>
      <c r="K198" s="171"/>
    </row>
    <row r="199" spans="1:11" ht="13.5">
      <c r="A199"/>
      <c r="B199" s="153"/>
      <c r="C199" s="154"/>
      <c r="D199" s="154"/>
      <c r="E199" s="154"/>
      <c r="F199" s="154"/>
      <c r="G199" s="154"/>
      <c r="H199" s="154"/>
      <c r="I199" s="154"/>
      <c r="J199" s="154"/>
      <c r="K199" s="155"/>
    </row>
    <row r="200" spans="1:11" ht="20.100000000000001" customHeight="1">
      <c r="A200"/>
      <c r="B200" s="157"/>
      <c r="C200" s="255" t="s">
        <v>600</v>
      </c>
      <c r="D200" s="255"/>
      <c r="E200" s="255"/>
      <c r="F200" s="255"/>
      <c r="G200" s="255"/>
      <c r="H200" s="255"/>
      <c r="I200" s="255"/>
      <c r="J200" s="255"/>
      <c r="K200" s="158"/>
    </row>
    <row r="201" spans="1:11" ht="25.5" customHeight="1">
      <c r="A201"/>
      <c r="B201" s="157"/>
      <c r="C201" s="221" t="s">
        <v>601</v>
      </c>
      <c r="D201" s="221"/>
      <c r="E201" s="221"/>
      <c r="F201" s="221" t="s">
        <v>602</v>
      </c>
      <c r="G201" s="222"/>
      <c r="H201" s="256" t="s">
        <v>603</v>
      </c>
      <c r="I201" s="256"/>
      <c r="J201" s="256"/>
      <c r="K201" s="158"/>
    </row>
    <row r="202" spans="1:11" ht="5.25" customHeight="1">
      <c r="A202"/>
      <c r="B202" s="186"/>
      <c r="C202" s="182"/>
      <c r="D202" s="182"/>
      <c r="E202" s="182"/>
      <c r="F202" s="182"/>
      <c r="G202" s="183"/>
      <c r="H202" s="182"/>
      <c r="I202" s="182"/>
      <c r="J202" s="182"/>
      <c r="K202" s="205"/>
    </row>
    <row r="203" spans="1:11" ht="15" customHeight="1">
      <c r="A203"/>
      <c r="B203" s="186"/>
      <c r="C203" s="165" t="s">
        <v>593</v>
      </c>
      <c r="D203" s="165"/>
      <c r="E203" s="165"/>
      <c r="F203" s="185" t="s">
        <v>41</v>
      </c>
      <c r="G203" s="165"/>
      <c r="H203" s="254" t="s">
        <v>604</v>
      </c>
      <c r="I203" s="254"/>
      <c r="J203" s="254"/>
      <c r="K203" s="205"/>
    </row>
    <row r="204" spans="1:11" ht="15" customHeight="1">
      <c r="A204"/>
      <c r="B204" s="186"/>
      <c r="C204" s="165"/>
      <c r="D204" s="165"/>
      <c r="E204" s="165"/>
      <c r="F204" s="185" t="s">
        <v>42</v>
      </c>
      <c r="G204" s="165"/>
      <c r="H204" s="254" t="s">
        <v>605</v>
      </c>
      <c r="I204" s="254"/>
      <c r="J204" s="254"/>
      <c r="K204" s="205"/>
    </row>
    <row r="205" spans="1:11" ht="15" customHeight="1">
      <c r="A205"/>
      <c r="B205" s="186"/>
      <c r="C205" s="165"/>
      <c r="D205" s="165"/>
      <c r="E205" s="165"/>
      <c r="F205" s="185" t="s">
        <v>45</v>
      </c>
      <c r="G205" s="165"/>
      <c r="H205" s="254" t="s">
        <v>606</v>
      </c>
      <c r="I205" s="254"/>
      <c r="J205" s="254"/>
      <c r="K205" s="205"/>
    </row>
    <row r="206" spans="1:11" ht="15" customHeight="1">
      <c r="A206"/>
      <c r="B206" s="186"/>
      <c r="C206" s="165"/>
      <c r="D206" s="165"/>
      <c r="E206" s="165"/>
      <c r="F206" s="185" t="s">
        <v>43</v>
      </c>
      <c r="G206" s="165"/>
      <c r="H206" s="254" t="s">
        <v>607</v>
      </c>
      <c r="I206" s="254"/>
      <c r="J206" s="254"/>
      <c r="K206" s="205"/>
    </row>
    <row r="207" spans="1:11" ht="15" customHeight="1">
      <c r="A207"/>
      <c r="B207" s="186"/>
      <c r="C207" s="165"/>
      <c r="D207" s="165"/>
      <c r="E207" s="165"/>
      <c r="F207" s="185" t="s">
        <v>44</v>
      </c>
      <c r="G207" s="165"/>
      <c r="H207" s="254" t="s">
        <v>608</v>
      </c>
      <c r="I207" s="254"/>
      <c r="J207" s="254"/>
      <c r="K207" s="205"/>
    </row>
    <row r="208" spans="1:11" ht="15" customHeight="1">
      <c r="A208"/>
      <c r="B208" s="186"/>
      <c r="C208" s="165"/>
      <c r="D208" s="165"/>
      <c r="E208" s="165"/>
      <c r="F208" s="185"/>
      <c r="G208" s="165"/>
      <c r="H208" s="165"/>
      <c r="I208" s="165"/>
      <c r="J208" s="165"/>
      <c r="K208" s="205"/>
    </row>
    <row r="209" spans="1:11" ht="15" customHeight="1">
      <c r="A209"/>
      <c r="B209" s="186"/>
      <c r="C209" s="165" t="s">
        <v>547</v>
      </c>
      <c r="D209" s="165"/>
      <c r="E209" s="165"/>
      <c r="F209" s="185" t="s">
        <v>79</v>
      </c>
      <c r="G209" s="165"/>
      <c r="H209" s="254" t="s">
        <v>609</v>
      </c>
      <c r="I209" s="254"/>
      <c r="J209" s="254"/>
      <c r="K209" s="205"/>
    </row>
    <row r="210" spans="1:11" ht="15" customHeight="1">
      <c r="A210"/>
      <c r="B210" s="186"/>
      <c r="C210" s="165"/>
      <c r="D210" s="165"/>
      <c r="E210" s="165"/>
      <c r="F210" s="185" t="s">
        <v>442</v>
      </c>
      <c r="G210" s="165"/>
      <c r="H210" s="254" t="s">
        <v>443</v>
      </c>
      <c r="I210" s="254"/>
      <c r="J210" s="254"/>
      <c r="K210" s="205"/>
    </row>
    <row r="211" spans="1:11" ht="15" customHeight="1">
      <c r="A211"/>
      <c r="B211" s="186"/>
      <c r="C211" s="165"/>
      <c r="D211" s="165"/>
      <c r="E211" s="165"/>
      <c r="F211" s="185" t="s">
        <v>440</v>
      </c>
      <c r="G211" s="165"/>
      <c r="H211" s="254" t="s">
        <v>610</v>
      </c>
      <c r="I211" s="254"/>
      <c r="J211" s="254"/>
      <c r="K211" s="205"/>
    </row>
    <row r="212" spans="1:11" ht="15" customHeight="1">
      <c r="A212"/>
      <c r="B212" s="223"/>
      <c r="C212" s="165"/>
      <c r="D212" s="165"/>
      <c r="E212" s="165"/>
      <c r="F212" s="185" t="s">
        <v>444</v>
      </c>
      <c r="G212" s="218"/>
      <c r="H212" s="253" t="s">
        <v>445</v>
      </c>
      <c r="I212" s="253"/>
      <c r="J212" s="253"/>
      <c r="K212" s="224"/>
    </row>
    <row r="213" spans="1:11" ht="15" customHeight="1">
      <c r="A213"/>
      <c r="B213" s="223"/>
      <c r="C213" s="165"/>
      <c r="D213" s="165"/>
      <c r="E213" s="165"/>
      <c r="F213" s="185" t="s">
        <v>446</v>
      </c>
      <c r="G213" s="218"/>
      <c r="H213" s="253" t="s">
        <v>412</v>
      </c>
      <c r="I213" s="253"/>
      <c r="J213" s="253"/>
      <c r="K213" s="224"/>
    </row>
    <row r="214" spans="1:11" ht="15" customHeight="1">
      <c r="A214"/>
      <c r="B214" s="223"/>
      <c r="C214" s="165"/>
      <c r="D214" s="165"/>
      <c r="E214" s="165"/>
      <c r="F214" s="185"/>
      <c r="G214" s="218"/>
      <c r="H214" s="209"/>
      <c r="I214" s="209"/>
      <c r="J214" s="209"/>
      <c r="K214" s="224"/>
    </row>
    <row r="215" spans="1:11" ht="15" customHeight="1">
      <c r="A215"/>
      <c r="B215" s="223"/>
      <c r="C215" s="165" t="s">
        <v>571</v>
      </c>
      <c r="D215" s="165"/>
      <c r="E215" s="165"/>
      <c r="F215" s="185">
        <v>1</v>
      </c>
      <c r="G215" s="218"/>
      <c r="H215" s="253" t="s">
        <v>611</v>
      </c>
      <c r="I215" s="253"/>
      <c r="J215" s="253"/>
      <c r="K215" s="224"/>
    </row>
    <row r="216" spans="1:11" ht="15" customHeight="1">
      <c r="A216"/>
      <c r="B216" s="223"/>
      <c r="C216" s="165"/>
      <c r="D216" s="165"/>
      <c r="E216" s="165"/>
      <c r="F216" s="185">
        <v>2</v>
      </c>
      <c r="G216" s="218"/>
      <c r="H216" s="253" t="s">
        <v>612</v>
      </c>
      <c r="I216" s="253"/>
      <c r="J216" s="253"/>
      <c r="K216" s="224"/>
    </row>
    <row r="217" spans="1:11" ht="15" customHeight="1">
      <c r="A217"/>
      <c r="B217" s="223"/>
      <c r="C217" s="165"/>
      <c r="D217" s="165"/>
      <c r="E217" s="165"/>
      <c r="F217" s="185">
        <v>3</v>
      </c>
      <c r="G217" s="218"/>
      <c r="H217" s="253" t="s">
        <v>613</v>
      </c>
      <c r="I217" s="253"/>
      <c r="J217" s="253"/>
      <c r="K217" s="224"/>
    </row>
    <row r="218" spans="1:11" ht="15" customHeight="1">
      <c r="A218"/>
      <c r="B218" s="223"/>
      <c r="C218" s="165"/>
      <c r="D218" s="165"/>
      <c r="E218" s="165"/>
      <c r="F218" s="185">
        <v>4</v>
      </c>
      <c r="G218" s="218"/>
      <c r="H218" s="253" t="s">
        <v>614</v>
      </c>
      <c r="I218" s="253"/>
      <c r="J218" s="253"/>
      <c r="K218" s="224"/>
    </row>
    <row r="219" spans="1:11" ht="12.75" customHeight="1">
      <c r="A219"/>
      <c r="B219" s="225"/>
      <c r="C219" s="226"/>
      <c r="D219" s="226"/>
      <c r="E219" s="226"/>
      <c r="F219" s="226"/>
      <c r="G219" s="226"/>
      <c r="H219" s="226"/>
      <c r="I219" s="226"/>
      <c r="J219" s="226"/>
      <c r="K219" s="227"/>
    </row>
  </sheetData>
  <sheetProtection algorithmName="SHA-512" hashValue="kbk1t724WYALrFkzUM+p/z5ZQ3AORrpAKHLw3Ppk5TlYBa3z3aeOgk8jkea6HpjFAwHsyzZgsQY46eMQJ2xTyA==" saltValue="/fB6bumOVfn+WWF4VuKK3A==" spinCount="100000" sheet="1" objects="1" scenarios="1"/>
  <mergeCells count="77"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0:J210"/>
    <mergeCell ref="H217:J217"/>
    <mergeCell ref="H218:J218"/>
    <mergeCell ref="H211:J211"/>
    <mergeCell ref="H212:J212"/>
    <mergeCell ref="H213:J213"/>
    <mergeCell ref="H215:J215"/>
    <mergeCell ref="H216:J216"/>
  </mergeCells>
  <pageMargins left="0.59027777777777801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0A8208-F36A-4372-9B77-6F717BFA60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265E01-090C-4CBA-8F0B-72930C054725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customXml/itemProps3.xml><?xml version="1.0" encoding="utf-8"?>
<ds:datastoreItem xmlns:ds="http://schemas.openxmlformats.org/officeDocument/2006/customXml" ds:itemID="{13D8C229-D82B-4443-854B-8864736E0D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Elektrické rozvody v...</vt:lpstr>
      <vt:lpstr>Pokyny pro vyplnění</vt:lpstr>
      <vt:lpstr>'01 - Elektrické rozvody v...'!Názvy_tisku</vt:lpstr>
      <vt:lpstr>'Rekapitulace stavby'!Názvy_tisku</vt:lpstr>
      <vt:lpstr>'01 - Elektrické rozvody 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NEUWIRTH\Uzivatel</dc:creator>
  <dc:description/>
  <cp:lastModifiedBy>Tichý Radovan</cp:lastModifiedBy>
  <cp:revision>0</cp:revision>
  <dcterms:created xsi:type="dcterms:W3CDTF">2025-01-31T12:51:33Z</dcterms:created>
  <dcterms:modified xsi:type="dcterms:W3CDTF">2025-02-27T09:28:45Z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