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3 - Vodovodní řad" sheetId="2" r:id="rId2"/>
    <sheet name="SO 304 - Přípojky vodovodu" sheetId="3" r:id="rId3"/>
    <sheet name="SO 305 - Jednotná kanalizace" sheetId="4" r:id="rId4"/>
    <sheet name="SO 306 - Přípojky kanalizace" sheetId="5" r:id="rId5"/>
    <sheet name="SO 106 - MK  Jemnická" sheetId="6" r:id="rId6"/>
    <sheet name="SO 301 - Odvodnění komuni..." sheetId="7" r:id="rId7"/>
    <sheet name="SO 401 - Veřejné osvětlení" sheetId="8" r:id="rId8"/>
    <sheet name="SO 402 - Chráničky pro me..." sheetId="9" r:id="rId9"/>
    <sheet name="SO 801 - Kácení, výsadba ..." sheetId="10" r:id="rId10"/>
    <sheet name="VON - Vedlejší a ostatní ..." sheetId="11" r:id="rId11"/>
    <sheet name="Pokyny pro vyplnění" sheetId="12" r:id="rId12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303 - Vodovodní řad'!$C$97:$K$247</definedName>
    <definedName name="_xlnm.Print_Area" localSheetId="1">'SO 303 - Vodovodní řad'!$C$4:$J$41,'SO 303 - Vodovodní řad'!$C$47:$J$77,'SO 303 - Vodovodní řad'!$C$83:$K$247</definedName>
    <definedName name="_xlnm.Print_Titles" localSheetId="1">'SO 303 - Vodovodní řad'!$97:$97</definedName>
    <definedName name="_xlnm._FilterDatabase" localSheetId="2" hidden="1">'SO 304 - Přípojky vodovodu'!$C$97:$K$189</definedName>
    <definedName name="_xlnm.Print_Area" localSheetId="2">'SO 304 - Přípojky vodovodu'!$C$4:$J$41,'SO 304 - Přípojky vodovodu'!$C$47:$J$77,'SO 304 - Přípojky vodovodu'!$C$83:$K$189</definedName>
    <definedName name="_xlnm.Print_Titles" localSheetId="2">'SO 304 - Přípojky vodovodu'!$97:$97</definedName>
    <definedName name="_xlnm._FilterDatabase" localSheetId="3" hidden="1">'SO 305 - Jednotná kanalizace'!$C$96:$K$236</definedName>
    <definedName name="_xlnm.Print_Area" localSheetId="3">'SO 305 - Jednotná kanalizace'!$C$4:$J$41,'SO 305 - Jednotná kanalizace'!$C$47:$J$76,'SO 305 - Jednotná kanalizace'!$C$82:$K$236</definedName>
    <definedName name="_xlnm.Print_Titles" localSheetId="3">'SO 305 - Jednotná kanalizace'!$96:$96</definedName>
    <definedName name="_xlnm._FilterDatabase" localSheetId="4" hidden="1">'SO 306 - Přípojky kanalizace'!$C$94:$K$192</definedName>
    <definedName name="_xlnm.Print_Area" localSheetId="4">'SO 306 - Přípojky kanalizace'!$C$4:$J$41,'SO 306 - Přípojky kanalizace'!$C$47:$J$74,'SO 306 - Přípojky kanalizace'!$C$80:$K$192</definedName>
    <definedName name="_xlnm.Print_Titles" localSheetId="4">'SO 306 - Přípojky kanalizace'!$94:$94</definedName>
    <definedName name="_xlnm._FilterDatabase" localSheetId="5" hidden="1">'SO 106 - MK  Jemnická'!$C$91:$K$473</definedName>
    <definedName name="_xlnm.Print_Area" localSheetId="5">'SO 106 - MK  Jemnická'!$C$4:$J$41,'SO 106 - MK  Jemnická'!$C$47:$J$71,'SO 106 - MK  Jemnická'!$C$77:$K$473</definedName>
    <definedName name="_xlnm.Print_Titles" localSheetId="5">'SO 106 - MK  Jemnická'!$91:$91</definedName>
    <definedName name="_xlnm._FilterDatabase" localSheetId="6" hidden="1">'SO 301 - Odvodnění komuni...'!$C$95:$K$188</definedName>
    <definedName name="_xlnm.Print_Area" localSheetId="6">'SO 301 - Odvodnění komuni...'!$C$4:$J$41,'SO 301 - Odvodnění komuni...'!$C$47:$J$75,'SO 301 - Odvodnění komuni...'!$C$81:$K$188</definedName>
    <definedName name="_xlnm.Print_Titles" localSheetId="6">'SO 301 - Odvodnění komuni...'!$95:$95</definedName>
    <definedName name="_xlnm._FilterDatabase" localSheetId="7" hidden="1">'SO 401 - Veřejné osvětlení'!$C$94:$K$199</definedName>
    <definedName name="_xlnm.Print_Area" localSheetId="7">'SO 401 - Veřejné osvětlení'!$C$4:$J$41,'SO 401 - Veřejné osvětlení'!$C$47:$J$74,'SO 401 - Veřejné osvětlení'!$C$80:$K$199</definedName>
    <definedName name="_xlnm.Print_Titles" localSheetId="7">'SO 401 - Veřejné osvětlení'!$94:$94</definedName>
    <definedName name="_xlnm._FilterDatabase" localSheetId="8" hidden="1">'SO 402 - Chráničky pro me...'!$C$92:$K$147</definedName>
    <definedName name="_xlnm.Print_Area" localSheetId="8">'SO 402 - Chráničky pro me...'!$C$4:$J$41,'SO 402 - Chráničky pro me...'!$C$47:$J$72,'SO 402 - Chráničky pro me...'!$C$78:$K$147</definedName>
    <definedName name="_xlnm.Print_Titles" localSheetId="8">'SO 402 - Chráničky pro me...'!$92:$92</definedName>
    <definedName name="_xlnm._FilterDatabase" localSheetId="9" hidden="1">'SO 801 - Kácení, výsadba ...'!$C$87:$K$193</definedName>
    <definedName name="_xlnm.Print_Area" localSheetId="9">'SO 801 - Kácení, výsadba ...'!$C$4:$J$41,'SO 801 - Kácení, výsadba ...'!$C$47:$J$67,'SO 801 - Kácení, výsadba ...'!$C$73:$K$193</definedName>
    <definedName name="_xlnm.Print_Titles" localSheetId="9">'SO 801 - Kácení, výsadba ...'!$87:$87</definedName>
    <definedName name="_xlnm._FilterDatabase" localSheetId="10" hidden="1">'VON - Vedlejší a ostatní ...'!$C$87:$K$184</definedName>
    <definedName name="_xlnm.Print_Area" localSheetId="10">'VON - Vedlejší a ostatní ...'!$C$4:$J$39,'VON - Vedlejší a ostatní ...'!$C$45:$J$69,'VON - Vedlejší a ostatní ...'!$C$75:$K$184</definedName>
    <definedName name="_xlnm.Print_Titles" localSheetId="10">'VON - Vedlejší a ostatní ...'!$87:$87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6"/>
  <c i="11" r="J35"/>
  <c i="1" r="AX66"/>
  <c i="11"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55"/>
  <c r="J17"/>
  <c r="J12"/>
  <c r="J52"/>
  <c r="E7"/>
  <c r="E48"/>
  <c i="10" r="J39"/>
  <c r="J38"/>
  <c i="1" r="AY65"/>
  <c i="10" r="J37"/>
  <c i="1" r="AX65"/>
  <c i="10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9" r="J39"/>
  <c r="J38"/>
  <c i="1" r="AY64"/>
  <c i="9" r="J37"/>
  <c i="1" r="AX64"/>
  <c i="9" r="BI145"/>
  <c r="BH145"/>
  <c r="BG145"/>
  <c r="BF145"/>
  <c r="T145"/>
  <c r="T144"/>
  <c r="T143"/>
  <c r="R145"/>
  <c r="R144"/>
  <c r="R143"/>
  <c r="P145"/>
  <c r="P144"/>
  <c r="P143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8" r="J39"/>
  <c r="J38"/>
  <c i="1" r="AY63"/>
  <c i="8" r="J37"/>
  <c i="1" r="AX63"/>
  <c i="8" r="BI197"/>
  <c r="BH197"/>
  <c r="BG197"/>
  <c r="BF197"/>
  <c r="T197"/>
  <c r="T196"/>
  <c r="T195"/>
  <c r="R197"/>
  <c r="R196"/>
  <c r="R195"/>
  <c r="P197"/>
  <c r="P196"/>
  <c r="P195"/>
  <c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T97"/>
  <c r="T96"/>
  <c r="R98"/>
  <c r="R97"/>
  <c r="R96"/>
  <c r="P98"/>
  <c r="P97"/>
  <c r="P96"/>
  <c r="J92"/>
  <c r="J91"/>
  <c r="F91"/>
  <c r="F89"/>
  <c r="E87"/>
  <c r="J59"/>
  <c r="J58"/>
  <c r="F58"/>
  <c r="F56"/>
  <c r="E54"/>
  <c r="J20"/>
  <c r="E20"/>
  <c r="F59"/>
  <c r="J19"/>
  <c r="J14"/>
  <c r="J89"/>
  <c r="E7"/>
  <c r="E50"/>
  <c i="7" r="J39"/>
  <c r="J38"/>
  <c i="1" r="AY62"/>
  <c i="7" r="J37"/>
  <c i="1" r="AX62"/>
  <c i="7" r="BI186"/>
  <c r="BH186"/>
  <c r="BG186"/>
  <c r="BF186"/>
  <c r="T186"/>
  <c r="T185"/>
  <c r="R186"/>
  <c r="R185"/>
  <c r="P186"/>
  <c r="P185"/>
  <c r="BI182"/>
  <c r="BH182"/>
  <c r="BG182"/>
  <c r="BF182"/>
  <c r="T182"/>
  <c r="T181"/>
  <c r="T180"/>
  <c r="R182"/>
  <c r="R181"/>
  <c r="R180"/>
  <c r="P182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6" r="J39"/>
  <c r="J38"/>
  <c i="1" r="AY61"/>
  <c i="6" r="J37"/>
  <c i="1" r="AX61"/>
  <c i="6" r="BI472"/>
  <c r="BH472"/>
  <c r="BG472"/>
  <c r="BF472"/>
  <c r="T472"/>
  <c r="R472"/>
  <c r="P472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0"/>
  <c r="BH450"/>
  <c r="BG450"/>
  <c r="BF450"/>
  <c r="T450"/>
  <c r="R450"/>
  <c r="P450"/>
  <c r="BI444"/>
  <c r="BH444"/>
  <c r="BG444"/>
  <c r="BF444"/>
  <c r="T444"/>
  <c r="R444"/>
  <c r="P444"/>
  <c r="BI437"/>
  <c r="BH437"/>
  <c r="BG437"/>
  <c r="BF437"/>
  <c r="T437"/>
  <c r="R437"/>
  <c r="P437"/>
  <c r="BI432"/>
  <c r="BH432"/>
  <c r="BG432"/>
  <c r="BF432"/>
  <c r="T432"/>
  <c r="R432"/>
  <c r="P432"/>
  <c r="BI429"/>
  <c r="BH429"/>
  <c r="BG429"/>
  <c r="BF429"/>
  <c r="T429"/>
  <c r="R429"/>
  <c r="P429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3"/>
  <c r="BH403"/>
  <c r="BG403"/>
  <c r="BF403"/>
  <c r="T403"/>
  <c r="R403"/>
  <c r="P403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5" r="J39"/>
  <c r="J38"/>
  <c i="1" r="AY59"/>
  <c i="5" r="J37"/>
  <c i="1" r="AX59"/>
  <c i="5" r="BI190"/>
  <c r="BH190"/>
  <c r="BG190"/>
  <c r="BF190"/>
  <c r="T190"/>
  <c r="T189"/>
  <c r="T188"/>
  <c r="R190"/>
  <c r="R189"/>
  <c r="R188"/>
  <c r="P190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4" r="J39"/>
  <c r="J38"/>
  <c i="1" r="AY58"/>
  <c i="4" r="J37"/>
  <c i="1" r="AX58"/>
  <c i="4" r="BI234"/>
  <c r="BH234"/>
  <c r="BG234"/>
  <c r="BF234"/>
  <c r="T234"/>
  <c r="T233"/>
  <c r="R234"/>
  <c r="R233"/>
  <c r="P234"/>
  <c r="P233"/>
  <c r="BI230"/>
  <c r="BH230"/>
  <c r="BG230"/>
  <c r="BF230"/>
  <c r="T230"/>
  <c r="T229"/>
  <c r="T228"/>
  <c r="R230"/>
  <c r="R229"/>
  <c r="R228"/>
  <c r="P230"/>
  <c r="P229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56"/>
  <c r="E7"/>
  <c r="E85"/>
  <c i="3" r="J182"/>
  <c r="J39"/>
  <c r="J38"/>
  <c i="1" r="AY57"/>
  <c i="3" r="J37"/>
  <c i="1" r="AX57"/>
  <c i="3" r="BI187"/>
  <c r="BH187"/>
  <c r="BG187"/>
  <c r="BF187"/>
  <c r="T187"/>
  <c r="R187"/>
  <c r="P187"/>
  <c r="BI184"/>
  <c r="BH184"/>
  <c r="BG184"/>
  <c r="BF184"/>
  <c r="T184"/>
  <c r="R184"/>
  <c r="P184"/>
  <c r="J75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T172"/>
  <c r="T171"/>
  <c r="R173"/>
  <c r="R172"/>
  <c r="R171"/>
  <c r="P173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56"/>
  <c r="E7"/>
  <c r="E86"/>
  <c i="2" r="J39"/>
  <c r="J38"/>
  <c i="1" r="AY56"/>
  <c i="2" r="J37"/>
  <c i="1" r="AX56"/>
  <c i="2"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T237"/>
  <c r="R238"/>
  <c r="R237"/>
  <c r="P238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T223"/>
  <c r="T222"/>
  <c r="R224"/>
  <c r="R223"/>
  <c r="R222"/>
  <c r="P224"/>
  <c r="P223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56"/>
  <c r="E7"/>
  <c r="E86"/>
  <c i="1" r="L50"/>
  <c r="AM50"/>
  <c r="AM49"/>
  <c r="L49"/>
  <c r="AM47"/>
  <c r="L47"/>
  <c r="L45"/>
  <c r="L44"/>
  <c i="2" r="J245"/>
  <c r="J211"/>
  <c r="BK196"/>
  <c r="BK187"/>
  <c r="J178"/>
  <c r="J119"/>
  <c r="J155"/>
  <c r="BK194"/>
  <c r="J160"/>
  <c r="BK143"/>
  <c i="3" r="J179"/>
  <c r="J169"/>
  <c r="BK169"/>
  <c r="J103"/>
  <c i="4" r="J202"/>
  <c r="BK165"/>
  <c r="BK226"/>
  <c r="J106"/>
  <c r="J180"/>
  <c r="J100"/>
  <c i="5" r="BK148"/>
  <c r="J141"/>
  <c r="BK176"/>
  <c r="BK102"/>
  <c i="6" r="J345"/>
  <c r="J166"/>
  <c r="BK391"/>
  <c r="BK240"/>
  <c r="J118"/>
  <c r="J429"/>
  <c r="BK325"/>
  <c r="J216"/>
  <c r="J419"/>
  <c r="BK335"/>
  <c r="J237"/>
  <c i="7" r="BK160"/>
  <c r="BK170"/>
  <c r="J167"/>
  <c r="BK108"/>
  <c i="8" r="BK181"/>
  <c r="J116"/>
  <c r="BK145"/>
  <c r="BK125"/>
  <c r="BK165"/>
  <c r="BK104"/>
  <c r="BK110"/>
  <c i="9" r="BK145"/>
  <c r="BK133"/>
  <c i="10" r="J192"/>
  <c r="BK188"/>
  <c r="BK102"/>
  <c r="BK91"/>
  <c i="11" r="J143"/>
  <c r="BK153"/>
  <c r="J168"/>
  <c r="J179"/>
  <c i="2" r="BK192"/>
  <c r="BK158"/>
  <c r="BK136"/>
  <c i="3" r="J159"/>
  <c r="BK152"/>
  <c r="J164"/>
  <c r="BK177"/>
  <c i="4" r="J198"/>
  <c r="J149"/>
  <c r="BK162"/>
  <c r="BK234"/>
  <c r="BK184"/>
  <c r="J132"/>
  <c i="5" r="BK118"/>
  <c r="BK107"/>
  <c r="BK141"/>
  <c r="J113"/>
  <c i="6" r="BK393"/>
  <c r="BK342"/>
  <c r="BK178"/>
  <c r="BK458"/>
  <c r="BK307"/>
  <c r="BK237"/>
  <c r="J121"/>
  <c r="J417"/>
  <c r="BK293"/>
  <c r="J209"/>
  <c r="BK432"/>
  <c r="BK319"/>
  <c r="J202"/>
  <c i="7" r="BK156"/>
  <c r="BK102"/>
  <c r="J113"/>
  <c r="J147"/>
  <c r="J145"/>
  <c i="8" r="BK186"/>
  <c r="BK118"/>
  <c r="J158"/>
  <c r="J120"/>
  <c r="J159"/>
  <c r="J193"/>
  <c r="BK112"/>
  <c i="9" r="BK102"/>
  <c r="J128"/>
  <c i="10" r="BK152"/>
  <c r="BK167"/>
  <c r="J177"/>
  <c r="BK139"/>
  <c r="BK129"/>
  <c r="J186"/>
  <c r="J94"/>
  <c i="11" r="J159"/>
  <c r="BK172"/>
  <c r="BK99"/>
  <c i="2" r="J242"/>
  <c r="J218"/>
  <c r="J206"/>
  <c r="BK197"/>
  <c r="BK178"/>
  <c r="J143"/>
  <c i="1" r="AS60"/>
  <c i="2" r="BK232"/>
  <c i="3" r="J167"/>
  <c r="J177"/>
  <c r="BK101"/>
  <c r="BK130"/>
  <c r="J105"/>
  <c i="4" r="J173"/>
  <c r="BK100"/>
  <c r="J103"/>
  <c r="BK172"/>
  <c i="5" r="J184"/>
  <c r="BK158"/>
  <c r="J144"/>
  <c r="BK151"/>
  <c r="J107"/>
  <c i="6" r="BK388"/>
  <c r="J275"/>
  <c r="BK415"/>
  <c r="BK229"/>
  <c r="J466"/>
  <c r="J342"/>
  <c r="BK235"/>
  <c r="BK118"/>
  <c r="J161"/>
  <c i="7" r="J133"/>
  <c r="J137"/>
  <c r="BK145"/>
  <c r="J165"/>
  <c i="8" r="BK188"/>
  <c r="J104"/>
  <c r="BK151"/>
  <c r="J184"/>
  <c r="J168"/>
  <c r="BK106"/>
  <c r="J114"/>
  <c i="9" r="J96"/>
  <c r="BK128"/>
  <c i="10" r="BK186"/>
  <c r="BK128"/>
  <c r="BK146"/>
  <c r="J170"/>
  <c r="BK125"/>
  <c i="11" r="BK123"/>
  <c r="J156"/>
  <c i="2" r="BK242"/>
  <c r="J224"/>
  <c r="BK206"/>
  <c r="BK189"/>
  <c r="BK177"/>
  <c r="BK117"/>
  <c r="BK149"/>
  <c r="BK163"/>
  <c r="BK101"/>
  <c r="BK145"/>
  <c i="3" r="BK161"/>
  <c r="J143"/>
  <c r="BK119"/>
  <c i="4" r="J195"/>
  <c r="J162"/>
  <c r="BK113"/>
  <c r="BK216"/>
  <c r="J194"/>
  <c r="BK183"/>
  <c r="BK173"/>
  <c r="BK158"/>
  <c r="J226"/>
  <c r="J178"/>
  <c i="5" r="BK138"/>
  <c r="J180"/>
  <c r="J102"/>
  <c r="J163"/>
  <c i="6" r="BK385"/>
  <c r="J340"/>
  <c r="BK187"/>
  <c r="J462"/>
  <c r="BK295"/>
  <c r="J126"/>
  <c r="J470"/>
  <c r="BK340"/>
  <c r="BK242"/>
  <c r="J194"/>
  <c r="J388"/>
  <c r="BK313"/>
  <c r="J178"/>
  <c i="7" r="BK152"/>
  <c r="J142"/>
  <c r="J159"/>
  <c r="BK172"/>
  <c i="8" r="J174"/>
  <c r="BK146"/>
  <c r="J106"/>
  <c r="BK139"/>
  <c r="J186"/>
  <c r="J127"/>
  <c r="BK120"/>
  <c i="9" r="BK105"/>
  <c r="J115"/>
  <c i="10" r="BK177"/>
  <c r="J134"/>
  <c r="BK161"/>
  <c r="BK122"/>
  <c i="11" r="BK146"/>
  <c r="BK105"/>
  <c r="BK130"/>
  <c r="J111"/>
  <c i="2" r="BK238"/>
  <c r="J220"/>
  <c r="J192"/>
  <c r="BK181"/>
  <c r="BK130"/>
  <c r="BK165"/>
  <c r="J153"/>
  <c r="J169"/>
  <c r="BK245"/>
  <c r="BK109"/>
  <c i="3" r="BK103"/>
  <c r="J111"/>
  <c r="J140"/>
  <c i="4" r="J234"/>
  <c r="J172"/>
  <c r="BK124"/>
  <c r="J137"/>
  <c r="BK224"/>
  <c r="J130"/>
  <c i="5" r="BK178"/>
  <c r="BK190"/>
  <c r="BK113"/>
  <c r="J138"/>
  <c i="6" r="J450"/>
  <c r="J319"/>
  <c r="BK191"/>
  <c r="J437"/>
  <c r="J280"/>
  <c r="J191"/>
  <c r="J472"/>
  <c r="BK382"/>
  <c r="BK246"/>
  <c r="J103"/>
  <c r="BK377"/>
  <c r="BK296"/>
  <c r="J134"/>
  <c i="7" r="BK153"/>
  <c r="J152"/>
  <c r="J130"/>
  <c r="J116"/>
  <c i="8" r="J145"/>
  <c r="BK179"/>
  <c r="J118"/>
  <c r="J153"/>
  <c r="BK168"/>
  <c i="9" r="J133"/>
  <c r="BK100"/>
  <c r="BK111"/>
  <c i="10" r="J114"/>
  <c r="J118"/>
  <c r="BK118"/>
  <c r="J104"/>
  <c i="11" r="J165"/>
  <c r="J182"/>
  <c r="J117"/>
  <c i="2" r="J150"/>
  <c r="J170"/>
  <c r="J104"/>
  <c r="BK107"/>
  <c i="3" r="BK114"/>
  <c r="BK108"/>
  <c r="J127"/>
  <c i="4" r="J230"/>
  <c r="BK168"/>
  <c r="BK230"/>
  <c r="J111"/>
  <c r="BK220"/>
  <c r="J158"/>
  <c i="5" r="J156"/>
  <c r="J169"/>
  <c r="BK159"/>
  <c r="J148"/>
  <c i="6" r="BK429"/>
  <c r="J365"/>
  <c r="BK216"/>
  <c r="J98"/>
  <c r="J412"/>
  <c r="J259"/>
  <c r="BK470"/>
  <c r="J391"/>
  <c r="J269"/>
  <c r="BK180"/>
  <c r="BK403"/>
  <c r="J290"/>
  <c i="7" r="J172"/>
  <c r="BK176"/>
  <c r="BK133"/>
  <c r="BK155"/>
  <c r="J162"/>
  <c i="8" r="BK155"/>
  <c r="BK98"/>
  <c r="BK137"/>
  <c r="J181"/>
  <c r="BK133"/>
  <c r="J162"/>
  <c i="9" r="J137"/>
  <c r="J135"/>
  <c r="J126"/>
  <c i="10" r="BK180"/>
  <c r="BK99"/>
  <c r="BK112"/>
  <c r="J146"/>
  <c r="BK132"/>
  <c r="J102"/>
  <c i="11" r="BK162"/>
  <c r="BK120"/>
  <c r="J153"/>
  <c r="BK168"/>
  <c i="2" r="BK234"/>
  <c r="BK216"/>
  <c r="J204"/>
  <c r="J196"/>
  <c r="J184"/>
  <c r="J147"/>
  <c r="BK114"/>
  <c r="J130"/>
  <c r="J177"/>
  <c r="J165"/>
  <c r="J117"/>
  <c r="BK104"/>
  <c i="3" r="J101"/>
  <c r="J157"/>
  <c r="BK173"/>
  <c r="J173"/>
  <c i="4" r="BK205"/>
  <c r="BK155"/>
  <c r="J224"/>
  <c r="J118"/>
  <c r="J183"/>
  <c r="J113"/>
  <c i="5" r="BK144"/>
  <c r="BK184"/>
  <c r="BK104"/>
  <c r="BK156"/>
  <c i="6" r="BK444"/>
  <c r="J322"/>
  <c r="J175"/>
  <c r="BK450"/>
  <c r="J285"/>
  <c r="J148"/>
  <c r="J432"/>
  <c r="BK275"/>
  <c r="BK175"/>
  <c r="BK183"/>
  <c i="7" r="J155"/>
  <c r="BK167"/>
  <c r="J102"/>
  <c r="J124"/>
  <c r="BK150"/>
  <c i="8" r="J156"/>
  <c r="J125"/>
  <c r="J177"/>
  <c r="BK124"/>
  <c r="BK131"/>
  <c r="BK159"/>
  <c i="9" r="BK131"/>
  <c r="BK107"/>
  <c r="J117"/>
  <c i="10" r="J112"/>
  <c r="BK131"/>
  <c r="BK127"/>
  <c r="BK96"/>
  <c i="11" r="J99"/>
  <c r="J127"/>
  <c r="J105"/>
  <c i="2" r="BK228"/>
  <c r="BK211"/>
  <c r="J194"/>
  <c r="J181"/>
  <c r="BK133"/>
  <c r="J163"/>
  <c i="1" r="AS55"/>
  <c i="2" r="J101"/>
  <c i="3" r="J184"/>
  <c r="BK187"/>
  <c r="J134"/>
  <c r="J116"/>
  <c i="4" r="BK185"/>
  <c r="BK135"/>
  <c r="BK218"/>
  <c r="BK198"/>
  <c r="J184"/>
  <c r="J165"/>
  <c r="BK126"/>
  <c r="J185"/>
  <c r="BK152"/>
  <c i="5" r="J121"/>
  <c r="J118"/>
  <c r="J158"/>
  <c r="BK121"/>
  <c i="6" r="J395"/>
  <c r="J220"/>
  <c r="J129"/>
  <c r="J374"/>
  <c r="J235"/>
  <c r="BK472"/>
  <c r="J371"/>
  <c r="BK262"/>
  <c r="J109"/>
  <c r="J382"/>
  <c r="J295"/>
  <c i="7" r="BK178"/>
  <c r="BK182"/>
  <c r="BK105"/>
  <c r="BK110"/>
  <c i="8" r="J190"/>
  <c r="BK122"/>
  <c r="BK149"/>
  <c r="J122"/>
  <c r="BK150"/>
  <c r="J102"/>
  <c r="J98"/>
  <c i="9" r="J102"/>
  <c r="BK120"/>
  <c i="10" r="BK137"/>
  <c r="J175"/>
  <c r="J116"/>
  <c r="BK192"/>
  <c r="BK114"/>
  <c i="11" r="J91"/>
  <c r="BK134"/>
  <c r="J146"/>
  <c r="BK91"/>
  <c i="2" r="BK224"/>
  <c r="J209"/>
  <c r="BK198"/>
  <c r="J191"/>
  <c r="J145"/>
  <c r="BK160"/>
  <c r="J107"/>
  <c r="J172"/>
  <c r="BK150"/>
  <c r="J123"/>
  <c i="3" r="J137"/>
  <c r="BK121"/>
  <c r="J124"/>
  <c r="BK124"/>
  <c i="4" r="BK194"/>
  <c r="BK146"/>
  <c r="J155"/>
  <c r="BK209"/>
  <c r="J124"/>
  <c i="5" r="J186"/>
  <c r="J176"/>
  <c r="J161"/>
  <c r="J123"/>
  <c i="6" r="BK409"/>
  <c r="BK290"/>
  <c r="BK95"/>
  <c r="J321"/>
  <c r="BK159"/>
  <c r="J458"/>
  <c r="BK345"/>
  <c r="BK280"/>
  <c r="BK129"/>
  <c r="J385"/>
  <c r="J317"/>
  <c r="J187"/>
  <c i="7" r="BK140"/>
  <c r="BK121"/>
  <c r="J156"/>
  <c r="J170"/>
  <c i="8" r="BK127"/>
  <c r="J154"/>
  <c r="J188"/>
  <c r="J128"/>
  <c r="BK143"/>
  <c i="9" r="J107"/>
  <c r="BK109"/>
  <c i="10" r="BK143"/>
  <c r="J143"/>
  <c r="BK155"/>
  <c r="J188"/>
  <c i="11" r="J120"/>
  <c r="BK143"/>
  <c r="J149"/>
  <c r="BK108"/>
  <c i="2" r="BK111"/>
  <c r="J167"/>
  <c r="J232"/>
  <c i="3" r="J187"/>
  <c r="BK179"/>
  <c r="BK184"/>
  <c r="J114"/>
  <c i="4" r="J211"/>
  <c r="BK175"/>
  <c r="BK130"/>
  <c r="BK149"/>
  <c r="BK195"/>
  <c r="BK137"/>
  <c i="5" r="J135"/>
  <c r="J132"/>
  <c r="BK163"/>
  <c r="BK186"/>
  <c r="J98"/>
  <c i="6" r="BK317"/>
  <c r="BK156"/>
  <c r="BK161"/>
  <c r="BK437"/>
  <c r="J330"/>
  <c r="J256"/>
  <c r="J142"/>
  <c r="J338"/>
  <c r="BK220"/>
  <c r="BK126"/>
  <c i="7" r="J132"/>
  <c r="BK147"/>
  <c r="J160"/>
  <c r="J99"/>
  <c r="J105"/>
  <c i="8" r="J135"/>
  <c r="J150"/>
  <c r="BK190"/>
  <c r="BK108"/>
  <c r="J124"/>
  <c i="9" r="J111"/>
  <c r="BK138"/>
  <c r="J109"/>
  <c i="10" r="BK116"/>
  <c r="J141"/>
  <c r="J152"/>
  <c r="J137"/>
  <c r="J128"/>
  <c r="J127"/>
  <c i="11" r="J130"/>
  <c r="BK149"/>
  <c r="J134"/>
  <c r="J114"/>
  <c i="2" r="J228"/>
  <c r="J213"/>
  <c r="J200"/>
  <c r="J189"/>
  <c r="BK176"/>
  <c r="J120"/>
  <c r="BK230"/>
  <c r="BK169"/>
  <c r="BK139"/>
  <c r="BK128"/>
  <c i="3" r="BK146"/>
  <c r="J119"/>
  <c r="J152"/>
  <c r="BK137"/>
  <c i="4" r="BK192"/>
  <c r="J126"/>
  <c r="BK132"/>
  <c r="BK189"/>
  <c r="J127"/>
  <c i="5" r="BK180"/>
  <c r="BK123"/>
  <c r="J116"/>
  <c r="J190"/>
  <c r="BK132"/>
  <c i="6" r="J403"/>
  <c r="J313"/>
  <c r="J153"/>
  <c r="BK363"/>
  <c r="J242"/>
  <c r="BK103"/>
  <c r="J363"/>
  <c r="J296"/>
  <c r="BK202"/>
  <c r="BK209"/>
  <c i="7" r="BK165"/>
  <c r="BK186"/>
  <c r="BK116"/>
  <c r="J153"/>
  <c r="J178"/>
  <c r="BK137"/>
  <c i="8" r="J139"/>
  <c r="BK193"/>
  <c r="J133"/>
  <c r="BK177"/>
  <c r="J112"/>
  <c r="J146"/>
  <c i="9" r="BK115"/>
  <c r="BK98"/>
  <c r="BK137"/>
  <c i="10" r="J139"/>
  <c r="J120"/>
  <c r="BK94"/>
  <c i="11" r="J172"/>
  <c r="J108"/>
  <c r="BK140"/>
  <c r="J176"/>
  <c i="2" r="J238"/>
  <c r="J216"/>
  <c r="J197"/>
  <c r="BK182"/>
  <c r="J149"/>
  <c r="J230"/>
  <c r="J133"/>
  <c r="BK167"/>
  <c r="J128"/>
  <c r="J125"/>
  <c i="3" r="J121"/>
  <c r="BK116"/>
  <c r="BK157"/>
  <c r="BK150"/>
  <c i="4" r="J209"/>
  <c r="BK170"/>
  <c r="BK106"/>
  <c r="BK211"/>
  <c r="J192"/>
  <c r="J175"/>
  <c r="J168"/>
  <c r="J109"/>
  <c r="BK182"/>
  <c i="5" r="BK165"/>
  <c r="J104"/>
  <c r="BK110"/>
  <c r="BK135"/>
  <c r="J151"/>
  <c i="6" r="J460"/>
  <c r="BK311"/>
  <c r="J159"/>
  <c r="J444"/>
  <c r="J325"/>
  <c r="BK204"/>
  <c r="J112"/>
  <c r="BK395"/>
  <c r="BK285"/>
  <c r="BK153"/>
  <c r="BK460"/>
  <c r="BK352"/>
  <c r="J253"/>
  <c r="BK121"/>
  <c i="7" r="J121"/>
  <c r="BK124"/>
  <c r="J150"/>
  <c r="BK130"/>
  <c i="8" r="BK154"/>
  <c r="J197"/>
  <c r="J131"/>
  <c r="BK174"/>
  <c r="J165"/>
  <c i="9" r="J120"/>
  <c r="BK123"/>
  <c r="J138"/>
  <c i="10" r="J125"/>
  <c r="J155"/>
  <c r="J96"/>
  <c r="BK174"/>
  <c i="11" r="BK127"/>
  <c r="BK156"/>
  <c r="BK159"/>
  <c r="BK165"/>
  <c i="2" r="J234"/>
  <c r="BK213"/>
  <c r="BK204"/>
  <c r="BK184"/>
  <c r="BK173"/>
  <c r="J109"/>
  <c r="J136"/>
  <c r="J176"/>
  <c r="BK120"/>
  <c i="3" r="BK148"/>
  <c r="J148"/>
  <c r="BK159"/>
  <c r="BK111"/>
  <c i="4" r="J213"/>
  <c r="J182"/>
  <c r="BK103"/>
  <c r="BK121"/>
  <c r="J186"/>
  <c r="BK118"/>
  <c i="5" r="J159"/>
  <c r="BK116"/>
  <c r="J100"/>
  <c r="BK154"/>
  <c i="6" r="BK374"/>
  <c r="J246"/>
  <c r="BK142"/>
  <c r="BK338"/>
  <c r="J226"/>
  <c r="J95"/>
  <c r="J415"/>
  <c r="J307"/>
  <c r="J156"/>
  <c r="J409"/>
  <c r="J358"/>
  <c r="J293"/>
  <c r="BK98"/>
  <c i="7" r="BK99"/>
  <c r="J108"/>
  <c r="BK149"/>
  <c r="J140"/>
  <c i="8" r="J151"/>
  <c r="BK197"/>
  <c r="BK135"/>
  <c r="J179"/>
  <c r="BK114"/>
  <c r="BK156"/>
  <c i="9" r="BK117"/>
  <c r="BK126"/>
  <c r="J145"/>
  <c i="10" r="J132"/>
  <c r="J161"/>
  <c r="BK175"/>
  <c r="J167"/>
  <c i="11" r="BK96"/>
  <c r="BK111"/>
  <c r="J137"/>
  <c r="J162"/>
  <c i="2" r="J173"/>
  <c r="BK147"/>
  <c r="BK119"/>
  <c i="3" r="BK140"/>
  <c r="BK134"/>
  <c r="J150"/>
  <c r="J130"/>
  <c i="4" r="BK186"/>
  <c r="BK111"/>
  <c r="BK127"/>
  <c r="BK181"/>
  <c i="5" r="J173"/>
  <c r="BK98"/>
  <c r="BK173"/>
  <c r="BK161"/>
  <c i="6" r="BK462"/>
  <c r="J377"/>
  <c r="J262"/>
  <c r="BK134"/>
  <c r="J335"/>
  <c r="BK194"/>
  <c r="BK109"/>
  <c r="BK358"/>
  <c r="J240"/>
  <c r="BK106"/>
  <c r="BK365"/>
  <c r="J311"/>
  <c r="BK166"/>
  <c i="7" r="BK142"/>
  <c r="BK158"/>
  <c r="J186"/>
  <c r="J127"/>
  <c r="BK127"/>
  <c i="8" r="BK147"/>
  <c r="BK184"/>
  <c r="BK128"/>
  <c r="BK171"/>
  <c r="BK116"/>
  <c r="BK153"/>
  <c i="9" r="J123"/>
  <c r="J105"/>
  <c r="BK96"/>
  <c i="10" r="BK134"/>
  <c r="J122"/>
  <c r="BK141"/>
  <c r="J131"/>
  <c r="J109"/>
  <c r="BK120"/>
  <c i="11" r="BK117"/>
  <c r="J96"/>
  <c r="J123"/>
  <c r="BK102"/>
  <c i="2" r="BK220"/>
  <c r="BK209"/>
  <c r="J198"/>
  <c r="BK191"/>
  <c r="J182"/>
  <c r="BK125"/>
  <c r="J139"/>
  <c r="BK172"/>
  <c r="BK155"/>
  <c r="J114"/>
  <c i="3" r="BK127"/>
  <c r="J146"/>
  <c r="J161"/>
  <c r="J108"/>
  <c i="4" r="J216"/>
  <c r="J181"/>
  <c r="BK109"/>
  <c r="J152"/>
  <c r="BK213"/>
  <c r="J121"/>
  <c i="5" r="J171"/>
  <c r="J110"/>
  <c r="BK171"/>
  <c r="BK169"/>
  <c i="6" r="BK466"/>
  <c r="J352"/>
  <c r="BK226"/>
  <c r="J106"/>
  <c r="BK322"/>
  <c r="J183"/>
  <c r="BK412"/>
  <c r="BK259"/>
  <c r="BK269"/>
  <c r="BK112"/>
  <c i="7" r="BK113"/>
  <c r="J149"/>
  <c r="J182"/>
  <c r="J110"/>
  <c i="8" r="J149"/>
  <c r="J143"/>
  <c r="BK102"/>
  <c r="BK158"/>
  <c r="J171"/>
  <c i="9" r="J141"/>
  <c r="J131"/>
  <c r="J98"/>
  <c i="10" r="J174"/>
  <c r="BK170"/>
  <c r="J99"/>
  <c r="J180"/>
  <c i="11" r="J140"/>
  <c r="BK179"/>
  <c r="J102"/>
  <c r="BK137"/>
  <c i="2" r="BK218"/>
  <c r="BK200"/>
  <c r="J187"/>
  <c r="BK123"/>
  <c r="J158"/>
  <c r="BK170"/>
  <c r="BK153"/>
  <c r="J111"/>
  <c i="3" r="BK143"/>
  <c r="BK164"/>
  <c r="BK167"/>
  <c r="BK105"/>
  <c i="4" r="J218"/>
  <c r="BK178"/>
  <c r="J220"/>
  <c r="J205"/>
  <c r="J189"/>
  <c r="BK180"/>
  <c r="J170"/>
  <c r="J146"/>
  <c r="BK202"/>
  <c r="J135"/>
  <c i="5" r="J154"/>
  <c r="J165"/>
  <c r="J178"/>
  <c r="BK100"/>
  <c i="6" r="BK371"/>
  <c r="BK253"/>
  <c r="BK148"/>
  <c r="J393"/>
  <c r="BK256"/>
  <c r="J180"/>
  <c r="BK419"/>
  <c r="BK321"/>
  <c r="J229"/>
  <c r="BK417"/>
  <c r="BK330"/>
  <c r="J204"/>
  <c i="7" r="BK159"/>
  <c r="BK162"/>
  <c r="J176"/>
  <c r="BK132"/>
  <c r="J158"/>
  <c i="8" r="J137"/>
  <c r="J155"/>
  <c r="J108"/>
  <c r="BK162"/>
  <c r="J110"/>
  <c r="J147"/>
  <c i="9" r="BK141"/>
  <c r="BK135"/>
  <c r="J100"/>
  <c i="10" r="BK109"/>
  <c r="J129"/>
  <c r="BK104"/>
  <c r="J91"/>
  <c i="11" r="BK182"/>
  <c r="BK176"/>
  <c r="BK114"/>
  <c i="2" l="1" r="T100"/>
  <c r="BK142"/>
  <c r="J142"/>
  <c r="J67"/>
  <c r="BK208"/>
  <c r="J208"/>
  <c r="J68"/>
  <c r="BK217"/>
  <c r="J217"/>
  <c r="J69"/>
  <c r="T227"/>
  <c r="T226"/>
  <c r="P241"/>
  <c r="P236"/>
  <c i="3" r="P100"/>
  <c r="R133"/>
  <c r="BK156"/>
  <c r="J156"/>
  <c r="J68"/>
  <c r="BK166"/>
  <c r="J166"/>
  <c r="J69"/>
  <c r="P176"/>
  <c r="P175"/>
  <c r="T183"/>
  <c r="T181"/>
  <c i="4" r="BK99"/>
  <c r="J99"/>
  <c r="J65"/>
  <c r="P154"/>
  <c r="P161"/>
  <c r="BK208"/>
  <c r="J208"/>
  <c r="J69"/>
  <c r="BK217"/>
  <c r="J217"/>
  <c r="J70"/>
  <c r="R223"/>
  <c r="R222"/>
  <c i="5" r="BK97"/>
  <c r="J97"/>
  <c r="J65"/>
  <c r="BK140"/>
  <c r="J140"/>
  <c r="J66"/>
  <c r="BK147"/>
  <c r="J147"/>
  <c r="J67"/>
  <c r="BK168"/>
  <c r="J168"/>
  <c r="J68"/>
  <c r="R177"/>
  <c r="P183"/>
  <c r="P182"/>
  <c i="6" r="BK94"/>
  <c r="J94"/>
  <c r="J65"/>
  <c r="BK174"/>
  <c r="J174"/>
  <c r="J66"/>
  <c r="T186"/>
  <c r="T292"/>
  <c r="T431"/>
  <c r="T469"/>
  <c i="7" r="T98"/>
  <c r="R126"/>
  <c r="T136"/>
  <c r="R164"/>
  <c r="R169"/>
  <c r="R175"/>
  <c r="R174"/>
  <c i="8" r="P101"/>
  <c r="P100"/>
  <c r="BK142"/>
  <c r="J142"/>
  <c r="J69"/>
  <c r="T164"/>
  <c i="9" r="R95"/>
  <c r="BK104"/>
  <c r="J104"/>
  <c r="J66"/>
  <c r="P114"/>
  <c r="P113"/>
  <c i="10" r="T90"/>
  <c r="T89"/>
  <c r="T88"/>
  <c i="2" r="R100"/>
  <c r="P142"/>
  <c r="R208"/>
  <c r="R217"/>
  <c r="BK227"/>
  <c r="J227"/>
  <c r="J73"/>
  <c r="BK241"/>
  <c r="J241"/>
  <c r="J76"/>
  <c i="3" r="R100"/>
  <c r="T133"/>
  <c r="T156"/>
  <c r="T166"/>
  <c r="R176"/>
  <c r="R175"/>
  <c r="R183"/>
  <c r="R181"/>
  <c i="4" r="T99"/>
  <c r="R154"/>
  <c r="T161"/>
  <c r="R208"/>
  <c r="T217"/>
  <c r="T223"/>
  <c r="T222"/>
  <c i="5" r="R97"/>
  <c r="T140"/>
  <c r="T147"/>
  <c r="T168"/>
  <c r="T177"/>
  <c r="R183"/>
  <c r="R182"/>
  <c i="6" r="R94"/>
  <c r="P174"/>
  <c r="BK186"/>
  <c r="J186"/>
  <c r="J67"/>
  <c r="R292"/>
  <c r="BK431"/>
  <c r="J431"/>
  <c r="J69"/>
  <c r="BK469"/>
  <c r="J469"/>
  <c r="J70"/>
  <c i="7" r="BK98"/>
  <c r="J98"/>
  <c r="J65"/>
  <c r="BK126"/>
  <c r="J126"/>
  <c r="J66"/>
  <c r="BK136"/>
  <c r="J136"/>
  <c r="J67"/>
  <c r="BK164"/>
  <c r="J164"/>
  <c r="J68"/>
  <c r="P169"/>
  <c r="T175"/>
  <c r="T174"/>
  <c i="8" r="R101"/>
  <c r="R100"/>
  <c r="R142"/>
  <c r="R164"/>
  <c i="9" r="BK95"/>
  <c r="BK94"/>
  <c r="T104"/>
  <c r="T114"/>
  <c r="T113"/>
  <c i="10" r="P90"/>
  <c r="P89"/>
  <c r="P88"/>
  <c i="1" r="AU65"/>
  <c i="11" r="R95"/>
  <c r="P126"/>
  <c r="T126"/>
  <c r="BK152"/>
  <c r="J152"/>
  <c r="J66"/>
  <c r="T152"/>
  <c i="2" r="P100"/>
  <c r="T142"/>
  <c r="P208"/>
  <c r="P217"/>
  <c r="P227"/>
  <c r="P226"/>
  <c r="R241"/>
  <c r="R236"/>
  <c i="3" r="T100"/>
  <c r="T99"/>
  <c r="T98"/>
  <c r="P133"/>
  <c r="R156"/>
  <c r="P166"/>
  <c r="T176"/>
  <c r="T175"/>
  <c r="BK183"/>
  <c r="J183"/>
  <c r="J76"/>
  <c i="4" r="P99"/>
  <c r="BK154"/>
  <c r="J154"/>
  <c r="J66"/>
  <c r="BK161"/>
  <c r="J161"/>
  <c r="J67"/>
  <c r="T208"/>
  <c r="R217"/>
  <c r="BK223"/>
  <c r="J223"/>
  <c r="J72"/>
  <c i="5" r="T97"/>
  <c r="T96"/>
  <c r="R140"/>
  <c r="R147"/>
  <c r="R168"/>
  <c r="P177"/>
  <c r="T183"/>
  <c r="T182"/>
  <c i="6" r="P94"/>
  <c r="R174"/>
  <c r="R186"/>
  <c r="P292"/>
  <c r="P431"/>
  <c r="R469"/>
  <c i="7" r="R98"/>
  <c r="P126"/>
  <c r="R136"/>
  <c r="P164"/>
  <c r="BK169"/>
  <c r="J169"/>
  <c r="J69"/>
  <c r="BK175"/>
  <c r="J175"/>
  <c r="J71"/>
  <c i="8" r="BK101"/>
  <c r="BK100"/>
  <c r="P142"/>
  <c r="BK164"/>
  <c r="J164"/>
  <c r="J70"/>
  <c i="9" r="P95"/>
  <c r="P104"/>
  <c r="BK114"/>
  <c r="J114"/>
  <c r="J68"/>
  <c i="10" r="BK90"/>
  <c r="J90"/>
  <c r="J65"/>
  <c i="11" r="P95"/>
  <c r="BK126"/>
  <c r="J126"/>
  <c r="J64"/>
  <c r="R126"/>
  <c r="P133"/>
  <c r="T133"/>
  <c r="R152"/>
  <c i="2" r="BK100"/>
  <c r="J100"/>
  <c r="J65"/>
  <c r="R142"/>
  <c r="R99"/>
  <c r="T208"/>
  <c r="T217"/>
  <c r="R227"/>
  <c r="R226"/>
  <c r="T241"/>
  <c r="T236"/>
  <c i="3" r="BK100"/>
  <c r="BK133"/>
  <c r="J133"/>
  <c r="J67"/>
  <c r="P156"/>
  <c r="R166"/>
  <c r="BK176"/>
  <c r="J176"/>
  <c r="J73"/>
  <c r="P183"/>
  <c r="P181"/>
  <c i="4" r="R99"/>
  <c r="T154"/>
  <c r="R161"/>
  <c r="P208"/>
  <c r="P217"/>
  <c r="P223"/>
  <c r="P222"/>
  <c i="5" r="P97"/>
  <c r="P140"/>
  <c r="P147"/>
  <c r="P168"/>
  <c r="BK177"/>
  <c r="J177"/>
  <c r="J69"/>
  <c r="BK183"/>
  <c r="BK182"/>
  <c r="J182"/>
  <c r="J70"/>
  <c i="6" r="T94"/>
  <c r="T93"/>
  <c r="T92"/>
  <c r="T174"/>
  <c r="P186"/>
  <c r="BK292"/>
  <c r="J292"/>
  <c r="J68"/>
  <c r="R431"/>
  <c r="P469"/>
  <c i="7" r="P98"/>
  <c r="T126"/>
  <c r="P136"/>
  <c r="T164"/>
  <c r="T169"/>
  <c r="P175"/>
  <c r="P174"/>
  <c i="8" r="T101"/>
  <c r="T100"/>
  <c r="T95"/>
  <c r="T142"/>
  <c r="T141"/>
  <c r="P164"/>
  <c i="9" r="T95"/>
  <c r="T94"/>
  <c r="T93"/>
  <c r="R104"/>
  <c r="R114"/>
  <c r="R113"/>
  <c i="10" r="R90"/>
  <c r="R89"/>
  <c r="R88"/>
  <c i="11" r="BK95"/>
  <c r="J95"/>
  <c r="J63"/>
  <c r="T95"/>
  <c r="BK133"/>
  <c r="J133"/>
  <c r="J65"/>
  <c r="R133"/>
  <c r="P152"/>
  <c r="BK175"/>
  <c r="J175"/>
  <c r="J68"/>
  <c r="P175"/>
  <c r="R175"/>
  <c r="T175"/>
  <c i="3" r="BK129"/>
  <c r="J129"/>
  <c r="J66"/>
  <c r="BK172"/>
  <c r="J172"/>
  <c r="J71"/>
  <c i="4" r="BK204"/>
  <c r="J204"/>
  <c r="J68"/>
  <c i="7" r="BK185"/>
  <c r="J185"/>
  <c r="J74"/>
  <c i="8" r="BK97"/>
  <c r="J97"/>
  <c r="J65"/>
  <c i="9" r="BK144"/>
  <c r="J144"/>
  <c r="J71"/>
  <c i="2" r="BK223"/>
  <c r="J223"/>
  <c r="J71"/>
  <c r="BK237"/>
  <c r="J237"/>
  <c r="J75"/>
  <c i="4" r="BK233"/>
  <c r="J233"/>
  <c r="J75"/>
  <c i="5" r="BK189"/>
  <c r="J189"/>
  <c r="J73"/>
  <c i="7" r="BK181"/>
  <c r="J181"/>
  <c r="J73"/>
  <c i="8" r="BK192"/>
  <c r="J192"/>
  <c r="J71"/>
  <c i="9" r="BK140"/>
  <c r="J140"/>
  <c r="J69"/>
  <c i="10" r="BK191"/>
  <c r="J191"/>
  <c r="J66"/>
  <c i="11" r="BK90"/>
  <c r="J90"/>
  <c r="J61"/>
  <c i="2" r="BK138"/>
  <c r="J138"/>
  <c r="J66"/>
  <c i="4" r="BK229"/>
  <c r="J229"/>
  <c r="J74"/>
  <c i="8" r="BK196"/>
  <c r="BK195"/>
  <c r="J195"/>
  <c r="J72"/>
  <c i="11" r="BK171"/>
  <c r="J171"/>
  <c r="J67"/>
  <c r="E78"/>
  <c r="BE96"/>
  <c r="BE111"/>
  <c r="BE114"/>
  <c r="BE120"/>
  <c r="BE123"/>
  <c r="BE127"/>
  <c r="BE130"/>
  <c r="BE140"/>
  <c r="BE143"/>
  <c r="BE146"/>
  <c r="BE153"/>
  <c r="BE172"/>
  <c r="F85"/>
  <c r="BE91"/>
  <c r="BE102"/>
  <c r="BE108"/>
  <c r="BE117"/>
  <c r="J82"/>
  <c r="BE99"/>
  <c r="BE137"/>
  <c r="BE162"/>
  <c r="BE165"/>
  <c r="BE168"/>
  <c r="BE182"/>
  <c r="BE105"/>
  <c r="BE134"/>
  <c r="BE149"/>
  <c r="BE156"/>
  <c r="BE159"/>
  <c r="BE176"/>
  <c r="BE179"/>
  <c i="9" r="J95"/>
  <c r="J65"/>
  <c i="10" r="E50"/>
  <c r="BE99"/>
  <c r="BE116"/>
  <c r="BE128"/>
  <c r="BE175"/>
  <c r="BE177"/>
  <c i="9" r="J94"/>
  <c r="J64"/>
  <c i="10" r="BE91"/>
  <c r="BE96"/>
  <c r="BE109"/>
  <c r="BE112"/>
  <c r="BE114"/>
  <c r="BE118"/>
  <c r="BE120"/>
  <c r="BE122"/>
  <c r="BE127"/>
  <c r="BE131"/>
  <c r="BE137"/>
  <c r="BE139"/>
  <c r="BE152"/>
  <c r="BE186"/>
  <c r="J56"/>
  <c r="BE104"/>
  <c r="BE125"/>
  <c r="BE129"/>
  <c r="BE132"/>
  <c r="BE134"/>
  <c r="BE141"/>
  <c r="BE143"/>
  <c r="BE155"/>
  <c r="BE161"/>
  <c r="BE167"/>
  <c r="BE170"/>
  <c r="BE180"/>
  <c r="F59"/>
  <c r="BE94"/>
  <c r="BE102"/>
  <c r="BE146"/>
  <c r="BE174"/>
  <c r="BE188"/>
  <c r="BE192"/>
  <c i="9" r="E50"/>
  <c r="BE96"/>
  <c r="BE102"/>
  <c r="BE105"/>
  <c r="BE123"/>
  <c r="BE133"/>
  <c r="BE138"/>
  <c i="8" r="J101"/>
  <c r="J67"/>
  <c i="9" r="F59"/>
  <c r="BE100"/>
  <c r="BE109"/>
  <c r="BE115"/>
  <c r="BE117"/>
  <c r="BE120"/>
  <c r="BE141"/>
  <c r="BE145"/>
  <c i="8" r="J100"/>
  <c r="J66"/>
  <c r="J196"/>
  <c r="J73"/>
  <c i="9" r="J56"/>
  <c r="BE111"/>
  <c r="BE128"/>
  <c r="BE131"/>
  <c r="BE137"/>
  <c r="BE98"/>
  <c r="BE107"/>
  <c r="BE126"/>
  <c r="BE135"/>
  <c i="7" r="BK174"/>
  <c r="J174"/>
  <c r="J70"/>
  <c i="8" r="E83"/>
  <c r="BE98"/>
  <c r="BE102"/>
  <c r="BE106"/>
  <c r="BE116"/>
  <c r="BE122"/>
  <c r="BE125"/>
  <c r="BE127"/>
  <c r="BE128"/>
  <c r="BE133"/>
  <c r="BE149"/>
  <c r="BE150"/>
  <c r="BE154"/>
  <c r="BE174"/>
  <c r="BE181"/>
  <c r="BE184"/>
  <c r="BE188"/>
  <c r="BE190"/>
  <c r="J56"/>
  <c r="BE114"/>
  <c r="BE120"/>
  <c r="BE124"/>
  <c r="BE135"/>
  <c r="BE143"/>
  <c r="BE145"/>
  <c r="BE147"/>
  <c r="BE155"/>
  <c r="F92"/>
  <c r="BE104"/>
  <c r="BE110"/>
  <c r="BE118"/>
  <c r="BE146"/>
  <c r="BE151"/>
  <c r="BE153"/>
  <c r="BE158"/>
  <c r="BE186"/>
  <c r="BE193"/>
  <c r="BE197"/>
  <c r="BE108"/>
  <c r="BE112"/>
  <c r="BE131"/>
  <c r="BE137"/>
  <c r="BE139"/>
  <c r="BE156"/>
  <c r="BE159"/>
  <c r="BE162"/>
  <c r="BE165"/>
  <c r="BE168"/>
  <c r="BE171"/>
  <c r="BE177"/>
  <c r="BE179"/>
  <c i="7" r="BE99"/>
  <c r="BE110"/>
  <c r="BE116"/>
  <c r="BE124"/>
  <c r="BE132"/>
  <c r="BE140"/>
  <c r="BE147"/>
  <c r="BE149"/>
  <c r="BE153"/>
  <c r="BE167"/>
  <c i="6" r="BK93"/>
  <c r="BK92"/>
  <c r="J92"/>
  <c r="J63"/>
  <c i="7" r="E50"/>
  <c r="F59"/>
  <c r="BE113"/>
  <c r="BE133"/>
  <c r="BE137"/>
  <c r="BE150"/>
  <c r="BE156"/>
  <c r="BE162"/>
  <c r="BE170"/>
  <c r="BE176"/>
  <c r="BE178"/>
  <c r="J56"/>
  <c r="BE102"/>
  <c r="BE108"/>
  <c r="BE127"/>
  <c r="BE130"/>
  <c r="BE142"/>
  <c r="BE152"/>
  <c r="BE155"/>
  <c r="BE158"/>
  <c r="BE159"/>
  <c r="BE160"/>
  <c r="BE172"/>
  <c r="BE186"/>
  <c r="BE105"/>
  <c r="BE121"/>
  <c r="BE145"/>
  <c r="BE165"/>
  <c r="BE182"/>
  <c i="5" r="BK96"/>
  <c r="J96"/>
  <c r="J64"/>
  <c r="J183"/>
  <c r="J71"/>
  <c i="6" r="J56"/>
  <c r="BE103"/>
  <c r="BE106"/>
  <c r="BE118"/>
  <c r="BE134"/>
  <c r="BE153"/>
  <c r="BE156"/>
  <c r="BE159"/>
  <c r="BE175"/>
  <c r="BE178"/>
  <c r="BE226"/>
  <c r="BE240"/>
  <c r="BE242"/>
  <c r="BE253"/>
  <c r="BE259"/>
  <c r="BE280"/>
  <c r="BE321"/>
  <c r="BE340"/>
  <c r="BE342"/>
  <c r="BE374"/>
  <c r="BE388"/>
  <c r="BE391"/>
  <c r="BE409"/>
  <c r="BE437"/>
  <c r="BE450"/>
  <c r="E50"/>
  <c r="F59"/>
  <c r="BE95"/>
  <c r="BE109"/>
  <c r="BE121"/>
  <c r="BE126"/>
  <c r="BE142"/>
  <c r="BE161"/>
  <c r="BE183"/>
  <c r="BE187"/>
  <c r="BE191"/>
  <c r="BE220"/>
  <c r="BE237"/>
  <c r="BE290"/>
  <c r="BE307"/>
  <c r="BE313"/>
  <c r="BE335"/>
  <c r="BE338"/>
  <c r="BE363"/>
  <c r="BE403"/>
  <c r="BE444"/>
  <c r="BE458"/>
  <c r="BE460"/>
  <c r="BE466"/>
  <c r="BE470"/>
  <c r="BE472"/>
  <c r="BE98"/>
  <c r="BE148"/>
  <c r="BE166"/>
  <c r="BE209"/>
  <c r="BE216"/>
  <c r="BE246"/>
  <c r="BE262"/>
  <c r="BE269"/>
  <c r="BE285"/>
  <c r="BE311"/>
  <c r="BE317"/>
  <c r="BE319"/>
  <c r="BE345"/>
  <c r="BE352"/>
  <c r="BE365"/>
  <c r="BE371"/>
  <c r="BE377"/>
  <c r="BE382"/>
  <c r="BE385"/>
  <c r="BE393"/>
  <c r="BE395"/>
  <c r="BE417"/>
  <c r="BE419"/>
  <c r="BE429"/>
  <c r="BE432"/>
  <c r="BE462"/>
  <c r="BE112"/>
  <c r="BE129"/>
  <c r="BE180"/>
  <c r="BE194"/>
  <c r="BE202"/>
  <c r="BE204"/>
  <c r="BE229"/>
  <c r="BE235"/>
  <c r="BE256"/>
  <c r="BE275"/>
  <c r="BE293"/>
  <c r="BE295"/>
  <c r="BE296"/>
  <c r="BE322"/>
  <c r="BE325"/>
  <c r="BE330"/>
  <c r="BE358"/>
  <c r="BE412"/>
  <c r="BE415"/>
  <c i="4" r="BK98"/>
  <c r="J98"/>
  <c r="J64"/>
  <c i="5" r="F59"/>
  <c r="BE98"/>
  <c r="BE107"/>
  <c r="BE116"/>
  <c r="BE138"/>
  <c r="BE141"/>
  <c r="BE158"/>
  <c r="BE163"/>
  <c r="BE171"/>
  <c r="BE180"/>
  <c r="BE144"/>
  <c r="BE156"/>
  <c r="BE165"/>
  <c r="BE173"/>
  <c r="BE178"/>
  <c r="BE184"/>
  <c r="E50"/>
  <c r="BE104"/>
  <c r="BE110"/>
  <c r="BE113"/>
  <c r="BE123"/>
  <c r="BE132"/>
  <c r="BE135"/>
  <c r="BE148"/>
  <c r="BE154"/>
  <c r="BE159"/>
  <c r="BE169"/>
  <c r="BE186"/>
  <c r="BE190"/>
  <c r="J56"/>
  <c r="BE100"/>
  <c r="BE102"/>
  <c r="BE118"/>
  <c r="BE121"/>
  <c r="BE151"/>
  <c r="BE161"/>
  <c r="BE176"/>
  <c i="3" r="J100"/>
  <c r="J65"/>
  <c r="BK175"/>
  <c r="J175"/>
  <c r="J72"/>
  <c i="4" r="F59"/>
  <c r="J91"/>
  <c r="BE113"/>
  <c r="BE127"/>
  <c r="BE146"/>
  <c r="BE149"/>
  <c r="BE168"/>
  <c r="BE170"/>
  <c r="BE186"/>
  <c r="BE194"/>
  <c r="BE198"/>
  <c r="BE209"/>
  <c r="BE211"/>
  <c r="BE226"/>
  <c r="BE118"/>
  <c r="BE121"/>
  <c r="BE124"/>
  <c r="BE126"/>
  <c r="BE135"/>
  <c r="BE155"/>
  <c r="BE158"/>
  <c r="BE165"/>
  <c r="BE172"/>
  <c r="BE178"/>
  <c r="BE181"/>
  <c r="BE182"/>
  <c r="BE184"/>
  <c r="BE189"/>
  <c r="BE195"/>
  <c r="BE202"/>
  <c r="BE218"/>
  <c r="E50"/>
  <c r="BE100"/>
  <c r="BE103"/>
  <c r="BE106"/>
  <c r="BE109"/>
  <c r="BE111"/>
  <c r="BE130"/>
  <c r="BE132"/>
  <c r="BE137"/>
  <c r="BE152"/>
  <c r="BE162"/>
  <c r="BE173"/>
  <c r="BE175"/>
  <c r="BE180"/>
  <c r="BE183"/>
  <c r="BE185"/>
  <c r="BE192"/>
  <c r="BE205"/>
  <c r="BE213"/>
  <c r="BE216"/>
  <c r="BE220"/>
  <c r="BE224"/>
  <c r="BE230"/>
  <c r="BE234"/>
  <c i="3" r="E50"/>
  <c r="F59"/>
  <c r="J92"/>
  <c r="BE101"/>
  <c r="BE105"/>
  <c r="BE108"/>
  <c r="BE114"/>
  <c r="BE116"/>
  <c r="BE119"/>
  <c r="BE130"/>
  <c r="BE134"/>
  <c r="BE143"/>
  <c r="BE148"/>
  <c r="BE157"/>
  <c r="BE161"/>
  <c r="BE164"/>
  <c r="BE179"/>
  <c i="2" r="BK99"/>
  <c r="J99"/>
  <c r="J64"/>
  <c r="BK226"/>
  <c r="J226"/>
  <c r="J72"/>
  <c i="3" r="BE146"/>
  <c r="BE177"/>
  <c r="BE187"/>
  <c r="BE103"/>
  <c r="BE111"/>
  <c r="BE124"/>
  <c r="BE127"/>
  <c r="BE137"/>
  <c r="BE140"/>
  <c r="BE159"/>
  <c r="BE167"/>
  <c r="BE184"/>
  <c r="BE121"/>
  <c r="BE150"/>
  <c r="BE152"/>
  <c r="BE169"/>
  <c r="BE173"/>
  <c i="2" r="F59"/>
  <c r="BE130"/>
  <c r="BE133"/>
  <c r="BE139"/>
  <c r="BE147"/>
  <c r="BE150"/>
  <c r="BE232"/>
  <c r="J92"/>
  <c r="BE114"/>
  <c r="BE117"/>
  <c r="BE123"/>
  <c r="BE128"/>
  <c r="BE136"/>
  <c r="BE149"/>
  <c r="BE153"/>
  <c r="BE155"/>
  <c r="BE160"/>
  <c r="BE163"/>
  <c r="BE165"/>
  <c r="BE167"/>
  <c r="BE169"/>
  <c r="BE170"/>
  <c r="BE172"/>
  <c r="BE192"/>
  <c r="BE230"/>
  <c r="E50"/>
  <c r="BE101"/>
  <c r="BE107"/>
  <c r="BE111"/>
  <c r="BE119"/>
  <c r="BE120"/>
  <c r="BE125"/>
  <c r="BE143"/>
  <c r="BE145"/>
  <c r="BE158"/>
  <c r="BE104"/>
  <c r="BE109"/>
  <c r="BE173"/>
  <c r="BE176"/>
  <c r="BE177"/>
  <c r="BE178"/>
  <c r="BE181"/>
  <c r="BE182"/>
  <c r="BE184"/>
  <c r="BE187"/>
  <c r="BE189"/>
  <c r="BE191"/>
  <c r="BE194"/>
  <c r="BE196"/>
  <c r="BE197"/>
  <c r="BE198"/>
  <c r="BE200"/>
  <c r="BE204"/>
  <c r="BE206"/>
  <c r="BE209"/>
  <c r="BE211"/>
  <c r="BE213"/>
  <c r="BE216"/>
  <c r="BE218"/>
  <c r="BE220"/>
  <c r="BE224"/>
  <c r="BE228"/>
  <c r="BE234"/>
  <c r="BE238"/>
  <c r="BE242"/>
  <c r="BE245"/>
  <c r="F37"/>
  <c i="1" r="BB56"/>
  <c i="8" r="F36"/>
  <c i="1" r="BA63"/>
  <c i="10" r="F37"/>
  <c i="1" r="BB65"/>
  <c i="2" r="F39"/>
  <c i="1" r="BD56"/>
  <c i="7" r="J36"/>
  <c i="1" r="AW62"/>
  <c i="10" r="F36"/>
  <c i="1" r="BA65"/>
  <c i="11" r="F34"/>
  <c i="1" r="BA66"/>
  <c i="4" r="F37"/>
  <c i="1" r="BB58"/>
  <c i="9" r="F39"/>
  <c i="1" r="BD64"/>
  <c i="3" r="J36"/>
  <c i="1" r="AW57"/>
  <c i="5" r="F39"/>
  <c i="1" r="BD59"/>
  <c i="6" r="F37"/>
  <c i="1" r="BB61"/>
  <c i="2" r="F38"/>
  <c i="1" r="BC56"/>
  <c i="7" r="F38"/>
  <c i="1" r="BC62"/>
  <c i="8" r="F37"/>
  <c i="1" r="BB63"/>
  <c i="11" r="F37"/>
  <c i="1" r="BD66"/>
  <c i="4" r="F38"/>
  <c i="1" r="BC58"/>
  <c i="9" r="F36"/>
  <c i="1" r="BA64"/>
  <c i="2" r="J36"/>
  <c i="1" r="AW56"/>
  <c i="5" r="J36"/>
  <c i="1" r="AW59"/>
  <c i="8" r="J36"/>
  <c i="1" r="AW63"/>
  <c i="9" r="J36"/>
  <c i="1" r="AW64"/>
  <c i="10" r="F39"/>
  <c i="1" r="BD65"/>
  <c i="4" r="F39"/>
  <c i="1" r="BD58"/>
  <c i="6" r="F39"/>
  <c i="1" r="BD61"/>
  <c i="5" r="F36"/>
  <c i="1" r="BA59"/>
  <c i="6" r="F36"/>
  <c i="1" r="BA61"/>
  <c i="4" r="F36"/>
  <c i="1" r="BA58"/>
  <c i="5" r="F37"/>
  <c i="1" r="BB59"/>
  <c i="8" r="F39"/>
  <c i="1" r="BD63"/>
  <c i="3" r="F36"/>
  <c i="1" r="BA57"/>
  <c i="7" r="F37"/>
  <c i="1" r="BB62"/>
  <c i="11" r="J34"/>
  <c i="1" r="AW66"/>
  <c i="2" r="F36"/>
  <c i="1" r="BA56"/>
  <c i="3" r="F38"/>
  <c i="1" r="BC57"/>
  <c i="5" r="F38"/>
  <c i="1" r="BC59"/>
  <c i="8" r="F38"/>
  <c i="1" r="BC63"/>
  <c i="11" r="F35"/>
  <c i="1" r="BB66"/>
  <c i="4" r="J36"/>
  <c i="1" r="AW58"/>
  <c i="7" r="F36"/>
  <c i="1" r="BA62"/>
  <c i="9" r="F38"/>
  <c i="1" r="BC64"/>
  <c i="10" r="J36"/>
  <c i="1" r="AW65"/>
  <c i="3" r="F39"/>
  <c i="1" r="BD57"/>
  <c i="6" r="J36"/>
  <c i="1" r="AW61"/>
  <c i="7" r="F39"/>
  <c i="1" r="BD62"/>
  <c r="AS54"/>
  <c i="3" r="F37"/>
  <c i="1" r="BB57"/>
  <c i="6" r="F38"/>
  <c i="1" r="BC61"/>
  <c i="9" r="F37"/>
  <c i="1" r="BB64"/>
  <c i="10" r="F38"/>
  <c i="1" r="BC65"/>
  <c i="11" r="F36"/>
  <c i="1" r="BC66"/>
  <c i="2" l="1" r="P99"/>
  <c i="8" r="R141"/>
  <c r="R95"/>
  <c i="4" r="R98"/>
  <c r="R97"/>
  <c i="11" r="P94"/>
  <c r="P88"/>
  <c i="1" r="AU66"/>
  <c i="2" r="P98"/>
  <c i="1" r="AU56"/>
  <c i="11" r="R94"/>
  <c r="R88"/>
  <c i="5" r="R96"/>
  <c r="R95"/>
  <c i="9" r="R94"/>
  <c r="R93"/>
  <c i="3" r="P99"/>
  <c r="P98"/>
  <c i="1" r="AU57"/>
  <c i="7" r="P97"/>
  <c r="P96"/>
  <c i="1" r="AU62"/>
  <c i="8" r="P141"/>
  <c r="P95"/>
  <c i="1" r="AU63"/>
  <c i="4" r="P98"/>
  <c r="P97"/>
  <c i="1" r="AU58"/>
  <c i="2" r="R98"/>
  <c i="9" r="P94"/>
  <c r="P93"/>
  <c i="1" r="AU64"/>
  <c i="7" r="R97"/>
  <c r="R96"/>
  <c i="6" r="P93"/>
  <c r="P92"/>
  <c i="1" r="AU61"/>
  <c i="6" r="R93"/>
  <c r="R92"/>
  <c i="7" r="T97"/>
  <c r="T96"/>
  <c i="2" r="T99"/>
  <c r="T98"/>
  <c i="11" r="T94"/>
  <c r="T88"/>
  <c i="5" r="P96"/>
  <c r="P95"/>
  <c i="1" r="AU59"/>
  <c i="3" r="BK99"/>
  <c r="J99"/>
  <c r="J64"/>
  <c i="5" r="T95"/>
  <c i="4" r="T98"/>
  <c r="T97"/>
  <c i="3" r="R99"/>
  <c r="R98"/>
  <c r="BK171"/>
  <c r="J171"/>
  <c r="J70"/>
  <c r="BK181"/>
  <c r="J181"/>
  <c r="J74"/>
  <c i="4" r="BK222"/>
  <c r="J222"/>
  <c r="J71"/>
  <c r="BK228"/>
  <c r="J228"/>
  <c r="J73"/>
  <c i="7" r="BK97"/>
  <c r="J97"/>
  <c r="J64"/>
  <c i="9" r="BK143"/>
  <c r="J143"/>
  <c r="J70"/>
  <c i="2" r="BK236"/>
  <c r="J236"/>
  <c r="J74"/>
  <c i="11" r="BK89"/>
  <c r="BK94"/>
  <c r="J94"/>
  <c r="J62"/>
  <c i="2" r="BK222"/>
  <c r="J222"/>
  <c r="J70"/>
  <c i="7" r="BK180"/>
  <c r="J180"/>
  <c r="J72"/>
  <c i="8" r="BK141"/>
  <c r="J141"/>
  <c r="J68"/>
  <c i="9" r="BK113"/>
  <c r="J113"/>
  <c r="J67"/>
  <c i="5" r="BK188"/>
  <c r="J188"/>
  <c r="J72"/>
  <c i="8" r="BK96"/>
  <c r="J96"/>
  <c r="J64"/>
  <c i="10" r="BK89"/>
  <c r="J89"/>
  <c r="J64"/>
  <c i="7" r="BK96"/>
  <c r="J96"/>
  <c r="J63"/>
  <c i="6" r="J93"/>
  <c r="J64"/>
  <c i="5" r="BK95"/>
  <c r="J95"/>
  <c r="J63"/>
  <c i="4" r="BK97"/>
  <c r="J97"/>
  <c i="2" r="BK98"/>
  <c r="J98"/>
  <c r="J63"/>
  <c i="3" r="F35"/>
  <c i="1" r="AZ57"/>
  <c i="9" r="J35"/>
  <c i="1" r="AV64"/>
  <c r="AT64"/>
  <c i="6" r="J35"/>
  <c i="1" r="AV61"/>
  <c r="AT61"/>
  <c i="4" r="J35"/>
  <c i="1" r="AV58"/>
  <c r="AT58"/>
  <c i="2" r="F35"/>
  <c i="1" r="AZ56"/>
  <c i="6" r="F35"/>
  <c i="1" r="AZ61"/>
  <c i="6" r="J32"/>
  <c i="1" r="AG61"/>
  <c i="7" r="J35"/>
  <c i="1" r="AV62"/>
  <c r="AT62"/>
  <c i="10" r="J35"/>
  <c i="1" r="AV65"/>
  <c r="AT65"/>
  <c i="10" r="F35"/>
  <c i="1" r="AZ65"/>
  <c i="4" r="J32"/>
  <c i="1" r="AG58"/>
  <c r="BA55"/>
  <c r="AW55"/>
  <c i="5" r="J35"/>
  <c i="1" r="AV59"/>
  <c r="AT59"/>
  <c r="BB60"/>
  <c r="AX60"/>
  <c i="3" r="J35"/>
  <c i="1" r="AV57"/>
  <c r="AT57"/>
  <c i="4" r="F35"/>
  <c i="1" r="AZ58"/>
  <c r="BC55"/>
  <c r="AY55"/>
  <c r="BB55"/>
  <c r="AX55"/>
  <c i="7" r="F35"/>
  <c i="1" r="AZ62"/>
  <c i="8" r="F35"/>
  <c i="1" r="AZ63"/>
  <c r="BA60"/>
  <c r="AW60"/>
  <c i="11" r="F33"/>
  <c i="1" r="AZ66"/>
  <c r="BD55"/>
  <c i="8" r="J35"/>
  <c i="1" r="AV63"/>
  <c r="AT63"/>
  <c i="5" r="F35"/>
  <c i="1" r="AZ59"/>
  <c i="2" r="J35"/>
  <c i="1" r="AV56"/>
  <c r="AT56"/>
  <c r="BD60"/>
  <c i="11" r="J33"/>
  <c i="1" r="AV66"/>
  <c r="AT66"/>
  <c i="9" r="F35"/>
  <c i="1" r="AZ64"/>
  <c r="BC60"/>
  <c r="AY60"/>
  <c i="11" l="1" r="BK88"/>
  <c r="J88"/>
  <c i="3" r="BK98"/>
  <c r="J98"/>
  <c r="J63"/>
  <c i="9" r="BK93"/>
  <c r="J93"/>
  <c r="J63"/>
  <c i="8" r="BK95"/>
  <c r="J95"/>
  <c r="J63"/>
  <c i="11" r="J89"/>
  <c r="J60"/>
  <c i="10" r="BK88"/>
  <c r="J88"/>
  <c i="1" r="AN61"/>
  <c i="6" r="J41"/>
  <c i="1" r="AN58"/>
  <c i="4" r="J63"/>
  <c r="J41"/>
  <c i="1" r="AU55"/>
  <c i="2" r="J32"/>
  <c i="1" r="AG56"/>
  <c r="BA54"/>
  <c r="AW54"/>
  <c r="AK30"/>
  <c i="10" r="J32"/>
  <c i="1" r="AG65"/>
  <c r="AZ55"/>
  <c r="AV55"/>
  <c r="AT55"/>
  <c r="BC54"/>
  <c r="W32"/>
  <c i="7" r="J32"/>
  <c i="1" r="AG62"/>
  <c r="AN62"/>
  <c i="11" r="J30"/>
  <c i="1" r="AG66"/>
  <c r="BD54"/>
  <c r="W33"/>
  <c i="5" r="J32"/>
  <c i="1" r="AG59"/>
  <c r="AN59"/>
  <c r="AZ60"/>
  <c r="AV60"/>
  <c r="AT60"/>
  <c r="AU60"/>
  <c r="BB54"/>
  <c r="AX54"/>
  <c i="10" l="1" r="J41"/>
  <c i="11" r="J39"/>
  <c i="10" r="J63"/>
  <c i="11" r="J59"/>
  <c i="7" r="J41"/>
  <c i="5" r="J41"/>
  <c i="2" r="J41"/>
  <c i="1" r="AN56"/>
  <c r="AN65"/>
  <c r="AN66"/>
  <c r="AU54"/>
  <c r="AZ54"/>
  <c r="W29"/>
  <c r="W30"/>
  <c i="8" r="J32"/>
  <c i="1" r="AG63"/>
  <c i="9" r="J32"/>
  <c i="1" r="AG64"/>
  <c r="AY54"/>
  <c i="3" r="J32"/>
  <c i="1" r="AG57"/>
  <c r="AN57"/>
  <c r="W31"/>
  <c i="3" l="1" r="J41"/>
  <c i="9" r="J41"/>
  <c i="8" r="J41"/>
  <c i="1" r="AN63"/>
  <c r="AN64"/>
  <c r="AG60"/>
  <c r="AV54"/>
  <c r="AK29"/>
  <c r="AG55"/>
  <c l="1" r="AN60"/>
  <c r="AN55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<sst xmlns="http://schemas.openxmlformats.org/spreadsheetml/2006/main">
  <si>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</si>
  <si>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</si>
  <si>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</si>
  <si>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</si>
  <si>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</si>
  <si>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{dc905904-65f0-4b34-8670-b5934dcd0f95}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</si>
  <si>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</si>
  <si>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</si>
  <si>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</si>
  <si>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</si>
  <si>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</si>
  <si>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</si>
  <si>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</si>
  <si>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</si>
  <si>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22-2024-2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</si>
  <si>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</si>
  <si>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</si>
  <si>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místních komunikací v sídlišti K Hradišťku v Dačicích - II. Etapa</t>
  </si>
  <si>
    <t>KSO:</t>
  </si>
  <si>
    <t>822</t>
  </si>
  <si>
    <t>CC-CZ:</t>
  </si>
  <si>
    <t>2</t>
  </si>
  <si>
    <t>Místo:</t>
  </si>
  <si>
    <t>Dačice</t>
  </si>
  <si>
    <t>Datum:</t>
  </si>
  <si>
    <t>9. 7. 2024</t>
  </si>
  <si>
    <t>CZ-CPV:</t>
  </si>
  <si>
    <t>45000000-7</t>
  </si>
  <si>
    <t>CZ-CPA:</t>
  </si>
  <si>
    <t>42</t>
  </si>
  <si>
    <t>Zadavatel:</t>
  </si>
  <si>
    <t>IČ:</t>
  </si>
  <si>
    <t>002 46 476</t>
  </si>
  <si>
    <t>Město Dačice, Krajířova 27, 380 13 Dačice</t>
  </si>
  <si>
    <t>DIČ:</t>
  </si>
  <si>
    <t/>
  </si>
  <si>
    <t>Uchazeč:</t>
  </si>
  <si>
    <t>Vyplň údaj</t>
  </si>
  <si>
    <t>Projektant:</t>
  </si>
  <si>
    <t>625 49 201</t>
  </si>
  <si>
    <t>Ing. arch. Martin Jirovský Ph.D., MBA</t>
  </si>
  <si>
    <t>True</t>
  </si>
  <si>
    <t>Zpracovatel:</t>
  </si>
  <si>
    <t>281 45 968</t>
  </si>
  <si>
    <t>Ateliér M.A.A.T. s.r.o.,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</si>
  <si>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</si>
  <si>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</si>
  <si>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</si>
  <si>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</si>
  <si>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</si>
  <si>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</si>
  <si>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</si>
  <si>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</si>
  <si>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</si>
  <si>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</si>
  <si>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</si>
  <si>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</si>
  <si>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</si>
  <si>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</si>
  <si>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</si>
  <si>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</si>
  <si>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</si>
  <si>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</si>
  <si>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</si>
  <si>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</si>
  <si>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</si>
  <si>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</si>
  <si>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</si>
  <si>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</si>
  <si>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</si>
  <si>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</si>
  <si>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</si>
  <si>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</si>
  <si>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</si>
  <si>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</si>
  <si>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</si>
  <si>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</si>
  <si>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</si>
  <si>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</si>
  <si>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</si>
  <si>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</si>
  <si>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</si>
  <si>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</si>
  <si>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</si>
  <si>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</si>
  <si>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22-2024-2.1</t>
  </si>
  <si>
    <t>Rekonstrukce místních komunikací v sídlišti K Hradišťku v Dačicích - II. Etapa vodohospodářská část</t>
  </si>
  <si>
    <t>STA</t>
  </si>
  <si>
    <t>1</t>
  </si>
  <si>
    <t>{36912ea9-417f-4f0d-8ac8-3c5a61b34038}</t>
  </si>
  <si>
    <t>/</t>
  </si>
  <si>
    <t>SO 303</t>
  </si>
  <si>
    <t>Vodovodní řad</t>
  </si>
  <si>
    <t>Soupis</t>
  </si>
  <si>
    <t>{81200b6e-f7e9-493a-84da-fd937bb37753}</t>
  </si>
  <si>
    <t>827</t>
  </si>
  <si>
    <t>SO 304</t>
  </si>
  <si>
    <t>Přípojky vodovodu</t>
  </si>
  <si>
    <t>{14a0d631-5ce2-4903-ad27-3abba49e1101}</t>
  </si>
  <si>
    <t>SO 305</t>
  </si>
  <si>
    <t>Jednotná kanalizace</t>
  </si>
  <si>
    <t>{82c91102-3721-46a7-917b-52b15ba71ba1}</t>
  </si>
  <si>
    <t>SO 306</t>
  </si>
  <si>
    <t>Přípojky kanalizace</t>
  </si>
  <si>
    <t>{2d1c5737-f952-4218-a5f2-587d65772780}</t>
  </si>
  <si>
    <t>22-2024-2.2</t>
  </si>
  <si>
    <t>Rekonstrukce místních komunikací K Hradišťku, Dačice - komunikace</t>
  </si>
  <si>
    <t>{20c6978f-ee2a-4ddc-8268-f28299172131}</t>
  </si>
  <si>
    <t>SO 106</t>
  </si>
  <si>
    <t xml:space="preserve">MK  Jemnická</t>
  </si>
  <si>
    <t>{1d59fa1d-df92-4910-9c69-da79f80ea4c9}</t>
  </si>
  <si>
    <t>SO 301</t>
  </si>
  <si>
    <t>Odvodnění komunikace</t>
  </si>
  <si>
    <t>{f75e066e-96eb-4e20-97ec-2c4c36b37d8d}</t>
  </si>
  <si>
    <t>SO 401</t>
  </si>
  <si>
    <t>Veřejné osvětlení</t>
  </si>
  <si>
    <t>{26f53bee-9967-4b58-96b5-f3786c7f16f2}</t>
  </si>
  <si>
    <t>SO 402</t>
  </si>
  <si>
    <t>Chráničky pro metropolitní sítě</t>
  </si>
  <si>
    <t>{57125c62-9a5f-4379-951b-a2337f0a333c}</t>
  </si>
  <si>
    <t>SO 801</t>
  </si>
  <si>
    <t>Kácení, výsadba a vegetační úpravy</t>
  </si>
  <si>
    <t>{9b436cab-3160-4539-bfaf-c7a446f7044d}</t>
  </si>
  <si>
    <t>VON</t>
  </si>
  <si>
    <t>Vedlejší a ostatní náklady</t>
  </si>
  <si>
    <t>{eb3cdd57-94b6-4a11-bf76-c13fca77b8a2}</t>
  </si>
  <si>
    <t>KRYCÍ LIST SOUPISU PRACÍ</t>
  </si>
  <si>
    <t>Objekt:</t>
  </si>
  <si>
    <t>22-2024-2.1 - Rekonstrukce místních komunikací v sídlišti K Hradišťku v Dačicích - II. Etapa vodohospodářská část</t>
  </si>
  <si>
    <t>Soupis:</t>
  </si>
  <si>
    <t>SO 303 - Vodovodní řad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</si>
  <si>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</si>
  <si>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</si>
  <si>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</si>
  <si>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</si>
  <si>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</si>
  <si>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</si>
  <si>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</si>
  <si>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</si>
  <si>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</si>
  <si>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</si>
  <si>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</si>
  <si>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</si>
  <si>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</si>
  <si>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</si>
  <si>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</si>
  <si>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</si>
  <si>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</si>
  <si>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</si>
  <si>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</si>
  <si>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</si>
  <si>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</si>
  <si>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</si>
  <si>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</si>
  <si>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</si>
  <si>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</si>
  <si>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</si>
  <si>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</si>
  <si>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</si>
  <si>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</si>
  <si>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</si>
  <si>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</si>
  <si>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</si>
  <si>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</si>
  <si>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</si>
  <si>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</si>
  <si>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115101202</t>
  </si>
  <si>
    <t>Čerpání vody na dopravní výšku do 10 m s uvažovaným průměrným přítokem přes 500 do 1 000 l/min</t>
  </si>
  <si>
    <t>hod</t>
  </si>
  <si>
    <t>CS ÚRS 2024 02</t>
  </si>
  <si>
    <t>4</t>
  </si>
  <si>
    <t>-814422892</t>
  </si>
  <si>
    <t>Online PSC</t>
  </si>
  <si>
    <t>https://podminky.urs.cz/item/CS_URS_2024_02/115101202</t>
  </si>
  <si>
    <t>P</t>
  </si>
  <si>
    <t>Poznámka k položce:_x000d_
odhad délky realizace</t>
  </si>
  <si>
    <t>115101302</t>
  </si>
  <si>
    <t>Pohotovost záložní čerpací soupravy pro dopravní výšku do 10 m s uvažovaným průměrným přítokem přes 500 do 1 000 l/min</t>
  </si>
  <si>
    <t>den</t>
  </si>
  <si>
    <t>-1804929136</t>
  </si>
  <si>
    <t>https://podminky.urs.cz/item/CS_URS_2024_02/115101302</t>
  </si>
  <si>
    <t>3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</si>
  <si>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</si>
  <si>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</si>
  <si>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m</t>
  </si>
  <si>
    <t>1886879249</t>
  </si>
  <si>
    <t>https://podminky.urs.cz/item/CS_URS_2024_02/119001406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</si>
  <si>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</si>
  <si>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</si>
  <si>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-1884098320</t>
  </si>
  <si>
    <t>https://podminky.urs.cz/item/CS_URS_2024_02/119001421</t>
  </si>
  <si>
    <t>5</t>
  </si>
  <si>
    <t>131251100</t>
  </si>
  <si>
    <t>Hloubení nezapažených jam a zářezů strojně s urovnáním dna do předepsaného profilu a spádu v hornině třídy těžitelnosti I skupiny 3 do 20 m3</t>
  </si>
  <si>
    <t>m3</t>
  </si>
  <si>
    <t>-754592057</t>
  </si>
  <si>
    <t>https://podminky.urs.cz/item/CS_URS_2024_02/131251100</t>
  </si>
  <si>
    <t>VV</t>
  </si>
  <si>
    <t>"startovací jámy protlaku"2*2*1*3,7</t>
  </si>
  <si>
    <t>6</t>
  </si>
  <si>
    <t>132254204</t>
  </si>
  <si>
    <t>Hloubení zapažených rýh šířky přes 800 do 2 000 mm strojně s urovnáním dna do předepsaného profilu a spádu v hornině třídy těžitelnosti I skupiny 3 přes 100 do 500 m3</t>
  </si>
  <si>
    <t>-1670075769</t>
  </si>
  <si>
    <t>https://podminky.urs.cz/item/CS_URS_2024_02/132254204</t>
  </si>
  <si>
    <t>"vedení vodovodní plocha profilu*šíře rýhy" 256*0,9</t>
  </si>
  <si>
    <t>7</t>
  </si>
  <si>
    <t>141721215</t>
  </si>
  <si>
    <t>Řízený zemní protlak délky protlaku do 50 m v hornině třídy těžitelnosti I a II, skupiny 1 až 4 včetně zatažení trub v hloubce do 6 m průměru vrtu přes 180 do 225 mm</t>
  </si>
  <si>
    <t>-554997256</t>
  </si>
  <si>
    <t>https://podminky.urs.cz/item/CS_URS_2024_02/141721215</t>
  </si>
  <si>
    <t>8</t>
  </si>
  <si>
    <t>M</t>
  </si>
  <si>
    <t>14011106</t>
  </si>
  <si>
    <t>trubka ocelová bezešvá hladká jakost 11 353 219x6,3mm</t>
  </si>
  <si>
    <t>1388723360</t>
  </si>
  <si>
    <t>9</t>
  </si>
  <si>
    <t>151101101</t>
  </si>
  <si>
    <t>Zřízení pažení a rozepření stěn rýh pro podzemní vedení příložné pro jakoukoliv mezerovitost, hloubky do 2 m</t>
  </si>
  <si>
    <t>m2</t>
  </si>
  <si>
    <t>1049230119</t>
  </si>
  <si>
    <t>https://podminky.urs.cz/item/CS_URS_2024_02/151101101</t>
  </si>
  <si>
    <t>"vedení vodovodí délka*výška" 256*2+1,6*0,9*2</t>
  </si>
  <si>
    <t>10</t>
  </si>
  <si>
    <t>151101111</t>
  </si>
  <si>
    <t>Odstranění pažení a rozepření stěn rýh pro podzemní vedení s uložením materiálu na vzdálenost do 3 m od kraje výkopu příložné, hloubky do 2 m</t>
  </si>
  <si>
    <t>-1778520343</t>
  </si>
  <si>
    <t>https://podminky.urs.cz/item/CS_URS_2024_02/151101111</t>
  </si>
  <si>
    <t>11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</si>
  <si>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</si>
  <si>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</si>
  <si>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648250120</t>
  </si>
  <si>
    <t>https://podminky.urs.cz/item/CS_URS_2024_02/162651112</t>
  </si>
  <si>
    <t>"zemina výkopu- zásyp vedení"14,8+230,4-130</t>
  </si>
  <si>
    <t>171201221</t>
  </si>
  <si>
    <t>Poplatek za uložení stavebního odpadu na skládce (skládkovné) zeminy a kamení zatříděného do Katalogu odpadů pod kódem 17 05 04</t>
  </si>
  <si>
    <t>t</t>
  </si>
  <si>
    <t>-637534451</t>
  </si>
  <si>
    <t>115,2*2 'Přepočtené koeficientem množství</t>
  </si>
  <si>
    <t>13</t>
  </si>
  <si>
    <t>174151101</t>
  </si>
  <si>
    <t>Zásyp sypaninou z jakékoliv horniny strojně s uložením výkopku ve vrstvách se zhutněním jam, šachet, rýh nebo kolem objektů v těchto vykopávkách</t>
  </si>
  <si>
    <t>1094042212</t>
  </si>
  <si>
    <t>https://podminky.urs.cz/item/CS_URS_2024_02/174151101</t>
  </si>
  <si>
    <t>"zemina výkopu - zásypy vedení" 245,2-28,928-86,272</t>
  </si>
  <si>
    <t>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</si>
  <si>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</si>
  <si>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</si>
  <si>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1827144605</t>
  </si>
  <si>
    <t>https://podminky.urs.cz/item/CS_URS_2024_02/175151101</t>
  </si>
  <si>
    <t>"vedení vodovodní délka*plocha řezu" 256*0,337</t>
  </si>
  <si>
    <t>15</t>
  </si>
  <si>
    <t>58344121</t>
  </si>
  <si>
    <t>štěrkodrť frakce 0/8</t>
  </si>
  <si>
    <t>-1983822354</t>
  </si>
  <si>
    <t>86,272*2 'Přepočtené koeficientem množství</t>
  </si>
  <si>
    <t>Vodorovné konstrukce</t>
  </si>
  <si>
    <t>16</t>
  </si>
  <si>
    <t>451572111</t>
  </si>
  <si>
    <t>Lože pod potrubí, stoky a drobné objekty v otevřeném výkopu z kameniva drobného těženého 0 až 4 mm</t>
  </si>
  <si>
    <t>1962612311</t>
  </si>
  <si>
    <t>https://podminky.urs.cz/item/CS_URS_2024_02/451572111</t>
  </si>
  <si>
    <t>"vedení vodovodní délka*plocha řezu" 256*0,113</t>
  </si>
  <si>
    <t>Trubní vedení</t>
  </si>
  <si>
    <t>17</t>
  </si>
  <si>
    <t>810391811</t>
  </si>
  <si>
    <t>Bourání stávajícího potrubí z betonu v otevřeném výkopu DN přes 200 do 400</t>
  </si>
  <si>
    <t>-1252009234</t>
  </si>
  <si>
    <t>https://podminky.urs.cz/item/CS_URS_2024_02/810391811</t>
  </si>
  <si>
    <t>18</t>
  </si>
  <si>
    <t>850311811</t>
  </si>
  <si>
    <t>Bourání stávajícího potrubí z trub litinových hrdlových nebo přírubových v otevřeném výkopu DN do 150</t>
  </si>
  <si>
    <t>1263757420</t>
  </si>
  <si>
    <t>https://podminky.urs.cz/item/CS_URS_2024_02/850311811</t>
  </si>
  <si>
    <t>19</t>
  </si>
  <si>
    <t>857261931</t>
  </si>
  <si>
    <t>Výměna litinových tvarovek na potrubí litinovém tlakovém jednoosých na potrubí z trub hrdlových v otevřeném výkopu, kanálu nebo v šachtě s integrovaným těsněním DN 100</t>
  </si>
  <si>
    <t>kus</t>
  </si>
  <si>
    <t>-527458574</t>
  </si>
  <si>
    <t>https://podminky.urs.cz/item/CS_URS_2024_02/857261931</t>
  </si>
  <si>
    <t>20</t>
  </si>
  <si>
    <t>31951016</t>
  </si>
  <si>
    <t>potrubní spojka jištěná proti posuvu hrdlo-hrdlo DN 100</t>
  </si>
  <si>
    <t>-464086639</t>
  </si>
  <si>
    <t>871161941</t>
  </si>
  <si>
    <t>Výměna vodovodního potrubí z plastů v otevřeném výkopu z polyetylenu PE 100 svařovaných na tupo SDR 11/PN16 d 32 x 3,0 mm</t>
  </si>
  <si>
    <t>-1839543086</t>
  </si>
  <si>
    <t>https://podminky.urs.cz/item/CS_URS_2024_02/871161941</t>
  </si>
  <si>
    <t>Poznámka k položce:_x000d_
provizorní vodovod, vč. provizorních přípojek</t>
  </si>
  <si>
    <t>22</t>
  </si>
  <si>
    <t>28613170</t>
  </si>
  <si>
    <t>potrubí vodovodní dvouvrstvé PE100 RC SDR11 32x3,0mm</t>
  </si>
  <si>
    <t>801136990</t>
  </si>
  <si>
    <t>Poznámka k položce:_x000d_
opakovaně použitý materiál - index ceny 0,2, max. počet přípojek v úseku; á 3 m</t>
  </si>
  <si>
    <t>23</t>
  </si>
  <si>
    <t>871211941</t>
  </si>
  <si>
    <t>Výměna vodovodního potrubí z plastů v otevřeném výkopu z polyetylenu PE 100 svařovaných na tupo SDR 11/PN16 d 63 x 5,8 mm</t>
  </si>
  <si>
    <t>521143120</t>
  </si>
  <si>
    <t>https://podminky.urs.cz/item/CS_URS_2024_02/871211941</t>
  </si>
  <si>
    <t>24</t>
  </si>
  <si>
    <t>28613173</t>
  </si>
  <si>
    <t>potrubí vodovodní dvouvrstvé PE100 RC SDR11 63x5,8mm</t>
  </si>
  <si>
    <t>-111873014</t>
  </si>
  <si>
    <t>Poznámka k položce:_x000d_
opakovaně použitý materiál - index ceny 0,2, max. délka jednoho úseku 290 m</t>
  </si>
  <si>
    <t>25</t>
  </si>
  <si>
    <t>877161901</t>
  </si>
  <si>
    <t>Výměna tvarovek na vodovodním plastovém potrubí z polyetylenu PE 100 elektrotvarovek SDR 11/PN16 spojek nebo redukcí d 32</t>
  </si>
  <si>
    <t>485165897</t>
  </si>
  <si>
    <t>https://podminky.urs.cz/item/CS_URS_2024_02/877161901</t>
  </si>
  <si>
    <t>26</t>
  </si>
  <si>
    <t>28616780</t>
  </si>
  <si>
    <t>spojka přímá pro PEX trubky D 32mmx5/4"</t>
  </si>
  <si>
    <t>527139510</t>
  </si>
  <si>
    <t>Poznámka k položce:_x000d_
svěrná spojka; opakovaně použitá materiál - index ceny 0,2, max. počet 6 OC přípojek v úseku</t>
  </si>
  <si>
    <t>27</t>
  </si>
  <si>
    <t>31951000.R</t>
  </si>
  <si>
    <t>univerzální spojka PE - ocel PN 16 Fi 32x27-34 mm</t>
  </si>
  <si>
    <t>63252059</t>
  </si>
  <si>
    <t>28</t>
  </si>
  <si>
    <t>877261101</t>
  </si>
  <si>
    <t>Montáž tvarovek na vodovodním plastovém potrubí z polyetylenu PE 100 elektrotvarovek SDR 11/PN16 spojek, oblouků nebo redukcí d 110</t>
  </si>
  <si>
    <t>-2119980509</t>
  </si>
  <si>
    <t>https://podminky.urs.cz/item/CS_URS_2024_02/877261101</t>
  </si>
  <si>
    <t>29</t>
  </si>
  <si>
    <t>28615975</t>
  </si>
  <si>
    <t>elektrospojka SDR11 PE 100 PN16 D 110mm</t>
  </si>
  <si>
    <t>-1053373565</t>
  </si>
  <si>
    <t>30</t>
  </si>
  <si>
    <t>28614937.R</t>
  </si>
  <si>
    <t>elektrokoleno 30° PE 100 PN16 D 110mm</t>
  </si>
  <si>
    <t>215771190</t>
  </si>
  <si>
    <t>Poznámka k položce:_x000d_
(příp. oblouk +2xel. spojka)</t>
  </si>
  <si>
    <t>31</t>
  </si>
  <si>
    <t>28614949</t>
  </si>
  <si>
    <t>elektrokoleno 45° PE 100 PN16 D 110mm</t>
  </si>
  <si>
    <t>-960177485</t>
  </si>
  <si>
    <t>32</t>
  </si>
  <si>
    <t>877261901</t>
  </si>
  <si>
    <t>Výměna tvarovek na vodovodním plastovém potrubí z polyetylenu PE 100 elektrotvarovek SDR 11/PN16 spojek nebo redukcí d 110</t>
  </si>
  <si>
    <t>1974239615</t>
  </si>
  <si>
    <t>https://podminky.urs.cz/item/CS_URS_2024_02/877261901</t>
  </si>
  <si>
    <t>33</t>
  </si>
  <si>
    <t>2861497.R</t>
  </si>
  <si>
    <t>elektroredukce PE 100 PN16 D 110-63mm</t>
  </si>
  <si>
    <t>-725033768</t>
  </si>
  <si>
    <t>34</t>
  </si>
  <si>
    <t>28613550</t>
  </si>
  <si>
    <t>potrubí vodovodní dvouvrstvé PE100 RC SDR11 110x10mm</t>
  </si>
  <si>
    <t>-438210013</t>
  </si>
  <si>
    <t>35</t>
  </si>
  <si>
    <t>877211901</t>
  </si>
  <si>
    <t>Výměna tvarovek na vodovodním plastovém potrubí z polyetylenu PE 100 elektrotvarovek SDR 11/PN16 spojek nebo redukcí d 63</t>
  </si>
  <si>
    <t>-1312296866</t>
  </si>
  <si>
    <t>https://podminky.urs.cz/item/CS_URS_2024_02/877211901</t>
  </si>
  <si>
    <t>36</t>
  </si>
  <si>
    <t>28616783.R</t>
  </si>
  <si>
    <t>odbočná tvarovka d63 PE svěrná</t>
  </si>
  <si>
    <t>-1005688166</t>
  </si>
  <si>
    <t>37</t>
  </si>
  <si>
    <t>879231191</t>
  </si>
  <si>
    <t>Příplatek k ceně vodovodního potrubí za montáž v otevřeném výkopu ve sklonu přes 20 % DN od 40 do 550</t>
  </si>
  <si>
    <t>-889905338</t>
  </si>
  <si>
    <t>https://podminky.urs.cz/item/CS_URS_2024_02/879231191</t>
  </si>
  <si>
    <t>38</t>
  </si>
  <si>
    <t>891163911</t>
  </si>
  <si>
    <t>Výměna vodovodních armatur na potrubí ventilů hlavních pro přípojky DN 25</t>
  </si>
  <si>
    <t>-228389579</t>
  </si>
  <si>
    <t>https://podminky.urs.cz/item/CS_URS_2024_02/891163911</t>
  </si>
  <si>
    <t>39</t>
  </si>
  <si>
    <t>48466561</t>
  </si>
  <si>
    <t>armatura uzavírací kulový kohout se zajištěním 5/4"</t>
  </si>
  <si>
    <t>1877969044</t>
  </si>
  <si>
    <t>Poznámka k položce:_x000d_
svěrná spojka na polyetylen z obou stran, opakovaně použitý materiál - index ceny 0,2, max. počet v 1 úseku je 6 ks</t>
  </si>
  <si>
    <t>40</t>
  </si>
  <si>
    <t>891269111</t>
  </si>
  <si>
    <t>Montáž vodovodních armatur na potrubí navrtávacích pasů s ventilem Jt 1 MPa, na potrubí z trub litinových, ocelových nebo plastických hmot DN 100</t>
  </si>
  <si>
    <t>-1748633079</t>
  </si>
  <si>
    <t>https://podminky.urs.cz/item/CS_URS_2024_02/891269111</t>
  </si>
  <si>
    <t>41</t>
  </si>
  <si>
    <t>42273549</t>
  </si>
  <si>
    <t>pás navrtávací se závitovým výstupem z tvárné litiny pro vodovodní PE a PVC potrubí 110-1"</t>
  </si>
  <si>
    <t>-1024722721</t>
  </si>
  <si>
    <t>42291057</t>
  </si>
  <si>
    <t>souprava zemní pro navrtávací pas s kohoutem Rd 1,5m</t>
  </si>
  <si>
    <t>-2073474546</t>
  </si>
  <si>
    <t xml:space="preserve">Poznámka k položce:_x000d_
délka dle potřeby; 1x hl. 2,3 m  a 1x hl. 3,3m</t>
  </si>
  <si>
    <t>43</t>
  </si>
  <si>
    <t>899401112</t>
  </si>
  <si>
    <t>Osazení poklopů uličních s pevným rámem litinových šoupátkových</t>
  </si>
  <si>
    <t>-1594021082</t>
  </si>
  <si>
    <t>https://podminky.urs.cz/item/CS_URS_2024_02/899401112</t>
  </si>
  <si>
    <t>44</t>
  </si>
  <si>
    <t>42291352</t>
  </si>
  <si>
    <t>poklop litinový šoupátkový pro zemní soupravy osazení do terénu a do vozovky</t>
  </si>
  <si>
    <t>1118430130</t>
  </si>
  <si>
    <t>45</t>
  </si>
  <si>
    <t>56230636</t>
  </si>
  <si>
    <t>deska podkladová uličního poklopu plastového ventilkového a šoupatového</t>
  </si>
  <si>
    <t>-1358404774</t>
  </si>
  <si>
    <t>46</t>
  </si>
  <si>
    <t>899721112</t>
  </si>
  <si>
    <t>Signalizační vodič na potrubí DN nad 150 mm</t>
  </si>
  <si>
    <t>938132789</t>
  </si>
  <si>
    <t>https://podminky.urs.cz/item/CS_URS_2024_02/899721112</t>
  </si>
  <si>
    <t>47</t>
  </si>
  <si>
    <t>899722113</t>
  </si>
  <si>
    <t>Krytí potrubí z plastů výstražnou fólií z PVC šířky přes 25 do 34 cm</t>
  </si>
  <si>
    <t>225036270</t>
  </si>
  <si>
    <t>https://podminky.urs.cz/item/CS_URS_2024_02/899722113</t>
  </si>
  <si>
    <t>Poznámka k položce:_x000d_
2 pásky vedle sebe</t>
  </si>
  <si>
    <t>145*1,1 'Přepočtené koeficientem množství</t>
  </si>
  <si>
    <t>48</t>
  </si>
  <si>
    <t>899911204</t>
  </si>
  <si>
    <t>Kluzné objímky (pojízdná sedla) pro zasunutí potrubí do chráničky výšky 15 mm vnějšího průměru potrubí přes 99 do 114 mm</t>
  </si>
  <si>
    <t>135041116</t>
  </si>
  <si>
    <t>https://podminky.urs.cz/item/CS_URS_2024_02/899911204</t>
  </si>
  <si>
    <t>49</t>
  </si>
  <si>
    <t>899913142</t>
  </si>
  <si>
    <t>Koncové uzavírací manžety chrániček DN potrubí x DN chráničky DN 100 x 200</t>
  </si>
  <si>
    <t>-567594015</t>
  </si>
  <si>
    <t>https://podminky.urs.cz/item/CS_URS_2024_02/899913142</t>
  </si>
  <si>
    <t>997</t>
  </si>
  <si>
    <t>Přesun sutě</t>
  </si>
  <si>
    <t>50</t>
  </si>
  <si>
    <t>997013111</t>
  </si>
  <si>
    <t>Vnitrostaveništní doprava suti a vybouraných hmot vodorovně do 50 m s naložením základní pro budovy a haly výšky do 6 m</t>
  </si>
  <si>
    <t>-1781996036</t>
  </si>
  <si>
    <t>https://podminky.urs.cz/item/CS_URS_2024_02/997013111</t>
  </si>
  <si>
    <t>51</t>
  </si>
  <si>
    <t>997013501</t>
  </si>
  <si>
    <t>Odvoz suti a vybouraných hmot na skládku nebo meziskládku se složením, na vzdálenost do 1 km</t>
  </si>
  <si>
    <t>588635694</t>
  </si>
  <si>
    <t>https://podminky.urs.cz/item/CS_URS_2024_02/997013501</t>
  </si>
  <si>
    <t>52</t>
  </si>
  <si>
    <t>997013509</t>
  </si>
  <si>
    <t>Odvoz suti a vybouraných hmot na skládku nebo meziskládku se složením, na vzdálenost Příplatek k ceně za každý další započatý 1 km přes 1 km</t>
  </si>
  <si>
    <t>-41317518</t>
  </si>
  <si>
    <t>https://podminky.urs.cz/item/CS_URS_2024_02/997013509</t>
  </si>
  <si>
    <t>20,119*5 'Přepočtené koeficientem množství</t>
  </si>
  <si>
    <t>53</t>
  </si>
  <si>
    <t>997221615</t>
  </si>
  <si>
    <t>Poplatek za uložení stavebního odpadu na skládce (skládkovné) z prostého betonu zatříděného do Katalogu odpadů pod kódem 17 01 01</t>
  </si>
  <si>
    <t>1971301874</t>
  </si>
  <si>
    <t>998</t>
  </si>
  <si>
    <t>Přesun hmot</t>
  </si>
  <si>
    <t>54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</si>
  <si>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</si>
  <si>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</si>
  <si>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1366119696</t>
  </si>
  <si>
    <t>https://podminky.urs.cz/item/CS_URS_2024_02/998276101</t>
  </si>
  <si>
    <t>55</t>
  </si>
  <si>
    <t>998276124</t>
  </si>
  <si>
    <t>Přesun hmot pro trubní vedení hloubené z trub z plastických hmot nebo sklolaminátových Příplatek k cenám za zvětšený přesun přes vymezenou dopravní vzdálenost do 500 m</t>
  </si>
  <si>
    <t>-1530013101</t>
  </si>
  <si>
    <t>https://podminky.urs.cz/item/CS_URS_2024_02/998276124</t>
  </si>
  <si>
    <t>PSV</t>
  </si>
  <si>
    <t>Práce a dodávky PSV</t>
  </si>
  <si>
    <t>722</t>
  </si>
  <si>
    <t>Zdravotechnika - vnitřní vodovod</t>
  </si>
  <si>
    <t>56</t>
  </si>
  <si>
    <t>722290234</t>
  </si>
  <si>
    <t>Zkoušky, proplach a desinfekce vodovodního potrubí proplach a desinfekce vodovodního potrubí do DN 80</t>
  </si>
  <si>
    <t>2015124966</t>
  </si>
  <si>
    <t>https://podminky.urs.cz/item/CS_URS_2024_02/722290234</t>
  </si>
  <si>
    <t>Práce a dodávky M</t>
  </si>
  <si>
    <t>23-M</t>
  </si>
  <si>
    <t>Montáže potrubí</t>
  </si>
  <si>
    <t>57</t>
  </si>
  <si>
    <t>230170001</t>
  </si>
  <si>
    <t>Příprava pro zkoušku těsnosti potrubí DN do 40</t>
  </si>
  <si>
    <t>sada</t>
  </si>
  <si>
    <t>64</t>
  </si>
  <si>
    <t>-733532582</t>
  </si>
  <si>
    <t>https://podminky.urs.cz/item/CS_URS_2024_02/230170001</t>
  </si>
  <si>
    <t>58</t>
  </si>
  <si>
    <t>230170002</t>
  </si>
  <si>
    <t>Příprava pro zkoušku těsnosti potrubí DN přes 40 do 80</t>
  </si>
  <si>
    <t>-801073272</t>
  </si>
  <si>
    <t>https://podminky.urs.cz/item/CS_URS_2024_02/230170002</t>
  </si>
  <si>
    <t>59</t>
  </si>
  <si>
    <t>230170011</t>
  </si>
  <si>
    <t>Zkouška těsnosti potrubí DN do 40</t>
  </si>
  <si>
    <t>272669341</t>
  </si>
  <si>
    <t>https://podminky.urs.cz/item/CS_URS_2024_02/230170011</t>
  </si>
  <si>
    <t>60</t>
  </si>
  <si>
    <t>230170012</t>
  </si>
  <si>
    <t>Zkouška těsnosti potrubí DN přes 40 do 80</t>
  </si>
  <si>
    <t>1976646430</t>
  </si>
  <si>
    <t>https://podminky.urs.cz/item/CS_URS_2024_02/230170012</t>
  </si>
  <si>
    <t>VRN</t>
  </si>
  <si>
    <t>Vedlejší rozpočtové náklady</t>
  </si>
  <si>
    <t>VRN4</t>
  </si>
  <si>
    <t>Inženýrská činnost</t>
  </si>
  <si>
    <t>61</t>
  </si>
  <si>
    <t>043234000</t>
  </si>
  <si>
    <t>Rozbory celkem</t>
  </si>
  <si>
    <t>kpl</t>
  </si>
  <si>
    <t>1024</t>
  </si>
  <si>
    <t>1090969707</t>
  </si>
  <si>
    <t>https://podminky.urs.cz/item/CS_URS_2024_02/043234000</t>
  </si>
  <si>
    <t>Poznámka k položce:_x000d_
Součástí položky jsou náklady na:_x000d_
- laboratorní analýzy vzorků vody.</t>
  </si>
  <si>
    <t>VRN9</t>
  </si>
  <si>
    <t>Ostatní náklady</t>
  </si>
  <si>
    <t>62</t>
  </si>
  <si>
    <t>092002000</t>
  </si>
  <si>
    <t>Ostatní náklady související s provozem</t>
  </si>
  <si>
    <t>-478800279</t>
  </si>
  <si>
    <t>https://podminky.urs.cz/item/CS_URS_2024_02/092002000</t>
  </si>
  <si>
    <t>Poznámka k položce:_x000d_
Součástí položky jsou náklady na:_x000d_
- revize / proměření signalizačního vodiče.</t>
  </si>
  <si>
    <t>63</t>
  </si>
  <si>
    <t>094002000</t>
  </si>
  <si>
    <t>Ostatní náklady související s výstavbou</t>
  </si>
  <si>
    <t>-138135633</t>
  </si>
  <si>
    <t>https://podminky.urs.cz/item/CS_URS_2024_02/094002000</t>
  </si>
  <si>
    <t>Poznámka k položce:_x000d_
Součástí položky jsou náklady na:_x000d_
- pomocné a spojovací prostředky.</t>
  </si>
  <si>
    <t>SO 304 - Přípojky vodovodu</t>
  </si>
  <si>
    <t>1709596537</t>
  </si>
  <si>
    <t>198927877</t>
  </si>
  <si>
    <t>132254203</t>
  </si>
  <si>
    <t>Hloubení zapažených rýh šířky přes 800 do 2 000 mm strojně s urovnáním dna do předepsaného profilu a spádu v hornině třídy těžitelnosti I skupiny 3 přes 50 do 100 m3</t>
  </si>
  <si>
    <t>-590630505</t>
  </si>
  <si>
    <t>https://podminky.urs.cz/item/CS_URS_2024_02/132254203</t>
  </si>
  <si>
    <t>"vedení vodovodní přípojek délka*šíře*prům.hloubka rýhy" 51,9*0,9*1,77</t>
  </si>
  <si>
    <t>139001101</t>
  </si>
  <si>
    <t>Příplatek k cenám hloubených vykopávek za ztížení vykopávky v blízkosti podzemního vedení nebo výbušnin pro jakoukoliv třídu horniny</t>
  </si>
  <si>
    <t>-1508477903</t>
  </si>
  <si>
    <t>https://podminky.urs.cz/item/CS_URS_2024_02/139001101</t>
  </si>
  <si>
    <t>"inž.sítě délka*šířka*hloubka"(27+8)*0,5*1</t>
  </si>
  <si>
    <t>-1435022318</t>
  </si>
  <si>
    <t>"vedení vodovodních přípojek délka*výška" 51,9*1,77*2</t>
  </si>
  <si>
    <t>-1878521432</t>
  </si>
  <si>
    <t>1292014813</t>
  </si>
  <si>
    <t>82,677-62,498</t>
  </si>
  <si>
    <t>1560946804</t>
  </si>
  <si>
    <t>20,179*2 'Přepočtené koeficientem množství</t>
  </si>
  <si>
    <t>-401330459</t>
  </si>
  <si>
    <t>"zemina výkopu - zásypy vedení"82,677-4,671-15,508</t>
  </si>
  <si>
    <t>-414118827</t>
  </si>
  <si>
    <t>"vedení vodovodní délka*šířka*výška" 51,9*0,9*0,332</t>
  </si>
  <si>
    <t>378836838</t>
  </si>
  <si>
    <t>15,508*2 'Přepočtené koeficientem množství</t>
  </si>
  <si>
    <t>1086474760</t>
  </si>
  <si>
    <t>"vedení vodovodní délka*šířka*výška" 51,9*0,9*0,1</t>
  </si>
  <si>
    <t>810351811</t>
  </si>
  <si>
    <t>Bourání stávajícího potrubí z betonu v otevřeném výkopu DN do 200</t>
  </si>
  <si>
    <t>340676219</t>
  </si>
  <si>
    <t>https://podminky.urs.cz/item/CS_URS_2024_02/810351811</t>
  </si>
  <si>
    <t>Poznámka k položce:_x000d_
předpoklad - všechny přípojky OC 32</t>
  </si>
  <si>
    <t>871161141</t>
  </si>
  <si>
    <t>Montáž vodovodního potrubí z polyetylenu PE100 RC v otevřeném výkopu svařovaných na tupo SDR 11/PN16 d 32 x 3,0 mm</t>
  </si>
  <si>
    <t>-1459676771</t>
  </si>
  <si>
    <t>https://podminky.urs.cz/item/CS_URS_2024_02/871161141</t>
  </si>
  <si>
    <t>"délka vedení vod. přípojek"2,9+5,2+4,7+3,8+3,7+3,2+3,1+3,4+5,3+3,9+3,9+4,2+4,6</t>
  </si>
  <si>
    <t>-1986638285</t>
  </si>
  <si>
    <t>Poznámka k položce:_x000d_
včetně elektrospojek</t>
  </si>
  <si>
    <t>51,9*1,015 'Přepočtené koeficientem množství</t>
  </si>
  <si>
    <t>871275811</t>
  </si>
  <si>
    <t>Bourání stávajícího potrubí z PVC nebo polypropylenu PP v otevřeném výkopu DN do 150</t>
  </si>
  <si>
    <t>222354691</t>
  </si>
  <si>
    <t>https://podminky.urs.cz/item/CS_URS_2024_02/871275811</t>
  </si>
  <si>
    <t>Poznámka k položce:_x000d_
předpoklad všechny přípojky OC 32</t>
  </si>
  <si>
    <t>879171111</t>
  </si>
  <si>
    <t>Montáž napojení vodovodní přípojky v otevřeném výkopu DN 32</t>
  </si>
  <si>
    <t>-496666209</t>
  </si>
  <si>
    <t>https://podminky.urs.cz/item/CS_URS_2024_02/879171111</t>
  </si>
  <si>
    <t>28654346R00</t>
  </si>
  <si>
    <t>přechodka PPR kov s převlečnou maticí 32x3/4" hrdlo-hrdlo</t>
  </si>
  <si>
    <t>1306269781</t>
  </si>
  <si>
    <t>Poznámka k položce:_x000d_
bude použito dle skutečnosti</t>
  </si>
  <si>
    <t>333276453</t>
  </si>
  <si>
    <t>-806240262</t>
  </si>
  <si>
    <t>52*1,1 'Přepočtené koeficientem množství</t>
  </si>
  <si>
    <t>-145198368</t>
  </si>
  <si>
    <t>1426380996</t>
  </si>
  <si>
    <t>1628789688</t>
  </si>
  <si>
    <t>7,127*5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</si>
  <si>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</si>
  <si>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</si>
  <si>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-587965209</t>
  </si>
  <si>
    <t>https://podminky.urs.cz/item/CS_URS_2024_02/997013631</t>
  </si>
  <si>
    <t>-667324320</t>
  </si>
  <si>
    <t>1048716405</t>
  </si>
  <si>
    <t>1538126480</t>
  </si>
  <si>
    <t>-437082355</t>
  </si>
  <si>
    <t>248439619</t>
  </si>
  <si>
    <t>-1876191339</t>
  </si>
  <si>
    <t>1741542877</t>
  </si>
  <si>
    <t>SO 305 - Jednotná kanalizace</t>
  </si>
  <si>
    <t xml:space="preserve">    9 - Ostatní konstrukce a práce, bourání</t>
  </si>
  <si>
    <t>115001103</t>
  </si>
  <si>
    <t>Převedení vody potrubím průměru DN přes 150 do 250</t>
  </si>
  <si>
    <t>-946551361</t>
  </si>
  <si>
    <t>https://podminky.urs.cz/item/CS_URS_2024_02/115001103</t>
  </si>
  <si>
    <t>Poznámka k položce:_x000d_
propoj nového a stáv. potrubí během realizace (potrubím nebo žlabem). montáž, demontáž, vč. opotřebení, vč. utěsnění</t>
  </si>
  <si>
    <t>-1198683057</t>
  </si>
  <si>
    <t>-2059077292</t>
  </si>
  <si>
    <t>1352718126</t>
  </si>
  <si>
    <t>1622583198</t>
  </si>
  <si>
    <t>131251102</t>
  </si>
  <si>
    <t>Hloubení nezapažených jam a zářezů strojně s urovnáním dna do předepsaného profilu a spádu v hornině třídy těžitelnosti I skupiny 3 přes 20 do 50 m3</t>
  </si>
  <si>
    <t>982732169</t>
  </si>
  <si>
    <t>https://podminky.urs.cz/item/CS_URS_2024_02/131251102</t>
  </si>
  <si>
    <t>"šachta ŠJ6.1-4 DN 1000 šířka*délka*hloubka"1,6*1,6*(2,45+2,16+3,68+2,39)</t>
  </si>
  <si>
    <t>Součet</t>
  </si>
  <si>
    <t>-1317582679</t>
  </si>
  <si>
    <t>"vedení kanalizační plocha profilu*šířka"(183+135)*1+4*2*1*2,6</t>
  </si>
  <si>
    <t>1454164685</t>
  </si>
  <si>
    <t>"inž.sítě délka*šířka*hloubka"(6*1)*1*0,5</t>
  </si>
  <si>
    <t>141721222</t>
  </si>
  <si>
    <t>Řízený zemní protlak délky protlaku do 50 m v hornině třídy těžitelnosti I a II, skupiny 1 až 4 včetně zatažení trub v hloubce do 6 m průměru vrtu přes 400 do 450 mm</t>
  </si>
  <si>
    <t>1621699435</t>
  </si>
  <si>
    <t>https://podminky.urs.cz/item/CS_URS_2024_02/141721222</t>
  </si>
  <si>
    <t>14035915</t>
  </si>
  <si>
    <t>trubka ocelová bezešvá hladká jakost 11 353 377x10mm</t>
  </si>
  <si>
    <t>1636913638</t>
  </si>
  <si>
    <t>151101102</t>
  </si>
  <si>
    <t>Zřízení pažení a rozepření stěn rýh pro podzemní vedení příložné pro jakoukoliv mezerovitost, hloubky přes 2 do 4 m</t>
  </si>
  <si>
    <t>-553507649</t>
  </si>
  <si>
    <t>https://podminky.urs.cz/item/CS_URS_2024_02/151101102</t>
  </si>
  <si>
    <t>"vedení kanalizační délka*hloubka" (183+135)*2+2*1*2</t>
  </si>
  <si>
    <t>151101112</t>
  </si>
  <si>
    <t>Odstranění pažení a rozepření stěn rýh pro podzemní vedení s uložením materiálu na vzdálenost do 3 m od kraje výkopu příložné, hloubky přes 2 do 4 m</t>
  </si>
  <si>
    <t>2087661049</t>
  </si>
  <si>
    <t>https://podminky.urs.cz/item/CS_URS_2024_02/151101112</t>
  </si>
  <si>
    <t>498268299</t>
  </si>
  <si>
    <t>42,141+338,8-276,816</t>
  </si>
  <si>
    <t>1154878910</t>
  </si>
  <si>
    <t>104,125*2 'Přepočtené koeficientem množství</t>
  </si>
  <si>
    <t>-1200832920</t>
  </si>
  <si>
    <t>"zemina výkopu vedení" 338,8</t>
  </si>
  <si>
    <t>"-zásypy vedení"-(20,286+58,968)</t>
  </si>
  <si>
    <t>"- vedení"-(3,14*0,15*0,15*126)</t>
  </si>
  <si>
    <t>"zemina výkopu šachty" 42,141</t>
  </si>
  <si>
    <t>"- podkladní desky šachty" -1,8</t>
  </si>
  <si>
    <t>"šachta ŠJ6.1-4 DN 1000"-(3,14*0,65*0,65*(2,45+2,16+3,68+2,39))</t>
  </si>
  <si>
    <t>175112109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</si>
  <si>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Příplatek k ceně za prohození sypaniny</t>
  </si>
  <si>
    <t>-34442543</t>
  </si>
  <si>
    <t>https://podminky.urs.cz/item/CS_URS_2024_02/175112109</t>
  </si>
  <si>
    <t>709,413-610,5</t>
  </si>
  <si>
    <t>-739709116</t>
  </si>
  <si>
    <t>"vedení kanalizační délka*plocha řezu"126*0,468</t>
  </si>
  <si>
    <t>2004193843</t>
  </si>
  <si>
    <t>58,968*2 'Přepočtené koeficientem množství</t>
  </si>
  <si>
    <t>1833266594</t>
  </si>
  <si>
    <t>"vedení kanalizační délka*plocha řezu" 126*0,161</t>
  </si>
  <si>
    <t>452311131</t>
  </si>
  <si>
    <t>Podkladní a zajišťovací konstrukce z betonu prostého v otevřeném výkopu bez zvýšených nároků na prostředí desky pod potrubí, stoky a drobné objekty z betonu tř. C 12/15</t>
  </si>
  <si>
    <t>-37740406</t>
  </si>
  <si>
    <t>https://podminky.urs.cz/item/CS_URS_2024_02/452311131</t>
  </si>
  <si>
    <t>"šachty šířka*délka*výška*počet" 1,5*1,5*0,2*4</t>
  </si>
  <si>
    <t>-373422424</t>
  </si>
  <si>
    <t>Poznámka k položce:_x000d_
v místech napojení na stav</t>
  </si>
  <si>
    <t>871370320</t>
  </si>
  <si>
    <t>Montáž kanalizačního potrubí z polypropylenu PP hladkého plnostěnného SN 12 DN 300</t>
  </si>
  <si>
    <t>-328536319</t>
  </si>
  <si>
    <t>https://podminky.urs.cz/item/CS_URS_2024_02/871370320</t>
  </si>
  <si>
    <t>Poznámka k položce:_x000d_
včetně spojek či přesuvek</t>
  </si>
  <si>
    <t>28614229</t>
  </si>
  <si>
    <t>trubka kanalizační PP plnostěnná jednovrstvá DN 315x6000mm SN12</t>
  </si>
  <si>
    <t>-1796126958</t>
  </si>
  <si>
    <t>126*1,015 'Přepočtené koeficientem množství</t>
  </si>
  <si>
    <t>877370320</t>
  </si>
  <si>
    <t>Montáž tvarovek na kanalizačním plastovém potrubí z PP nebo PVC-U hladkého plnostěnného odboček DN 300</t>
  </si>
  <si>
    <t>957179152</t>
  </si>
  <si>
    <t>https://podminky.urs.cz/item/CS_URS_2024_02/877370320</t>
  </si>
  <si>
    <t>28654446</t>
  </si>
  <si>
    <t>odbočka kanalizační PP 45° DN 315/160</t>
  </si>
  <si>
    <t>-429135574</t>
  </si>
  <si>
    <t>894118001</t>
  </si>
  <si>
    <t>Šachty kanalizační zděné Příplatek k cenám za každých dalších 0,60 m výšky vstupu</t>
  </si>
  <si>
    <t>-39288271</t>
  </si>
  <si>
    <t>https://podminky.urs.cz/item/CS_URS_2024_02/894118001</t>
  </si>
  <si>
    <t>894411121</t>
  </si>
  <si>
    <t>Zřízení šachet kanalizačních z betonových dílců výšky vstupu do 1,50 m s obložením dna betonem tř. C 25/30, na potrubí DN přes 200 do 300</t>
  </si>
  <si>
    <t>-813553878</t>
  </si>
  <si>
    <t>https://podminky.urs.cz/item/CS_URS_2024_02/894411121</t>
  </si>
  <si>
    <t>Poznámka k položce:_x000d_
vč. těsnění</t>
  </si>
  <si>
    <t>59224061</t>
  </si>
  <si>
    <t>dno betonové šachtové DN 1000 100x60x15cm výtok 25-30cm</t>
  </si>
  <si>
    <t>236926291</t>
  </si>
  <si>
    <t>Poznámka k položce:_x000d_
sv.v. 650 mm</t>
  </si>
  <si>
    <t>59224066</t>
  </si>
  <si>
    <t>skruž betonová DN 1000x250 PS 100x25x12cm</t>
  </si>
  <si>
    <t>-1188684650</t>
  </si>
  <si>
    <t>59224067</t>
  </si>
  <si>
    <t>skruž betonová DN 1000x500 PS 100x50x12cm</t>
  </si>
  <si>
    <t>731070317</t>
  </si>
  <si>
    <t>59224312</t>
  </si>
  <si>
    <t>konus betonové šachty DN 1000 kanalizační 100x62,5x58cm tl stěny 12 stupadla poplastovaná</t>
  </si>
  <si>
    <t>381727442</t>
  </si>
  <si>
    <t>59224176</t>
  </si>
  <si>
    <t>prstenec šachtový vyrovnávací betonový 625x120x80mm</t>
  </si>
  <si>
    <t>-5483170</t>
  </si>
  <si>
    <t>59224185</t>
  </si>
  <si>
    <t>prstenec šachtový vyrovnávací betonový 625x120x60mm</t>
  </si>
  <si>
    <t>196345111</t>
  </si>
  <si>
    <t>59224187</t>
  </si>
  <si>
    <t>prstenec šachtový vyrovnávací betonový 625x120x100mm</t>
  </si>
  <si>
    <t>-749233064</t>
  </si>
  <si>
    <t>896211212</t>
  </si>
  <si>
    <t>Spadiště kanalizační z prostého betonu kruhové výšky vstupu do 0,90 m a základní výšky spadiště 0,60 m jednoduché se dnem obloženým čedičem s horním potrubím DN 250 nebo 300</t>
  </si>
  <si>
    <t>722782408</t>
  </si>
  <si>
    <t>https://podminky.urs.cz/item/CS_URS_2024_02/896211212</t>
  </si>
  <si>
    <t>Poznámka k položce:_x000d_
výška spadiště 0,6 m, obklad stěn čedičem, 180°, do výše vrcholu nátokového potrubí</t>
  </si>
  <si>
    <t>896290113</t>
  </si>
  <si>
    <t>Spadiště kanalizační z prostého betonu kruhové výšky vstupu do 0,90 m a základní výšky spadiště 0,60 m Příplatek k cenám za každých dalších i započatých 0,30 m výšky spadiště jednoduchého nebo bočního</t>
  </si>
  <si>
    <t>-327553745</t>
  </si>
  <si>
    <t>https://podminky.urs.cz/item/CS_URS_2024_02/896290113</t>
  </si>
  <si>
    <t>Poznámka k položce:_x000d_
do výšky spadiště 1,3 m (tvar dna dle dodavatelské dokumentace šachtových hodin)</t>
  </si>
  <si>
    <t>899104112</t>
  </si>
  <si>
    <t>Osazení poklopů šachtových litinových, ocelových nebo železobetonových včetně rámů pro třídu zatížení D400, E600</t>
  </si>
  <si>
    <t>927872702</t>
  </si>
  <si>
    <t>https://podminky.urs.cz/item/CS_URS_2024_02/899104112</t>
  </si>
  <si>
    <t>63126039</t>
  </si>
  <si>
    <t>poklop šachtový s BEGU rámem a zámky kruhový, DN 600 D400</t>
  </si>
  <si>
    <t>ks</t>
  </si>
  <si>
    <t>425014473</t>
  </si>
  <si>
    <t>899133112</t>
  </si>
  <si>
    <t>Výměna (výšková úprava) poklopu s použitím plastových vyrovnávacích prvků kanalizačního s rámem osazeného na betonové šachtě samonivelačního</t>
  </si>
  <si>
    <t>-205865242</t>
  </si>
  <si>
    <t>https://podminky.urs.cz/item/CS_URS_2024_02/899133112</t>
  </si>
  <si>
    <t>Poznámka k položce:_x000d_
úprava u zachovaných stávajících šachet</t>
  </si>
  <si>
    <t>276098471</t>
  </si>
  <si>
    <t>277*1,1 'Přepočtené koeficientem množství</t>
  </si>
  <si>
    <t>899913164</t>
  </si>
  <si>
    <t>Koncové uzavírací manžety chrániček DN potrubí x DN chráničky DN 300 x 400</t>
  </si>
  <si>
    <t>559954386</t>
  </si>
  <si>
    <t>https://podminky.urs.cz/item/CS_URS_2024_02/899913164</t>
  </si>
  <si>
    <t>Ostatní konstrukce a práce, bourání</t>
  </si>
  <si>
    <t>977151129</t>
  </si>
  <si>
    <t>Jádrové vrty diamantovými korunkami do stavebních materiálů (železobetonu, betonu, cihel, obkladů, dlažeb, kamene) průměru přes 300 do 350 mm</t>
  </si>
  <si>
    <t>-1888957691</t>
  </si>
  <si>
    <t>https://podminky.urs.cz/item/CS_URS_2024_02/977151129</t>
  </si>
  <si>
    <t xml:space="preserve">Poznámka k položce:_x000d_
napojení J0 a J5.1 na stávající potrubi </t>
  </si>
  <si>
    <t>1513590212</t>
  </si>
  <si>
    <t>591788333</t>
  </si>
  <si>
    <t>-623955070</t>
  </si>
  <si>
    <t>1,35*5 'Přepočtené koeficientem množství</t>
  </si>
  <si>
    <t>-1895130556</t>
  </si>
  <si>
    <t>1192197453</t>
  </si>
  <si>
    <t>-1209521655</t>
  </si>
  <si>
    <t>230170005</t>
  </si>
  <si>
    <t>Příprava pro zkoušku těsnosti potrubí DN přes 200 do 350</t>
  </si>
  <si>
    <t>1143279668</t>
  </si>
  <si>
    <t>https://podminky.urs.cz/item/CS_URS_2024_02/230170005</t>
  </si>
  <si>
    <t>230170015</t>
  </si>
  <si>
    <t>Zkouška těsnosti potrubí DN přes 200 do 350</t>
  </si>
  <si>
    <t>7611221</t>
  </si>
  <si>
    <t>https://podminky.urs.cz/item/CS_URS_2024_02/230170015</t>
  </si>
  <si>
    <t>043103000</t>
  </si>
  <si>
    <t>Zkoušky bez rozlišení</t>
  </si>
  <si>
    <t>1831071278</t>
  </si>
  <si>
    <t>https://podminky.urs.cz/item/CS_URS_2024_02/043103000</t>
  </si>
  <si>
    <t xml:space="preserve">Poznámka k položce:_x000d_
Kamerová zkouška kanalizace TV kamerou, před výstavbou stáv. potrubí (lokalizace přípojek), po výstavbě pro kontrolu před předáním díla a před uplynutím záruční doby kvůli kontrole díla._x000d_
_x000d_
</t>
  </si>
  <si>
    <t>-452994201</t>
  </si>
  <si>
    <t>SO 306 - Přípojky kanalizace</t>
  </si>
  <si>
    <t>1896901627</t>
  </si>
  <si>
    <t>-1908529678</t>
  </si>
  <si>
    <t>-1487797806</t>
  </si>
  <si>
    <t>131251201</t>
  </si>
  <si>
    <t>Hloubení zapažených jam a zářezů strojně s urovnáním dna do předepsaného profilu a spádu v hornině třídy těžitelnosti I skupiny 3 do 20 m3</t>
  </si>
  <si>
    <t>1109133635</t>
  </si>
  <si>
    <t>https://podminky.urs.cz/item/CS_URS_2024_02/131251201</t>
  </si>
  <si>
    <t>"šachta DN 400 šířka*délka*hloubka*počet"0,6*0,6*2*13</t>
  </si>
  <si>
    <t>1871837817</t>
  </si>
  <si>
    <t>"vedení kanalizační přípojky délka*šířka*hloubka"80,3*0,9*2,2</t>
  </si>
  <si>
    <t>-483317955</t>
  </si>
  <si>
    <t>"inž.sítě délka*šířka*hloubka"(28+25)*1*0,5</t>
  </si>
  <si>
    <t>-1120735500</t>
  </si>
  <si>
    <t>"vedení kanalizační délka*hloubka" 80,3*2*2,2+13*1,9*0,9</t>
  </si>
  <si>
    <t>181461127</t>
  </si>
  <si>
    <t>943811023</t>
  </si>
  <si>
    <t>9,36+158,994-123,999</t>
  </si>
  <si>
    <t>961945802</t>
  </si>
  <si>
    <t>44,355*2 'Přepočtené koeficientem množství</t>
  </si>
  <si>
    <t>1515047377</t>
  </si>
  <si>
    <t>"zemina výkopu vedení" 158,994</t>
  </si>
  <si>
    <t>"-zásypy vedení"-(9,797+29,069)</t>
  </si>
  <si>
    <t>"- vedení"-(3,14*0,08*0,08*80,3)</t>
  </si>
  <si>
    <t>"zemina výkopu šachty" 9,36</t>
  </si>
  <si>
    <t>"- podkladní desky šachty" -0,936</t>
  </si>
  <si>
    <t>"šachta DN 425"-(3,14*0,2*0,2*1,8*13)</t>
  </si>
  <si>
    <t>-376634567</t>
  </si>
  <si>
    <t>395,173-289,125</t>
  </si>
  <si>
    <t>-962738967</t>
  </si>
  <si>
    <t>"vedení kanalizační délka*plocha řezu" 80,3*0,362</t>
  </si>
  <si>
    <t>-2064289449</t>
  </si>
  <si>
    <t>29,069*2 'Přepočtené koeficientem množství</t>
  </si>
  <si>
    <t>-1333027073</t>
  </si>
  <si>
    <t>"vedení kanalizační délka*plocha řezu" 80,3*0,122</t>
  </si>
  <si>
    <t>929984479</t>
  </si>
  <si>
    <t>"šachty šířka*délka*výška*počet" 0,6*0,6*0,2*13</t>
  </si>
  <si>
    <t>-788103348</t>
  </si>
  <si>
    <t>Poznámka k položce:_x000d_
předpoklad 100% BE 150</t>
  </si>
  <si>
    <t>871310320</t>
  </si>
  <si>
    <t>Montáž kanalizačního potrubí z polypropylenu PP hladkého plnostěnného SN 12 DN 150</t>
  </si>
  <si>
    <t>-955597181</t>
  </si>
  <si>
    <t>https://podminky.urs.cz/item/CS_URS_2024_02/871310320</t>
  </si>
  <si>
    <t>"vední kan. přípojek délka"6,8+6,7+6,3+6+6+5,6+4,9+5,1+5,5+6,1+7,1+8,2+6</t>
  </si>
  <si>
    <t>28614226</t>
  </si>
  <si>
    <t>trubka kanalizační PP plnostěnná jednovrstvá DN 160x6000mm SN12</t>
  </si>
  <si>
    <t>-1454947136</t>
  </si>
  <si>
    <t>80,3*1,015 'Přepočtené koeficientem množství</t>
  </si>
  <si>
    <t>877310310</t>
  </si>
  <si>
    <t>Montáž tvarovek na kanalizačním plastovém potrubí z PP nebo PVC-U hladkého plnostěnného kolen, víček nebo hrdlových uzávěrů DN 150</t>
  </si>
  <si>
    <t>-733632732</t>
  </si>
  <si>
    <t>https://podminky.urs.cz/item/CS_URS_2024_02/877310310</t>
  </si>
  <si>
    <t>28617182</t>
  </si>
  <si>
    <t>koleno kanalizační PP třívrstvé SN16 DN 150x45°</t>
  </si>
  <si>
    <t>-1526370651</t>
  </si>
  <si>
    <t>877310330</t>
  </si>
  <si>
    <t>Montáž tvarovek na kanalizačním plastovém potrubí z PP nebo PVC-U hladkého plnostěnného spojek nebo redukcí DN 150</t>
  </si>
  <si>
    <t>249582204</t>
  </si>
  <si>
    <t>https://podminky.urs.cz/item/CS_URS_2024_02/877310330</t>
  </si>
  <si>
    <t>28612016</t>
  </si>
  <si>
    <t>přechod kanalizační PP KG na kameninové hrdlo DN 160</t>
  </si>
  <si>
    <t>1106618612</t>
  </si>
  <si>
    <t>Poznámka k položce:_x000d_
předpoklad na betonové potrubí DN 150</t>
  </si>
  <si>
    <t>894811135</t>
  </si>
  <si>
    <t>Revizní šachta z tvrdého PVC v otevřeném výkopu typ přímý (DN šachty/DN trubního vedení) DN 400/160, odolnost vnějšímu tlaku 12,5 t, hloubka od 1860 do 2230 mm</t>
  </si>
  <si>
    <t>-2034988094</t>
  </si>
  <si>
    <t>https://podminky.urs.cz/item/CS_URS_2024_02/894811135</t>
  </si>
  <si>
    <t>1119030814</t>
  </si>
  <si>
    <t>80*1,1 'Přepočtené koeficientem množství</t>
  </si>
  <si>
    <t>917189586</t>
  </si>
  <si>
    <t>-1502003680</t>
  </si>
  <si>
    <t>-61435448</t>
  </si>
  <si>
    <t>7,38*5 'Přepočtené koeficientem množství</t>
  </si>
  <si>
    <t>-2039211293</t>
  </si>
  <si>
    <t>-611172342</t>
  </si>
  <si>
    <t>1657006184</t>
  </si>
  <si>
    <t>230170004</t>
  </si>
  <si>
    <t>Příprava pro zkoušku těsnosti potrubí DN přes 125 do 200</t>
  </si>
  <si>
    <t>188891315</t>
  </si>
  <si>
    <t>https://podminky.urs.cz/item/CS_URS_2024_02/230170004</t>
  </si>
  <si>
    <t>230170014</t>
  </si>
  <si>
    <t>Zkouška těsnosti potrubí DN přes 125 do 200</t>
  </si>
  <si>
    <t>-1575509586</t>
  </si>
  <si>
    <t>https://podminky.urs.cz/item/CS_URS_2024_02/230170014</t>
  </si>
  <si>
    <t>585906071</t>
  </si>
  <si>
    <t>22-2024-2.2 - Rekonstrukce místních komunikací K Hradišťku, Dačice - komunikace</t>
  </si>
  <si>
    <t xml:space="preserve">SO 106 - MK  Jemnická</t>
  </si>
  <si>
    <t xml:space="preserve">    2 - Zakládání</t>
  </si>
  <si>
    <t xml:space="preserve">    5 - Komunikace pozemní</t>
  </si>
  <si>
    <t>113106185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</si>
  <si>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</si>
  <si>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-1445070610</t>
  </si>
  <si>
    <t>https://podminky.urs.cz/item/CS_URS_2024_02/113106185</t>
  </si>
  <si>
    <t>"plocha dle bilance zem. prací - sjezdy"15,43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</si>
  <si>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</si>
  <si>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</si>
  <si>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965799489</t>
  </si>
  <si>
    <t>https://podminky.urs.cz/item/CS_URS_2024_02/113106571</t>
  </si>
  <si>
    <t>"plocha dle bilance zem. prací - sjezdy" (9,83+13,46+5,13+4,88)</t>
  </si>
  <si>
    <t xml:space="preserve">"plocha dle bilance zem. prací - větev B"  96+80,66</t>
  </si>
  <si>
    <t>113107161</t>
  </si>
  <si>
    <t>Odstranění podkladů nebo krytů strojně plochy jednotlivě přes 50 m2 do 200 m2 s přemístěním hmot na skládku na vzdálenost do 20 m nebo s naložením na dopravní prostředek z kameniva hrubého drceného, o tl. vrstvy do 100 mm</t>
  </si>
  <si>
    <t>-1096342924</t>
  </si>
  <si>
    <t>https://podminky.urs.cz/item/CS_URS_2024_02/113107161</t>
  </si>
  <si>
    <t xml:space="preserve">"plocha dle bilance zem. prací - sjezdy"  (9,83+13,46+5,13+4,88+15,43+20,93+0,82)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</si>
  <si>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</si>
  <si>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</si>
  <si>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1211483587</t>
  </si>
  <si>
    <t>https://podminky.urs.cz/item/CS_URS_2024_02/113107162</t>
  </si>
  <si>
    <t xml:space="preserve">"plocha dle bilance zem. prací - sjezdy"  (9,83+13,46+5,13+4,88+15,43+20,93+8,15)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</si>
  <si>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</si>
  <si>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</si>
  <si>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58732847</t>
  </si>
  <si>
    <t>https://podminky.urs.cz/item/CS_URS_2024_02/113107163</t>
  </si>
  <si>
    <t>"plocha dle bilance zem. prací - větev B" 96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</si>
  <si>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</si>
  <si>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</si>
  <si>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-1508209254</t>
  </si>
  <si>
    <t>https://podminky.urs.cz/item/CS_URS_2024_02/113107224</t>
  </si>
  <si>
    <t>"plocha dle bilance zem. prací - sjezdy" 4,58</t>
  </si>
  <si>
    <t>"plocha dle bilance zem. prací*hloubka - vozovka" 294,49/0,3</t>
  </si>
  <si>
    <t>"plocha dle bilance zem. prací *hloubka- větev B" 109,28/0,4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</si>
  <si>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</si>
  <si>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</si>
  <si>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511256850</t>
  </si>
  <si>
    <t>https://podminky.urs.cz/item/CS_URS_2024_02/113107330</t>
  </si>
  <si>
    <t>"plocha dle bilance zem. prací - sjezdy" 20,93+8,15</t>
  </si>
  <si>
    <t>113154548</t>
  </si>
  <si>
    <t>Frézování živičného podkladu nebo krytu s naložením hmot na dopravní prostředek plochy přes 500 do 2 000 m2 pruhu šířky přes 1 m, tloušťky vrstvy 100 mm</t>
  </si>
  <si>
    <t>1430709051</t>
  </si>
  <si>
    <t>https://podminky.urs.cz/item/CS_URS_2024_02/113154548</t>
  </si>
  <si>
    <t xml:space="preserve">"plocha dle bilance zem. prací*hloubka  - vozovka" 105,92/0,1</t>
  </si>
  <si>
    <t>"plocha dle bilance zem. prací*hloubka - větev B" 27,31/0,1</t>
  </si>
  <si>
    <t>113201112</t>
  </si>
  <si>
    <t>Vytrhání obrub s vybouráním lože, s přemístěním hmot na skládku na vzdálenost do 3 m nebo s naložením na dopravní prostředek silničních ležatých</t>
  </si>
  <si>
    <t>-1335493641</t>
  </si>
  <si>
    <t>https://podminky.urs.cz/item/CS_URS_2024_02/113201112</t>
  </si>
  <si>
    <t>"dle bilance zemních prací" 186,50</t>
  </si>
  <si>
    <t>121151113</t>
  </si>
  <si>
    <t>Sejmutí ornice strojně při souvislé ploše přes 100 do 500 m2, tl. vrstvy do 200 mm</t>
  </si>
  <si>
    <t>156825945</t>
  </si>
  <si>
    <t>https://podminky.urs.cz/item/CS_URS_2024_02/121151113</t>
  </si>
  <si>
    <t>"plocha dle bilance zem. prací*hloubka" 37,65/0,15</t>
  </si>
  <si>
    <t>"plocha dle bilance zem. prací - větev B*hloubka" 4,94/0,15</t>
  </si>
  <si>
    <t>122251105</t>
  </si>
  <si>
    <t>Odkopávky a prokopávky nezapažené strojně v hornině třídy těžitelnosti I skupiny 3 přes 500 do 1 000 m3</t>
  </si>
  <si>
    <t>1871886229</t>
  </si>
  <si>
    <t>https://podminky.urs.cz/item/CS_URS_2024_02/122251105</t>
  </si>
  <si>
    <t>"dle bilance zemních prací"124,41</t>
  </si>
  <si>
    <t xml:space="preserve">"dle bilance zemních prací  - větev B" 9,87</t>
  </si>
  <si>
    <t xml:space="preserve">"dle bilance zemních prací  - bourací práce" 55,24</t>
  </si>
  <si>
    <t xml:space="preserve">"dle bilance zemních prací  - sanace podloží asf.vozovky*hloubka výkopu"968,70*0,5</t>
  </si>
  <si>
    <t>"dle bilance zemních prací - sanace podloží dlaž. vozovky*hloubka výkopu"405,7*0,3</t>
  </si>
  <si>
    <t>129001101</t>
  </si>
  <si>
    <t>Příplatek k cenám vykopávek za ztížení vykopávky v blízkosti podzemního vedení nebo výbušnin v horninách jakékoliv třídy</t>
  </si>
  <si>
    <t>-1776826840</t>
  </si>
  <si>
    <t>https://podminky.urs.cz/item/CS_URS_2024_02/129001101</t>
  </si>
  <si>
    <t>"vedení kanalizace délka*hloubka*šířka" 451*1*0,5</t>
  </si>
  <si>
    <t>"vedení vodovod délka*hloubka*šířka"144*1*0,5</t>
  </si>
  <si>
    <t>"vedení plynovod délka*hloubka*šířka"221*1*0,5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</si>
  <si>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</si>
  <si>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</si>
  <si>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236585890</t>
  </si>
  <si>
    <t>https://podminky.urs.cz/item/CS_URS_2024_02/162351103</t>
  </si>
  <si>
    <t>"ornice uložená na deponii" 37,65+4,94</t>
  </si>
  <si>
    <t>"zemina uložená na deponii a zpět" (31,08+3,29)*2</t>
  </si>
  <si>
    <t>833454878</t>
  </si>
  <si>
    <t>"zemina výkopu" 795,58-34,37</t>
  </si>
  <si>
    <t>167151101</t>
  </si>
  <si>
    <t>Nakládání, skládání a překládání neulehlého výkopku nebo sypaniny strojně nakládání, množství do 100 m3, z horniny třídy těžitelnosti I, skupiny 1 až 3</t>
  </si>
  <si>
    <t>-1346924366</t>
  </si>
  <si>
    <t>https://podminky.urs.cz/item/CS_URS_2024_02/167151101</t>
  </si>
  <si>
    <t>"zemina uložená na deponii a zpět" 31,08+3,29</t>
  </si>
  <si>
    <t>254959573</t>
  </si>
  <si>
    <t>761,21*2 'Přepočtené koeficientem množství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</si>
  <si>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</si>
  <si>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</si>
  <si>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-1335629367</t>
  </si>
  <si>
    <t>https://podminky.urs.cz/item/CS_URS_2024_02/171152101</t>
  </si>
  <si>
    <t>"dle bilance zemních prací" 31,08</t>
  </si>
  <si>
    <t>"dle bilance zemních prací - větev B" 3,29</t>
  </si>
  <si>
    <t>181152302</t>
  </si>
  <si>
    <t>Úprava pláně na stavbách silnic a dálnic strojně v zářezech mimo skalních se zhutněním</t>
  </si>
  <si>
    <t>-1151588629</t>
  </si>
  <si>
    <t>https://podminky.urs.cz/item/CS_URS_2024_02/181152302</t>
  </si>
  <si>
    <t>"plocha zemní pláně vozovka rozšířená o 18%" 968,66*1,18</t>
  </si>
  <si>
    <t>"plocha zemní pláně chodníky rozšířená o 18%" 183,77*1,18</t>
  </si>
  <si>
    <t>"plocha zemní pláně sjezdy rozšířená o 18%" 6,06*1,18</t>
  </si>
  <si>
    <t>"plocha zemní pláně parkov. zálivu rozšířené o 18%" 308,43*1,18</t>
  </si>
  <si>
    <t>"plocha zemní pláně TDO rozšířené o 18%" 7,45*1,18</t>
  </si>
  <si>
    <t>Zakládání</t>
  </si>
  <si>
    <t>211971110</t>
  </si>
  <si>
    <t>Zřízení opláštění výplně z geotextilie odvodňovacích žeber nebo trativodů v rýze nebo zářezu se stěnami šikmými o sklonu do 1:2</t>
  </si>
  <si>
    <t>CS ÚRS 2024 01</t>
  </si>
  <si>
    <t>-1944188075</t>
  </si>
  <si>
    <t>https://podminky.urs.cz/item/CS_URS_2024_01/211971110</t>
  </si>
  <si>
    <t>"délka*šířka" 226*0,4*4</t>
  </si>
  <si>
    <t>69311068</t>
  </si>
  <si>
    <t>geotextilie netkaná separační, ochranná, filtrační, drenážní PP 300g/m2</t>
  </si>
  <si>
    <t>-1881447387</t>
  </si>
  <si>
    <t>361,6*1,1845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</si>
  <si>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</si>
  <si>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</si>
  <si>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1524924996</t>
  </si>
  <si>
    <t>https://podminky.urs.cz/item/CS_URS_2024_01/212752402</t>
  </si>
  <si>
    <t>"délka drenáže" 225</t>
  </si>
  <si>
    <t>279311116</t>
  </si>
  <si>
    <t>Postupné podbetonování základového zdiva jakékoliv tloušťky, bez výkopu, bez zapažení a bednění z betonu prostého bez zvláštních nároků na prostředí tř. C 25/30</t>
  </si>
  <si>
    <t>-40329503</t>
  </si>
  <si>
    <t>https://podminky.urs.cz/item/CS_URS_2024_02/279311116</t>
  </si>
  <si>
    <t>Poznámka k položce:_x000d_
položka bude použita dle skutečnosti na stavbě</t>
  </si>
  <si>
    <t>Komunikace pozemní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</si>
  <si>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</si>
  <si>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</si>
  <si>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-423677661</t>
  </si>
  <si>
    <t>https://podminky.urs.cz/item/CS_URS_2024_02/561121113</t>
  </si>
  <si>
    <t>Poznámka k položce:_x000d_
2 vrstvy; položka bude realizována dle skutečnosti na stavbě</t>
  </si>
  <si>
    <t>"plocha sanace podloží vozovky" 1143,09*2</t>
  </si>
  <si>
    <t>58344197</t>
  </si>
  <si>
    <t>štěrkodrť frakce 0/63</t>
  </si>
  <si>
    <t>-1480424998</t>
  </si>
  <si>
    <t>"plocha sanace podloží vozovky*výška násypu" 1143,09*0,5</t>
  </si>
  <si>
    <t>571,545*1,8 'Přepočtené koeficientem množství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</si>
  <si>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</si>
  <si>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</si>
  <si>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-661360755</t>
  </si>
  <si>
    <t>https://podminky.urs.cz/item/CS_URS_2024_02/561121114</t>
  </si>
  <si>
    <t>Poznámka k položce:_x000d_
položka bude realizována dle skutečnosti na stavbě</t>
  </si>
  <si>
    <t>"plocha sanace podloží chodníky" 216,849</t>
  </si>
  <si>
    <t xml:space="preserve">"plocha sanace podloží  TDO" 8,791</t>
  </si>
  <si>
    <t>"plocha sanace podloží parkovací stání" 308,43</t>
  </si>
  <si>
    <t>"plocha sanace podloží sjezdů" 6,06</t>
  </si>
  <si>
    <t>1288143351</t>
  </si>
  <si>
    <t>162,039*1,8 'Přepočtené koeficientem množství</t>
  </si>
  <si>
    <t>564251111.R</t>
  </si>
  <si>
    <t>Podklad nebo podsyp ze štěrkopísku ŠP s rozprostřením, vlhčením a zhutněním plochy přes 100 m2, po zhutnění tl. 150 mm</t>
  </si>
  <si>
    <t>228114177</t>
  </si>
  <si>
    <t xml:space="preserve">Poznámka k položce:_x000d_
sorpční vstrva v poměru 1:6 perlit:štěrkopísek;  Edef2 ≧ 30 MPa </t>
  </si>
  <si>
    <t>"plocha parkov. zálivu rozšířené o 18%" 249,39*1,18</t>
  </si>
  <si>
    <t>"plocha TDO rozšířené o 18%" 7,45*1,18</t>
  </si>
  <si>
    <t>564861111</t>
  </si>
  <si>
    <t>Podklad ze štěrkodrti ŠD s rozprostřením a zhutněním plochy přes 100 m2, po zhutnění tl. 200 mm</t>
  </si>
  <si>
    <t>-1436725773</t>
  </si>
  <si>
    <t>https://podminky.urs.cz/item/CS_URS_2024_02/564861111</t>
  </si>
  <si>
    <t>Poznámka k položce:_x000d_
štěrkodrť třídy B; frakce 0-63 mm</t>
  </si>
  <si>
    <t>"plocha zemní pláně parkov. zálivu rozšířené o 18%" 29,04*1,18</t>
  </si>
  <si>
    <t>402638957</t>
  </si>
  <si>
    <t>Poznámka k položce:_x000d_
třídy B; frakce 32-63; Edef2 ≧ 80 MPa</t>
  </si>
  <si>
    <t>"plocha asf. vozovka rozšířená o 30%" 968,66*1,30</t>
  </si>
  <si>
    <t>564871111</t>
  </si>
  <si>
    <t>Podklad ze štěrkodrti ŠD s rozprostřením a zhutněním plochy přes 100 m2, po zhutnění tl. 250 mm</t>
  </si>
  <si>
    <t>-1599048014</t>
  </si>
  <si>
    <t>https://podminky.urs.cz/item/CS_URS_2024_02/564871111</t>
  </si>
  <si>
    <t>Poznámka k položce:_x000d_
štěrkodrť třídy B; frakce 16-63 mm</t>
  </si>
  <si>
    <t>"plocha parkov. zálivu rozšířené o 9%" 279,39*1,09</t>
  </si>
  <si>
    <t>"plocha TDO rozšířené o 9%" 7,45*1,09</t>
  </si>
  <si>
    <t>567122111</t>
  </si>
  <si>
    <t>Podklad ze směsi stmelené cementem SC bez dilatačních spár, s rozprostřením a zhutněním SC C 8/10 (KSC I), po zhutnění tl. 120 mm</t>
  </si>
  <si>
    <t>-457572427</t>
  </si>
  <si>
    <t>https://podminky.urs.cz/item/CS_URS_2024_02/567122111</t>
  </si>
  <si>
    <t>"plocha asf. vozovka rozšířená o 15%" 968,66*1,15</t>
  </si>
  <si>
    <t>567132111</t>
  </si>
  <si>
    <t>Podklad ze směsi stmelené cementem SC bez dilatačních spár, s rozprostřením a zhutněním SC C 8/10 (KSC I), po zhutnění tl. 160 mm</t>
  </si>
  <si>
    <t>-753348505</t>
  </si>
  <si>
    <t>https://podminky.urs.cz/item/CS_URS_2024_02/567132111</t>
  </si>
  <si>
    <t>"plocha zemní pláně chodníky rozšířená o 9%" 183,77*1,09</t>
  </si>
  <si>
    <t>"plocha zemní pláně sjezdy rozšířená o 9%" 6,06*1,09</t>
  </si>
  <si>
    <t>"plocha zemní pláně parkov. zálivu rozšířené o 9%" 29,04*1,09</t>
  </si>
  <si>
    <t>573191111</t>
  </si>
  <si>
    <t>Postřik infiltrační kationaktivní emulzí v množství 1,00 kg/m2</t>
  </si>
  <si>
    <t>-264945165</t>
  </si>
  <si>
    <t>https://podminky.urs.cz/item/CS_URS_2024_02/573191111</t>
  </si>
  <si>
    <t>565145111</t>
  </si>
  <si>
    <t>Asfaltový beton vrstva podkladní ACP 16 (obalované kamenivo střednězrnné - OKS) s rozprostřením a zhutněním v pruhu šířky přes 1,5 do 3 m, po zhutnění tl. 60 mm</t>
  </si>
  <si>
    <t>600795533</t>
  </si>
  <si>
    <t>https://podminky.urs.cz/item/CS_URS_2024_02/565145111</t>
  </si>
  <si>
    <t>Poznámka k položce:_x000d_
ACP 16+</t>
  </si>
  <si>
    <t>573231108</t>
  </si>
  <si>
    <t>Postřik spojovací PS bez posypu kamenivem ze silniční emulze, v množství 0,50 kg/m2</t>
  </si>
  <si>
    <t>-232639430</t>
  </si>
  <si>
    <t>https://podminky.urs.cz/item/CS_URS_2024_02/573231108</t>
  </si>
  <si>
    <t>577134111</t>
  </si>
  <si>
    <t>Asfaltový beton vrstva obrusná ACO 11 (ABS) s rozprostřením a se zhutněním z nemodifikovaného asfaltu v pruhu šířky do 3 m tř. I (ACO 11+), po zhutnění tl. 40 mm</t>
  </si>
  <si>
    <t>-1240285346</t>
  </si>
  <si>
    <t>https://podminky.urs.cz/item/CS_URS_2024_02/577134111</t>
  </si>
  <si>
    <t>Poznámka k položce:_x000d_
ACO 11+</t>
  </si>
  <si>
    <t xml:space="preserve">"plocha asf. vozovka"  (273,12+48,24+17,88+42,27+74,13+23,07+60,29+98,81+51,97+6,93+104,17+69,60+98,18)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</si>
  <si>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</si>
  <si>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</si>
  <si>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-4454732</t>
  </si>
  <si>
    <t>https://podminky.urs.cz/item/CS_URS_2024_02/591211111</t>
  </si>
  <si>
    <t>"plocha chodníku" 22,18</t>
  </si>
  <si>
    <t>"plocha chodníku prvky pro nevidomé" 0,88+2</t>
  </si>
  <si>
    <t>"plocha chodníku vodící pruh š.250 mm" 8*0,25</t>
  </si>
  <si>
    <t>"plocha chodníku předláždění" 1,56+1,67</t>
  </si>
  <si>
    <t>58381007</t>
  </si>
  <si>
    <t>kostka štípaná dlažební žula drobná 8/10</t>
  </si>
  <si>
    <t>270519310</t>
  </si>
  <si>
    <t>22,18*1,05 'Přepočtené koeficientem množství</t>
  </si>
  <si>
    <t>58381154.R</t>
  </si>
  <si>
    <t xml:space="preserve">deska dlažební tryskaná žula šířky 250mm </t>
  </si>
  <si>
    <t>-1790223972</t>
  </si>
  <si>
    <t>2*1,05 'Přepočtené koeficientem množství</t>
  </si>
  <si>
    <t>58381015.R</t>
  </si>
  <si>
    <t>kostka dlažební žula reliéfní s výstupky 200x200x65 mm</t>
  </si>
  <si>
    <t>-1917262523</t>
  </si>
  <si>
    <t>2,88*1,05 'Přepočtené koeficientem množství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</si>
  <si>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</si>
  <si>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</si>
  <si>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1435986196</t>
  </si>
  <si>
    <t>https://podminky.urs.cz/item/CS_URS_2024_02/596212210</t>
  </si>
  <si>
    <t>"plocha sjezdu" 4,42+1,225+1,64</t>
  </si>
  <si>
    <t>"plocha parkovacího stání" 29,07</t>
  </si>
  <si>
    <t>"plocha chodníku"142,24+14,19+7,86</t>
  </si>
  <si>
    <t>"plocha předláždění chodníku" 23,74+42,50+6,44</t>
  </si>
  <si>
    <t>59245020</t>
  </si>
  <si>
    <t>dlažba skladebná betonová 200x100mm tl 80mm přírodní</t>
  </si>
  <si>
    <t>-1305020925</t>
  </si>
  <si>
    <t>"plocha sjezdu" 4,42</t>
  </si>
  <si>
    <t>"plocha chodníku" 23,72+65,58+29,52+1,47+2,83+11,08+2,04+6</t>
  </si>
  <si>
    <t>175,73*1,05 'Přepočtené koeficientem množství</t>
  </si>
  <si>
    <t>59246061</t>
  </si>
  <si>
    <t>dlažba skladebná betonová 100x100mm tl 80mm tryskaný povrch</t>
  </si>
  <si>
    <t>1608865941</t>
  </si>
  <si>
    <t>"plocha sjezdu- bezpečnostní pruh š.250 mm" (4,9)*0,25</t>
  </si>
  <si>
    <t>"plocha chodníku - bezpečnostní pruh š.250 mm" (8+8,1+7,6+3,4+4,35)*0,25</t>
  </si>
  <si>
    <t>9,088*1,05 'Přepočtené koeficientem množství</t>
  </si>
  <si>
    <t>59245226</t>
  </si>
  <si>
    <t>dlažba pro nevidomé betonová 200x100mm tl 80mm barevná</t>
  </si>
  <si>
    <t>-1341350714</t>
  </si>
  <si>
    <t>"plocha sjezdu" 1,64</t>
  </si>
  <si>
    <t>"plocha chodníku"2,19+0,92+2+0,92+1,8+0,92+1,8+0,92+1,31+1,41</t>
  </si>
  <si>
    <t>15,83*1,05 'Přepočtené koeficientem množství</t>
  </si>
  <si>
    <t>596412211</t>
  </si>
  <si>
    <t>Kladení dlažby z betonových vegetačních dlaždic pozemních komunikací s ložem z kameniva těženého nebo drceného tl. do 50 mm, s vyplněním spár a vegetačních otvorů, s hutněním vibrováním tl. 80 mm, pro plochy přes 50 do 100 m2</t>
  </si>
  <si>
    <t>1777955799</t>
  </si>
  <si>
    <t>https://podminky.urs.cz/item/CS_URS_2024_02/596412211</t>
  </si>
  <si>
    <t>"plocha parkovacího stání" 38,76+100,11+40,05+18,27+82,2</t>
  </si>
  <si>
    <t>"plocha TDO" 7,45</t>
  </si>
  <si>
    <t>59246081</t>
  </si>
  <si>
    <t>dlažba plošná vegetační betonová 240x170mm tl 80mm přírodní</t>
  </si>
  <si>
    <t>-1447903735</t>
  </si>
  <si>
    <t>286,84*1,05 'Přepočtené koeficientem množství</t>
  </si>
  <si>
    <t>911111111</t>
  </si>
  <si>
    <t>Montáž zábradlí ocelového zabetonovaného</t>
  </si>
  <si>
    <t>-1525816792</t>
  </si>
  <si>
    <t>https://podminky.urs.cz/item/CS_URS_2024_02/911111111</t>
  </si>
  <si>
    <t>55342030.R</t>
  </si>
  <si>
    <t>zábradlí Pz s výplní z vodorovných ocelových tyčí</t>
  </si>
  <si>
    <t>-688700935</t>
  </si>
  <si>
    <t>914111111</t>
  </si>
  <si>
    <t>Montáž svislé dopravní značky základní velikosti do 1 m2 objímkami na sloupky nebo konzoly</t>
  </si>
  <si>
    <t>1731618181</t>
  </si>
  <si>
    <t>https://podminky.urs.cz/item/CS_URS_2024_02/914111111</t>
  </si>
  <si>
    <t>"IP11a" 1</t>
  </si>
  <si>
    <t>"B2" 1</t>
  </si>
  <si>
    <t>"P4" 1</t>
  </si>
  <si>
    <t>"IP12 + O1" 1</t>
  </si>
  <si>
    <t xml:space="preserve">"B24b"  1</t>
  </si>
  <si>
    <t xml:space="preserve">"E1"  1</t>
  </si>
  <si>
    <t xml:space="preserve">"P6 - stávající"  1</t>
  </si>
  <si>
    <t xml:space="preserve">"B4 - stávající"  1</t>
  </si>
  <si>
    <t>40445619</t>
  </si>
  <si>
    <t>zákazové, příkazové dopravní značky B1-B34, C1-15 500mm</t>
  </si>
  <si>
    <t>-1468513468</t>
  </si>
  <si>
    <t>"B2"1</t>
  </si>
  <si>
    <t>"B24b"1</t>
  </si>
  <si>
    <t>40445610</t>
  </si>
  <si>
    <t>značky upravující přednost P1, P4 1250mm retroreflexní</t>
  </si>
  <si>
    <t>92806871</t>
  </si>
  <si>
    <t>"P4"1</t>
  </si>
  <si>
    <t>40445625</t>
  </si>
  <si>
    <t>informativní značky provozní IP8, IP9, IP11-IP13 500x700mm</t>
  </si>
  <si>
    <t>-1738307732</t>
  </si>
  <si>
    <t>"IP 11a"1</t>
  </si>
  <si>
    <t>"IP 12+O1"1</t>
  </si>
  <si>
    <t>40445647</t>
  </si>
  <si>
    <t>dodatkové tabulky E1, E2a,b , E6, E9, E10 E12c, E17 500x500mm</t>
  </si>
  <si>
    <t>-697661191</t>
  </si>
  <si>
    <t>"E1"1</t>
  </si>
  <si>
    <t>914511112</t>
  </si>
  <si>
    <t>Montáž sloupku dopravních značek délky do 3,5 m do hliníkové patky pro sloupek D 60 mm</t>
  </si>
  <si>
    <t>23111145</t>
  </si>
  <si>
    <t>https://podminky.urs.cz/item/CS_URS_2024_02/914511112</t>
  </si>
  <si>
    <t>40445225</t>
  </si>
  <si>
    <t>sloupek pro dopravní značku Zn D 60mm v 3,5m</t>
  </si>
  <si>
    <t>-22449430</t>
  </si>
  <si>
    <t>915111111</t>
  </si>
  <si>
    <t>Vodorovné dopravní značení stříkané barvou dělící čára šířky 125 mm souvislá bílá základní</t>
  </si>
  <si>
    <t>361771489</t>
  </si>
  <si>
    <t>https://podminky.urs.cz/item/CS_URS_2024_02/915111111</t>
  </si>
  <si>
    <t>"značení park. stání délka*počet" (2*6+3*3+5*7+5*2+5*4)</t>
  </si>
  <si>
    <t>915111121</t>
  </si>
  <si>
    <t>Vodorovné dopravní značení stříkané barvou dělící čára šířky 125 mm přerušovaná bílá základní</t>
  </si>
  <si>
    <t>-1882268625</t>
  </si>
  <si>
    <t>https://podminky.urs.cz/item/CS_URS_2024_02/915111121</t>
  </si>
  <si>
    <t>"V7b" 7*2+6,5*2</t>
  </si>
  <si>
    <t>"V2a" 16,6</t>
  </si>
  <si>
    <t>915131111</t>
  </si>
  <si>
    <t>Vodorovné dopravní značení stříkané barvou přechody pro chodce, šipky, symboly bílé základní</t>
  </si>
  <si>
    <t>-496286148</t>
  </si>
  <si>
    <t>https://podminky.urs.cz/item/CS_URS_2024_02/915131111</t>
  </si>
  <si>
    <t>"V10f"(0,8*1)*2</t>
  </si>
  <si>
    <t>"V9a" 1,6</t>
  </si>
  <si>
    <t>915321115</t>
  </si>
  <si>
    <t>Vodorovné značení předformovaným termoplastem vodící pás pro slabozraké z 6 proužků</t>
  </si>
  <si>
    <t>-877917913</t>
  </si>
  <si>
    <t>https://podminky.urs.cz/item/CS_URS_2024_02/915321115</t>
  </si>
  <si>
    <t>7*2</t>
  </si>
  <si>
    <t>915611111</t>
  </si>
  <si>
    <t>Předznačení pro vodorovné značení stříkané barvou nebo prováděné z nátěrových hmot liniové dělicí čáry, vodicí proužky</t>
  </si>
  <si>
    <t>-443321736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</si>
  <si>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</si>
  <si>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</si>
  <si>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</si>
  <si>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1650292304</t>
  </si>
  <si>
    <t>https://podminky.urs.cz/item/CS_URS_2024_02/915621111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</si>
  <si>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</si>
  <si>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</si>
  <si>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-625404671</t>
  </si>
  <si>
    <t>https://podminky.urs.cz/item/CS_URS_2024_02/916131213</t>
  </si>
  <si>
    <t>"délka obrubníků" 45,05+260,66+160,41+13+49,73</t>
  </si>
  <si>
    <t>59217026</t>
  </si>
  <si>
    <t>obrubník silniční betonový 500x150x250mm</t>
  </si>
  <si>
    <t>-1481693066</t>
  </si>
  <si>
    <t>"délka obrubníku R10" 13,22</t>
  </si>
  <si>
    <t>"délka obrubníku R9" 9,39</t>
  </si>
  <si>
    <t>"délka obrubníku R6" 9,55</t>
  </si>
  <si>
    <t>"délka obrubníku R4" 5,4+7,49</t>
  </si>
  <si>
    <t>45,05*1,02 'Přepočtené koeficientem množství</t>
  </si>
  <si>
    <t>59217031</t>
  </si>
  <si>
    <t>obrubník silniční betonový 1000x150x250mm</t>
  </si>
  <si>
    <t>1912294203</t>
  </si>
  <si>
    <t>"délka obrubníku" 5+12,18+6+6,07+2,18+1,29+7,02+1,44+12,45+1,73*2+7,53+1,33+3,14+1,26+1,24+2,86+1,25+3,68+0,82+0,32+4,28+5,59+0,28+0,22+4,5+0,33+0,42</t>
  </si>
  <si>
    <t>2,73+3,73+2,56+1,13+25,97</t>
  </si>
  <si>
    <t>0,82+0,49+0,83+3,06+19,78+3,51+0,7+1,5+5,58+2,88+19,89+1,11+38,7+0,89+21,02+2+2,3+3,34</t>
  </si>
  <si>
    <t>260,66*1,02 'Přepočtené koeficientem množství</t>
  </si>
  <si>
    <t>65</t>
  </si>
  <si>
    <t>59217029</t>
  </si>
  <si>
    <t>obrubník silniční betonový nájezdový 1000x150x150mm</t>
  </si>
  <si>
    <t>-585510549</t>
  </si>
  <si>
    <t>"délka obrubníku" 4+3,13+4+1,5+4+2,2+2,3+5,94+2,06+2,8+2,4+2,41+6,25+2,02+2,86+5,21+13,55+5,21+5,04+8+2,05</t>
  </si>
  <si>
    <t>43,54+7,2+22,74</t>
  </si>
  <si>
    <t>160,41*1,02 'Přepočtené koeficientem množství</t>
  </si>
  <si>
    <t>66</t>
  </si>
  <si>
    <t>59217030</t>
  </si>
  <si>
    <t>obrubník silniční betonový přechodový 1000x150x150-250mm</t>
  </si>
  <si>
    <t>1460390059</t>
  </si>
  <si>
    <t>"délka obrubníku" 13</t>
  </si>
  <si>
    <t>67</t>
  </si>
  <si>
    <t>59217078</t>
  </si>
  <si>
    <t>obrubník silniční obloukový betonový R 0,5-2m 150x250mm</t>
  </si>
  <si>
    <t>1580807633</t>
  </si>
  <si>
    <t>"délka obrubníku R2" 2,4+1,34+1,38+1,33+1,34+2,49+3,36+2,38+2,7+2,91+2,95+2,78+2,85+1,22+3,02</t>
  </si>
  <si>
    <t>"délka obrubníku R1" 1,81+1,33+1,32+1,32+0,97+1,11+1,34+0,98</t>
  </si>
  <si>
    <t>"délka obrubníku R0,5" 1,02+1,04+1,03+1,04+0,97</t>
  </si>
  <si>
    <t>49,73*1,02 'Přepočtené koeficientem množství</t>
  </si>
  <si>
    <t>68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</si>
  <si>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</si>
  <si>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</si>
  <si>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437280629</t>
  </si>
  <si>
    <t>https://podminky.urs.cz/item/CS_URS_2024_02/916231213</t>
  </si>
  <si>
    <t>"délka obrubníku"51,3+19,18</t>
  </si>
  <si>
    <t>69</t>
  </si>
  <si>
    <t>59217018</t>
  </si>
  <si>
    <t>obrubník betonový chodníkový 1000x80x200mm</t>
  </si>
  <si>
    <t>681107906</t>
  </si>
  <si>
    <t>"délka obrubníku" 0,9+4,06+5,12+4,57+0,85+6,45+3,12+5,28+5,81+2,03+2,04+2+1+3,14+2,89+2,04+2,72</t>
  </si>
  <si>
    <t>54,02*1,02 'Přepočtené koeficientem množství</t>
  </si>
  <si>
    <t>70</t>
  </si>
  <si>
    <t>59217007</t>
  </si>
  <si>
    <t>obrubník parkový betonový 500x80x200mm</t>
  </si>
  <si>
    <t>356950403</t>
  </si>
  <si>
    <t>"délka obrubníku R7" 7,17</t>
  </si>
  <si>
    <t>"délka obrubníku R4" 6,81</t>
  </si>
  <si>
    <t>"délka obrubníku R1" 1,65+1,98+1,57</t>
  </si>
  <si>
    <t>71</t>
  </si>
  <si>
    <t>916241213</t>
  </si>
  <si>
    <t>Osazení obrubníku kamenného se zřízením lože, s vyplněním a zatřením spár cementovou maltou stojatého s boční opěrou z betonu prostého, do lože z betonu prostého</t>
  </si>
  <si>
    <t>-2125128534</t>
  </si>
  <si>
    <t>https://podminky.urs.cz/item/CS_URS_2024_02/916241213</t>
  </si>
  <si>
    <t>"délka obrubníku"15</t>
  </si>
  <si>
    <t>72</t>
  </si>
  <si>
    <t>58380006</t>
  </si>
  <si>
    <t>obrubník kamenný žulový přímý 1000x200x200mm</t>
  </si>
  <si>
    <t>-1221198085</t>
  </si>
  <si>
    <t>"délka obrubníku vozovka - snížený" 6</t>
  </si>
  <si>
    <t>6*1,05 'Přepočtené koeficientem množství</t>
  </si>
  <si>
    <t>73</t>
  </si>
  <si>
    <t>58380005</t>
  </si>
  <si>
    <t>obrubník kamenný žulový přímý 1000x200x250mm</t>
  </si>
  <si>
    <t>-1840749600</t>
  </si>
  <si>
    <t>"délka obrubníku vozovka - zvýšený" 5+5</t>
  </si>
  <si>
    <t>10*1,05 'Přepočtené koeficientem množství</t>
  </si>
  <si>
    <t>74</t>
  </si>
  <si>
    <t>919112233</t>
  </si>
  <si>
    <t>Řezání dilatačních spár v živičném krytu vytvoření komůrky pro těsnící zálivku šířky 20 mm, hloubky 40 mm</t>
  </si>
  <si>
    <t>-125677574</t>
  </si>
  <si>
    <t>https://podminky.urs.cz/item/CS_URS_2024_02/919112233</t>
  </si>
  <si>
    <t>75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</si>
  <si>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</si>
  <si>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</si>
  <si>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1392339052</t>
  </si>
  <si>
    <t>https://podminky.urs.cz/item/CS_URS_2024_02/919122132</t>
  </si>
  <si>
    <t>76</t>
  </si>
  <si>
    <t>919726121</t>
  </si>
  <si>
    <t>Geotextilie netkaná pro ochranu, separaci nebo filtraci měrná hmotnost do 200 g/m2</t>
  </si>
  <si>
    <t>-926021068</t>
  </si>
  <si>
    <t>https://podminky.urs.cz/item/CS_URS_2024_02/919726121</t>
  </si>
  <si>
    <t xml:space="preserve">Poznámka k položce:_x000d_
separační  fólie 100g/m</t>
  </si>
  <si>
    <t>"plocha parkov. zálivu rozšířené o 9%" 249,39*1,09</t>
  </si>
  <si>
    <t>77</t>
  </si>
  <si>
    <t>919726124</t>
  </si>
  <si>
    <t>Geotextilie netkaná pro ochranu, separaci nebo filtraci měrná hmotnost přes 500 do 800 g/m2</t>
  </si>
  <si>
    <t>374700259</t>
  </si>
  <si>
    <t>https://podminky.urs.cz/item/CS_URS_2024_02/919726124</t>
  </si>
  <si>
    <t>78</t>
  </si>
  <si>
    <t>962022490</t>
  </si>
  <si>
    <t>Bourání zdiva nadzákladového kamenného na maltu cementovou, objemu do 1 m3</t>
  </si>
  <si>
    <t>614649690</t>
  </si>
  <si>
    <t>https://podminky.urs.cz/item/CS_URS_2024_02/962022490</t>
  </si>
  <si>
    <t>"plocha dle bilance zem. prací - sjezdy" 0,41</t>
  </si>
  <si>
    <t>79</t>
  </si>
  <si>
    <t>962042320</t>
  </si>
  <si>
    <t>Bourání zdiva z betonu prostého nadzákladového objemu do 1 m3</t>
  </si>
  <si>
    <t>1148545998</t>
  </si>
  <si>
    <t>https://podminky.urs.cz/item/CS_URS_2024_02/962042320</t>
  </si>
  <si>
    <t>"plocha dle bilance zem. prací - sjezdy" 0,53</t>
  </si>
  <si>
    <t>80</t>
  </si>
  <si>
    <t>966001211</t>
  </si>
  <si>
    <t>Odstranění lavičky parkové stabilní zabetonované</t>
  </si>
  <si>
    <t>1230406853</t>
  </si>
  <si>
    <t>https://podminky.urs.cz/item/CS_URS_2024_02/966001211</t>
  </si>
  <si>
    <t>81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</si>
  <si>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</si>
  <si>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</si>
  <si>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-1010950370</t>
  </si>
  <si>
    <t>https://podminky.urs.cz/item/CS_URS_2024_02/966005111</t>
  </si>
  <si>
    <t>82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</si>
  <si>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</si>
  <si>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</si>
  <si>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-1009100952</t>
  </si>
  <si>
    <t>https://podminky.urs.cz/item/CS_URS_2024_02/966006132</t>
  </si>
  <si>
    <t>Poznámka k položce:_x000d_
P2+E2b-1x, P2-4x, P4-3x, P6-1x, IP 10a- 1x, A1a-1x</t>
  </si>
  <si>
    <t>"IP4b"1</t>
  </si>
  <si>
    <t>"P4+E2b"1</t>
  </si>
  <si>
    <t>"A22+A8+E6"1</t>
  </si>
  <si>
    <t>"P6- zpětná montáž" 1</t>
  </si>
  <si>
    <t>"B4- zpětná montáž" 1</t>
  </si>
  <si>
    <t>83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</si>
  <si>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</si>
  <si>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</si>
  <si>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-1469525402</t>
  </si>
  <si>
    <t>https://podminky.urs.cz/item/CS_URS_2024_02/979071121</t>
  </si>
  <si>
    <t>84</t>
  </si>
  <si>
    <t>997221551</t>
  </si>
  <si>
    <t>Vodorovná doprava suti bez naložení, ale se složením a s hrubým urovnáním ze sypkých materiálů, na vzdálenost do 1 km</t>
  </si>
  <si>
    <t>1274880974</t>
  </si>
  <si>
    <t>https://podminky.urs.cz/item/CS_URS_2024_02/997221551</t>
  </si>
  <si>
    <t>"kamenivo" 11,982+22,565+42,24+730,46</t>
  </si>
  <si>
    <t>"asfalt" 306,429</t>
  </si>
  <si>
    <t>85</t>
  </si>
  <si>
    <t>997221559</t>
  </si>
  <si>
    <t>Vodorovná doprava suti bez naložení, ale se složením a s hrubým urovnáním Příplatek k ceně za každý další započatý 1 km přes 1 km</t>
  </si>
  <si>
    <t>2074010799</t>
  </si>
  <si>
    <t>https://podminky.urs.cz/item/CS_URS_2024_02/997221559</t>
  </si>
  <si>
    <t>Poznámka k položce:_x000d_
uložení na skládku Borek (4 km)</t>
  </si>
  <si>
    <t>1113,676*3 'Přepočtené koeficientem množství</t>
  </si>
  <si>
    <t>86</t>
  </si>
  <si>
    <t>997221561</t>
  </si>
  <si>
    <t>Vodorovná doprava suti bez naložení, ale se složením a s hrubým urovnáním z kusových materiálů, na vzdálenost do 1 km</t>
  </si>
  <si>
    <t>-2041844171</t>
  </si>
  <si>
    <t>https://podminky.urs.cz/item/CS_URS_2024_02/997221561</t>
  </si>
  <si>
    <t>"beton" 38,144+6,979+54,085+1,166+0,482</t>
  </si>
  <si>
    <t>"kámen" 4,938+1,025</t>
  </si>
  <si>
    <t>"směsný odpad"0,522+0,492</t>
  </si>
  <si>
    <t>87</t>
  </si>
  <si>
    <t>997221569</t>
  </si>
  <si>
    <t>928649638</t>
  </si>
  <si>
    <t>https://podminky.urs.cz/item/CS_URS_2024_02/997221569</t>
  </si>
  <si>
    <t>107,833*3 'Přepočtené koeficientem množství</t>
  </si>
  <si>
    <t>88</t>
  </si>
  <si>
    <t>-1883304669</t>
  </si>
  <si>
    <t>89</t>
  </si>
  <si>
    <t>997221645</t>
  </si>
  <si>
    <t>Poplatek za uložení stavebního odpadu na skládce (skládkovné) asfaltového bez obsahu dehtu zatříděného do Katalogu odpadů pod kódem 17 03 02</t>
  </si>
  <si>
    <t>1224296703</t>
  </si>
  <si>
    <t>"asfalt"306,429</t>
  </si>
  <si>
    <t>90</t>
  </si>
  <si>
    <t>997221655</t>
  </si>
  <si>
    <t>-397915069</t>
  </si>
  <si>
    <t>91</t>
  </si>
  <si>
    <t>958309360</t>
  </si>
  <si>
    <t>92</t>
  </si>
  <si>
    <t>998225111</t>
  </si>
  <si>
    <t>Přesun hmot pro komunikace s krytem z kameniva, monolitickým betonovým nebo živičným dopravní vzdálenost do 200 m jakékoliv délky objektu</t>
  </si>
  <si>
    <t>2073678368</t>
  </si>
  <si>
    <t>https://podminky.urs.cz/item/CS_URS_2024_02/998225111</t>
  </si>
  <si>
    <t>93</t>
  </si>
  <si>
    <t>998225191</t>
  </si>
  <si>
    <t>Přesun hmot pro komunikace s krytem z kameniva, monolitickým betonovým nebo živičným Příplatek k ceně za zvětšený přesun přes vymezenou vodorovnou dopravní vzdálenost do 1000 m</t>
  </si>
  <si>
    <t>-1643329287</t>
  </si>
  <si>
    <t>https://podminky.urs.cz/item/CS_URS_2024_02/998225191</t>
  </si>
  <si>
    <t>SO 301 - Odvodnění komunikace</t>
  </si>
  <si>
    <t>1493039783</t>
  </si>
  <si>
    <t>"Jemnická ul. vpusti šířka*délka*hloubka"0,85*0,85*(2,29+3,37+2,19+2,18+2,04+2,24+2,35)</t>
  </si>
  <si>
    <t>132251252</t>
  </si>
  <si>
    <t>Hloubení nezapažených rýh šířky přes 800 do 2 000 mm strojně s urovnáním dna do předepsaného profilu a spádu v hornině třídy těžitelnosti I skupiny 3 přes 20 do 50 m3</t>
  </si>
  <si>
    <t>-1284056027</t>
  </si>
  <si>
    <t>https://podminky.urs.cz/item/CS_URS_2024_02/132251252</t>
  </si>
  <si>
    <t>"vedení kanalizačních přípojek délka*šířka*hloubka" 23,5*0,8*1,4</t>
  </si>
  <si>
    <t>-129042190</t>
  </si>
  <si>
    <t>"Jemnická ul. vpusti šířka*délka*hloubka"0,85*4*(2,29+3,37+2,19+2,18+2,04+2,24+2,35)</t>
  </si>
  <si>
    <t>741289247</t>
  </si>
  <si>
    <t>781616583</t>
  </si>
  <si>
    <t>"zemina výkopů-zásyp" (12,037+26,32)-22,998</t>
  </si>
  <si>
    <t>171201231</t>
  </si>
  <si>
    <t>Poplatek za uložení stavebního odpadu na recyklační skládce (skládkovné) zeminy a kamení zatříděného do Katalogu odpadů pod kódem 17 05 04</t>
  </si>
  <si>
    <t>-1122080222</t>
  </si>
  <si>
    <t>https://podminky.urs.cz/item/CS_URS_2024_02/171201231</t>
  </si>
  <si>
    <t>15,359*2 'Přepočtené koeficientem množství</t>
  </si>
  <si>
    <t>1267846239</t>
  </si>
  <si>
    <t>"zemina výkopu-zásypy vedení" 26,32-(1,88+8,045)</t>
  </si>
  <si>
    <t>"zemina výkopu-zásypy-šachty" 12,037-0,394-(0,55*0,55*(2,29+3,37+2,19+2,18+2,04+2,24+2,35))</t>
  </si>
  <si>
    <t>1198346682</t>
  </si>
  <si>
    <t>"vedení kanalizační přípojky délka*šířka*výška"(23,5*0,8*(0,15+0,3))-(3,14*0,075*0,075*23,5)</t>
  </si>
  <si>
    <t>-1635105601</t>
  </si>
  <si>
    <t>8,045*2 'Přepočtené koeficientem množství</t>
  </si>
  <si>
    <t>1024513674</t>
  </si>
  <si>
    <t>"vedení kanalizační přípojky délka*šířka*výška" 23,5*0,8*0,10</t>
  </si>
  <si>
    <t>452112122</t>
  </si>
  <si>
    <t>Osazení betonových dílců prstenců nebo rámů pod poklopy a mříže, výšky přes 100 do 200 mm</t>
  </si>
  <si>
    <t>-1561387435</t>
  </si>
  <si>
    <t>https://podminky.urs.cz/item/CS_URS_2024_02/452112122</t>
  </si>
  <si>
    <t>59223864</t>
  </si>
  <si>
    <t>prstenec pro uliční vpusť vyrovnávací betonový 390x60x130mm</t>
  </si>
  <si>
    <t>-1357056688</t>
  </si>
  <si>
    <t>-555600857</t>
  </si>
  <si>
    <t>"vpusti uliční délka*šířka*výška*počet" 0,75*0,75*0,10*7</t>
  </si>
  <si>
    <t>871310310</t>
  </si>
  <si>
    <t>Montáž kanalizačního potrubí z polypropylenu PP hladkého plnostěnného SN 10 DN 150</t>
  </si>
  <si>
    <t>2019876471</t>
  </si>
  <si>
    <t>https://podminky.urs.cz/item/CS_URS_2024_02/871310310</t>
  </si>
  <si>
    <t>"vedení kanalizační přípojky délka"23,5</t>
  </si>
  <si>
    <t>-1551889022</t>
  </si>
  <si>
    <t>23,5*1,015 'Přepočtené koeficientem množství</t>
  </si>
  <si>
    <t>28611361.R</t>
  </si>
  <si>
    <t>koleno kanalizační PVC KG 160x15-45°</t>
  </si>
  <si>
    <t>-1938221796</t>
  </si>
  <si>
    <t>Poznámka k položce:_x000d_
viz. D.II. 2 tabulka přípojek</t>
  </si>
  <si>
    <t>"2ks na kanalizační přípojku"2*8</t>
  </si>
  <si>
    <t>892351111</t>
  </si>
  <si>
    <t>Tlakové zkoušky vodou na potrubí DN 150 nebo 200</t>
  </si>
  <si>
    <t>-679387295</t>
  </si>
  <si>
    <t>https://podminky.urs.cz/item/CS_URS_2024_02/892351111</t>
  </si>
  <si>
    <t>895941302</t>
  </si>
  <si>
    <t>Osazení vpusti uliční z betonových dílců DN 450 dno s kalištěm</t>
  </si>
  <si>
    <t>1763730979</t>
  </si>
  <si>
    <t>https://podminky.urs.cz/item/CS_URS_2024_02/895941302</t>
  </si>
  <si>
    <t>59223852</t>
  </si>
  <si>
    <t>dno pro uliční vpusť s kalovou prohlubní betonové 450x300x50mm</t>
  </si>
  <si>
    <t>780530984</t>
  </si>
  <si>
    <t>895941314</t>
  </si>
  <si>
    <t>Osazení vpusti uliční z betonových dílců DN 450 skruž horní 570 mm</t>
  </si>
  <si>
    <t>1282771139</t>
  </si>
  <si>
    <t>https://podminky.urs.cz/item/CS_URS_2024_02/895941314</t>
  </si>
  <si>
    <t>59223858</t>
  </si>
  <si>
    <t>skruž betonová horní pro uliční vpusť 450x570x50mm</t>
  </si>
  <si>
    <t>29514728</t>
  </si>
  <si>
    <t>895941331</t>
  </si>
  <si>
    <t>Osazení vpusti uliční z betonových dílců DN 450 skruž průběžná s výtokem</t>
  </si>
  <si>
    <t>-1641444767</t>
  </si>
  <si>
    <t>https://podminky.urs.cz/item/CS_URS_2024_02/895941331</t>
  </si>
  <si>
    <t>59223862</t>
  </si>
  <si>
    <t>skruž betonová středová pro uliční vpusť 450x295x50mm</t>
  </si>
  <si>
    <t>966240491</t>
  </si>
  <si>
    <t>899204112</t>
  </si>
  <si>
    <t>Osazení mříží litinových včetně rámů a košů na bahno pro třídu zatížení D400, E600</t>
  </si>
  <si>
    <t>529023587</t>
  </si>
  <si>
    <t>https://podminky.urs.cz/item/CS_URS_2024_02/899204112</t>
  </si>
  <si>
    <t>55242320</t>
  </si>
  <si>
    <t>mříž vtoková litinová plochá 500x500mm</t>
  </si>
  <si>
    <t>-973119424</t>
  </si>
  <si>
    <t>28661789</t>
  </si>
  <si>
    <t>koš kalový ocelový pro silniční vpusť 425mm vč. madla</t>
  </si>
  <si>
    <t>-442365882</t>
  </si>
  <si>
    <t>899721111</t>
  </si>
  <si>
    <t>Signalizační vodič na potrubí DN do 150 mm</t>
  </si>
  <si>
    <t>220385751</t>
  </si>
  <si>
    <t>https://podminky.urs.cz/item/CS_URS_2024_02/899721111</t>
  </si>
  <si>
    <t>-2143811736</t>
  </si>
  <si>
    <t>935114221</t>
  </si>
  <si>
    <t>Osazení štěrbinového odvodňovacího betonového žlabu rozměru 400x500 mm bez vnitřního spádu</t>
  </si>
  <si>
    <t>-828943512</t>
  </si>
  <si>
    <t>https://podminky.urs.cz/item/CS_URS_2024_02/935114221</t>
  </si>
  <si>
    <t>59228430</t>
  </si>
  <si>
    <t>trouba s průběžnou štěrbinou a kolmými boky betonová D400 bez vnitřního spádu 400x500mm</t>
  </si>
  <si>
    <t>-999666018</t>
  </si>
  <si>
    <t>Poznámka k položce:_x000d_
včetně roštu</t>
  </si>
  <si>
    <t>-247746150</t>
  </si>
  <si>
    <t>1364374673</t>
  </si>
  <si>
    <t>955736226</t>
  </si>
  <si>
    <t>627219269</t>
  </si>
  <si>
    <t>-1547217919</t>
  </si>
  <si>
    <t>Poznámka k položce:_x000d_
Kamerová zkouška s vyhotvením protokolu a výškového profilu (před uvedením do provozu a před koncem záruky)</t>
  </si>
  <si>
    <t>1019544348</t>
  </si>
  <si>
    <t>SO 401 - Veřejné osvětlení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</si>
  <si>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</si>
  <si>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</si>
  <si>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</si>
  <si>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HZS - Hodinové zúčtovací sazby</t>
  </si>
  <si>
    <t>945421110</t>
  </si>
  <si>
    <t>Hydraulická zvedací plošina včetně obsluhy instalovaná na automobilovém podvozku, výšky zdvihu do 18 m</t>
  </si>
  <si>
    <t>-1042914128</t>
  </si>
  <si>
    <t>https://podminky.urs.cz/item/CS_URS_2024_02/945421110</t>
  </si>
  <si>
    <t>741</t>
  </si>
  <si>
    <t>Elektroinstalace - silnoproud</t>
  </si>
  <si>
    <t>741110302</t>
  </si>
  <si>
    <t>Montáž trubek ochranných s nasunutím nebo našroubováním do krabic plastových tuhých, uložených pevně, vnitřní Ø přes 40 do 90 mm</t>
  </si>
  <si>
    <t>460922860</t>
  </si>
  <si>
    <t>https://podminky.urs.cz/item/CS_URS_2024_02/741110302</t>
  </si>
  <si>
    <t>34571361</t>
  </si>
  <si>
    <t>trubka elektroinstalační HDPE tuhá dvouplášťová korugovaná D 41/50mm</t>
  </si>
  <si>
    <t>26524124</t>
  </si>
  <si>
    <t>362*1,05 'Přepočtené koeficientem množství</t>
  </si>
  <si>
    <t>741110304</t>
  </si>
  <si>
    <t>Montáž trubek ochranných s nasunutím nebo našroubováním do krabic plastových tuhých, uložených pevně, vnitřní Ø přes 133 do 152 mm</t>
  </si>
  <si>
    <t>1905661780</t>
  </si>
  <si>
    <t>https://podminky.urs.cz/item/CS_URS_2024_02/741110304</t>
  </si>
  <si>
    <t>28611140</t>
  </si>
  <si>
    <t>trubka kanalizační PVC DN 250x1000mm SN4</t>
  </si>
  <si>
    <t>259014951</t>
  </si>
  <si>
    <t>11*1,05 'Přepočtené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</si>
  <si>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</si>
  <si>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</si>
  <si>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968770975</t>
  </si>
  <si>
    <t>https://podminky.urs.cz/item/CS_URS_2024_02/741122611</t>
  </si>
  <si>
    <t>34111030</t>
  </si>
  <si>
    <t>kabel instalační jádro Cu plné izolace PVC plášť PVC 450/750V (CYKY) 3x1,5mm2</t>
  </si>
  <si>
    <t>-651714646</t>
  </si>
  <si>
    <t>88*1,15 'Přepočtené koeficientem množství</t>
  </si>
  <si>
    <t>741123225</t>
  </si>
  <si>
    <t>Montáž kabelů hliníkových bez ukončení uložených volně plných nebo laněných kulatých (např. AYKY) počtu a průřezu žil 4x25 mm2</t>
  </si>
  <si>
    <t>-1843016056</t>
  </si>
  <si>
    <t>https://podminky.urs.cz/item/CS_URS_2024_02/741123225</t>
  </si>
  <si>
    <t>34113120</t>
  </si>
  <si>
    <t>kabel silový jádro Al izolace PVC plášť PVC 0,6/1kV (1-AYKY) 4x25mm2</t>
  </si>
  <si>
    <t>-2099459864</t>
  </si>
  <si>
    <t>384*1,15 'Přepočtené koeficientem množství</t>
  </si>
  <si>
    <t>741130021</t>
  </si>
  <si>
    <t>Ukončení vodičů izolovaných s označením a zapojením na svorkovnici s otevřením a uzavřením krytu, průřezu žíly do 2,5 mm2</t>
  </si>
  <si>
    <t>1178474635</t>
  </si>
  <si>
    <t>https://podminky.urs.cz/item/CS_URS_2024_02/741130021</t>
  </si>
  <si>
    <t>741130026</t>
  </si>
  <si>
    <t>Ukončení vodičů izolovaných s označením a zapojením na svorkovnici s otevřením a uzavřením krytu, průřezu žíly do 25 mm2</t>
  </si>
  <si>
    <t>-90739460</t>
  </si>
  <si>
    <t>https://podminky.urs.cz/item/CS_URS_2024_02/741130026</t>
  </si>
  <si>
    <t>741136002</t>
  </si>
  <si>
    <t>Propojení kabelů nebo vodičů spojkou venkovní teplem smršťovací kabelů celoplastových, počtu a průřezu žil 4x25 až 35 mm2</t>
  </si>
  <si>
    <t>1734447003</t>
  </si>
  <si>
    <t>https://podminky.urs.cz/item/CS_URS_2024_02/741136002</t>
  </si>
  <si>
    <t>35436029</t>
  </si>
  <si>
    <t>spojka kabelová smršťovaná přímá do 1kV 91ahsc-35 3-4ž.x6-35mm</t>
  </si>
  <si>
    <t>24845005</t>
  </si>
  <si>
    <t>741210001</t>
  </si>
  <si>
    <t>Montáž rozvodnic oceloplechových nebo plastových bez zapojení vodičů běžných, hmotnosti do 20 kg</t>
  </si>
  <si>
    <t>-378189019</t>
  </si>
  <si>
    <t>https://podminky.urs.cz/item/CS_URS_2024_02/741210001</t>
  </si>
  <si>
    <t>1136641</t>
  </si>
  <si>
    <t>stožárová svorkovnice SR</t>
  </si>
  <si>
    <t>1638975431</t>
  </si>
  <si>
    <t>741372833</t>
  </si>
  <si>
    <t>Demontáž svítidel bez zachování funkčnosti (do suti) průmyslových výbojkových venkovních na stožáru přes 3 m</t>
  </si>
  <si>
    <t>1316723021</t>
  </si>
  <si>
    <t>https://podminky.urs.cz/item/CS_URS_2024_02/741372833</t>
  </si>
  <si>
    <t>Poznámka k položce:_x000d_
Poznámka k položce: včetně demontáže stožáru a likvidace</t>
  </si>
  <si>
    <t>741410021</t>
  </si>
  <si>
    <t>Montáž uzemňovacího vedení s upevněním, propojením a připojením pomocí svorek v zemi s izolací spojů pásku průřezu do 120 mm2 v městské zástavbě</t>
  </si>
  <si>
    <t>452175414</t>
  </si>
  <si>
    <t>https://podminky.urs.cz/item/CS_URS_2024_02/741410021</t>
  </si>
  <si>
    <t>35442062</t>
  </si>
  <si>
    <t>pás zemnící 30x4mm FeZn</t>
  </si>
  <si>
    <t>kg</t>
  </si>
  <si>
    <t>1147339300</t>
  </si>
  <si>
    <t>"délka*hmotnost kg/1bm" 362*0,95</t>
  </si>
  <si>
    <t>741810002</t>
  </si>
  <si>
    <t>Zkoušky a prohlídky elektrických rozvodů a zařízení celková prohlídka a vyhotovení revizní zprávy pro objem montážních prací přes 100 do 500 tis. Kč</t>
  </si>
  <si>
    <t>954724934</t>
  </si>
  <si>
    <t>https://podminky.urs.cz/item/CS_URS_2024_02/741810002</t>
  </si>
  <si>
    <t>998741101</t>
  </si>
  <si>
    <t>Přesun hmot pro silnoproud stanovený z hmotnosti přesunovaného materiálu vodorovná dopravní vzdálenost do 50 m základní v objektech výšky do 6 m</t>
  </si>
  <si>
    <t>757802675</t>
  </si>
  <si>
    <t>https://podminky.urs.cz/item/CS_URS_2024_02/998741101</t>
  </si>
  <si>
    <t>998741193</t>
  </si>
  <si>
    <t>Přesun hmot pro silnoproud stanovený z hmotnosti přesunovaného materiálu vodorovná dopravní vzdálenost do 50 m Příplatek k cenám za zvětšený přesun přes vymezenou vodorovnou dopravní vzdálenost do 500 m</t>
  </si>
  <si>
    <t>-1517585943</t>
  </si>
  <si>
    <t>https://podminky.urs.cz/item/CS_URS_2024_02/998741193</t>
  </si>
  <si>
    <t>21-M</t>
  </si>
  <si>
    <t>Elektromontáže</t>
  </si>
  <si>
    <t>210203901</t>
  </si>
  <si>
    <t>Montáž svítidel LED se zapojením vodičů průmyslových nebo venkovních na výložník nebo dřík</t>
  </si>
  <si>
    <t>1001612460</t>
  </si>
  <si>
    <t>https://podminky.urs.cz/item/CS_URS_2024_02/210203901</t>
  </si>
  <si>
    <t>34774002.R</t>
  </si>
  <si>
    <t>LED svítidlo pro osvětlení komunikace, 2640lm, 25W, 3000K</t>
  </si>
  <si>
    <t>128</t>
  </si>
  <si>
    <t>-802371022</t>
  </si>
  <si>
    <t>34774200.R</t>
  </si>
  <si>
    <t>výbojkové svídidlo dekorativní 9400lm, 100W, 3000K</t>
  </si>
  <si>
    <t>210204011</t>
  </si>
  <si>
    <t>Montáž stožárů osvětlení samostatně stojících ocelových, délky do 12 m</t>
  </si>
  <si>
    <t>-498239936</t>
  </si>
  <si>
    <t>https://podminky.urs.cz/item/CS_URS_2024_02/210204011</t>
  </si>
  <si>
    <t>31674113</t>
  </si>
  <si>
    <t>stožár osvětlovací uliční Pz 159/133/114 v 6,2m</t>
  </si>
  <si>
    <t>23456150</t>
  </si>
  <si>
    <t>31674107</t>
  </si>
  <si>
    <t>stožár osvětlovací uliční Pz 159/133/114 v 8,2m</t>
  </si>
  <si>
    <t>-1600652330</t>
  </si>
  <si>
    <t>210204103</t>
  </si>
  <si>
    <t>Montáž výložníků osvětlení jednoramenných sloupových, hmotnosti do 35 kg</t>
  </si>
  <si>
    <t>428419622</t>
  </si>
  <si>
    <t>https://podminky.urs.cz/item/CS_URS_2024_02/210204103</t>
  </si>
  <si>
    <t>31673000.R</t>
  </si>
  <si>
    <t>výložník obloukový jednoduchý k osvětlovacím stožárům uličním dekorativní, průměr oblouku 520 mm</t>
  </si>
  <si>
    <t>-1633457257</t>
  </si>
  <si>
    <t>31674002</t>
  </si>
  <si>
    <t>výložník rovný jednoduchý k osvětlovacím stožárům uličním vyložení 1500mm</t>
  </si>
  <si>
    <t>1909641156</t>
  </si>
  <si>
    <t>31673000</t>
  </si>
  <si>
    <t>výložník obloukový jednoduchý k osvětlovacím stožárům uličním výška 1800mm vyložení 1500mm</t>
  </si>
  <si>
    <t>-1237884820</t>
  </si>
  <si>
    <t>210204201</t>
  </si>
  <si>
    <t>Montáž elektrovýzbroje stožárů osvětlení 1 okruh</t>
  </si>
  <si>
    <t>-1494643406</t>
  </si>
  <si>
    <t>https://podminky.urs.cz/item/CS_URS_2024_02/210204201</t>
  </si>
  <si>
    <t>31674130</t>
  </si>
  <si>
    <t>výzbroj stožárová SV 6.10.4</t>
  </si>
  <si>
    <t>317483045</t>
  </si>
  <si>
    <t>210280131</t>
  </si>
  <si>
    <t>Zkoušky a prohlídky rozvodných zařízení revize, seřízení a uvedení do provozu řídící skříně pro vn</t>
  </si>
  <si>
    <t>171821208</t>
  </si>
  <si>
    <t>https://podminky.urs.cz/item/CS_URS_2024_02/210280131</t>
  </si>
  <si>
    <t>Poznámka k položce:_x000d_
Napojení nového rozvodu VO ve stávající lampě či rozvaděči, včetně seřízení a uvedení do provozu.</t>
  </si>
  <si>
    <t>210280712</t>
  </si>
  <si>
    <t>Zkoušky a prohlídky osvětlovacího zařízení měření intenzity osvětlení</t>
  </si>
  <si>
    <t>soubor</t>
  </si>
  <si>
    <t>-1177212248</t>
  </si>
  <si>
    <t>https://podminky.urs.cz/item/CS_URS_2024_02/210280712</t>
  </si>
  <si>
    <t>46-M</t>
  </si>
  <si>
    <t>Zemní práce při extr.mont.pracích</t>
  </si>
  <si>
    <t>460141112</t>
  </si>
  <si>
    <t>Hloubení jam strojně včetně urovnáním dna s přemístěním výkopku do vzdálenosti 3 m od okraje jámy nebo s naložením na dopravní prostředek v hornině třídy těžitelnosti I skupiny 3</t>
  </si>
  <si>
    <t>-1004519556</t>
  </si>
  <si>
    <t>https://podminky.urs.cz/item/CS_URS_2024_02/460141112</t>
  </si>
  <si>
    <t>"stožár" 11*1*1*1</t>
  </si>
  <si>
    <t>460171182</t>
  </si>
  <si>
    <t>Hloubení kabelových rýh strojně včetně urovnání dna s přemístěním výkopku do vzdálenosti 3 m od okraje jámy nebo s naložením na dopravní prostředek šířky 35 cm hloubky 90 cm v hornině třídy těžitelnosti I skupiny 3</t>
  </si>
  <si>
    <t>623538437</t>
  </si>
  <si>
    <t>https://podminky.urs.cz/item/CS_URS_2024_02/460171182</t>
  </si>
  <si>
    <t>"délka" 235</t>
  </si>
  <si>
    <t>460341113</t>
  </si>
  <si>
    <t>Vodorovné přemístění (odvoz) horniny dopravními prostředky včetně složení, bez naložení a rozprostření jakékoliv třídy, na vzdálenost přes 500 do 1000 m</t>
  </si>
  <si>
    <t>1107186178</t>
  </si>
  <si>
    <t>https://podminky.urs.cz/item/CS_URS_2024_02/460341113</t>
  </si>
  <si>
    <t>"zemina výkop-zásypy" (11+235*0,4*1)-(235*0,4*0,65)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</si>
  <si>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</si>
  <si>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</si>
  <si>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-1262682213</t>
  </si>
  <si>
    <t>https://podminky.urs.cz/item/CS_URS_2024_02/460341121</t>
  </si>
  <si>
    <t>43,9*4 'Přepočtené koeficientem množství</t>
  </si>
  <si>
    <t>460361111</t>
  </si>
  <si>
    <t>Poplatek (skládkovné) za uložení zeminy na skládce zatříděné do Katalogu odpadů pod kódem 17 05 04</t>
  </si>
  <si>
    <t>-1816232836</t>
  </si>
  <si>
    <t>43,9*2 'Přepočtené koeficientem množství</t>
  </si>
  <si>
    <t>460451192</t>
  </si>
  <si>
    <t>Zásyp kabelových rýh strojně s přemístěním sypaniny ze vzdálenosti do 10 m, s uložením výkopku ve vrstvách včetně zhutnění a urovnání povrchu šířky 35 cm hloubky 90 cm z horniny třídy těžitelnosti I skupiny 3</t>
  </si>
  <si>
    <t>-1016886641</t>
  </si>
  <si>
    <t>https://podminky.urs.cz/item/CS_URS_2024_02/460451192</t>
  </si>
  <si>
    <t>58331200</t>
  </si>
  <si>
    <t>štěrkopísek netříděný</t>
  </si>
  <si>
    <t>256</t>
  </si>
  <si>
    <t>1287835994</t>
  </si>
  <si>
    <t>"obsyp potrubí v tl. 200 mm- vedení" (0,2*0,4*235)-(3,14*0,025*0,025*235)</t>
  </si>
  <si>
    <t>18,339*2 'Přepočtené koeficientem množství</t>
  </si>
  <si>
    <t>460641113</t>
  </si>
  <si>
    <t>Základové konstrukce základ bez bednění do rostlé zeminy z monolitického betonu tř. C 16/20</t>
  </si>
  <si>
    <t>-250208687</t>
  </si>
  <si>
    <t>https://podminky.urs.cz/item/CS_URS_2024_02/460641113</t>
  </si>
  <si>
    <t>460661112</t>
  </si>
  <si>
    <t>Kabelové lože z písku včetně podsypu, zhutnění a urovnání povrchu pro kabely nn bez zakrytí, šířky přes 35 do 50 cm</t>
  </si>
  <si>
    <t>1166958067</t>
  </si>
  <si>
    <t>https://podminky.urs.cz/item/CS_URS_2024_02/460661112</t>
  </si>
  <si>
    <t>460671113</t>
  </si>
  <si>
    <t>Výstražné prvky pro krytí kabelů včetně vyrovnání povrchu rýhy, rozvinutí a uložení fólie, šířky přes 25 do 35 cm</t>
  </si>
  <si>
    <t>-946079015</t>
  </si>
  <si>
    <t>https://podminky.urs.cz/item/CS_URS_2024_02/460671113</t>
  </si>
  <si>
    <t>469981111</t>
  </si>
  <si>
    <t>Přesun hmot pro pomocné stavební práce při elektromontážích dopravní vzdálenost do 1 000 m</t>
  </si>
  <si>
    <t>1005250572</t>
  </si>
  <si>
    <t>https://podminky.urs.cz/item/CS_URS_2024_02/469981111</t>
  </si>
  <si>
    <t>HZS</t>
  </si>
  <si>
    <t>Hodinové zúčtovací sazby</t>
  </si>
  <si>
    <t>HZS2231</t>
  </si>
  <si>
    <t>Hodinové zúčtovací sazby profesí PSV provádění stavebních instalací elektrikář</t>
  </si>
  <si>
    <t>512</t>
  </si>
  <si>
    <t>217293424</t>
  </si>
  <si>
    <t>https://podminky.urs.cz/item/CS_URS_2024_02/HZS2231</t>
  </si>
  <si>
    <t>-98851198</t>
  </si>
  <si>
    <t>SO 402 - Chráničky pro metropolitní sítě</t>
  </si>
  <si>
    <t xml:space="preserve">    742 - Elektroinstalace - slaboproud</t>
  </si>
  <si>
    <t>-2144624133</t>
  </si>
  <si>
    <t>-2125943653</t>
  </si>
  <si>
    <t>370*1,05 'Přepočtené koeficientem množství</t>
  </si>
  <si>
    <t>852620430</t>
  </si>
  <si>
    <t>294273943</t>
  </si>
  <si>
    <t>742</t>
  </si>
  <si>
    <t>Elektroinstalace - slaboproud</t>
  </si>
  <si>
    <t>742110021</t>
  </si>
  <si>
    <t>Montáž trubek elektroinstalačních plastových tuhých pro vnější rozvody uložených volně na příchytky</t>
  </si>
  <si>
    <t>64338370</t>
  </si>
  <si>
    <t>https://podminky.urs.cz/item/CS_URS_2024_02/742110021</t>
  </si>
  <si>
    <t>34571827</t>
  </si>
  <si>
    <t>mikrotrubička HDPE zemní zodolněná vnitřní lubrikační vrstva D 10/6mm</t>
  </si>
  <si>
    <t>456740099</t>
  </si>
  <si>
    <t>350*1,05 'Přepočtené koeficientem množství</t>
  </si>
  <si>
    <t>998742101</t>
  </si>
  <si>
    <t>Přesun hmot pro slaboproud stanovený z hmotnosti přesunovaného materiálu vodorovná dopravní vzdálenost do 50 m základní v objektech výšky do 6 m</t>
  </si>
  <si>
    <t>-407572239</t>
  </si>
  <si>
    <t>https://podminky.urs.cz/item/CS_URS_2024_02/998742101</t>
  </si>
  <si>
    <t>998742193</t>
  </si>
  <si>
    <t>Přesun hmot pro slaboproud stanovený z hmotnosti přesunovaného materiálu vodorovná dopravní vzdálenost do 50 m Příplatek k cenám za zvětšený přesun přes vymezenou vodorovnou dopravní vzdálenost do 500 m</t>
  </si>
  <si>
    <t>-1922842123</t>
  </si>
  <si>
    <t>https://podminky.urs.cz/item/CS_URS_2024_02/998742193</t>
  </si>
  <si>
    <t>442003974</t>
  </si>
  <si>
    <t>-452502511</t>
  </si>
  <si>
    <t>"zemina výkop-zásypy" (85*0,4*1)-(85*0,4*0,65)</t>
  </si>
  <si>
    <t>-622077869</t>
  </si>
  <si>
    <t>11,9*4 'Přepočtené koeficientem množství</t>
  </si>
  <si>
    <t>460361121</t>
  </si>
  <si>
    <t>Poplatek (skládkovné) za uložení zeminy na recyklační skládce zatříděné do Katalogu odpadů pod kódem 17 05 04</t>
  </si>
  <si>
    <t>926307446</t>
  </si>
  <si>
    <t>https://podminky.urs.cz/item/CS_URS_2024_02/460361121</t>
  </si>
  <si>
    <t>11,9*2 'Přepočtené koeficientem množství</t>
  </si>
  <si>
    <t>68447886</t>
  </si>
  <si>
    <t>1885246909</t>
  </si>
  <si>
    <t>"obsyp potrubí v tl. 200 mm- vedení" (0,2*0,4*85)</t>
  </si>
  <si>
    <t>6,8*2 'Přepočtené koeficientem množství</t>
  </si>
  <si>
    <t>1660147713</t>
  </si>
  <si>
    <t>324818259</t>
  </si>
  <si>
    <t>460841113</t>
  </si>
  <si>
    <t>Osazení kabelové komory z plastů pro běžné zatížení komorového dílu z polyetylénu HDPE půdorysné plochy do 1,0 m2, světlé hloubky přes 0,7 do 1,0 m</t>
  </si>
  <si>
    <t>-1000268809</t>
  </si>
  <si>
    <t>https://podminky.urs.cz/item/CS_URS_2024_02/460841113</t>
  </si>
  <si>
    <t>34573218.R</t>
  </si>
  <si>
    <t>komora kabelová z PP s PP víkem 580x580x600 mm, nosnost 40 t, bez zamykání, nosnost víka 1250 kg</t>
  </si>
  <si>
    <t>-1604453054</t>
  </si>
  <si>
    <t>-394346848</t>
  </si>
  <si>
    <t>699258944</t>
  </si>
  <si>
    <t>1041059339</t>
  </si>
  <si>
    <t>SO 801 - Kácení, výsadba a vegetační úpravy</t>
  </si>
  <si>
    <t>111251101</t>
  </si>
  <si>
    <t>Odstranění křovin a stromů s odstraněním kořenů strojně průměru kmene do 100 mm v rovině nebo ve svahu sklonu terénu do 1:5, při celkové ploše do 100 m2</t>
  </si>
  <si>
    <t>1038257641</t>
  </si>
  <si>
    <t>https://podminky.urs.cz/item/CS_URS_2024_02/111251101</t>
  </si>
  <si>
    <t>"ul. Jemnická p.č. 2726/1"2</t>
  </si>
  <si>
    <t>112111111</t>
  </si>
  <si>
    <t>Spálení větví stromů všech druhů stromů o průměru kmene přes 0,10 m na hromadách</t>
  </si>
  <si>
    <t>1117827480</t>
  </si>
  <si>
    <t>https://podminky.urs.cz/item/CS_URS_2024_02/112111111</t>
  </si>
  <si>
    <t>499525780</t>
  </si>
  <si>
    <t>"ornice uložená z deponie" 31,93+3,53</t>
  </si>
  <si>
    <t>-1832898707</t>
  </si>
  <si>
    <t>"ornice" 35,46</t>
  </si>
  <si>
    <t>183402131</t>
  </si>
  <si>
    <t>Rozrušení půdy na hloubku přes 50 do 150 mm souvislé plochy přes 500 m2 v rovině nebo na svahu do 1:5</t>
  </si>
  <si>
    <t>-216187636</t>
  </si>
  <si>
    <t>https://podminky.urs.cz/item/CS_URS_2024_02/183402131</t>
  </si>
  <si>
    <t>181351103</t>
  </si>
  <si>
    <t>Rozprostření a urovnání ornice v rovině nebo ve svahu sklonu do 1:5 strojně při souvislé ploše přes 100 do 500 m2, tl. vrstvy do 200 mm</t>
  </si>
  <si>
    <t>-1968619140</t>
  </si>
  <si>
    <t>https://podminky.urs.cz/item/CS_URS_2024_02/181351103</t>
  </si>
  <si>
    <t>"dle bilance zemních prací" 31,93/0,15</t>
  </si>
  <si>
    <t>"dle bilance zemních prací - větev B" 3,53/0,15</t>
  </si>
  <si>
    <t>183403153</t>
  </si>
  <si>
    <t>Obdělání půdy hrabáním v rovině nebo na svahu do 1:5</t>
  </si>
  <si>
    <t>-594653115</t>
  </si>
  <si>
    <t>https://podminky.urs.cz/item/CS_URS_2024_02/183403153</t>
  </si>
  <si>
    <t xml:space="preserve">Poznámka k položce:_x000d_
 </t>
  </si>
  <si>
    <t>181411131</t>
  </si>
  <si>
    <t>Založení trávníku na půdě předem připravené plochy do 1000 m2 výsevem včetně utažení parkového v rovině nebo na svahu do 1:5</t>
  </si>
  <si>
    <t>287460650</t>
  </si>
  <si>
    <t>https://podminky.urs.cz/item/CS_URS_2024_02/181411131</t>
  </si>
  <si>
    <t>00572410</t>
  </si>
  <si>
    <t>osivo směs travní parková</t>
  </si>
  <si>
    <t>196777730</t>
  </si>
  <si>
    <t>696,3*0,015 'Přepočtené koeficientem množství</t>
  </si>
  <si>
    <t>183403161</t>
  </si>
  <si>
    <t>Obdělání půdy válením v rovině nebo na svahu do 1:5</t>
  </si>
  <si>
    <t>1851284582</t>
  </si>
  <si>
    <t>https://podminky.urs.cz/item/CS_URS_2024_02/183403161</t>
  </si>
  <si>
    <t>183101221</t>
  </si>
  <si>
    <t>Hloubení jamek pro vysazování rostlin v zemině skupiny 1 až 4 s výměnou půdy z 50% v rovině nebo na svahu do 1:5, objemu přes 0,40 do 1,00 m3</t>
  </si>
  <si>
    <t>-631420888</t>
  </si>
  <si>
    <t>https://podminky.urs.cz/item/CS_URS_2024_02/183101221</t>
  </si>
  <si>
    <t>10321100</t>
  </si>
  <si>
    <t>zahradní substrát pro výsadbu VL</t>
  </si>
  <si>
    <t>-1731274929</t>
  </si>
  <si>
    <t>1*1*0,6*0,50*4</t>
  </si>
  <si>
    <t>58154421</t>
  </si>
  <si>
    <t>písek křemičitý sušený pytlovaný 1/2mm</t>
  </si>
  <si>
    <t>1548302168</t>
  </si>
  <si>
    <t>1*1*0,6*0,25*4</t>
  </si>
  <si>
    <t>0,6*1,6 'Přepočtené koeficientem množství</t>
  </si>
  <si>
    <t>184102112</t>
  </si>
  <si>
    <t>Výsadba dřeviny s balem do předem vyhloubené jamky se zalitím v rovině nebo na svahu do 1:5, při průměru balu přes 200 do 300 mm</t>
  </si>
  <si>
    <t>-1054124114</t>
  </si>
  <si>
    <t>https://podminky.urs.cz/item/CS_URS_2024_02/184102112</t>
  </si>
  <si>
    <t>02650300.R</t>
  </si>
  <si>
    <t>buk lesní /Fagus sylvatica/</t>
  </si>
  <si>
    <t>453193586</t>
  </si>
  <si>
    <t>02650300.R1</t>
  </si>
  <si>
    <t xml:space="preserve">javor babyka /Acer campestre/ </t>
  </si>
  <si>
    <t>-1754904504</t>
  </si>
  <si>
    <t>184215133</t>
  </si>
  <si>
    <t>Ukotvení dřeviny kůly v rovině nebo na svahu do 1:5 třemi kůly, délky přes 2 do 3 m</t>
  </si>
  <si>
    <t>-281129438</t>
  </si>
  <si>
    <t>https://podminky.urs.cz/item/CS_URS_2024_02/184215133</t>
  </si>
  <si>
    <t>60591255</t>
  </si>
  <si>
    <t>kůl vyvazovací dřevěný impregnovaný D 8cm dl 2,5m</t>
  </si>
  <si>
    <t>720568909</t>
  </si>
  <si>
    <t>184215412</t>
  </si>
  <si>
    <t>Zhotovení závlahové mísy u solitérních dřevin v rovině nebo na svahu do 1:5, o průměru mísy přes 0,5 do 1 m</t>
  </si>
  <si>
    <t>878339622</t>
  </si>
  <si>
    <t>https://podminky.urs.cz/item/CS_URS_2024_02/184215412</t>
  </si>
  <si>
    <t>10391100</t>
  </si>
  <si>
    <t>kůra mulčovací VL</t>
  </si>
  <si>
    <t>1061389764</t>
  </si>
  <si>
    <t>1*3,14*4*0,12</t>
  </si>
  <si>
    <t>1,507*0,103 'Přepočtené koeficientem množství</t>
  </si>
  <si>
    <t>185802113</t>
  </si>
  <si>
    <t>Hnojení půdy nebo trávníku v rovině nebo na svahu do 1:5 umělým hnojivem na široko</t>
  </si>
  <si>
    <t>-820634945</t>
  </si>
  <si>
    <t>https://podminky.urs.cz/item/CS_URS_2024_02/185802113</t>
  </si>
  <si>
    <t>25191155</t>
  </si>
  <si>
    <t>hnojivo průmyslové</t>
  </si>
  <si>
    <t>1655939981</t>
  </si>
  <si>
    <t>"trávník" 0,25*697</t>
  </si>
  <si>
    <t>185802114</t>
  </si>
  <si>
    <t>Hnojení půdy nebo trávníku v rovině nebo na svahu do 1:5 umělým hnojivem s rozdělením k jednotlivým rostlinám</t>
  </si>
  <si>
    <t>-399065513</t>
  </si>
  <si>
    <t>https://podminky.urs.cz/item/CS_URS_2024_02/185802114</t>
  </si>
  <si>
    <t>10390008.R</t>
  </si>
  <si>
    <t>výživné tablety s pomalým uvolňováním hnojiv</t>
  </si>
  <si>
    <t>1098702212</t>
  </si>
  <si>
    <t>Poznámka k položce:_x000d_
viz. tech. zpráva</t>
  </si>
  <si>
    <t>"4ks/strom (1tableta/10g)" 4*4*10/1000</t>
  </si>
  <si>
    <t>185851121</t>
  </si>
  <si>
    <t>Dovoz vody pro zálivku rostlin na vzdálenost do 1000 m</t>
  </si>
  <si>
    <t>459458960</t>
  </si>
  <si>
    <t>https://podminky.urs.cz/item/CS_URS_2024_02/185851121</t>
  </si>
  <si>
    <t>"plocha trávníku"10*697/1000</t>
  </si>
  <si>
    <t>"stromy - 30l/strom - 9x" 4*30*9/1000</t>
  </si>
  <si>
    <t>8,05*3 'Přepočtené koeficientem množství</t>
  </si>
  <si>
    <t>185851129</t>
  </si>
  <si>
    <t>Dovoz vody pro zálivku rostlin Příplatek k ceně za každých dalších i započatých 1000 m</t>
  </si>
  <si>
    <t>-574112257</t>
  </si>
  <si>
    <t>https://podminky.urs.cz/item/CS_URS_2024_02/185851129</t>
  </si>
  <si>
    <t>24,15*2 'Přepočtené koeficientem množství</t>
  </si>
  <si>
    <t>111151231</t>
  </si>
  <si>
    <t>Pokosení trávníku při souvislé ploše přes 1000 do 10000 m2 lučního v rovině nebo svahu do 1:5</t>
  </si>
  <si>
    <t>639540998</t>
  </si>
  <si>
    <t>https://podminky.urs.cz/item/CS_URS_2024_02/111151231</t>
  </si>
  <si>
    <t>"1.rok povýsadbové péče" 697*2</t>
  </si>
  <si>
    <t>"2.rok povýsadbové péče" 697*2</t>
  </si>
  <si>
    <t>"3.rok povýsadbové péče" 697*2</t>
  </si>
  <si>
    <t>184852321</t>
  </si>
  <si>
    <t>Řez stromů prováděný lezeckou technikou výchovný (S-RV) špičáky a keřové stromy, výšky do 4 m</t>
  </si>
  <si>
    <t>-838814323</t>
  </si>
  <si>
    <t>https://podminky.urs.cz/item/CS_URS_2024_02/184852321</t>
  </si>
  <si>
    <t>"1.rok povýsadbové péče" 4</t>
  </si>
  <si>
    <t>"2.rok povýsadbové péče" 4</t>
  </si>
  <si>
    <t>"3.rok povýsadbové péče" 4</t>
  </si>
  <si>
    <t>184215173</t>
  </si>
  <si>
    <t>Odstranění ukotvení dřeviny kůly třemi kůly, délky přes 2 do 3 m</t>
  </si>
  <si>
    <t>-2072740071</t>
  </si>
  <si>
    <t>https://podminky.urs.cz/item/CS_URS_2024_02/184215173</t>
  </si>
  <si>
    <t>"3. rok povýsadbové péče" 4*3</t>
  </si>
  <si>
    <t>184911431</t>
  </si>
  <si>
    <t>Mulčování vysazených rostlin mulčovací kůrou, tl. přes 100 do 150 mm v rovině nebo na svahu do 1:5</t>
  </si>
  <si>
    <t>-869579619</t>
  </si>
  <si>
    <t>https://podminky.urs.cz/item/CS_URS_2024_02/184911431</t>
  </si>
  <si>
    <t xml:space="preserve">Poznámka k položce:_x000d_
10%  obnovy mulče </t>
  </si>
  <si>
    <t>"3. rok povýsadbové péče" 12,56</t>
  </si>
  <si>
    <t>383421214</t>
  </si>
  <si>
    <t>1518305675</t>
  </si>
  <si>
    <t>240769764</t>
  </si>
  <si>
    <t>"3. rok povýsadnové péče - 4ks/strom (1tableta/10g)" 4*4*10/1000</t>
  </si>
  <si>
    <t>185804312</t>
  </si>
  <si>
    <t>Zalití rostlin vodou plochy záhonů jednotlivě přes 20 m2</t>
  </si>
  <si>
    <t>-1498103284</t>
  </si>
  <si>
    <t>https://podminky.urs.cz/item/CS_URS_2024_02/185804312</t>
  </si>
  <si>
    <t>"1. rok povýsadbové péče stromy 30l/ks -16x" (30*4*16)/1000</t>
  </si>
  <si>
    <t>"2. rok povýsadbové péče stromy 30l/ks -10x" (30*4*10)/1000</t>
  </si>
  <si>
    <t>"3. rok povýsadbové péče stromy 30l/ks -5x" (30*4*5)/1000</t>
  </si>
  <si>
    <t>1612081216</t>
  </si>
  <si>
    <t>2024492160</t>
  </si>
  <si>
    <t>3,72*2 'Přepočtené koeficientem množství</t>
  </si>
  <si>
    <t>998231311</t>
  </si>
  <si>
    <t>Přesun hmot pro sadovnické a krajinářské úpravy strojně dopravní vzdálenost do 5000 m</t>
  </si>
  <si>
    <t>2093692053</t>
  </si>
  <si>
    <t>https://podminky.urs.cz/item/CS_URS_2024_02/998231311</t>
  </si>
  <si>
    <t>VON - Vedlejší a ostatní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</si>
  <si>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</si>
  <si>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</si>
  <si>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</si>
  <si>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</si>
  <si>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VRN7 - Provozní vlivy</t>
  </si>
  <si>
    <t>938908411</t>
  </si>
  <si>
    <t>Čištění vozovek splachováním vodou povrchu podkladu nebo krytu živičného, betonového nebo dlážděného</t>
  </si>
  <si>
    <t>2049938525</t>
  </si>
  <si>
    <t>https://podminky.urs.cz/item/CS_URS_2024_02/938908411</t>
  </si>
  <si>
    <t>Poznámka k položce:_x000d_
Čištění bude prováděno při znečištění přiléhlých komunikací.</t>
  </si>
  <si>
    <t>VRN1</t>
  </si>
  <si>
    <t>Průzkumné, geodetické a projektové práce</t>
  </si>
  <si>
    <t>010001000.1</t>
  </si>
  <si>
    <t>Průzkumné práce - náklady na geotechnický, hydrogeologický průzkum</t>
  </si>
  <si>
    <t>-1066995434</t>
  </si>
  <si>
    <t>https://podminky.urs.cz/item/CS_URS_2024_02/010001000.1</t>
  </si>
  <si>
    <t xml:space="preserve">Poznámka k položce:_x000d_
Součástí položky je zejména:_x000d_
- náklady na geotechnický, hydrogeologický průzkum._x000d_
</t>
  </si>
  <si>
    <t>010001000.2</t>
  </si>
  <si>
    <t xml:space="preserve">Průzkumné práce - náklady korozní průzkum </t>
  </si>
  <si>
    <t>884888438</t>
  </si>
  <si>
    <t>https://podminky.urs.cz/item/CS_URS_2024_02/010001000.2</t>
  </si>
  <si>
    <t>Poznámka k položce:_x000d_
Součástí položky je zejména:_x000d_
- náklady korozní průzkum.</t>
  </si>
  <si>
    <t>010001000.3</t>
  </si>
  <si>
    <t>Průzkumné práce - náklady na geotechnicý průzkum materiálových nalezišť (zemníků)</t>
  </si>
  <si>
    <t>-1364848897</t>
  </si>
  <si>
    <t>https://podminky.urs.cz/item/CS_URS_2024_02/010001000.3</t>
  </si>
  <si>
    <t>Poznámka k položce:_x000d_
Součástí položky je zejména:_x000d_
- náklady na geotechnicý průzkum materiálových nalezišť (zemníků).</t>
  </si>
  <si>
    <t>012103000</t>
  </si>
  <si>
    <t xml:space="preserve">Geodetické práce před výstavbou </t>
  </si>
  <si>
    <t>1513096084</t>
  </si>
  <si>
    <t>https://podminky.urs.cz/item/CS_URS_2024_02/012103000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</si>
  <si>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</si>
  <si>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</si>
  <si>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</si>
  <si>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-1237823279</t>
  </si>
  <si>
    <t>https://podminky.urs.cz/item/CS_URS_2024_02/012203000</t>
  </si>
  <si>
    <t xml:space="preserve">Poznámka k položce:_x000d_
Veškeré geodetické činnosti spojené s vytýčením stavebních objektů, inženýrských objektů a inženýrských sítí při provádění stavby. Zhotovitel si prověří (zejména výškově) vedení  stávávajích inženýrských sítí pro napojení.</t>
  </si>
  <si>
    <t>012303000</t>
  </si>
  <si>
    <t xml:space="preserve">Geodetické práce po výstavbě </t>
  </si>
  <si>
    <t>-934749335</t>
  </si>
  <si>
    <t>https://podminky.urs.cz/item/CS_URS_2024_02/012303000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</si>
  <si>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</si>
  <si>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</si>
  <si>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</si>
  <si>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-519931214</t>
  </si>
  <si>
    <t>https://podminky.urs.cz/item/CS_URS_2024_02/012403000</t>
  </si>
  <si>
    <t>Poznámka k položce:_x000d_
Vypracování geometrického plánu pro katastrální úřad.</t>
  </si>
  <si>
    <t>013254000</t>
  </si>
  <si>
    <t>Dokumentace skutečného provedení stavby</t>
  </si>
  <si>
    <t>-1381519072</t>
  </si>
  <si>
    <t>https://podminky.urs.cz/item/CS_URS_2024_02/013254000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</si>
  <si>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</si>
  <si>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</si>
  <si>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</si>
  <si>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955933917</t>
  </si>
  <si>
    <t>https://podminky.urs.cz/item/CS_URS_2024_02/013274000</t>
  </si>
  <si>
    <t>Poznámka k položce:_x000d_
Před zahájením stavby provede zhotovitel pasportizaci nemovitostí, vč. fotografické dokumentace.</t>
  </si>
  <si>
    <t>013294000</t>
  </si>
  <si>
    <t>Ostatní dokumentace stavby</t>
  </si>
  <si>
    <t>1891707692</t>
  </si>
  <si>
    <t>https://podminky.urs.cz/item/CS_URS_2024_02/013294000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</si>
  <si>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</si>
  <si>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</si>
  <si>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</si>
  <si>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</si>
  <si>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-1802732878</t>
  </si>
  <si>
    <t>https://podminky.urs.cz/item/CS_URS_2024_02/020001000</t>
  </si>
  <si>
    <t xml:space="preserve">Poznámka k položce:_x000d_
Položka obsahuje zejména:_x000d_
-  pasportizace stávajících objektů komunikací (objízdných tras)._x000d_
</t>
  </si>
  <si>
    <t>022002000</t>
  </si>
  <si>
    <t xml:space="preserve">Ochrana stávajících inženýrských sítí před poškozením </t>
  </si>
  <si>
    <t>1850647990</t>
  </si>
  <si>
    <t>https://podminky.urs.cz/item/CS_URS_2024_02/022002000</t>
  </si>
  <si>
    <t xml:space="preserve"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</si>
  <si>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</si>
  <si>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</si>
  <si>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</si>
  <si>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</si>
  <si>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-1024701955</t>
  </si>
  <si>
    <t>https://podminky.urs.cz/item/CS_URS_2024_02/031203000</t>
  </si>
  <si>
    <t xml:space="preserve"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</si>
  <si>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</si>
  <si>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</si>
  <si>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840689122</t>
  </si>
  <si>
    <t>https://podminky.urs.cz/item/CS_URS_2024_02/032103000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</si>
  <si>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                                      </t>
  </si>
  <si>
    <t>033103000</t>
  </si>
  <si>
    <t>Zařízení staveniště - připojení energií a spotřeba ener. pro zařízení staveniště</t>
  </si>
  <si>
    <t>-35607279</t>
  </si>
  <si>
    <t>https://podminky.urs.cz/item/CS_URS_2024_02/033103000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</si>
  <si>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</si>
  <si>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</si>
  <si>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</si>
  <si>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-32393384</t>
  </si>
  <si>
    <t>https://podminky.urs.cz/item/CS_URS_2024_02/034103000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</si>
  <si>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apod._x000d_
                               </t>
  </si>
  <si>
    <t>035103001</t>
  </si>
  <si>
    <t>Zařízení staveniště - pronájem ploch</t>
  </si>
  <si>
    <t>1162763152</t>
  </si>
  <si>
    <t>https://podminky.urs.cz/item/CS_URS_2024_02/035103001</t>
  </si>
  <si>
    <t xml:space="preserve">Poznámka k položce:_x000d_
Součástí položky jsou zejména náklady na:_x000d_
-  nájem ploch či objektů pro staveniště._x000d_
_x000d_
</t>
  </si>
  <si>
    <t>039103000</t>
  </si>
  <si>
    <t>Zařízení staveniště - zrušení zařízení staveniště</t>
  </si>
  <si>
    <t>2027803694</t>
  </si>
  <si>
    <t>https://podminky.urs.cz/item/CS_URS_2024_02/039103000</t>
  </si>
  <si>
    <t>Poznámka k položce:_x000d_
Součástí položky jsou zejména náklady na: _x000d_
- rozebrání, bourání a odvoz zařízení staveniště_x000d_
- úpravu terénu po staveništi.</t>
  </si>
  <si>
    <t>042503000</t>
  </si>
  <si>
    <t>Plán BOZP na staveništi</t>
  </si>
  <si>
    <t>-913152721</t>
  </si>
  <si>
    <t>https://podminky.urs.cz/item/CS_URS_2024_02/042503000</t>
  </si>
  <si>
    <t xml:space="preserve">Poznámka k položce:_x000d_
Součástí položky jsou zejména náklady na: _x000d_
- vypracování plánu BOZP dodavatelem stavby_x000d_
- koordinace s pracovníkem BOZP investora. </t>
  </si>
  <si>
    <t>043103000R00</t>
  </si>
  <si>
    <t>Zkoušky bez rozlišení - zkouška modulu přetvárnosti</t>
  </si>
  <si>
    <t>1783302136</t>
  </si>
  <si>
    <t>https://podminky.urs.cz/item/CS_URS_2024_02/043103000R00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</si>
  <si>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</si>
  <si>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</si>
  <si>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</si>
  <si>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-1544091076</t>
  </si>
  <si>
    <t>https://podminky.urs.cz/item/CS_URS_2024_02/043103000R01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</si>
  <si>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</si>
  <si>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043103000R02</t>
  </si>
  <si>
    <t>Zkoušky bez rozlišení - zkouška vlhkosti</t>
  </si>
  <si>
    <t>570423742</t>
  </si>
  <si>
    <t>https://podminky.urs.cz/item/CS_URS_2024_02/043103000R02</t>
  </si>
  <si>
    <t>043103000R03</t>
  </si>
  <si>
    <t>Zkoušky bez rozlišení - zkouška únosnosti zemní pláně</t>
  </si>
  <si>
    <t>279156068</t>
  </si>
  <si>
    <t>https://podminky.urs.cz/item/CS_URS_2024_02/043103000R03</t>
  </si>
  <si>
    <t>043103000R04</t>
  </si>
  <si>
    <t>Zkoušky bez rozlišení - zkouška nivelační</t>
  </si>
  <si>
    <t>640984400</t>
  </si>
  <si>
    <t>https://podminky.urs.cz/item/CS_URS_2024_02/043103000R04</t>
  </si>
  <si>
    <t>VRN5</t>
  </si>
  <si>
    <t>Finanční náklady</t>
  </si>
  <si>
    <t>051002000</t>
  </si>
  <si>
    <t>Pojistné</t>
  </si>
  <si>
    <t>457499730</t>
  </si>
  <si>
    <t>https://podminky.urs.cz/item/CS_URS_2024_02/051002000</t>
  </si>
  <si>
    <t xml:space="preserve">Poznámka k položce:_x000d_
Součástí položky je zejména:  _x000d_
- pojištění dodavatele a pojištění díla</t>
  </si>
  <si>
    <t>VRN7</t>
  </si>
  <si>
    <t>Provozní vlivy</t>
  </si>
  <si>
    <t>071203000</t>
  </si>
  <si>
    <t>Provoz dalšího subjektu</t>
  </si>
  <si>
    <t>1834522606</t>
  </si>
  <si>
    <t>https://podminky.urs.cz/item/CS_URS_2024_02/071203000</t>
  </si>
  <si>
    <t>Poznámka k položce:_x000d_
Součástí položky jsou zejména náklady na: _x000d_
- zajištění vjezdu místních obyvatel_x000d_
- zajištění vjezdu IZS_x000d_
- zajištění dočasné autobusové zastávky apod_x000d_
- zajištění asistence správce sítí.</t>
  </si>
  <si>
    <t>072103001</t>
  </si>
  <si>
    <t>Projednání DIO a zajištění DIR komunikace II.a III. třídy</t>
  </si>
  <si>
    <t>-1602427348</t>
  </si>
  <si>
    <t>https://podminky.urs.cz/item/CS_URS_2024_02/072103001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</si>
  <si>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je rozdělena na  4 etap realizace díla - viz. C4 - etapizace výstavby.</t>
  </si>
  <si>
    <t>072103011</t>
  </si>
  <si>
    <t>Zajištění DIO komunikace II. a III. třídy - jednoduché el. vedení</t>
  </si>
  <si>
    <t>-862346389</t>
  </si>
  <si>
    <t>https://podminky.urs.cz/item/CS_URS_2024_02/072103011</t>
  </si>
  <si>
    <t xml:space="preserve">Poznámka k položce:_x000d_
Součástí položky jsou zejména náklady na: _x000d_
- montáž, pronájem  a demontáž dočasných dopravních značek kompletních._x000d_
Stavba je rozdělena na  4 etap realizace díla - viz. C4 - etapizace výstavby._x000d_
2. etapa - 	SO 106 MK Jemnická, včetně sítí technické infrastruktury a vegetačních úprav.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</si>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</sst>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19001406" TargetMode="External" /><Relationship Id="rId4" Type="http://schemas.openxmlformats.org/officeDocument/2006/relationships/hyperlink" Target="https://podminky.urs.cz/item/CS_URS_2024_02/119001421" TargetMode="External" /><Relationship Id="rId5" Type="http://schemas.openxmlformats.org/officeDocument/2006/relationships/hyperlink" Target="https://podminky.urs.cz/item/CS_URS_2024_02/131251100" TargetMode="External" /><Relationship Id="rId6" Type="http://schemas.openxmlformats.org/officeDocument/2006/relationships/hyperlink" Target="https://podminky.urs.cz/item/CS_URS_2024_02/132254204" TargetMode="External" /><Relationship Id="rId7" Type="http://schemas.openxmlformats.org/officeDocument/2006/relationships/hyperlink" Target="https://podminky.urs.cz/item/CS_URS_2024_02/141721215" TargetMode="External" /><Relationship Id="rId8" Type="http://schemas.openxmlformats.org/officeDocument/2006/relationships/hyperlink" Target="https://podminky.urs.cz/item/CS_URS_2024_02/151101101" TargetMode="External" /><Relationship Id="rId9" Type="http://schemas.openxmlformats.org/officeDocument/2006/relationships/hyperlink" Target="https://podminky.urs.cz/item/CS_URS_2024_02/151101111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451572111" TargetMode="External" /><Relationship Id="rId14" Type="http://schemas.openxmlformats.org/officeDocument/2006/relationships/hyperlink" Target="https://podminky.urs.cz/item/CS_URS_2024_02/810391811" TargetMode="External" /><Relationship Id="rId15" Type="http://schemas.openxmlformats.org/officeDocument/2006/relationships/hyperlink" Target="https://podminky.urs.cz/item/CS_URS_2024_02/850311811" TargetMode="External" /><Relationship Id="rId16" Type="http://schemas.openxmlformats.org/officeDocument/2006/relationships/hyperlink" Target="https://podminky.urs.cz/item/CS_URS_2024_02/857261931" TargetMode="External" /><Relationship Id="rId17" Type="http://schemas.openxmlformats.org/officeDocument/2006/relationships/hyperlink" Target="https://podminky.urs.cz/item/CS_URS_2024_02/871161941" TargetMode="External" /><Relationship Id="rId18" Type="http://schemas.openxmlformats.org/officeDocument/2006/relationships/hyperlink" Target="https://podminky.urs.cz/item/CS_URS_2024_02/871211941" TargetMode="External" /><Relationship Id="rId19" Type="http://schemas.openxmlformats.org/officeDocument/2006/relationships/hyperlink" Target="https://podminky.urs.cz/item/CS_URS_2024_02/877161901" TargetMode="External" /><Relationship Id="rId20" Type="http://schemas.openxmlformats.org/officeDocument/2006/relationships/hyperlink" Target="https://podminky.urs.cz/item/CS_URS_2024_02/877261101" TargetMode="External" /><Relationship Id="rId21" Type="http://schemas.openxmlformats.org/officeDocument/2006/relationships/hyperlink" Target="https://podminky.urs.cz/item/CS_URS_2024_02/877261901" TargetMode="External" /><Relationship Id="rId22" Type="http://schemas.openxmlformats.org/officeDocument/2006/relationships/hyperlink" Target="https://podminky.urs.cz/item/CS_URS_2024_02/877211901" TargetMode="External" /><Relationship Id="rId23" Type="http://schemas.openxmlformats.org/officeDocument/2006/relationships/hyperlink" Target="https://podminky.urs.cz/item/CS_URS_2024_02/879231191" TargetMode="External" /><Relationship Id="rId24" Type="http://schemas.openxmlformats.org/officeDocument/2006/relationships/hyperlink" Target="https://podminky.urs.cz/item/CS_URS_2024_02/891163911" TargetMode="External" /><Relationship Id="rId25" Type="http://schemas.openxmlformats.org/officeDocument/2006/relationships/hyperlink" Target="https://podminky.urs.cz/item/CS_URS_2024_02/891269111" TargetMode="External" /><Relationship Id="rId26" Type="http://schemas.openxmlformats.org/officeDocument/2006/relationships/hyperlink" Target="https://podminky.urs.cz/item/CS_URS_2024_02/899401112" TargetMode="External" /><Relationship Id="rId27" Type="http://schemas.openxmlformats.org/officeDocument/2006/relationships/hyperlink" Target="https://podminky.urs.cz/item/CS_URS_2024_02/899721112" TargetMode="External" /><Relationship Id="rId28" Type="http://schemas.openxmlformats.org/officeDocument/2006/relationships/hyperlink" Target="https://podminky.urs.cz/item/CS_URS_2024_02/899722113" TargetMode="External" /><Relationship Id="rId29" Type="http://schemas.openxmlformats.org/officeDocument/2006/relationships/hyperlink" Target="https://podminky.urs.cz/item/CS_URS_2024_02/899911204" TargetMode="External" /><Relationship Id="rId30" Type="http://schemas.openxmlformats.org/officeDocument/2006/relationships/hyperlink" Target="https://podminky.urs.cz/item/CS_URS_2024_02/899913142" TargetMode="External" /><Relationship Id="rId31" Type="http://schemas.openxmlformats.org/officeDocument/2006/relationships/hyperlink" Target="https://podminky.urs.cz/item/CS_URS_2024_02/997013111" TargetMode="External" /><Relationship Id="rId32" Type="http://schemas.openxmlformats.org/officeDocument/2006/relationships/hyperlink" Target="https://podminky.urs.cz/item/CS_URS_2024_02/997013501" TargetMode="External" /><Relationship Id="rId33" Type="http://schemas.openxmlformats.org/officeDocument/2006/relationships/hyperlink" Target="https://podminky.urs.cz/item/CS_URS_2024_02/997013509" TargetMode="External" /><Relationship Id="rId34" Type="http://schemas.openxmlformats.org/officeDocument/2006/relationships/hyperlink" Target="https://podminky.urs.cz/item/CS_URS_2024_02/998276101" TargetMode="External" /><Relationship Id="rId35" Type="http://schemas.openxmlformats.org/officeDocument/2006/relationships/hyperlink" Target="https://podminky.urs.cz/item/CS_URS_2024_02/998276124" TargetMode="External" /><Relationship Id="rId36" Type="http://schemas.openxmlformats.org/officeDocument/2006/relationships/hyperlink" Target="https://podminky.urs.cz/item/CS_URS_2024_02/722290234" TargetMode="External" /><Relationship Id="rId37" Type="http://schemas.openxmlformats.org/officeDocument/2006/relationships/hyperlink" Target="https://podminky.urs.cz/item/CS_URS_2024_02/230170001" TargetMode="External" /><Relationship Id="rId38" Type="http://schemas.openxmlformats.org/officeDocument/2006/relationships/hyperlink" Target="https://podminky.urs.cz/item/CS_URS_2024_02/230170002" TargetMode="External" /><Relationship Id="rId39" Type="http://schemas.openxmlformats.org/officeDocument/2006/relationships/hyperlink" Target="https://podminky.urs.cz/item/CS_URS_2024_02/230170011" TargetMode="External" /><Relationship Id="rId40" Type="http://schemas.openxmlformats.org/officeDocument/2006/relationships/hyperlink" Target="https://podminky.urs.cz/item/CS_URS_2024_02/230170012" TargetMode="External" /><Relationship Id="rId41" Type="http://schemas.openxmlformats.org/officeDocument/2006/relationships/hyperlink" Target="https://podminky.urs.cz/item/CS_URS_2024_02/043234000" TargetMode="External" /><Relationship Id="rId42" Type="http://schemas.openxmlformats.org/officeDocument/2006/relationships/hyperlink" Target="https://podminky.urs.cz/item/CS_URS_2024_02/092002000" TargetMode="External" /><Relationship Id="rId43" Type="http://schemas.openxmlformats.org/officeDocument/2006/relationships/hyperlink" Target="https://podminky.urs.cz/item/CS_URS_2024_02/094002000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1406" TargetMode="External" /><Relationship Id="rId2" Type="http://schemas.openxmlformats.org/officeDocument/2006/relationships/hyperlink" Target="https://podminky.urs.cz/item/CS_URS_2024_02/119001421" TargetMode="External" /><Relationship Id="rId3" Type="http://schemas.openxmlformats.org/officeDocument/2006/relationships/hyperlink" Target="https://podminky.urs.cz/item/CS_URS_2024_02/132254203" TargetMode="External" /><Relationship Id="rId4" Type="http://schemas.openxmlformats.org/officeDocument/2006/relationships/hyperlink" Target="https://podminky.urs.cz/item/CS_URS_2024_02/139001101" TargetMode="External" /><Relationship Id="rId5" Type="http://schemas.openxmlformats.org/officeDocument/2006/relationships/hyperlink" Target="https://podminky.urs.cz/item/CS_URS_2024_02/151101101" TargetMode="External" /><Relationship Id="rId6" Type="http://schemas.openxmlformats.org/officeDocument/2006/relationships/hyperlink" Target="https://podminky.urs.cz/item/CS_URS_2024_02/151101111" TargetMode="External" /><Relationship Id="rId7" Type="http://schemas.openxmlformats.org/officeDocument/2006/relationships/hyperlink" Target="https://podminky.urs.cz/item/CS_URS_2024_02/162651112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451572111" TargetMode="External" /><Relationship Id="rId11" Type="http://schemas.openxmlformats.org/officeDocument/2006/relationships/hyperlink" Target="https://podminky.urs.cz/item/CS_URS_2024_02/810351811" TargetMode="External" /><Relationship Id="rId12" Type="http://schemas.openxmlformats.org/officeDocument/2006/relationships/hyperlink" Target="https://podminky.urs.cz/item/CS_URS_2024_02/871161141" TargetMode="External" /><Relationship Id="rId13" Type="http://schemas.openxmlformats.org/officeDocument/2006/relationships/hyperlink" Target="https://podminky.urs.cz/item/CS_URS_2024_02/871275811" TargetMode="External" /><Relationship Id="rId14" Type="http://schemas.openxmlformats.org/officeDocument/2006/relationships/hyperlink" Target="https://podminky.urs.cz/item/CS_URS_2024_02/879171111" TargetMode="External" /><Relationship Id="rId15" Type="http://schemas.openxmlformats.org/officeDocument/2006/relationships/hyperlink" Target="https://podminky.urs.cz/item/CS_URS_2024_02/899721112" TargetMode="External" /><Relationship Id="rId16" Type="http://schemas.openxmlformats.org/officeDocument/2006/relationships/hyperlink" Target="https://podminky.urs.cz/item/CS_URS_2024_02/899722113" TargetMode="External" /><Relationship Id="rId17" Type="http://schemas.openxmlformats.org/officeDocument/2006/relationships/hyperlink" Target="https://podminky.urs.cz/item/CS_URS_2024_02/997013111" TargetMode="External" /><Relationship Id="rId18" Type="http://schemas.openxmlformats.org/officeDocument/2006/relationships/hyperlink" Target="https://podminky.urs.cz/item/CS_URS_2024_02/997013501" TargetMode="External" /><Relationship Id="rId19" Type="http://schemas.openxmlformats.org/officeDocument/2006/relationships/hyperlink" Target="https://podminky.urs.cz/item/CS_URS_2024_02/997013509" TargetMode="External" /><Relationship Id="rId20" Type="http://schemas.openxmlformats.org/officeDocument/2006/relationships/hyperlink" Target="https://podminky.urs.cz/item/CS_URS_2024_02/997013631" TargetMode="External" /><Relationship Id="rId21" Type="http://schemas.openxmlformats.org/officeDocument/2006/relationships/hyperlink" Target="https://podminky.urs.cz/item/CS_URS_2024_02/998276101" TargetMode="External" /><Relationship Id="rId22" Type="http://schemas.openxmlformats.org/officeDocument/2006/relationships/hyperlink" Target="https://podminky.urs.cz/item/CS_URS_2024_02/998276124" TargetMode="External" /><Relationship Id="rId23" Type="http://schemas.openxmlformats.org/officeDocument/2006/relationships/hyperlink" Target="https://podminky.urs.cz/item/CS_URS_2024_02/722290234" TargetMode="External" /><Relationship Id="rId24" Type="http://schemas.openxmlformats.org/officeDocument/2006/relationships/hyperlink" Target="https://podminky.urs.cz/item/CS_URS_2024_02/230170001" TargetMode="External" /><Relationship Id="rId25" Type="http://schemas.openxmlformats.org/officeDocument/2006/relationships/hyperlink" Target="https://podminky.urs.cz/item/CS_URS_2024_02/230170011" TargetMode="External" /><Relationship Id="rId26" Type="http://schemas.openxmlformats.org/officeDocument/2006/relationships/hyperlink" Target="https://podminky.urs.cz/item/CS_URS_2024_02/092002000" TargetMode="External" /><Relationship Id="rId27" Type="http://schemas.openxmlformats.org/officeDocument/2006/relationships/hyperlink" Target="https://podminky.urs.cz/item/CS_URS_2024_02/094002000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001103" TargetMode="External" /><Relationship Id="rId2" Type="http://schemas.openxmlformats.org/officeDocument/2006/relationships/hyperlink" Target="https://podminky.urs.cz/item/CS_URS_2024_02/115101202" TargetMode="External" /><Relationship Id="rId3" Type="http://schemas.openxmlformats.org/officeDocument/2006/relationships/hyperlink" Target="https://podminky.urs.cz/item/CS_URS_2024_02/115101302" TargetMode="External" /><Relationship Id="rId4" Type="http://schemas.openxmlformats.org/officeDocument/2006/relationships/hyperlink" Target="https://podminky.urs.cz/item/CS_URS_2024_02/119001406" TargetMode="External" /><Relationship Id="rId5" Type="http://schemas.openxmlformats.org/officeDocument/2006/relationships/hyperlink" Target="https://podminky.urs.cz/item/CS_URS_2024_02/119001421" TargetMode="External" /><Relationship Id="rId6" Type="http://schemas.openxmlformats.org/officeDocument/2006/relationships/hyperlink" Target="https://podminky.urs.cz/item/CS_URS_2024_02/131251102" TargetMode="External" /><Relationship Id="rId7" Type="http://schemas.openxmlformats.org/officeDocument/2006/relationships/hyperlink" Target="https://podminky.urs.cz/item/CS_URS_2024_02/132254204" TargetMode="External" /><Relationship Id="rId8" Type="http://schemas.openxmlformats.org/officeDocument/2006/relationships/hyperlink" Target="https://podminky.urs.cz/item/CS_URS_2024_02/139001101" TargetMode="External" /><Relationship Id="rId9" Type="http://schemas.openxmlformats.org/officeDocument/2006/relationships/hyperlink" Target="https://podminky.urs.cz/item/CS_URS_2024_02/141721222" TargetMode="External" /><Relationship Id="rId10" Type="http://schemas.openxmlformats.org/officeDocument/2006/relationships/hyperlink" Target="https://podminky.urs.cz/item/CS_URS_2024_02/151101102" TargetMode="External" /><Relationship Id="rId11" Type="http://schemas.openxmlformats.org/officeDocument/2006/relationships/hyperlink" Target="https://podminky.urs.cz/item/CS_URS_2024_02/151101112" TargetMode="External" /><Relationship Id="rId12" Type="http://schemas.openxmlformats.org/officeDocument/2006/relationships/hyperlink" Target="https://podminky.urs.cz/item/CS_URS_2024_02/162651112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12109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451572111" TargetMode="External" /><Relationship Id="rId17" Type="http://schemas.openxmlformats.org/officeDocument/2006/relationships/hyperlink" Target="https://podminky.urs.cz/item/CS_URS_2024_02/452311131" TargetMode="External" /><Relationship Id="rId18" Type="http://schemas.openxmlformats.org/officeDocument/2006/relationships/hyperlink" Target="https://podminky.urs.cz/item/CS_URS_2024_02/810391811" TargetMode="External" /><Relationship Id="rId19" Type="http://schemas.openxmlformats.org/officeDocument/2006/relationships/hyperlink" Target="https://podminky.urs.cz/item/CS_URS_2024_02/871370320" TargetMode="External" /><Relationship Id="rId20" Type="http://schemas.openxmlformats.org/officeDocument/2006/relationships/hyperlink" Target="https://podminky.urs.cz/item/CS_URS_2024_02/877370320" TargetMode="External" /><Relationship Id="rId21" Type="http://schemas.openxmlformats.org/officeDocument/2006/relationships/hyperlink" Target="https://podminky.urs.cz/item/CS_URS_2024_02/894118001" TargetMode="External" /><Relationship Id="rId22" Type="http://schemas.openxmlformats.org/officeDocument/2006/relationships/hyperlink" Target="https://podminky.urs.cz/item/CS_URS_2024_02/894411121" TargetMode="External" /><Relationship Id="rId23" Type="http://schemas.openxmlformats.org/officeDocument/2006/relationships/hyperlink" Target="https://podminky.urs.cz/item/CS_URS_2024_02/896211212" TargetMode="External" /><Relationship Id="rId24" Type="http://schemas.openxmlformats.org/officeDocument/2006/relationships/hyperlink" Target="https://podminky.urs.cz/item/CS_URS_2024_02/896290113" TargetMode="External" /><Relationship Id="rId25" Type="http://schemas.openxmlformats.org/officeDocument/2006/relationships/hyperlink" Target="https://podminky.urs.cz/item/CS_URS_2024_02/899104112" TargetMode="External" /><Relationship Id="rId26" Type="http://schemas.openxmlformats.org/officeDocument/2006/relationships/hyperlink" Target="https://podminky.urs.cz/item/CS_URS_2024_02/899133112" TargetMode="External" /><Relationship Id="rId27" Type="http://schemas.openxmlformats.org/officeDocument/2006/relationships/hyperlink" Target="https://podminky.urs.cz/item/CS_URS_2024_02/899722113" TargetMode="External" /><Relationship Id="rId28" Type="http://schemas.openxmlformats.org/officeDocument/2006/relationships/hyperlink" Target="https://podminky.urs.cz/item/CS_URS_2024_02/899913164" TargetMode="External" /><Relationship Id="rId29" Type="http://schemas.openxmlformats.org/officeDocument/2006/relationships/hyperlink" Target="https://podminky.urs.cz/item/CS_URS_2024_02/977151129" TargetMode="External" /><Relationship Id="rId30" Type="http://schemas.openxmlformats.org/officeDocument/2006/relationships/hyperlink" Target="https://podminky.urs.cz/item/CS_URS_2024_02/997013111" TargetMode="External" /><Relationship Id="rId31" Type="http://schemas.openxmlformats.org/officeDocument/2006/relationships/hyperlink" Target="https://podminky.urs.cz/item/CS_URS_2024_02/997013501" TargetMode="External" /><Relationship Id="rId32" Type="http://schemas.openxmlformats.org/officeDocument/2006/relationships/hyperlink" Target="https://podminky.urs.cz/item/CS_URS_2024_02/997013509" TargetMode="External" /><Relationship Id="rId33" Type="http://schemas.openxmlformats.org/officeDocument/2006/relationships/hyperlink" Target="https://podminky.urs.cz/item/CS_URS_2024_02/998276101" TargetMode="External" /><Relationship Id="rId34" Type="http://schemas.openxmlformats.org/officeDocument/2006/relationships/hyperlink" Target="https://podminky.urs.cz/item/CS_URS_2024_02/998276124" TargetMode="External" /><Relationship Id="rId35" Type="http://schemas.openxmlformats.org/officeDocument/2006/relationships/hyperlink" Target="https://podminky.urs.cz/item/CS_URS_2024_02/230170005" TargetMode="External" /><Relationship Id="rId36" Type="http://schemas.openxmlformats.org/officeDocument/2006/relationships/hyperlink" Target="https://podminky.urs.cz/item/CS_URS_2024_02/230170015" TargetMode="External" /><Relationship Id="rId37" Type="http://schemas.openxmlformats.org/officeDocument/2006/relationships/hyperlink" Target="https://podminky.urs.cz/item/CS_URS_2024_02/043103000" TargetMode="External" /><Relationship Id="rId38" Type="http://schemas.openxmlformats.org/officeDocument/2006/relationships/hyperlink" Target="https://podminky.urs.cz/item/CS_URS_2024_02/094002000" TargetMode="External" /><Relationship Id="rId3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001103" TargetMode="External" /><Relationship Id="rId2" Type="http://schemas.openxmlformats.org/officeDocument/2006/relationships/hyperlink" Target="https://podminky.urs.cz/item/CS_URS_2024_02/119001406" TargetMode="External" /><Relationship Id="rId3" Type="http://schemas.openxmlformats.org/officeDocument/2006/relationships/hyperlink" Target="https://podminky.urs.cz/item/CS_URS_2024_02/119001421" TargetMode="External" /><Relationship Id="rId4" Type="http://schemas.openxmlformats.org/officeDocument/2006/relationships/hyperlink" Target="https://podminky.urs.cz/item/CS_URS_2024_02/131251201" TargetMode="External" /><Relationship Id="rId5" Type="http://schemas.openxmlformats.org/officeDocument/2006/relationships/hyperlink" Target="https://podminky.urs.cz/item/CS_URS_2024_02/132254204" TargetMode="External" /><Relationship Id="rId6" Type="http://schemas.openxmlformats.org/officeDocument/2006/relationships/hyperlink" Target="https://podminky.urs.cz/item/CS_URS_2024_02/139001101" TargetMode="External" /><Relationship Id="rId7" Type="http://schemas.openxmlformats.org/officeDocument/2006/relationships/hyperlink" Target="https://podminky.urs.cz/item/CS_URS_2024_02/151101102" TargetMode="External" /><Relationship Id="rId8" Type="http://schemas.openxmlformats.org/officeDocument/2006/relationships/hyperlink" Target="https://podminky.urs.cz/item/CS_URS_2024_02/151101112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74151101" TargetMode="External" /><Relationship Id="rId11" Type="http://schemas.openxmlformats.org/officeDocument/2006/relationships/hyperlink" Target="https://podminky.urs.cz/item/CS_URS_2024_02/175112109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451572111" TargetMode="External" /><Relationship Id="rId14" Type="http://schemas.openxmlformats.org/officeDocument/2006/relationships/hyperlink" Target="https://podminky.urs.cz/item/CS_URS_2024_02/452311131" TargetMode="External" /><Relationship Id="rId15" Type="http://schemas.openxmlformats.org/officeDocument/2006/relationships/hyperlink" Target="https://podminky.urs.cz/item/CS_URS_2024_02/810351811" TargetMode="External" /><Relationship Id="rId16" Type="http://schemas.openxmlformats.org/officeDocument/2006/relationships/hyperlink" Target="https://podminky.urs.cz/item/CS_URS_2024_02/871310320" TargetMode="External" /><Relationship Id="rId17" Type="http://schemas.openxmlformats.org/officeDocument/2006/relationships/hyperlink" Target="https://podminky.urs.cz/item/CS_URS_2024_02/877310310" TargetMode="External" /><Relationship Id="rId18" Type="http://schemas.openxmlformats.org/officeDocument/2006/relationships/hyperlink" Target="https://podminky.urs.cz/item/CS_URS_2024_02/877310330" TargetMode="External" /><Relationship Id="rId19" Type="http://schemas.openxmlformats.org/officeDocument/2006/relationships/hyperlink" Target="https://podminky.urs.cz/item/CS_URS_2024_02/894811135" TargetMode="External" /><Relationship Id="rId20" Type="http://schemas.openxmlformats.org/officeDocument/2006/relationships/hyperlink" Target="https://podminky.urs.cz/item/CS_URS_2024_02/899722113" TargetMode="External" /><Relationship Id="rId21" Type="http://schemas.openxmlformats.org/officeDocument/2006/relationships/hyperlink" Target="https://podminky.urs.cz/item/CS_URS_2024_02/997013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8276101" TargetMode="External" /><Relationship Id="rId25" Type="http://schemas.openxmlformats.org/officeDocument/2006/relationships/hyperlink" Target="https://podminky.urs.cz/item/CS_URS_2024_02/998276124" TargetMode="External" /><Relationship Id="rId26" Type="http://schemas.openxmlformats.org/officeDocument/2006/relationships/hyperlink" Target="https://podminky.urs.cz/item/CS_URS_2024_02/230170004" TargetMode="External" /><Relationship Id="rId27" Type="http://schemas.openxmlformats.org/officeDocument/2006/relationships/hyperlink" Target="https://podminky.urs.cz/item/CS_URS_2024_02/230170014" TargetMode="External" /><Relationship Id="rId28" Type="http://schemas.openxmlformats.org/officeDocument/2006/relationships/hyperlink" Target="https://podminky.urs.cz/item/CS_URS_2024_02/094002000" TargetMode="External" /><Relationship Id="rId2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85" TargetMode="External" /><Relationship Id="rId2" Type="http://schemas.openxmlformats.org/officeDocument/2006/relationships/hyperlink" Target="https://podminky.urs.cz/item/CS_URS_2024_02/113106571" TargetMode="External" /><Relationship Id="rId3" Type="http://schemas.openxmlformats.org/officeDocument/2006/relationships/hyperlink" Target="https://podminky.urs.cz/item/CS_URS_2024_02/113107161" TargetMode="External" /><Relationship Id="rId4" Type="http://schemas.openxmlformats.org/officeDocument/2006/relationships/hyperlink" Target="https://podminky.urs.cz/item/CS_URS_2024_02/113107162" TargetMode="External" /><Relationship Id="rId5" Type="http://schemas.openxmlformats.org/officeDocument/2006/relationships/hyperlink" Target="https://podminky.urs.cz/item/CS_URS_2024_02/113107163" TargetMode="External" /><Relationship Id="rId6" Type="http://schemas.openxmlformats.org/officeDocument/2006/relationships/hyperlink" Target="https://podminky.urs.cz/item/CS_URS_2024_02/113107224" TargetMode="External" /><Relationship Id="rId7" Type="http://schemas.openxmlformats.org/officeDocument/2006/relationships/hyperlink" Target="https://podminky.urs.cz/item/CS_URS_2024_02/113107330" TargetMode="External" /><Relationship Id="rId8" Type="http://schemas.openxmlformats.org/officeDocument/2006/relationships/hyperlink" Target="https://podminky.urs.cz/item/CS_URS_2024_02/113154548" TargetMode="External" /><Relationship Id="rId9" Type="http://schemas.openxmlformats.org/officeDocument/2006/relationships/hyperlink" Target="https://podminky.urs.cz/item/CS_URS_2024_02/113201112" TargetMode="External" /><Relationship Id="rId10" Type="http://schemas.openxmlformats.org/officeDocument/2006/relationships/hyperlink" Target="https://podminky.urs.cz/item/CS_URS_2024_02/121151113" TargetMode="External" /><Relationship Id="rId11" Type="http://schemas.openxmlformats.org/officeDocument/2006/relationships/hyperlink" Target="https://podminky.urs.cz/item/CS_URS_2024_02/122251105" TargetMode="External" /><Relationship Id="rId12" Type="http://schemas.openxmlformats.org/officeDocument/2006/relationships/hyperlink" Target="https://podminky.urs.cz/item/CS_URS_2024_02/129001101" TargetMode="External" /><Relationship Id="rId13" Type="http://schemas.openxmlformats.org/officeDocument/2006/relationships/hyperlink" Target="https://podminky.urs.cz/item/CS_URS_2024_02/162351103" TargetMode="External" /><Relationship Id="rId14" Type="http://schemas.openxmlformats.org/officeDocument/2006/relationships/hyperlink" Target="https://podminky.urs.cz/item/CS_URS_2024_02/162651112" TargetMode="External" /><Relationship Id="rId15" Type="http://schemas.openxmlformats.org/officeDocument/2006/relationships/hyperlink" Target="https://podminky.urs.cz/item/CS_URS_2024_02/167151101" TargetMode="External" /><Relationship Id="rId16" Type="http://schemas.openxmlformats.org/officeDocument/2006/relationships/hyperlink" Target="https://podminky.urs.cz/item/CS_URS_2024_02/171152101" TargetMode="External" /><Relationship Id="rId17" Type="http://schemas.openxmlformats.org/officeDocument/2006/relationships/hyperlink" Target="https://podminky.urs.cz/item/CS_URS_2024_02/181152302" TargetMode="External" /><Relationship Id="rId18" Type="http://schemas.openxmlformats.org/officeDocument/2006/relationships/hyperlink" Target="https://podminky.urs.cz/item/CS_URS_2024_01/211971110" TargetMode="External" /><Relationship Id="rId19" Type="http://schemas.openxmlformats.org/officeDocument/2006/relationships/hyperlink" Target="https://podminky.urs.cz/item/CS_URS_2024_01/212752402" TargetMode="External" /><Relationship Id="rId20" Type="http://schemas.openxmlformats.org/officeDocument/2006/relationships/hyperlink" Target="https://podminky.urs.cz/item/CS_URS_2024_02/279311116" TargetMode="External" /><Relationship Id="rId21" Type="http://schemas.openxmlformats.org/officeDocument/2006/relationships/hyperlink" Target="https://podminky.urs.cz/item/CS_URS_2024_02/561121113" TargetMode="External" /><Relationship Id="rId22" Type="http://schemas.openxmlformats.org/officeDocument/2006/relationships/hyperlink" Target="https://podminky.urs.cz/item/CS_URS_2024_02/561121114" TargetMode="External" /><Relationship Id="rId23" Type="http://schemas.openxmlformats.org/officeDocument/2006/relationships/hyperlink" Target="https://podminky.urs.cz/item/CS_URS_2024_02/564861111" TargetMode="External" /><Relationship Id="rId24" Type="http://schemas.openxmlformats.org/officeDocument/2006/relationships/hyperlink" Target="https://podminky.urs.cz/item/CS_URS_2024_02/564861111" TargetMode="External" /><Relationship Id="rId25" Type="http://schemas.openxmlformats.org/officeDocument/2006/relationships/hyperlink" Target="https://podminky.urs.cz/item/CS_URS_2024_02/564871111" TargetMode="External" /><Relationship Id="rId26" Type="http://schemas.openxmlformats.org/officeDocument/2006/relationships/hyperlink" Target="https://podminky.urs.cz/item/CS_URS_2024_02/567122111" TargetMode="External" /><Relationship Id="rId27" Type="http://schemas.openxmlformats.org/officeDocument/2006/relationships/hyperlink" Target="https://podminky.urs.cz/item/CS_URS_2024_02/567132111" TargetMode="External" /><Relationship Id="rId28" Type="http://schemas.openxmlformats.org/officeDocument/2006/relationships/hyperlink" Target="https://podminky.urs.cz/item/CS_URS_2024_02/573191111" TargetMode="External" /><Relationship Id="rId29" Type="http://schemas.openxmlformats.org/officeDocument/2006/relationships/hyperlink" Target="https://podminky.urs.cz/item/CS_URS_2024_02/565145111" TargetMode="External" /><Relationship Id="rId30" Type="http://schemas.openxmlformats.org/officeDocument/2006/relationships/hyperlink" Target="https://podminky.urs.cz/item/CS_URS_2024_02/573231108" TargetMode="External" /><Relationship Id="rId31" Type="http://schemas.openxmlformats.org/officeDocument/2006/relationships/hyperlink" Target="https://podminky.urs.cz/item/CS_URS_2024_02/577134111" TargetMode="External" /><Relationship Id="rId32" Type="http://schemas.openxmlformats.org/officeDocument/2006/relationships/hyperlink" Target="https://podminky.urs.cz/item/CS_URS_2024_02/591211111" TargetMode="External" /><Relationship Id="rId33" Type="http://schemas.openxmlformats.org/officeDocument/2006/relationships/hyperlink" Target="https://podminky.urs.cz/item/CS_URS_2024_02/596212210" TargetMode="External" /><Relationship Id="rId34" Type="http://schemas.openxmlformats.org/officeDocument/2006/relationships/hyperlink" Target="https://podminky.urs.cz/item/CS_URS_2024_02/596412211" TargetMode="External" /><Relationship Id="rId35" Type="http://schemas.openxmlformats.org/officeDocument/2006/relationships/hyperlink" Target="https://podminky.urs.cz/item/CS_URS_2024_02/911111111" TargetMode="External" /><Relationship Id="rId36" Type="http://schemas.openxmlformats.org/officeDocument/2006/relationships/hyperlink" Target="https://podminky.urs.cz/item/CS_URS_2024_02/914111111" TargetMode="External" /><Relationship Id="rId37" Type="http://schemas.openxmlformats.org/officeDocument/2006/relationships/hyperlink" Target="https://podminky.urs.cz/item/CS_URS_2024_02/914511112" TargetMode="External" /><Relationship Id="rId38" Type="http://schemas.openxmlformats.org/officeDocument/2006/relationships/hyperlink" Target="https://podminky.urs.cz/item/CS_URS_2024_02/915111111" TargetMode="External" /><Relationship Id="rId39" Type="http://schemas.openxmlformats.org/officeDocument/2006/relationships/hyperlink" Target="https://podminky.urs.cz/item/CS_URS_2024_02/915111121" TargetMode="External" /><Relationship Id="rId40" Type="http://schemas.openxmlformats.org/officeDocument/2006/relationships/hyperlink" Target="https://podminky.urs.cz/item/CS_URS_2024_02/915131111" TargetMode="External" /><Relationship Id="rId41" Type="http://schemas.openxmlformats.org/officeDocument/2006/relationships/hyperlink" Target="https://podminky.urs.cz/item/CS_URS_2024_02/915321115" TargetMode="External" /><Relationship Id="rId42" Type="http://schemas.openxmlformats.org/officeDocument/2006/relationships/hyperlink" Target="https://podminky.urs.cz/item/CS_URS_2024_02/915611111" TargetMode="External" /><Relationship Id="rId43" Type="http://schemas.openxmlformats.org/officeDocument/2006/relationships/hyperlink" Target="https://podminky.urs.cz/item/CS_URS_2024_02/915621111" TargetMode="External" /><Relationship Id="rId44" Type="http://schemas.openxmlformats.org/officeDocument/2006/relationships/hyperlink" Target="https://podminky.urs.cz/item/CS_URS_2024_02/916131213" TargetMode="External" /><Relationship Id="rId45" Type="http://schemas.openxmlformats.org/officeDocument/2006/relationships/hyperlink" Target="https://podminky.urs.cz/item/CS_URS_2024_02/916231213" TargetMode="External" /><Relationship Id="rId46" Type="http://schemas.openxmlformats.org/officeDocument/2006/relationships/hyperlink" Target="https://podminky.urs.cz/item/CS_URS_2024_02/916241213" TargetMode="External" /><Relationship Id="rId47" Type="http://schemas.openxmlformats.org/officeDocument/2006/relationships/hyperlink" Target="https://podminky.urs.cz/item/CS_URS_2024_02/919112233" TargetMode="External" /><Relationship Id="rId48" Type="http://schemas.openxmlformats.org/officeDocument/2006/relationships/hyperlink" Target="https://podminky.urs.cz/item/CS_URS_2024_02/919122132" TargetMode="External" /><Relationship Id="rId49" Type="http://schemas.openxmlformats.org/officeDocument/2006/relationships/hyperlink" Target="https://podminky.urs.cz/item/CS_URS_2024_02/919726121" TargetMode="External" /><Relationship Id="rId50" Type="http://schemas.openxmlformats.org/officeDocument/2006/relationships/hyperlink" Target="https://podminky.urs.cz/item/CS_URS_2024_02/919726124" TargetMode="External" /><Relationship Id="rId51" Type="http://schemas.openxmlformats.org/officeDocument/2006/relationships/hyperlink" Target="https://podminky.urs.cz/item/CS_URS_2024_02/962022490" TargetMode="External" /><Relationship Id="rId52" Type="http://schemas.openxmlformats.org/officeDocument/2006/relationships/hyperlink" Target="https://podminky.urs.cz/item/CS_URS_2024_02/962042320" TargetMode="External" /><Relationship Id="rId53" Type="http://schemas.openxmlformats.org/officeDocument/2006/relationships/hyperlink" Target="https://podminky.urs.cz/item/CS_URS_2024_02/966001211" TargetMode="External" /><Relationship Id="rId54" Type="http://schemas.openxmlformats.org/officeDocument/2006/relationships/hyperlink" Target="https://podminky.urs.cz/item/CS_URS_2024_02/966005111" TargetMode="External" /><Relationship Id="rId55" Type="http://schemas.openxmlformats.org/officeDocument/2006/relationships/hyperlink" Target="https://podminky.urs.cz/item/CS_URS_2024_02/966006132" TargetMode="External" /><Relationship Id="rId56" Type="http://schemas.openxmlformats.org/officeDocument/2006/relationships/hyperlink" Target="https://podminky.urs.cz/item/CS_URS_2024_02/979071121" TargetMode="External" /><Relationship Id="rId57" Type="http://schemas.openxmlformats.org/officeDocument/2006/relationships/hyperlink" Target="https://podminky.urs.cz/item/CS_URS_2024_02/997221551" TargetMode="External" /><Relationship Id="rId58" Type="http://schemas.openxmlformats.org/officeDocument/2006/relationships/hyperlink" Target="https://podminky.urs.cz/item/CS_URS_2024_02/997221559" TargetMode="External" /><Relationship Id="rId59" Type="http://schemas.openxmlformats.org/officeDocument/2006/relationships/hyperlink" Target="https://podminky.urs.cz/item/CS_URS_2024_02/997221561" TargetMode="External" /><Relationship Id="rId60" Type="http://schemas.openxmlformats.org/officeDocument/2006/relationships/hyperlink" Target="https://podminky.urs.cz/item/CS_URS_2024_02/997221569" TargetMode="External" /><Relationship Id="rId61" Type="http://schemas.openxmlformats.org/officeDocument/2006/relationships/hyperlink" Target="https://podminky.urs.cz/item/CS_URS_2024_02/997013631" TargetMode="External" /><Relationship Id="rId62" Type="http://schemas.openxmlformats.org/officeDocument/2006/relationships/hyperlink" Target="https://podminky.urs.cz/item/CS_URS_2024_02/998225111" TargetMode="External" /><Relationship Id="rId63" Type="http://schemas.openxmlformats.org/officeDocument/2006/relationships/hyperlink" Target="https://podminky.urs.cz/item/CS_URS_2024_02/998225191" TargetMode="External" /><Relationship Id="rId6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201" TargetMode="External" /><Relationship Id="rId2" Type="http://schemas.openxmlformats.org/officeDocument/2006/relationships/hyperlink" Target="https://podminky.urs.cz/item/CS_URS_2024_02/132251252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451572111" TargetMode="External" /><Relationship Id="rId10" Type="http://schemas.openxmlformats.org/officeDocument/2006/relationships/hyperlink" Target="https://podminky.urs.cz/item/CS_URS_2024_02/452112122" TargetMode="External" /><Relationship Id="rId11" Type="http://schemas.openxmlformats.org/officeDocument/2006/relationships/hyperlink" Target="https://podminky.urs.cz/item/CS_URS_2024_02/452311131" TargetMode="External" /><Relationship Id="rId12" Type="http://schemas.openxmlformats.org/officeDocument/2006/relationships/hyperlink" Target="https://podminky.urs.cz/item/CS_URS_2024_02/871310310" TargetMode="External" /><Relationship Id="rId13" Type="http://schemas.openxmlformats.org/officeDocument/2006/relationships/hyperlink" Target="https://podminky.urs.cz/item/CS_URS_2024_02/892351111" TargetMode="External" /><Relationship Id="rId14" Type="http://schemas.openxmlformats.org/officeDocument/2006/relationships/hyperlink" Target="https://podminky.urs.cz/item/CS_URS_2024_02/895941302" TargetMode="External" /><Relationship Id="rId15" Type="http://schemas.openxmlformats.org/officeDocument/2006/relationships/hyperlink" Target="https://podminky.urs.cz/item/CS_URS_2024_02/895941314" TargetMode="External" /><Relationship Id="rId16" Type="http://schemas.openxmlformats.org/officeDocument/2006/relationships/hyperlink" Target="https://podminky.urs.cz/item/CS_URS_2024_02/895941331" TargetMode="External" /><Relationship Id="rId17" Type="http://schemas.openxmlformats.org/officeDocument/2006/relationships/hyperlink" Target="https://podminky.urs.cz/item/CS_URS_2024_02/899204112" TargetMode="External" /><Relationship Id="rId18" Type="http://schemas.openxmlformats.org/officeDocument/2006/relationships/hyperlink" Target="https://podminky.urs.cz/item/CS_URS_2024_02/899721111" TargetMode="External" /><Relationship Id="rId19" Type="http://schemas.openxmlformats.org/officeDocument/2006/relationships/hyperlink" Target="https://podminky.urs.cz/item/CS_URS_2024_02/899722113" TargetMode="External" /><Relationship Id="rId20" Type="http://schemas.openxmlformats.org/officeDocument/2006/relationships/hyperlink" Target="https://podminky.urs.cz/item/CS_URS_2024_02/935114221" TargetMode="External" /><Relationship Id="rId21" Type="http://schemas.openxmlformats.org/officeDocument/2006/relationships/hyperlink" Target="https://podminky.urs.cz/item/CS_URS_2024_02/998276101" TargetMode="External" /><Relationship Id="rId22" Type="http://schemas.openxmlformats.org/officeDocument/2006/relationships/hyperlink" Target="https://podminky.urs.cz/item/CS_URS_2024_02/998276124" TargetMode="External" /><Relationship Id="rId23" Type="http://schemas.openxmlformats.org/officeDocument/2006/relationships/hyperlink" Target="https://podminky.urs.cz/item/CS_URS_2024_02/230170004" TargetMode="External" /><Relationship Id="rId24" Type="http://schemas.openxmlformats.org/officeDocument/2006/relationships/hyperlink" Target="https://podminky.urs.cz/item/CS_URS_2024_02/230170014" TargetMode="External" /><Relationship Id="rId25" Type="http://schemas.openxmlformats.org/officeDocument/2006/relationships/hyperlink" Target="https://podminky.urs.cz/item/CS_URS_2024_02/043103000" TargetMode="External" /><Relationship Id="rId26" Type="http://schemas.openxmlformats.org/officeDocument/2006/relationships/hyperlink" Target="https://podminky.urs.cz/item/CS_URS_2024_02/094002000" TargetMode="External" /><Relationship Id="rId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5421110" TargetMode="External" /><Relationship Id="rId2" Type="http://schemas.openxmlformats.org/officeDocument/2006/relationships/hyperlink" Target="https://podminky.urs.cz/item/CS_URS_2024_02/741110302" TargetMode="External" /><Relationship Id="rId3" Type="http://schemas.openxmlformats.org/officeDocument/2006/relationships/hyperlink" Target="https://podminky.urs.cz/item/CS_URS_2024_02/741110304" TargetMode="External" /><Relationship Id="rId4" Type="http://schemas.openxmlformats.org/officeDocument/2006/relationships/hyperlink" Target="https://podminky.urs.cz/item/CS_URS_2024_02/741122611" TargetMode="External" /><Relationship Id="rId5" Type="http://schemas.openxmlformats.org/officeDocument/2006/relationships/hyperlink" Target="https://podminky.urs.cz/item/CS_URS_2024_02/741123225" TargetMode="External" /><Relationship Id="rId6" Type="http://schemas.openxmlformats.org/officeDocument/2006/relationships/hyperlink" Target="https://podminky.urs.cz/item/CS_URS_2024_02/741130021" TargetMode="External" /><Relationship Id="rId7" Type="http://schemas.openxmlformats.org/officeDocument/2006/relationships/hyperlink" Target="https://podminky.urs.cz/item/CS_URS_2024_02/741130026" TargetMode="External" /><Relationship Id="rId8" Type="http://schemas.openxmlformats.org/officeDocument/2006/relationships/hyperlink" Target="https://podminky.urs.cz/item/CS_URS_2024_02/741136002" TargetMode="External" /><Relationship Id="rId9" Type="http://schemas.openxmlformats.org/officeDocument/2006/relationships/hyperlink" Target="https://podminky.urs.cz/item/CS_URS_2024_02/741210001" TargetMode="External" /><Relationship Id="rId10" Type="http://schemas.openxmlformats.org/officeDocument/2006/relationships/hyperlink" Target="https://podminky.urs.cz/item/CS_URS_2024_02/741372833" TargetMode="External" /><Relationship Id="rId11" Type="http://schemas.openxmlformats.org/officeDocument/2006/relationships/hyperlink" Target="https://podminky.urs.cz/item/CS_URS_2024_02/741410021" TargetMode="External" /><Relationship Id="rId12" Type="http://schemas.openxmlformats.org/officeDocument/2006/relationships/hyperlink" Target="https://podminky.urs.cz/item/CS_URS_2024_02/741810002" TargetMode="External" /><Relationship Id="rId13" Type="http://schemas.openxmlformats.org/officeDocument/2006/relationships/hyperlink" Target="https://podminky.urs.cz/item/CS_URS_2024_02/998741101" TargetMode="External" /><Relationship Id="rId14" Type="http://schemas.openxmlformats.org/officeDocument/2006/relationships/hyperlink" Target="https://podminky.urs.cz/item/CS_URS_2024_02/998741193" TargetMode="External" /><Relationship Id="rId15" Type="http://schemas.openxmlformats.org/officeDocument/2006/relationships/hyperlink" Target="https://podminky.urs.cz/item/CS_URS_2024_02/210203901" TargetMode="External" /><Relationship Id="rId16" Type="http://schemas.openxmlformats.org/officeDocument/2006/relationships/hyperlink" Target="https://podminky.urs.cz/item/CS_URS_2024_02/210204011" TargetMode="External" /><Relationship Id="rId17" Type="http://schemas.openxmlformats.org/officeDocument/2006/relationships/hyperlink" Target="https://podminky.urs.cz/item/CS_URS_2024_02/210204103" TargetMode="External" /><Relationship Id="rId18" Type="http://schemas.openxmlformats.org/officeDocument/2006/relationships/hyperlink" Target="https://podminky.urs.cz/item/CS_URS_2024_02/210204201" TargetMode="External" /><Relationship Id="rId19" Type="http://schemas.openxmlformats.org/officeDocument/2006/relationships/hyperlink" Target="https://podminky.urs.cz/item/CS_URS_2024_02/210280131" TargetMode="External" /><Relationship Id="rId20" Type="http://schemas.openxmlformats.org/officeDocument/2006/relationships/hyperlink" Target="https://podminky.urs.cz/item/CS_URS_2024_02/210280712" TargetMode="External" /><Relationship Id="rId21" Type="http://schemas.openxmlformats.org/officeDocument/2006/relationships/hyperlink" Target="https://podminky.urs.cz/item/CS_URS_2024_02/460141112" TargetMode="External" /><Relationship Id="rId22" Type="http://schemas.openxmlformats.org/officeDocument/2006/relationships/hyperlink" Target="https://podminky.urs.cz/item/CS_URS_2024_02/460171182" TargetMode="External" /><Relationship Id="rId23" Type="http://schemas.openxmlformats.org/officeDocument/2006/relationships/hyperlink" Target="https://podminky.urs.cz/item/CS_URS_2024_02/460341113" TargetMode="External" /><Relationship Id="rId24" Type="http://schemas.openxmlformats.org/officeDocument/2006/relationships/hyperlink" Target="https://podminky.urs.cz/item/CS_URS_2024_02/460341121" TargetMode="External" /><Relationship Id="rId25" Type="http://schemas.openxmlformats.org/officeDocument/2006/relationships/hyperlink" Target="https://podminky.urs.cz/item/CS_URS_2024_02/460451192" TargetMode="External" /><Relationship Id="rId26" Type="http://schemas.openxmlformats.org/officeDocument/2006/relationships/hyperlink" Target="https://podminky.urs.cz/item/CS_URS_2024_02/460641113" TargetMode="External" /><Relationship Id="rId27" Type="http://schemas.openxmlformats.org/officeDocument/2006/relationships/hyperlink" Target="https://podminky.urs.cz/item/CS_URS_2024_02/460661112" TargetMode="External" /><Relationship Id="rId28" Type="http://schemas.openxmlformats.org/officeDocument/2006/relationships/hyperlink" Target="https://podminky.urs.cz/item/CS_URS_2024_02/460671113" TargetMode="External" /><Relationship Id="rId29" Type="http://schemas.openxmlformats.org/officeDocument/2006/relationships/hyperlink" Target="https://podminky.urs.cz/item/CS_URS_2024_02/469981111" TargetMode="External" /><Relationship Id="rId30" Type="http://schemas.openxmlformats.org/officeDocument/2006/relationships/hyperlink" Target="https://podminky.urs.cz/item/CS_URS_2024_02/HZS2231" TargetMode="External" /><Relationship Id="rId31" Type="http://schemas.openxmlformats.org/officeDocument/2006/relationships/hyperlink" Target="https://podminky.urs.cz/item/CS_URS_2024_02/094002000" TargetMode="External" /><Relationship Id="rId3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302" TargetMode="External" /><Relationship Id="rId2" Type="http://schemas.openxmlformats.org/officeDocument/2006/relationships/hyperlink" Target="https://podminky.urs.cz/item/CS_URS_2024_02/998741101" TargetMode="External" /><Relationship Id="rId3" Type="http://schemas.openxmlformats.org/officeDocument/2006/relationships/hyperlink" Target="https://podminky.urs.cz/item/CS_URS_2024_02/998741193" TargetMode="External" /><Relationship Id="rId4" Type="http://schemas.openxmlformats.org/officeDocument/2006/relationships/hyperlink" Target="https://podminky.urs.cz/item/CS_URS_2024_02/742110021" TargetMode="External" /><Relationship Id="rId5" Type="http://schemas.openxmlformats.org/officeDocument/2006/relationships/hyperlink" Target="https://podminky.urs.cz/item/CS_URS_2024_02/998742101" TargetMode="External" /><Relationship Id="rId6" Type="http://schemas.openxmlformats.org/officeDocument/2006/relationships/hyperlink" Target="https://podminky.urs.cz/item/CS_URS_2024_02/998742193" TargetMode="External" /><Relationship Id="rId7" Type="http://schemas.openxmlformats.org/officeDocument/2006/relationships/hyperlink" Target="https://podminky.urs.cz/item/CS_URS_2024_02/460171182" TargetMode="External" /><Relationship Id="rId8" Type="http://schemas.openxmlformats.org/officeDocument/2006/relationships/hyperlink" Target="https://podminky.urs.cz/item/CS_URS_2024_02/460341113" TargetMode="External" /><Relationship Id="rId9" Type="http://schemas.openxmlformats.org/officeDocument/2006/relationships/hyperlink" Target="https://podminky.urs.cz/item/CS_URS_2024_02/460341121" TargetMode="External" /><Relationship Id="rId10" Type="http://schemas.openxmlformats.org/officeDocument/2006/relationships/hyperlink" Target="https://podminky.urs.cz/item/CS_URS_2024_02/460361121" TargetMode="External" /><Relationship Id="rId11" Type="http://schemas.openxmlformats.org/officeDocument/2006/relationships/hyperlink" Target="https://podminky.urs.cz/item/CS_URS_2024_02/460451192" TargetMode="External" /><Relationship Id="rId12" Type="http://schemas.openxmlformats.org/officeDocument/2006/relationships/hyperlink" Target="https://podminky.urs.cz/item/CS_URS_2024_02/460661112" TargetMode="External" /><Relationship Id="rId13" Type="http://schemas.openxmlformats.org/officeDocument/2006/relationships/hyperlink" Target="https://podminky.urs.cz/item/CS_URS_2024_02/460671113" TargetMode="External" /><Relationship Id="rId14" Type="http://schemas.openxmlformats.org/officeDocument/2006/relationships/hyperlink" Target="https://podminky.urs.cz/item/CS_URS_2024_02/460841113" TargetMode="External" /><Relationship Id="rId15" Type="http://schemas.openxmlformats.org/officeDocument/2006/relationships/hyperlink" Target="https://podminky.urs.cz/item/CS_URS_2024_02/469981111" TargetMode="External" /><Relationship Id="rId16" Type="http://schemas.openxmlformats.org/officeDocument/2006/relationships/hyperlink" Target="https://podminky.urs.cz/item/CS_URS_2024_02/HZS2231" TargetMode="External" /><Relationship Id="rId17" Type="http://schemas.openxmlformats.org/officeDocument/2006/relationships/hyperlink" Target="https://podminky.urs.cz/item/CS_URS_2024_02/094002000" TargetMode="External" /><Relationship Id="rId1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2111111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83402131" TargetMode="External" /><Relationship Id="rId6" Type="http://schemas.openxmlformats.org/officeDocument/2006/relationships/hyperlink" Target="https://podminky.urs.cz/item/CS_URS_2024_02/181351103" TargetMode="External" /><Relationship Id="rId7" Type="http://schemas.openxmlformats.org/officeDocument/2006/relationships/hyperlink" Target="https://podminky.urs.cz/item/CS_URS_2024_02/183403153" TargetMode="External" /><Relationship Id="rId8" Type="http://schemas.openxmlformats.org/officeDocument/2006/relationships/hyperlink" Target="https://podminky.urs.cz/item/CS_URS_2024_02/181411131" TargetMode="External" /><Relationship Id="rId9" Type="http://schemas.openxmlformats.org/officeDocument/2006/relationships/hyperlink" Target="https://podminky.urs.cz/item/CS_URS_2024_02/183403161" TargetMode="External" /><Relationship Id="rId10" Type="http://schemas.openxmlformats.org/officeDocument/2006/relationships/hyperlink" Target="https://podminky.urs.cz/item/CS_URS_2024_02/183101221" TargetMode="External" /><Relationship Id="rId11" Type="http://schemas.openxmlformats.org/officeDocument/2006/relationships/hyperlink" Target="https://podminky.urs.cz/item/CS_URS_2024_02/184102112" TargetMode="External" /><Relationship Id="rId12" Type="http://schemas.openxmlformats.org/officeDocument/2006/relationships/hyperlink" Target="https://podminky.urs.cz/item/CS_URS_2024_02/184215133" TargetMode="External" /><Relationship Id="rId13" Type="http://schemas.openxmlformats.org/officeDocument/2006/relationships/hyperlink" Target="https://podminky.urs.cz/item/CS_URS_2024_02/184215412" TargetMode="External" /><Relationship Id="rId14" Type="http://schemas.openxmlformats.org/officeDocument/2006/relationships/hyperlink" Target="https://podminky.urs.cz/item/CS_URS_2024_02/185802113" TargetMode="External" /><Relationship Id="rId15" Type="http://schemas.openxmlformats.org/officeDocument/2006/relationships/hyperlink" Target="https://podminky.urs.cz/item/CS_URS_2024_02/185802114" TargetMode="External" /><Relationship Id="rId16" Type="http://schemas.openxmlformats.org/officeDocument/2006/relationships/hyperlink" Target="https://podminky.urs.cz/item/CS_URS_2024_02/185851121" TargetMode="External" /><Relationship Id="rId17" Type="http://schemas.openxmlformats.org/officeDocument/2006/relationships/hyperlink" Target="https://podminky.urs.cz/item/CS_URS_2024_02/185851129" TargetMode="External" /><Relationship Id="rId18" Type="http://schemas.openxmlformats.org/officeDocument/2006/relationships/hyperlink" Target="https://podminky.urs.cz/item/CS_URS_2024_02/111151231" TargetMode="External" /><Relationship Id="rId19" Type="http://schemas.openxmlformats.org/officeDocument/2006/relationships/hyperlink" Target="https://podminky.urs.cz/item/CS_URS_2024_02/184852321" TargetMode="External" /><Relationship Id="rId20" Type="http://schemas.openxmlformats.org/officeDocument/2006/relationships/hyperlink" Target="https://podminky.urs.cz/item/CS_URS_2024_02/184215173" TargetMode="External" /><Relationship Id="rId21" Type="http://schemas.openxmlformats.org/officeDocument/2006/relationships/hyperlink" Target="https://podminky.urs.cz/item/CS_URS_2024_02/184911431" TargetMode="External" /><Relationship Id="rId22" Type="http://schemas.openxmlformats.org/officeDocument/2006/relationships/hyperlink" Target="https://podminky.urs.cz/item/CS_URS_2024_02/185802114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185851121" TargetMode="External" /><Relationship Id="rId25" Type="http://schemas.openxmlformats.org/officeDocument/2006/relationships/hyperlink" Target="https://podminky.urs.cz/item/CS_URS_2024_02/185851129" TargetMode="External" /><Relationship Id="rId26" Type="http://schemas.openxmlformats.org/officeDocument/2006/relationships/hyperlink" Target="https://podminky.urs.cz/item/CS_URS_2024_02/998231311" TargetMode="External" /><Relationship Id="rId2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38908411" TargetMode="External" /><Relationship Id="rId2" Type="http://schemas.openxmlformats.org/officeDocument/2006/relationships/hyperlink" Target="https://podminky.urs.cz/item/CS_URS_2024_02/010001000.1" TargetMode="External" /><Relationship Id="rId3" Type="http://schemas.openxmlformats.org/officeDocument/2006/relationships/hyperlink" Target="https://podminky.urs.cz/item/CS_URS_2024_02/010001000.2" TargetMode="External" /><Relationship Id="rId4" Type="http://schemas.openxmlformats.org/officeDocument/2006/relationships/hyperlink" Target="https://podminky.urs.cz/item/CS_URS_2024_02/010001000.3" TargetMode="External" /><Relationship Id="rId5" Type="http://schemas.openxmlformats.org/officeDocument/2006/relationships/hyperlink" Target="https://podminky.urs.cz/item/CS_URS_2024_02/012103000" TargetMode="External" /><Relationship Id="rId6" Type="http://schemas.openxmlformats.org/officeDocument/2006/relationships/hyperlink" Target="https://podminky.urs.cz/item/CS_URS_2024_02/012203000" TargetMode="External" /><Relationship Id="rId7" Type="http://schemas.openxmlformats.org/officeDocument/2006/relationships/hyperlink" Target="https://podminky.urs.cz/item/CS_URS_2024_02/012303000" TargetMode="External" /><Relationship Id="rId8" Type="http://schemas.openxmlformats.org/officeDocument/2006/relationships/hyperlink" Target="https://podminky.urs.cz/item/CS_URS_2024_02/012403000" TargetMode="External" /><Relationship Id="rId9" Type="http://schemas.openxmlformats.org/officeDocument/2006/relationships/hyperlink" Target="https://podminky.urs.cz/item/CS_URS_2024_02/013254000" TargetMode="External" /><Relationship Id="rId10" Type="http://schemas.openxmlformats.org/officeDocument/2006/relationships/hyperlink" Target="https://podminky.urs.cz/item/CS_URS_2024_02/013274000" TargetMode="External" /><Relationship Id="rId11" Type="http://schemas.openxmlformats.org/officeDocument/2006/relationships/hyperlink" Target="https://podminky.urs.cz/item/CS_URS_2024_02/013294000" TargetMode="External" /><Relationship Id="rId12" Type="http://schemas.openxmlformats.org/officeDocument/2006/relationships/hyperlink" Target="https://podminky.urs.cz/item/CS_URS_2024_02/020001000" TargetMode="External" /><Relationship Id="rId13" Type="http://schemas.openxmlformats.org/officeDocument/2006/relationships/hyperlink" Target="https://podminky.urs.cz/item/CS_URS_2024_02/022002000" TargetMode="External" /><Relationship Id="rId14" Type="http://schemas.openxmlformats.org/officeDocument/2006/relationships/hyperlink" Target="https://podminky.urs.cz/item/CS_URS_2024_02/031203000" TargetMode="External" /><Relationship Id="rId15" Type="http://schemas.openxmlformats.org/officeDocument/2006/relationships/hyperlink" Target="https://podminky.urs.cz/item/CS_URS_2024_02/032103000" TargetMode="External" /><Relationship Id="rId16" Type="http://schemas.openxmlformats.org/officeDocument/2006/relationships/hyperlink" Target="https://podminky.urs.cz/item/CS_URS_2024_02/033103000" TargetMode="External" /><Relationship Id="rId17" Type="http://schemas.openxmlformats.org/officeDocument/2006/relationships/hyperlink" Target="https://podminky.urs.cz/item/CS_URS_2024_02/034103000" TargetMode="External" /><Relationship Id="rId18" Type="http://schemas.openxmlformats.org/officeDocument/2006/relationships/hyperlink" Target="https://podminky.urs.cz/item/CS_URS_2024_02/035103001" TargetMode="External" /><Relationship Id="rId19" Type="http://schemas.openxmlformats.org/officeDocument/2006/relationships/hyperlink" Target="https://podminky.urs.cz/item/CS_URS_2024_02/039103000" TargetMode="External" /><Relationship Id="rId20" Type="http://schemas.openxmlformats.org/officeDocument/2006/relationships/hyperlink" Target="https://podminky.urs.cz/item/CS_URS_2024_02/042503000" TargetMode="External" /><Relationship Id="rId21" Type="http://schemas.openxmlformats.org/officeDocument/2006/relationships/hyperlink" Target="https://podminky.urs.cz/item/CS_URS_2024_02/043103000R00" TargetMode="External" /><Relationship Id="rId22" Type="http://schemas.openxmlformats.org/officeDocument/2006/relationships/hyperlink" Target="https://podminky.urs.cz/item/CS_URS_2024_02/043103000R01" TargetMode="External" /><Relationship Id="rId23" Type="http://schemas.openxmlformats.org/officeDocument/2006/relationships/hyperlink" Target="https://podminky.urs.cz/item/CS_URS_2024_02/043103000R02" TargetMode="External" /><Relationship Id="rId24" Type="http://schemas.openxmlformats.org/officeDocument/2006/relationships/hyperlink" Target="https://podminky.urs.cz/item/CS_URS_2024_02/043103000R03" TargetMode="External" /><Relationship Id="rId25" Type="http://schemas.openxmlformats.org/officeDocument/2006/relationships/hyperlink" Target="https://podminky.urs.cz/item/CS_URS_2024_02/043103000R04" TargetMode="External" /><Relationship Id="rId26" Type="http://schemas.openxmlformats.org/officeDocument/2006/relationships/hyperlink" Target="https://podminky.urs.cz/item/CS_URS_2024_02/051002000" TargetMode="External" /><Relationship Id="rId27" Type="http://schemas.openxmlformats.org/officeDocument/2006/relationships/hyperlink" Target="https://podminky.urs.cz/item/CS_URS_2024_02/071203000" TargetMode="External" /><Relationship Id="rId28" Type="http://schemas.openxmlformats.org/officeDocument/2006/relationships/hyperlink" Target="https://podminky.urs.cz/item/CS_URS_2024_02/072103001" TargetMode="External" /><Relationship Id="rId29" Type="http://schemas.openxmlformats.org/officeDocument/2006/relationships/hyperlink" Target="https://podminky.urs.cz/item/CS_URS_2024_02/072103011" TargetMode="External" /><Relationship Id="rId3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50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51</v>
      </c>
      <c r="E29" s="49"/>
      <c r="F29" s="33" t="s">
        <v>52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58</v>
      </c>
      <c r="U35" s="56"/>
      <c r="V35" s="56"/>
      <c r="W35" s="56"/>
      <c r="X35" s="58" t="s">
        <v>59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22-2024-2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místních komunikací v sídlišti K Hradišťku v Dačicích - II.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Dačice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9. 7. 2024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Dačice, Krajířova 27, 380 13 Dačice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>Ing. arch. Martin Jirovský Ph.D., MBA</v>
      </c>
      <c r="AN49" s="66"/>
      <c r="AO49" s="66"/>
      <c r="AP49" s="66"/>
      <c r="AQ49" s="42"/>
      <c r="AR49" s="46"/>
      <c r="AS49" s="76" t="s">
        <v>61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>Ateliér M.A.A.T. s.r.o., Petra Stejskalová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62</v>
      </c>
      <c r="D52" s="89"/>
      <c r="E52" s="89"/>
      <c r="F52" s="89"/>
      <c r="G52" s="89"/>
      <c r="H52" s="90"/>
      <c r="I52" s="91" t="s">
        <v>63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64</v>
      </c>
      <c r="AH52" s="89"/>
      <c r="AI52" s="89"/>
      <c r="AJ52" s="89"/>
      <c r="AK52" s="89"/>
      <c r="AL52" s="89"/>
      <c r="AM52" s="89"/>
      <c r="AN52" s="91" t="s">
        <v>65</v>
      </c>
      <c r="AO52" s="89"/>
      <c r="AP52" s="89"/>
      <c r="AQ52" s="93" t="s">
        <v>66</v>
      </c>
      <c r="AR52" s="46"/>
      <c r="AS52" s="94" t="s">
        <v>67</v>
      </c>
      <c r="AT52" s="95" t="s">
        <v>68</v>
      </c>
      <c r="AU52" s="95" t="s">
        <v>69</v>
      </c>
      <c r="AV52" s="95" t="s">
        <v>70</v>
      </c>
      <c r="AW52" s="95" t="s">
        <v>71</v>
      </c>
      <c r="AX52" s="95" t="s">
        <v>72</v>
      </c>
      <c r="AY52" s="95" t="s">
        <v>73</v>
      </c>
      <c r="AZ52" s="95" t="s">
        <v>74</v>
      </c>
      <c r="BA52" s="95" t="s">
        <v>75</v>
      </c>
      <c r="BB52" s="95" t="s">
        <v>76</v>
      </c>
      <c r="BC52" s="95" t="s">
        <v>77</v>
      </c>
      <c r="BD52" s="96" t="s">
        <v>78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ROUND(AG55+AG60+AG66,2)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35</v>
      </c>
      <c r="AR54" s="106"/>
      <c r="AS54" s="107">
        <f>ROUND(AS55+AS60+AS66,2)</f>
        <v>0</v>
      </c>
      <c r="AT54" s="108">
        <f>ROUND(SUM(AV54:AW54),2)</f>
        <v>0</v>
      </c>
      <c r="AU54" s="109">
        <f>ROUND(AU55+AU60+AU66,5)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ROUND(AZ55+AZ60+AZ66,2)</f>
        <v>0</v>
      </c>
      <c r="BA54" s="108">
        <f>ROUND(BA55+BA60+BA66,2)</f>
        <v>0</v>
      </c>
      <c r="BB54" s="108">
        <f>ROUND(BB55+BB60+BB66,2)</f>
        <v>0</v>
      </c>
      <c r="BC54" s="108">
        <f>ROUND(BC55+BC60+BC66,2)</f>
        <v>0</v>
      </c>
      <c r="BD54" s="110">
        <f>ROUND(BD55+BD60+BD66,2)</f>
        <v>0</v>
      </c>
      <c r="BE54" s="6"/>
      <c r="BS54" s="111" t="s">
        <v>80</v>
      </c>
      <c r="BT54" s="111" t="s">
        <v>81</v>
      </c>
      <c r="BU54" s="112" t="s">
        <v>82</v>
      </c>
      <c r="BV54" s="111" t="s">
        <v>83</v>
      </c>
      <c r="BW54" s="111" t="s">
        <v>5</v>
      </c>
      <c r="BX54" s="111" t="s">
        <v>84</v>
      </c>
      <c r="CL54" s="111" t="s">
        <v>19</v>
      </c>
    </row>
    <row r="55" s="7" customFormat="1" ht="37.5" customHeight="1">
      <c r="A55" s="7"/>
      <c r="B55" s="113"/>
      <c r="C55" s="114"/>
      <c r="D55" s="115" t="s">
        <v>85</v>
      </c>
      <c r="E55" s="115"/>
      <c r="F55" s="115"/>
      <c r="G55" s="115"/>
      <c r="H55" s="115"/>
      <c r="I55" s="116"/>
      <c r="J55" s="115" t="s">
        <v>86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ROUND(SUM(AG56:AG59),2)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87</v>
      </c>
      <c r="AR55" s="120"/>
      <c r="AS55" s="121">
        <f>ROUND(SUM(AS56:AS59),2)</f>
        <v>0</v>
      </c>
      <c r="AT55" s="122">
        <f>ROUND(SUM(AV55:AW55),2)</f>
        <v>0</v>
      </c>
      <c r="AU55" s="123">
        <f>ROUND(SUM(AU56:AU59),5)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ROUND(SUM(AZ56:AZ59),2)</f>
        <v>0</v>
      </c>
      <c r="BA55" s="122">
        <f>ROUND(SUM(BA56:BA59),2)</f>
        <v>0</v>
      </c>
      <c r="BB55" s="122">
        <f>ROUND(SUM(BB56:BB59),2)</f>
        <v>0</v>
      </c>
      <c r="BC55" s="122">
        <f>ROUND(SUM(BC56:BC59),2)</f>
        <v>0</v>
      </c>
      <c r="BD55" s="124">
        <f>ROUND(SUM(BD56:BD59),2)</f>
        <v>0</v>
      </c>
      <c r="BE55" s="7"/>
      <c r="BS55" s="125" t="s">
        <v>80</v>
      </c>
      <c r="BT55" s="125" t="s">
        <v>88</v>
      </c>
      <c r="BU55" s="125" t="s">
        <v>82</v>
      </c>
      <c r="BV55" s="125" t="s">
        <v>83</v>
      </c>
      <c r="BW55" s="125" t="s">
        <v>89</v>
      </c>
      <c r="BX55" s="125" t="s">
        <v>5</v>
      </c>
      <c r="CL55" s="125" t="s">
        <v>35</v>
      </c>
      <c r="CM55" s="125" t="s">
        <v>21</v>
      </c>
    </row>
    <row r="56" s="4" customFormat="1" ht="16.5" customHeight="1">
      <c r="A56" s="126" t="s">
        <v>90</v>
      </c>
      <c r="B56" s="65"/>
      <c r="C56" s="127"/>
      <c r="D56" s="127"/>
      <c r="E56" s="128" t="s">
        <v>91</v>
      </c>
      <c r="F56" s="128"/>
      <c r="G56" s="128"/>
      <c r="H56" s="128"/>
      <c r="I56" s="128"/>
      <c r="J56" s="127"/>
      <c r="K56" s="128" t="s">
        <v>92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303 - Vodovodní řad'!J32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93</v>
      </c>
      <c r="AR56" s="67"/>
      <c r="AS56" s="131">
        <v>0</v>
      </c>
      <c r="AT56" s="132">
        <f>ROUND(SUM(AV56:AW56),2)</f>
        <v>0</v>
      </c>
      <c r="AU56" s="133">
        <f>'SO 303 - Vodovodní řad'!P98</f>
        <v>0</v>
      </c>
      <c r="AV56" s="132">
        <f>'SO 303 - Vodovodní řad'!J35</f>
        <v>0</v>
      </c>
      <c r="AW56" s="132">
        <f>'SO 303 - Vodovodní řad'!J36</f>
        <v>0</v>
      </c>
      <c r="AX56" s="132">
        <f>'SO 303 - Vodovodní řad'!J37</f>
        <v>0</v>
      </c>
      <c r="AY56" s="132">
        <f>'SO 303 - Vodovodní řad'!J38</f>
        <v>0</v>
      </c>
      <c r="AZ56" s="132">
        <f>'SO 303 - Vodovodní řad'!F35</f>
        <v>0</v>
      </c>
      <c r="BA56" s="132">
        <f>'SO 303 - Vodovodní řad'!F36</f>
        <v>0</v>
      </c>
      <c r="BB56" s="132">
        <f>'SO 303 - Vodovodní řad'!F37</f>
        <v>0</v>
      </c>
      <c r="BC56" s="132">
        <f>'SO 303 - Vodovodní řad'!F38</f>
        <v>0</v>
      </c>
      <c r="BD56" s="134">
        <f>'SO 303 - Vodovodní řad'!F39</f>
        <v>0</v>
      </c>
      <c r="BE56" s="4"/>
      <c r="BT56" s="135" t="s">
        <v>21</v>
      </c>
      <c r="BV56" s="135" t="s">
        <v>83</v>
      </c>
      <c r="BW56" s="135" t="s">
        <v>94</v>
      </c>
      <c r="BX56" s="135" t="s">
        <v>89</v>
      </c>
      <c r="CL56" s="135" t="s">
        <v>95</v>
      </c>
    </row>
    <row r="57" s="4" customFormat="1" ht="16.5" customHeight="1">
      <c r="A57" s="126" t="s">
        <v>90</v>
      </c>
      <c r="B57" s="65"/>
      <c r="C57" s="127"/>
      <c r="D57" s="127"/>
      <c r="E57" s="128" t="s">
        <v>96</v>
      </c>
      <c r="F57" s="128"/>
      <c r="G57" s="128"/>
      <c r="H57" s="128"/>
      <c r="I57" s="128"/>
      <c r="J57" s="127"/>
      <c r="K57" s="128" t="s">
        <v>97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304 - Přípojky vodovodu'!J32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93</v>
      </c>
      <c r="AR57" s="67"/>
      <c r="AS57" s="131">
        <v>0</v>
      </c>
      <c r="AT57" s="132">
        <f>ROUND(SUM(AV57:AW57),2)</f>
        <v>0</v>
      </c>
      <c r="AU57" s="133">
        <f>'SO 304 - Přípojky vodovodu'!P98</f>
        <v>0</v>
      </c>
      <c r="AV57" s="132">
        <f>'SO 304 - Přípojky vodovodu'!J35</f>
        <v>0</v>
      </c>
      <c r="AW57" s="132">
        <f>'SO 304 - Přípojky vodovodu'!J36</f>
        <v>0</v>
      </c>
      <c r="AX57" s="132">
        <f>'SO 304 - Přípojky vodovodu'!J37</f>
        <v>0</v>
      </c>
      <c r="AY57" s="132">
        <f>'SO 304 - Přípojky vodovodu'!J38</f>
        <v>0</v>
      </c>
      <c r="AZ57" s="132">
        <f>'SO 304 - Přípojky vodovodu'!F35</f>
        <v>0</v>
      </c>
      <c r="BA57" s="132">
        <f>'SO 304 - Přípojky vodovodu'!F36</f>
        <v>0</v>
      </c>
      <c r="BB57" s="132">
        <f>'SO 304 - Přípojky vodovodu'!F37</f>
        <v>0</v>
      </c>
      <c r="BC57" s="132">
        <f>'SO 304 - Přípojky vodovodu'!F38</f>
        <v>0</v>
      </c>
      <c r="BD57" s="134">
        <f>'SO 304 - Přípojky vodovodu'!F39</f>
        <v>0</v>
      </c>
      <c r="BE57" s="4"/>
      <c r="BT57" s="135" t="s">
        <v>21</v>
      </c>
      <c r="BV57" s="135" t="s">
        <v>83</v>
      </c>
      <c r="BW57" s="135" t="s">
        <v>98</v>
      </c>
      <c r="BX57" s="135" t="s">
        <v>89</v>
      </c>
      <c r="CL57" s="135" t="s">
        <v>95</v>
      </c>
    </row>
    <row r="58" s="4" customFormat="1" ht="16.5" customHeight="1">
      <c r="A58" s="126" t="s">
        <v>90</v>
      </c>
      <c r="B58" s="65"/>
      <c r="C58" s="127"/>
      <c r="D58" s="127"/>
      <c r="E58" s="128" t="s">
        <v>99</v>
      </c>
      <c r="F58" s="128"/>
      <c r="G58" s="128"/>
      <c r="H58" s="128"/>
      <c r="I58" s="128"/>
      <c r="J58" s="127"/>
      <c r="K58" s="128" t="s">
        <v>100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305 - Jednotná kanalizace'!J32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93</v>
      </c>
      <c r="AR58" s="67"/>
      <c r="AS58" s="131">
        <v>0</v>
      </c>
      <c r="AT58" s="132">
        <f>ROUND(SUM(AV58:AW58),2)</f>
        <v>0</v>
      </c>
      <c r="AU58" s="133">
        <f>'SO 305 - Jednotná kanalizace'!P97</f>
        <v>0</v>
      </c>
      <c r="AV58" s="132">
        <f>'SO 305 - Jednotná kanalizace'!J35</f>
        <v>0</v>
      </c>
      <c r="AW58" s="132">
        <f>'SO 305 - Jednotná kanalizace'!J36</f>
        <v>0</v>
      </c>
      <c r="AX58" s="132">
        <f>'SO 305 - Jednotná kanalizace'!J37</f>
        <v>0</v>
      </c>
      <c r="AY58" s="132">
        <f>'SO 305 - Jednotná kanalizace'!J38</f>
        <v>0</v>
      </c>
      <c r="AZ58" s="132">
        <f>'SO 305 - Jednotná kanalizace'!F35</f>
        <v>0</v>
      </c>
      <c r="BA58" s="132">
        <f>'SO 305 - Jednotná kanalizace'!F36</f>
        <v>0</v>
      </c>
      <c r="BB58" s="132">
        <f>'SO 305 - Jednotná kanalizace'!F37</f>
        <v>0</v>
      </c>
      <c r="BC58" s="132">
        <f>'SO 305 - Jednotná kanalizace'!F38</f>
        <v>0</v>
      </c>
      <c r="BD58" s="134">
        <f>'SO 305 - Jednotná kanalizace'!F39</f>
        <v>0</v>
      </c>
      <c r="BE58" s="4"/>
      <c r="BT58" s="135" t="s">
        <v>21</v>
      </c>
      <c r="BV58" s="135" t="s">
        <v>83</v>
      </c>
      <c r="BW58" s="135" t="s">
        <v>101</v>
      </c>
      <c r="BX58" s="135" t="s">
        <v>89</v>
      </c>
      <c r="CL58" s="135" t="s">
        <v>95</v>
      </c>
    </row>
    <row r="59" s="4" customFormat="1" ht="16.5" customHeight="1">
      <c r="A59" s="126" t="s">
        <v>90</v>
      </c>
      <c r="B59" s="65"/>
      <c r="C59" s="127"/>
      <c r="D59" s="127"/>
      <c r="E59" s="128" t="s">
        <v>102</v>
      </c>
      <c r="F59" s="128"/>
      <c r="G59" s="128"/>
      <c r="H59" s="128"/>
      <c r="I59" s="128"/>
      <c r="J59" s="127"/>
      <c r="K59" s="128" t="s">
        <v>103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306 - Přípojky kanalizace'!J32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93</v>
      </c>
      <c r="AR59" s="67"/>
      <c r="AS59" s="131">
        <v>0</v>
      </c>
      <c r="AT59" s="132">
        <f>ROUND(SUM(AV59:AW59),2)</f>
        <v>0</v>
      </c>
      <c r="AU59" s="133">
        <f>'SO 306 - Přípojky kanalizace'!P95</f>
        <v>0</v>
      </c>
      <c r="AV59" s="132">
        <f>'SO 306 - Přípojky kanalizace'!J35</f>
        <v>0</v>
      </c>
      <c r="AW59" s="132">
        <f>'SO 306 - Přípojky kanalizace'!J36</f>
        <v>0</v>
      </c>
      <c r="AX59" s="132">
        <f>'SO 306 - Přípojky kanalizace'!J37</f>
        <v>0</v>
      </c>
      <c r="AY59" s="132">
        <f>'SO 306 - Přípojky kanalizace'!J38</f>
        <v>0</v>
      </c>
      <c r="AZ59" s="132">
        <f>'SO 306 - Přípojky kanalizace'!F35</f>
        <v>0</v>
      </c>
      <c r="BA59" s="132">
        <f>'SO 306 - Přípojky kanalizace'!F36</f>
        <v>0</v>
      </c>
      <c r="BB59" s="132">
        <f>'SO 306 - Přípojky kanalizace'!F37</f>
        <v>0</v>
      </c>
      <c r="BC59" s="132">
        <f>'SO 306 - Přípojky kanalizace'!F38</f>
        <v>0</v>
      </c>
      <c r="BD59" s="134">
        <f>'SO 306 - Přípojky kanalizace'!F39</f>
        <v>0</v>
      </c>
      <c r="BE59" s="4"/>
      <c r="BT59" s="135" t="s">
        <v>21</v>
      </c>
      <c r="BV59" s="135" t="s">
        <v>83</v>
      </c>
      <c r="BW59" s="135" t="s">
        <v>104</v>
      </c>
      <c r="BX59" s="135" t="s">
        <v>89</v>
      </c>
      <c r="CL59" s="135" t="s">
        <v>95</v>
      </c>
    </row>
    <row r="60" s="7" customFormat="1" ht="24.75" customHeight="1">
      <c r="A60" s="7"/>
      <c r="B60" s="113"/>
      <c r="C60" s="114"/>
      <c r="D60" s="115" t="s">
        <v>105</v>
      </c>
      <c r="E60" s="115"/>
      <c r="F60" s="115"/>
      <c r="G60" s="115"/>
      <c r="H60" s="115"/>
      <c r="I60" s="116"/>
      <c r="J60" s="115" t="s">
        <v>106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ROUND(SUM(AG61:AG65),2)</f>
        <v>0</v>
      </c>
      <c r="AH60" s="116"/>
      <c r="AI60" s="116"/>
      <c r="AJ60" s="116"/>
      <c r="AK60" s="116"/>
      <c r="AL60" s="116"/>
      <c r="AM60" s="116"/>
      <c r="AN60" s="118">
        <f>SUM(AG60,AT60)</f>
        <v>0</v>
      </c>
      <c r="AO60" s="116"/>
      <c r="AP60" s="116"/>
      <c r="AQ60" s="119" t="s">
        <v>87</v>
      </c>
      <c r="AR60" s="120"/>
      <c r="AS60" s="121">
        <f>ROUND(SUM(AS61:AS65),2)</f>
        <v>0</v>
      </c>
      <c r="AT60" s="122">
        <f>ROUND(SUM(AV60:AW60),2)</f>
        <v>0</v>
      </c>
      <c r="AU60" s="123">
        <f>ROUND(SUM(AU61:AU65),5)</f>
        <v>0</v>
      </c>
      <c r="AV60" s="122">
        <f>ROUND(AZ60*L29,2)</f>
        <v>0</v>
      </c>
      <c r="AW60" s="122">
        <f>ROUND(BA60*L30,2)</f>
        <v>0</v>
      </c>
      <c r="AX60" s="122">
        <f>ROUND(BB60*L29,2)</f>
        <v>0</v>
      </c>
      <c r="AY60" s="122">
        <f>ROUND(BC60*L30,2)</f>
        <v>0</v>
      </c>
      <c r="AZ60" s="122">
        <f>ROUND(SUM(AZ61:AZ65),2)</f>
        <v>0</v>
      </c>
      <c r="BA60" s="122">
        <f>ROUND(SUM(BA61:BA65),2)</f>
        <v>0</v>
      </c>
      <c r="BB60" s="122">
        <f>ROUND(SUM(BB61:BB65),2)</f>
        <v>0</v>
      </c>
      <c r="BC60" s="122">
        <f>ROUND(SUM(BC61:BC65),2)</f>
        <v>0</v>
      </c>
      <c r="BD60" s="124">
        <f>ROUND(SUM(BD61:BD65),2)</f>
        <v>0</v>
      </c>
      <c r="BE60" s="7"/>
      <c r="BS60" s="125" t="s">
        <v>80</v>
      </c>
      <c r="BT60" s="125" t="s">
        <v>88</v>
      </c>
      <c r="BU60" s="125" t="s">
        <v>82</v>
      </c>
      <c r="BV60" s="125" t="s">
        <v>83</v>
      </c>
      <c r="BW60" s="125" t="s">
        <v>107</v>
      </c>
      <c r="BX60" s="125" t="s">
        <v>5</v>
      </c>
      <c r="CL60" s="125" t="s">
        <v>35</v>
      </c>
      <c r="CM60" s="125" t="s">
        <v>21</v>
      </c>
    </row>
    <row r="61" s="4" customFormat="1" ht="16.5" customHeight="1">
      <c r="A61" s="126" t="s">
        <v>90</v>
      </c>
      <c r="B61" s="65"/>
      <c r="C61" s="127"/>
      <c r="D61" s="127"/>
      <c r="E61" s="128" t="s">
        <v>108</v>
      </c>
      <c r="F61" s="128"/>
      <c r="G61" s="128"/>
      <c r="H61" s="128"/>
      <c r="I61" s="128"/>
      <c r="J61" s="127"/>
      <c r="K61" s="128" t="s">
        <v>109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106 - MK  Jemnická'!J32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93</v>
      </c>
      <c r="AR61" s="67"/>
      <c r="AS61" s="131">
        <v>0</v>
      </c>
      <c r="AT61" s="132">
        <f>ROUND(SUM(AV61:AW61),2)</f>
        <v>0</v>
      </c>
      <c r="AU61" s="133">
        <f>'SO 106 - MK  Jemnická'!P92</f>
        <v>0</v>
      </c>
      <c r="AV61" s="132">
        <f>'SO 106 - MK  Jemnická'!J35</f>
        <v>0</v>
      </c>
      <c r="AW61" s="132">
        <f>'SO 106 - MK  Jemnická'!J36</f>
        <v>0</v>
      </c>
      <c r="AX61" s="132">
        <f>'SO 106 - MK  Jemnická'!J37</f>
        <v>0</v>
      </c>
      <c r="AY61" s="132">
        <f>'SO 106 - MK  Jemnická'!J38</f>
        <v>0</v>
      </c>
      <c r="AZ61" s="132">
        <f>'SO 106 - MK  Jemnická'!F35</f>
        <v>0</v>
      </c>
      <c r="BA61" s="132">
        <f>'SO 106 - MK  Jemnická'!F36</f>
        <v>0</v>
      </c>
      <c r="BB61" s="132">
        <f>'SO 106 - MK  Jemnická'!F37</f>
        <v>0</v>
      </c>
      <c r="BC61" s="132">
        <f>'SO 106 - MK  Jemnická'!F38</f>
        <v>0</v>
      </c>
      <c r="BD61" s="134">
        <f>'SO 106 - MK  Jemnická'!F39</f>
        <v>0</v>
      </c>
      <c r="BE61" s="4"/>
      <c r="BT61" s="135" t="s">
        <v>21</v>
      </c>
      <c r="BV61" s="135" t="s">
        <v>83</v>
      </c>
      <c r="BW61" s="135" t="s">
        <v>110</v>
      </c>
      <c r="BX61" s="135" t="s">
        <v>107</v>
      </c>
      <c r="CL61" s="135" t="s">
        <v>19</v>
      </c>
    </row>
    <row r="62" s="4" customFormat="1" ht="16.5" customHeight="1">
      <c r="A62" s="126" t="s">
        <v>90</v>
      </c>
      <c r="B62" s="65"/>
      <c r="C62" s="127"/>
      <c r="D62" s="127"/>
      <c r="E62" s="128" t="s">
        <v>111</v>
      </c>
      <c r="F62" s="128"/>
      <c r="G62" s="128"/>
      <c r="H62" s="128"/>
      <c r="I62" s="128"/>
      <c r="J62" s="127"/>
      <c r="K62" s="128" t="s">
        <v>112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301 - Odvodnění komuni...'!J32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93</v>
      </c>
      <c r="AR62" s="67"/>
      <c r="AS62" s="131">
        <v>0</v>
      </c>
      <c r="AT62" s="132">
        <f>ROUND(SUM(AV62:AW62),2)</f>
        <v>0</v>
      </c>
      <c r="AU62" s="133">
        <f>'SO 301 - Odvodnění komuni...'!P96</f>
        <v>0</v>
      </c>
      <c r="AV62" s="132">
        <f>'SO 301 - Odvodnění komuni...'!J35</f>
        <v>0</v>
      </c>
      <c r="AW62" s="132">
        <f>'SO 301 - Odvodnění komuni...'!J36</f>
        <v>0</v>
      </c>
      <c r="AX62" s="132">
        <f>'SO 301 - Odvodnění komuni...'!J37</f>
        <v>0</v>
      </c>
      <c r="AY62" s="132">
        <f>'SO 301 - Odvodnění komuni...'!J38</f>
        <v>0</v>
      </c>
      <c r="AZ62" s="132">
        <f>'SO 301 - Odvodnění komuni...'!F35</f>
        <v>0</v>
      </c>
      <c r="BA62" s="132">
        <f>'SO 301 - Odvodnění komuni...'!F36</f>
        <v>0</v>
      </c>
      <c r="BB62" s="132">
        <f>'SO 301 - Odvodnění komuni...'!F37</f>
        <v>0</v>
      </c>
      <c r="BC62" s="132">
        <f>'SO 301 - Odvodnění komuni...'!F38</f>
        <v>0</v>
      </c>
      <c r="BD62" s="134">
        <f>'SO 301 - Odvodnění komuni...'!F39</f>
        <v>0</v>
      </c>
      <c r="BE62" s="4"/>
      <c r="BT62" s="135" t="s">
        <v>21</v>
      </c>
      <c r="BV62" s="135" t="s">
        <v>83</v>
      </c>
      <c r="BW62" s="135" t="s">
        <v>113</v>
      </c>
      <c r="BX62" s="135" t="s">
        <v>107</v>
      </c>
      <c r="CL62" s="135" t="s">
        <v>19</v>
      </c>
    </row>
    <row r="63" s="4" customFormat="1" ht="16.5" customHeight="1">
      <c r="A63" s="126" t="s">
        <v>90</v>
      </c>
      <c r="B63" s="65"/>
      <c r="C63" s="127"/>
      <c r="D63" s="127"/>
      <c r="E63" s="128" t="s">
        <v>114</v>
      </c>
      <c r="F63" s="128"/>
      <c r="G63" s="128"/>
      <c r="H63" s="128"/>
      <c r="I63" s="128"/>
      <c r="J63" s="127"/>
      <c r="K63" s="128" t="s">
        <v>115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401 - Veřejné osvětlení'!J32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93</v>
      </c>
      <c r="AR63" s="67"/>
      <c r="AS63" s="131">
        <v>0</v>
      </c>
      <c r="AT63" s="132">
        <f>ROUND(SUM(AV63:AW63),2)</f>
        <v>0</v>
      </c>
      <c r="AU63" s="133">
        <f>'SO 401 - Veřejné osvětlení'!P95</f>
        <v>0</v>
      </c>
      <c r="AV63" s="132">
        <f>'SO 401 - Veřejné osvětlení'!J35</f>
        <v>0</v>
      </c>
      <c r="AW63" s="132">
        <f>'SO 401 - Veřejné osvětlení'!J36</f>
        <v>0</v>
      </c>
      <c r="AX63" s="132">
        <f>'SO 401 - Veřejné osvětlení'!J37</f>
        <v>0</v>
      </c>
      <c r="AY63" s="132">
        <f>'SO 401 - Veřejné osvětlení'!J38</f>
        <v>0</v>
      </c>
      <c r="AZ63" s="132">
        <f>'SO 401 - Veřejné osvětlení'!F35</f>
        <v>0</v>
      </c>
      <c r="BA63" s="132">
        <f>'SO 401 - Veřejné osvětlení'!F36</f>
        <v>0</v>
      </c>
      <c r="BB63" s="132">
        <f>'SO 401 - Veřejné osvětlení'!F37</f>
        <v>0</v>
      </c>
      <c r="BC63" s="132">
        <f>'SO 401 - Veřejné osvětlení'!F38</f>
        <v>0</v>
      </c>
      <c r="BD63" s="134">
        <f>'SO 401 - Veřejné osvětlení'!F39</f>
        <v>0</v>
      </c>
      <c r="BE63" s="4"/>
      <c r="BT63" s="135" t="s">
        <v>21</v>
      </c>
      <c r="BV63" s="135" t="s">
        <v>83</v>
      </c>
      <c r="BW63" s="135" t="s">
        <v>116</v>
      </c>
      <c r="BX63" s="135" t="s">
        <v>107</v>
      </c>
      <c r="CL63" s="135" t="s">
        <v>19</v>
      </c>
    </row>
    <row r="64" s="4" customFormat="1" ht="16.5" customHeight="1">
      <c r="A64" s="126" t="s">
        <v>90</v>
      </c>
      <c r="B64" s="65"/>
      <c r="C64" s="127"/>
      <c r="D64" s="127"/>
      <c r="E64" s="128" t="s">
        <v>117</v>
      </c>
      <c r="F64" s="128"/>
      <c r="G64" s="128"/>
      <c r="H64" s="128"/>
      <c r="I64" s="128"/>
      <c r="J64" s="127"/>
      <c r="K64" s="128" t="s">
        <v>118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402 - Chráničky pro me...'!J32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93</v>
      </c>
      <c r="AR64" s="67"/>
      <c r="AS64" s="131">
        <v>0</v>
      </c>
      <c r="AT64" s="132">
        <f>ROUND(SUM(AV64:AW64),2)</f>
        <v>0</v>
      </c>
      <c r="AU64" s="133">
        <f>'SO 402 - Chráničky pro me...'!P93</f>
        <v>0</v>
      </c>
      <c r="AV64" s="132">
        <f>'SO 402 - Chráničky pro me...'!J35</f>
        <v>0</v>
      </c>
      <c r="AW64" s="132">
        <f>'SO 402 - Chráničky pro me...'!J36</f>
        <v>0</v>
      </c>
      <c r="AX64" s="132">
        <f>'SO 402 - Chráničky pro me...'!J37</f>
        <v>0</v>
      </c>
      <c r="AY64" s="132">
        <f>'SO 402 - Chráničky pro me...'!J38</f>
        <v>0</v>
      </c>
      <c r="AZ64" s="132">
        <f>'SO 402 - Chráničky pro me...'!F35</f>
        <v>0</v>
      </c>
      <c r="BA64" s="132">
        <f>'SO 402 - Chráničky pro me...'!F36</f>
        <v>0</v>
      </c>
      <c r="BB64" s="132">
        <f>'SO 402 - Chráničky pro me...'!F37</f>
        <v>0</v>
      </c>
      <c r="BC64" s="132">
        <f>'SO 402 - Chráničky pro me...'!F38</f>
        <v>0</v>
      </c>
      <c r="BD64" s="134">
        <f>'SO 402 - Chráničky pro me...'!F39</f>
        <v>0</v>
      </c>
      <c r="BE64" s="4"/>
      <c r="BT64" s="135" t="s">
        <v>21</v>
      </c>
      <c r="BV64" s="135" t="s">
        <v>83</v>
      </c>
      <c r="BW64" s="135" t="s">
        <v>119</v>
      </c>
      <c r="BX64" s="135" t="s">
        <v>107</v>
      </c>
      <c r="CL64" s="135" t="s">
        <v>19</v>
      </c>
    </row>
    <row r="65" s="4" customFormat="1" ht="16.5" customHeight="1">
      <c r="A65" s="126" t="s">
        <v>90</v>
      </c>
      <c r="B65" s="65"/>
      <c r="C65" s="127"/>
      <c r="D65" s="127"/>
      <c r="E65" s="128" t="s">
        <v>120</v>
      </c>
      <c r="F65" s="128"/>
      <c r="G65" s="128"/>
      <c r="H65" s="128"/>
      <c r="I65" s="128"/>
      <c r="J65" s="127"/>
      <c r="K65" s="128" t="s">
        <v>121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'SO 801 - Kácení, výsadba ...'!J32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93</v>
      </c>
      <c r="AR65" s="67"/>
      <c r="AS65" s="131">
        <v>0</v>
      </c>
      <c r="AT65" s="132">
        <f>ROUND(SUM(AV65:AW65),2)</f>
        <v>0</v>
      </c>
      <c r="AU65" s="133">
        <f>'SO 801 - Kácení, výsadba ...'!P88</f>
        <v>0</v>
      </c>
      <c r="AV65" s="132">
        <f>'SO 801 - Kácení, výsadba ...'!J35</f>
        <v>0</v>
      </c>
      <c r="AW65" s="132">
        <f>'SO 801 - Kácení, výsadba ...'!J36</f>
        <v>0</v>
      </c>
      <c r="AX65" s="132">
        <f>'SO 801 - Kácení, výsadba ...'!J37</f>
        <v>0</v>
      </c>
      <c r="AY65" s="132">
        <f>'SO 801 - Kácení, výsadba ...'!J38</f>
        <v>0</v>
      </c>
      <c r="AZ65" s="132">
        <f>'SO 801 - Kácení, výsadba ...'!F35</f>
        <v>0</v>
      </c>
      <c r="BA65" s="132">
        <f>'SO 801 - Kácení, výsadba ...'!F36</f>
        <v>0</v>
      </c>
      <c r="BB65" s="132">
        <f>'SO 801 - Kácení, výsadba ...'!F37</f>
        <v>0</v>
      </c>
      <c r="BC65" s="132">
        <f>'SO 801 - Kácení, výsadba ...'!F38</f>
        <v>0</v>
      </c>
      <c r="BD65" s="134">
        <f>'SO 801 - Kácení, výsadba ...'!F39</f>
        <v>0</v>
      </c>
      <c r="BE65" s="4"/>
      <c r="BT65" s="135" t="s">
        <v>21</v>
      </c>
      <c r="BV65" s="135" t="s">
        <v>83</v>
      </c>
      <c r="BW65" s="135" t="s">
        <v>122</v>
      </c>
      <c r="BX65" s="135" t="s">
        <v>107</v>
      </c>
      <c r="CL65" s="135" t="s">
        <v>19</v>
      </c>
    </row>
    <row r="66" s="7" customFormat="1" ht="16.5" customHeight="1">
      <c r="A66" s="126" t="s">
        <v>90</v>
      </c>
      <c r="B66" s="113"/>
      <c r="C66" s="114"/>
      <c r="D66" s="115" t="s">
        <v>123</v>
      </c>
      <c r="E66" s="115"/>
      <c r="F66" s="115"/>
      <c r="G66" s="115"/>
      <c r="H66" s="115"/>
      <c r="I66" s="116"/>
      <c r="J66" s="115" t="s">
        <v>124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8">
        <f>'VON - Vedlejší a ostatní ...'!J30</f>
        <v>0</v>
      </c>
      <c r="AH66" s="116"/>
      <c r="AI66" s="116"/>
      <c r="AJ66" s="116"/>
      <c r="AK66" s="116"/>
      <c r="AL66" s="116"/>
      <c r="AM66" s="116"/>
      <c r="AN66" s="118">
        <f>SUM(AG66,AT66)</f>
        <v>0</v>
      </c>
      <c r="AO66" s="116"/>
      <c r="AP66" s="116"/>
      <c r="AQ66" s="119" t="s">
        <v>87</v>
      </c>
      <c r="AR66" s="120"/>
      <c r="AS66" s="136">
        <v>0</v>
      </c>
      <c r="AT66" s="137">
        <f>ROUND(SUM(AV66:AW66),2)</f>
        <v>0</v>
      </c>
      <c r="AU66" s="138">
        <f>'VON - Vedlejší a ostatní ...'!P88</f>
        <v>0</v>
      </c>
      <c r="AV66" s="137">
        <f>'VON - Vedlejší a ostatní ...'!J33</f>
        <v>0</v>
      </c>
      <c r="AW66" s="137">
        <f>'VON - Vedlejší a ostatní ...'!J34</f>
        <v>0</v>
      </c>
      <c r="AX66" s="137">
        <f>'VON - Vedlejší a ostatní ...'!J35</f>
        <v>0</v>
      </c>
      <c r="AY66" s="137">
        <f>'VON - Vedlejší a ostatní ...'!J36</f>
        <v>0</v>
      </c>
      <c r="AZ66" s="137">
        <f>'VON - Vedlejší a ostatní ...'!F33</f>
        <v>0</v>
      </c>
      <c r="BA66" s="137">
        <f>'VON - Vedlejší a ostatní ...'!F34</f>
        <v>0</v>
      </c>
      <c r="BB66" s="137">
        <f>'VON - Vedlejší a ostatní ...'!F35</f>
        <v>0</v>
      </c>
      <c r="BC66" s="137">
        <f>'VON - Vedlejší a ostatní ...'!F36</f>
        <v>0</v>
      </c>
      <c r="BD66" s="139">
        <f>'VON - Vedlejší a ostatní ...'!F37</f>
        <v>0</v>
      </c>
      <c r="BE66" s="7"/>
      <c r="BT66" s="125" t="s">
        <v>88</v>
      </c>
      <c r="BV66" s="125" t="s">
        <v>83</v>
      </c>
      <c r="BW66" s="125" t="s">
        <v>125</v>
      </c>
      <c r="BX66" s="125" t="s">
        <v>5</v>
      </c>
      <c r="CL66" s="125" t="s">
        <v>95</v>
      </c>
      <c r="CM66" s="125" t="s">
        <v>21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m7KY7pH/jFjsTBIQtjPwK0K8xjfs25AeUDTtbBJ71PF9aAGp5hBo538OsSPT8EomXu7czlTNX0sPtANNxzy6bg==" hashValue="D9hmemYetD5eEezRYhvM4g+oY736TJUxKZ7BYJBe/nkTeMyZ8bOmeovdxPx8Ob08hx3+8ZaCGKG2Dvelu/MLHA==" algorithmName="SHA-512" password="CC35"/>
  <mergeCells count="86">
    <mergeCell ref="C52:G52"/>
    <mergeCell ref="D55:H55"/>
    <mergeCell ref="D60:H60"/>
    <mergeCell ref="E58:I58"/>
    <mergeCell ref="E56:I56"/>
    <mergeCell ref="E59:I59"/>
    <mergeCell ref="E61:I61"/>
    <mergeCell ref="E57:I57"/>
    <mergeCell ref="E62:I62"/>
    <mergeCell ref="E63:I63"/>
    <mergeCell ref="E64:I64"/>
    <mergeCell ref="I52:AF52"/>
    <mergeCell ref="J55:AF55"/>
    <mergeCell ref="J60:AF60"/>
    <mergeCell ref="K61:AF61"/>
    <mergeCell ref="K57:AF57"/>
    <mergeCell ref="K62:AF62"/>
    <mergeCell ref="K63:AF63"/>
    <mergeCell ref="K59:AF59"/>
    <mergeCell ref="K64:AF64"/>
    <mergeCell ref="K56:AF56"/>
    <mergeCell ref="K58:AF58"/>
    <mergeCell ref="L45:AO45"/>
    <mergeCell ref="E65:I65"/>
    <mergeCell ref="K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AN64:AP64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6" location="'SO 303 - Vodovodní řad'!C2" display="/"/>
    <hyperlink ref="A57" location="'SO 304 - Přípojky vodovodu'!C2" display="/"/>
    <hyperlink ref="A58" location="'SO 305 - Jednotná kanalizace'!C2" display="/"/>
    <hyperlink ref="A59" location="'SO 306 - Přípojky kanalizace'!C2" display="/"/>
    <hyperlink ref="A61" location="'SO 106 - MK  Jemnická'!C2" display="/"/>
    <hyperlink ref="A62" location="'SO 301 - Odvodnění komuni...'!C2" display="/"/>
    <hyperlink ref="A63" location="'SO 401 - Veřejné osvětlení'!C2" display="/"/>
    <hyperlink ref="A64" location="'SO 402 - Chráničky pro me...'!C2" display="/"/>
    <hyperlink ref="A65" location="'SO 801 - Kácení, výsadba ...'!C2" display="/"/>
    <hyperlink ref="A6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128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95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ROUND((SUM(BE98:BE247)),  2)</f>
        <v>0</v>
      </c>
      <c r="G35" s="40"/>
      <c r="H35" s="40"/>
      <c r="I35" s="159">
        <v>0.20999999999999999</v>
      </c>
      <c r="J35" s="158">
        <f>ROUND(((SUM(BE98:BE247))*I35),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ROUND((SUM(BF98:BF247)),  2)</f>
        <v>0</v>
      </c>
      <c r="G36" s="40"/>
      <c r="H36" s="40"/>
      <c r="I36" s="159">
        <v>0.12</v>
      </c>
      <c r="J36" s="158">
        <f>ROUND(((SUM(BF98:BF247))*I36),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ROUND((SUM(BG98:BG247)),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ROUND((SUM(BH98:BH247)),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ROUND((SUM(BI98:BI247)),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128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303 - Vodovodní řad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136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137</v>
      </c>
      <c r="E66" s="184"/>
      <c r="F66" s="184"/>
      <c r="G66" s="184"/>
      <c r="H66" s="184"/>
      <c r="I66" s="184"/>
      <c r="J66" s="185">
        <f>J138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138</v>
      </c>
      <c r="E67" s="184"/>
      <c r="F67" s="184"/>
      <c r="G67" s="184"/>
      <c r="H67" s="184"/>
      <c r="I67" s="184"/>
      <c r="J67" s="185">
        <f>J142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139</v>
      </c>
      <c r="E68" s="184"/>
      <c r="F68" s="184"/>
      <c r="G68" s="184"/>
      <c r="H68" s="184"/>
      <c r="I68" s="184"/>
      <c r="J68" s="185">
        <f>J208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140</v>
      </c>
      <c r="E69" s="184"/>
      <c r="F69" s="184"/>
      <c r="G69" s="184"/>
      <c r="H69" s="184"/>
      <c r="I69" s="184"/>
      <c r="J69" s="185">
        <f>J217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141</v>
      </c>
      <c r="E70" s="179"/>
      <c r="F70" s="179"/>
      <c r="G70" s="179"/>
      <c r="H70" s="179"/>
      <c r="I70" s="179"/>
      <c r="J70" s="180">
        <f>J222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142</v>
      </c>
      <c r="E71" s="184"/>
      <c r="F71" s="184"/>
      <c r="G71" s="184"/>
      <c r="H71" s="184"/>
      <c r="I71" s="184"/>
      <c r="J71" s="185">
        <f>J223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143</v>
      </c>
      <c r="E72" s="179"/>
      <c r="F72" s="179"/>
      <c r="G72" s="179"/>
      <c r="H72" s="179"/>
      <c r="I72" s="179"/>
      <c r="J72" s="180">
        <f>J226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144</v>
      </c>
      <c r="E73" s="184"/>
      <c r="F73" s="184"/>
      <c r="G73" s="184"/>
      <c r="H73" s="184"/>
      <c r="I73" s="184"/>
      <c r="J73" s="185">
        <f>J227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145</v>
      </c>
      <c r="E74" s="179"/>
      <c r="F74" s="179"/>
      <c r="G74" s="179"/>
      <c r="H74" s="179"/>
      <c r="I74" s="179"/>
      <c r="J74" s="180">
        <f>J236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146</v>
      </c>
      <c r="E75" s="184"/>
      <c r="F75" s="184"/>
      <c r="G75" s="184"/>
      <c r="H75" s="184"/>
      <c r="I75" s="184"/>
      <c r="J75" s="185">
        <f>J237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147</v>
      </c>
      <c r="E76" s="184"/>
      <c r="F76" s="184"/>
      <c r="G76" s="184"/>
      <c r="H76" s="184"/>
      <c r="I76" s="184"/>
      <c r="J76" s="185">
        <f>J241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4" t="s">
        <v>148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Rekonstrukce místních komunikací v sídlišti K Hradišťku v Dačicích - II. Etapa</v>
      </c>
      <c r="F86" s="33"/>
      <c r="G86" s="33"/>
      <c r="H86" s="33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2"/>
      <c r="C87" s="33" t="s">
        <v>127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40"/>
      <c r="B88" s="41"/>
      <c r="C88" s="42"/>
      <c r="D88" s="42"/>
      <c r="E88" s="171" t="s">
        <v>128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129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SO 303 - Vodovodní řad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22</v>
      </c>
      <c r="D92" s="42"/>
      <c r="E92" s="42"/>
      <c r="F92" s="28" t="str">
        <f>F14</f>
        <v>Dačice</v>
      </c>
      <c r="G92" s="42"/>
      <c r="H92" s="42"/>
      <c r="I92" s="33" t="s">
        <v>24</v>
      </c>
      <c r="J92" s="74" t="str">
        <f>IF(J14="","",J14)</f>
        <v>9. 7. 2024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30</v>
      </c>
      <c r="D94" s="42"/>
      <c r="E94" s="42"/>
      <c r="F94" s="28" t="str">
        <f>E17</f>
        <v>Město Dačice, Krajířova 27, 380 13 Dačice</v>
      </c>
      <c r="G94" s="42"/>
      <c r="H94" s="42"/>
      <c r="I94" s="33" t="s">
        <v>38</v>
      </c>
      <c r="J94" s="38" t="str">
        <f>E23</f>
        <v>Ing. arch. Martin Jirovský Ph.D., MBA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3" t="s">
        <v>36</v>
      </c>
      <c r="D95" s="42"/>
      <c r="E95" s="42"/>
      <c r="F95" s="28" t="str">
        <f>IF(E20="","",E20)</f>
        <v>Vyplň údaj</v>
      </c>
      <c r="G95" s="42"/>
      <c r="H95" s="42"/>
      <c r="I95" s="33" t="s">
        <v>42</v>
      </c>
      <c r="J95" s="38" t="str">
        <f>E26</f>
        <v>Ateliér M.A.A.T. s.r.o., Petra Stejskalová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149</v>
      </c>
      <c r="D97" s="190" t="s">
        <v>66</v>
      </c>
      <c r="E97" s="190" t="s">
        <v>62</v>
      </c>
      <c r="F97" s="190" t="s">
        <v>63</v>
      </c>
      <c r="G97" s="190" t="s">
        <v>150</v>
      </c>
      <c r="H97" s="190" t="s">
        <v>151</v>
      </c>
      <c r="I97" s="190" t="s">
        <v>152</v>
      </c>
      <c r="J97" s="190" t="s">
        <v>133</v>
      </c>
      <c r="K97" s="191" t="s">
        <v>153</v>
      </c>
      <c r="L97" s="192"/>
      <c r="M97" s="94" t="s">
        <v>35</v>
      </c>
      <c r="N97" s="95" t="s">
        <v>51</v>
      </c>
      <c r="O97" s="95" t="s">
        <v>154</v>
      </c>
      <c r="P97" s="95" t="s">
        <v>155</v>
      </c>
      <c r="Q97" s="95" t="s">
        <v>156</v>
      </c>
      <c r="R97" s="95" t="s">
        <v>157</v>
      </c>
      <c r="S97" s="95" t="s">
        <v>158</v>
      </c>
      <c r="T97" s="96" t="s">
        <v>159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160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P99+P222+P226+P236</f>
        <v>0</v>
      </c>
      <c r="Q98" s="98"/>
      <c r="R98" s="195">
        <f>R99+R222+R226+R236</f>
        <v>229.05629476000001</v>
      </c>
      <c r="S98" s="98"/>
      <c r="T98" s="196">
        <f>T99+T222+T226+T236</f>
        <v>20.119420000000002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80</v>
      </c>
      <c r="AU98" s="18" t="s">
        <v>134</v>
      </c>
      <c r="BK98" s="197">
        <f>BK99+BK222+BK226+BK236</f>
        <v>0</v>
      </c>
    </row>
    <row r="99" s="12" customFormat="1" ht="25.92" customHeight="1">
      <c r="A99" s="12"/>
      <c r="B99" s="198"/>
      <c r="C99" s="199"/>
      <c r="D99" s="200" t="s">
        <v>80</v>
      </c>
      <c r="E99" s="201" t="s">
        <v>161</v>
      </c>
      <c r="F99" s="201" t="s">
        <v>162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P100+P138+P142+P208+P217</f>
        <v>0</v>
      </c>
      <c r="Q99" s="206"/>
      <c r="R99" s="207">
        <f>R100+R138+R142+R208+R217</f>
        <v>229.05409476000003</v>
      </c>
      <c r="S99" s="206"/>
      <c r="T99" s="208">
        <f>T100+T138+T142+T208+T217</f>
        <v>20.119420000000002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88</v>
      </c>
      <c r="AT99" s="210" t="s">
        <v>80</v>
      </c>
      <c r="AU99" s="210" t="s">
        <v>81</v>
      </c>
      <c r="AY99" s="209" t="s">
        <v>163</v>
      </c>
      <c r="BK99" s="211">
        <f>BK100+BK138+BK142+BK208+BK217</f>
        <v>0</v>
      </c>
    </row>
    <row r="100" s="12" customFormat="1" ht="22.8" customHeight="1">
      <c r="A100" s="12"/>
      <c r="B100" s="198"/>
      <c r="C100" s="199"/>
      <c r="D100" s="200" t="s">
        <v>80</v>
      </c>
      <c r="E100" s="212" t="s">
        <v>88</v>
      </c>
      <c r="F100" s="212" t="s">
        <v>164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SUM(P101:P137)</f>
        <v>0</v>
      </c>
      <c r="Q100" s="206"/>
      <c r="R100" s="207">
        <f>SUM(R101:R137)</f>
        <v>173.36377520000002</v>
      </c>
      <c r="S100" s="206"/>
      <c r="T100" s="208">
        <f>SUM(T101:T137)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88</v>
      </c>
      <c r="AT100" s="210" t="s">
        <v>80</v>
      </c>
      <c r="AU100" s="210" t="s">
        <v>88</v>
      </c>
      <c r="AY100" s="209" t="s">
        <v>163</v>
      </c>
      <c r="BK100" s="211">
        <f>SUM(BK101:BK137)</f>
        <v>0</v>
      </c>
    </row>
    <row r="101" s="2" customFormat="1" ht="21.75" customHeight="1">
      <c r="A101" s="40"/>
      <c r="B101" s="41"/>
      <c r="C101" s="214" t="s">
        <v>88</v>
      </c>
      <c r="D101" s="214" t="s">
        <v>165</v>
      </c>
      <c r="E101" s="215" t="s">
        <v>166</v>
      </c>
      <c r="F101" s="216" t="s">
        <v>167</v>
      </c>
      <c r="G101" s="217" t="s">
        <v>168</v>
      </c>
      <c r="H101" s="218">
        <v>25</v>
      </c>
      <c r="I101" s="219"/>
      <c r="J101" s="220">
        <f>ROUND(I101*H101,2)</f>
        <v>0</v>
      </c>
      <c r="K101" s="216" t="s">
        <v>169</v>
      </c>
      <c r="L101" s="46"/>
      <c r="M101" s="221" t="s">
        <v>35</v>
      </c>
      <c r="N101" s="222" t="s">
        <v>52</v>
      </c>
      <c r="O101" s="86"/>
      <c r="P101" s="223">
        <f>O101*H101</f>
        <v>0</v>
      </c>
      <c r="Q101" s="223">
        <v>4.0000000000000003E-05</v>
      </c>
      <c r="R101" s="223">
        <f>Q101*H101</f>
        <v>0.001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170</v>
      </c>
      <c r="AT101" s="225" t="s">
        <v>165</v>
      </c>
      <c r="AU101" s="225" t="s">
        <v>21</v>
      </c>
      <c r="AY101" s="18" t="s">
        <v>163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88</v>
      </c>
      <c r="BK101" s="226">
        <f>ROUND(I101*H101,2)</f>
        <v>0</v>
      </c>
      <c r="BL101" s="18" t="s">
        <v>170</v>
      </c>
      <c r="BM101" s="225" t="s">
        <v>171</v>
      </c>
    </row>
    <row r="102" s="2" customFormat="1">
      <c r="A102" s="40"/>
      <c r="B102" s="41"/>
      <c r="C102" s="42"/>
      <c r="D102" s="227" t="s">
        <v>172</v>
      </c>
      <c r="E102" s="42"/>
      <c r="F102" s="228" t="s">
        <v>173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172</v>
      </c>
      <c r="AU102" s="18" t="s">
        <v>21</v>
      </c>
    </row>
    <row r="103" s="2" customFormat="1">
      <c r="A103" s="40"/>
      <c r="B103" s="41"/>
      <c r="C103" s="42"/>
      <c r="D103" s="232" t="s">
        <v>174</v>
      </c>
      <c r="E103" s="42"/>
      <c r="F103" s="233" t="s">
        <v>175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174</v>
      </c>
      <c r="AU103" s="18" t="s">
        <v>21</v>
      </c>
    </row>
    <row r="104" s="2" customFormat="1" ht="24.15" customHeight="1">
      <c r="A104" s="40"/>
      <c r="B104" s="41"/>
      <c r="C104" s="214" t="s">
        <v>21</v>
      </c>
      <c r="D104" s="214" t="s">
        <v>165</v>
      </c>
      <c r="E104" s="215" t="s">
        <v>176</v>
      </c>
      <c r="F104" s="216" t="s">
        <v>177</v>
      </c>
      <c r="G104" s="217" t="s">
        <v>178</v>
      </c>
      <c r="H104" s="218">
        <v>25</v>
      </c>
      <c r="I104" s="219"/>
      <c r="J104" s="220">
        <f>ROUND(I104*H104,2)</f>
        <v>0</v>
      </c>
      <c r="K104" s="216" t="s">
        <v>169</v>
      </c>
      <c r="L104" s="46"/>
      <c r="M104" s="221" t="s">
        <v>35</v>
      </c>
      <c r="N104" s="222" t="s">
        <v>52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170</v>
      </c>
      <c r="AT104" s="225" t="s">
        <v>165</v>
      </c>
      <c r="AU104" s="225" t="s">
        <v>21</v>
      </c>
      <c r="AY104" s="18" t="s">
        <v>163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88</v>
      </c>
      <c r="BK104" s="226">
        <f>ROUND(I104*H104,2)</f>
        <v>0</v>
      </c>
      <c r="BL104" s="18" t="s">
        <v>170</v>
      </c>
      <c r="BM104" s="225" t="s">
        <v>179</v>
      </c>
    </row>
    <row r="105" s="2" customFormat="1">
      <c r="A105" s="40"/>
      <c r="B105" s="41"/>
      <c r="C105" s="42"/>
      <c r="D105" s="227" t="s">
        <v>172</v>
      </c>
      <c r="E105" s="42"/>
      <c r="F105" s="228" t="s">
        <v>180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172</v>
      </c>
      <c r="AU105" s="18" t="s">
        <v>21</v>
      </c>
    </row>
    <row r="106" s="2" customFormat="1">
      <c r="A106" s="40"/>
      <c r="B106" s="41"/>
      <c r="C106" s="42"/>
      <c r="D106" s="232" t="s">
        <v>174</v>
      </c>
      <c r="E106" s="42"/>
      <c r="F106" s="233" t="s">
        <v>175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174</v>
      </c>
      <c r="AU106" s="18" t="s">
        <v>21</v>
      </c>
    </row>
    <row r="107" s="2" customFormat="1" ht="49.05" customHeight="1">
      <c r="A107" s="40"/>
      <c r="B107" s="41"/>
      <c r="C107" s="214" t="s">
        <v>181</v>
      </c>
      <c r="D107" s="214" t="s">
        <v>165</v>
      </c>
      <c r="E107" s="215" t="s">
        <v>182</v>
      </c>
      <c r="F107" s="216" t="s">
        <v>183</v>
      </c>
      <c r="G107" s="217" t="s">
        <v>184</v>
      </c>
      <c r="H107" s="218">
        <v>7.2000000000000002</v>
      </c>
      <c r="I107" s="219"/>
      <c r="J107" s="220">
        <f>ROUND(I107*H107,2)</f>
        <v>0</v>
      </c>
      <c r="K107" s="216" t="s">
        <v>169</v>
      </c>
      <c r="L107" s="46"/>
      <c r="M107" s="221" t="s">
        <v>35</v>
      </c>
      <c r="N107" s="222" t="s">
        <v>52</v>
      </c>
      <c r="O107" s="86"/>
      <c r="P107" s="223">
        <f>O107*H107</f>
        <v>0</v>
      </c>
      <c r="Q107" s="223">
        <v>0.0086800000000000002</v>
      </c>
      <c r="R107" s="223">
        <f>Q107*H107</f>
        <v>0.062496000000000003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170</v>
      </c>
      <c r="AT107" s="225" t="s">
        <v>165</v>
      </c>
      <c r="AU107" s="225" t="s">
        <v>21</v>
      </c>
      <c r="AY107" s="18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88</v>
      </c>
      <c r="BK107" s="226">
        <f>ROUND(I107*H107,2)</f>
        <v>0</v>
      </c>
      <c r="BL107" s="18" t="s">
        <v>170</v>
      </c>
      <c r="BM107" s="225" t="s">
        <v>185</v>
      </c>
    </row>
    <row r="108" s="2" customFormat="1">
      <c r="A108" s="40"/>
      <c r="B108" s="41"/>
      <c r="C108" s="42"/>
      <c r="D108" s="227" t="s">
        <v>172</v>
      </c>
      <c r="E108" s="42"/>
      <c r="F108" s="228" t="s">
        <v>186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172</v>
      </c>
      <c r="AU108" s="18" t="s">
        <v>21</v>
      </c>
    </row>
    <row r="109" s="2" customFormat="1" ht="49.05" customHeight="1">
      <c r="A109" s="40"/>
      <c r="B109" s="41"/>
      <c r="C109" s="214" t="s">
        <v>170</v>
      </c>
      <c r="D109" s="214" t="s">
        <v>165</v>
      </c>
      <c r="E109" s="215" t="s">
        <v>187</v>
      </c>
      <c r="F109" s="216" t="s">
        <v>188</v>
      </c>
      <c r="G109" s="217" t="s">
        <v>184</v>
      </c>
      <c r="H109" s="218">
        <v>3.7000000000000002</v>
      </c>
      <c r="I109" s="219"/>
      <c r="J109" s="220">
        <f>ROUND(I109*H109,2)</f>
        <v>0</v>
      </c>
      <c r="K109" s="216" t="s">
        <v>169</v>
      </c>
      <c r="L109" s="46"/>
      <c r="M109" s="221" t="s">
        <v>35</v>
      </c>
      <c r="N109" s="222" t="s">
        <v>52</v>
      </c>
      <c r="O109" s="86"/>
      <c r="P109" s="223">
        <f>O109*H109</f>
        <v>0</v>
      </c>
      <c r="Q109" s="223">
        <v>0.036900000000000002</v>
      </c>
      <c r="R109" s="223">
        <f>Q109*H109</f>
        <v>0.13653000000000001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170</v>
      </c>
      <c r="AT109" s="225" t="s">
        <v>165</v>
      </c>
      <c r="AU109" s="225" t="s">
        <v>21</v>
      </c>
      <c r="AY109" s="18" t="s">
        <v>163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88</v>
      </c>
      <c r="BK109" s="226">
        <f>ROUND(I109*H109,2)</f>
        <v>0</v>
      </c>
      <c r="BL109" s="18" t="s">
        <v>170</v>
      </c>
      <c r="BM109" s="225" t="s">
        <v>189</v>
      </c>
    </row>
    <row r="110" s="2" customFormat="1">
      <c r="A110" s="40"/>
      <c r="B110" s="41"/>
      <c r="C110" s="42"/>
      <c r="D110" s="227" t="s">
        <v>172</v>
      </c>
      <c r="E110" s="42"/>
      <c r="F110" s="228" t="s">
        <v>190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172</v>
      </c>
      <c r="AU110" s="18" t="s">
        <v>21</v>
      </c>
    </row>
    <row r="111" s="2" customFormat="1" ht="24.15" customHeight="1">
      <c r="A111" s="40"/>
      <c r="B111" s="41"/>
      <c r="C111" s="214" t="s">
        <v>191</v>
      </c>
      <c r="D111" s="214" t="s">
        <v>165</v>
      </c>
      <c r="E111" s="215" t="s">
        <v>192</v>
      </c>
      <c r="F111" s="216" t="s">
        <v>193</v>
      </c>
      <c r="G111" s="217" t="s">
        <v>194</v>
      </c>
      <c r="H111" s="218">
        <v>14.800000000000001</v>
      </c>
      <c r="I111" s="219"/>
      <c r="J111" s="220">
        <f>ROUND(I111*H111,2)</f>
        <v>0</v>
      </c>
      <c r="K111" s="216" t="s">
        <v>169</v>
      </c>
      <c r="L111" s="46"/>
      <c r="M111" s="221" t="s">
        <v>35</v>
      </c>
      <c r="N111" s="222" t="s">
        <v>52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170</v>
      </c>
      <c r="AT111" s="225" t="s">
        <v>165</v>
      </c>
      <c r="AU111" s="225" t="s">
        <v>21</v>
      </c>
      <c r="AY111" s="18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88</v>
      </c>
      <c r="BK111" s="226">
        <f>ROUND(I111*H111,2)</f>
        <v>0</v>
      </c>
      <c r="BL111" s="18" t="s">
        <v>170</v>
      </c>
      <c r="BM111" s="225" t="s">
        <v>195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196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172</v>
      </c>
      <c r="AU112" s="18" t="s">
        <v>21</v>
      </c>
    </row>
    <row r="113" s="13" customFormat="1">
      <c r="A113" s="13"/>
      <c r="B113" s="234"/>
      <c r="C113" s="235"/>
      <c r="D113" s="232" t="s">
        <v>197</v>
      </c>
      <c r="E113" s="236" t="s">
        <v>35</v>
      </c>
      <c r="F113" s="237" t="s">
        <v>198</v>
      </c>
      <c r="G113" s="235"/>
      <c r="H113" s="238">
        <v>14.800000000000001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197</v>
      </c>
      <c r="AU113" s="244" t="s">
        <v>21</v>
      </c>
      <c r="AV113" s="13" t="s">
        <v>21</v>
      </c>
      <c r="AW113" s="13" t="s">
        <v>41</v>
      </c>
      <c r="AX113" s="13" t="s">
        <v>88</v>
      </c>
      <c r="AY113" s="244" t="s">
        <v>163</v>
      </c>
    </row>
    <row r="114" s="2" customFormat="1" ht="24.15" customHeight="1">
      <c r="A114" s="40"/>
      <c r="B114" s="41"/>
      <c r="C114" s="214" t="s">
        <v>199</v>
      </c>
      <c r="D114" s="214" t="s">
        <v>165</v>
      </c>
      <c r="E114" s="215" t="s">
        <v>200</v>
      </c>
      <c r="F114" s="216" t="s">
        <v>201</v>
      </c>
      <c r="G114" s="217" t="s">
        <v>194</v>
      </c>
      <c r="H114" s="218">
        <v>230.40000000000001</v>
      </c>
      <c r="I114" s="219"/>
      <c r="J114" s="220">
        <f>ROUND(I114*H114,2)</f>
        <v>0</v>
      </c>
      <c r="K114" s="216" t="s">
        <v>169</v>
      </c>
      <c r="L114" s="46"/>
      <c r="M114" s="221" t="s">
        <v>35</v>
      </c>
      <c r="N114" s="222" t="s">
        <v>52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170</v>
      </c>
      <c r="AT114" s="225" t="s">
        <v>165</v>
      </c>
      <c r="AU114" s="225" t="s">
        <v>21</v>
      </c>
      <c r="AY114" s="18" t="s">
        <v>163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88</v>
      </c>
      <c r="BK114" s="226">
        <f>ROUND(I114*H114,2)</f>
        <v>0</v>
      </c>
      <c r="BL114" s="18" t="s">
        <v>170</v>
      </c>
      <c r="BM114" s="225" t="s">
        <v>202</v>
      </c>
    </row>
    <row r="115" s="2" customFormat="1">
      <c r="A115" s="40"/>
      <c r="B115" s="41"/>
      <c r="C115" s="42"/>
      <c r="D115" s="227" t="s">
        <v>172</v>
      </c>
      <c r="E115" s="42"/>
      <c r="F115" s="228" t="s">
        <v>203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172</v>
      </c>
      <c r="AU115" s="18" t="s">
        <v>21</v>
      </c>
    </row>
    <row r="116" s="13" customFormat="1">
      <c r="A116" s="13"/>
      <c r="B116" s="234"/>
      <c r="C116" s="235"/>
      <c r="D116" s="232" t="s">
        <v>197</v>
      </c>
      <c r="E116" s="236" t="s">
        <v>35</v>
      </c>
      <c r="F116" s="237" t="s">
        <v>204</v>
      </c>
      <c r="G116" s="235"/>
      <c r="H116" s="238">
        <v>230.40000000000001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197</v>
      </c>
      <c r="AU116" s="244" t="s">
        <v>21</v>
      </c>
      <c r="AV116" s="13" t="s">
        <v>21</v>
      </c>
      <c r="AW116" s="13" t="s">
        <v>41</v>
      </c>
      <c r="AX116" s="13" t="s">
        <v>88</v>
      </c>
      <c r="AY116" s="244" t="s">
        <v>163</v>
      </c>
    </row>
    <row r="117" s="2" customFormat="1" ht="24.15" customHeight="1">
      <c r="A117" s="40"/>
      <c r="B117" s="41"/>
      <c r="C117" s="214" t="s">
        <v>205</v>
      </c>
      <c r="D117" s="214" t="s">
        <v>165</v>
      </c>
      <c r="E117" s="215" t="s">
        <v>206</v>
      </c>
      <c r="F117" s="216" t="s">
        <v>207</v>
      </c>
      <c r="G117" s="217" t="s">
        <v>184</v>
      </c>
      <c r="H117" s="218">
        <v>5</v>
      </c>
      <c r="I117" s="219"/>
      <c r="J117" s="220">
        <f>ROUND(I117*H117,2)</f>
        <v>0</v>
      </c>
      <c r="K117" s="216" t="s">
        <v>169</v>
      </c>
      <c r="L117" s="46"/>
      <c r="M117" s="221" t="s">
        <v>35</v>
      </c>
      <c r="N117" s="222" t="s">
        <v>52</v>
      </c>
      <c r="O117" s="86"/>
      <c r="P117" s="223">
        <f>O117*H117</f>
        <v>0</v>
      </c>
      <c r="Q117" s="223">
        <v>0.0044000000000000003</v>
      </c>
      <c r="R117" s="223">
        <f>Q117*H117</f>
        <v>0.022000000000000002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170</v>
      </c>
      <c r="AT117" s="225" t="s">
        <v>165</v>
      </c>
      <c r="AU117" s="225" t="s">
        <v>21</v>
      </c>
      <c r="AY117" s="18" t="s">
        <v>163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88</v>
      </c>
      <c r="BK117" s="226">
        <f>ROUND(I117*H117,2)</f>
        <v>0</v>
      </c>
      <c r="BL117" s="18" t="s">
        <v>170</v>
      </c>
      <c r="BM117" s="225" t="s">
        <v>208</v>
      </c>
    </row>
    <row r="118" s="2" customFormat="1">
      <c r="A118" s="40"/>
      <c r="B118" s="41"/>
      <c r="C118" s="42"/>
      <c r="D118" s="227" t="s">
        <v>172</v>
      </c>
      <c r="E118" s="42"/>
      <c r="F118" s="228" t="s">
        <v>209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172</v>
      </c>
      <c r="AU118" s="18" t="s">
        <v>21</v>
      </c>
    </row>
    <row r="119" s="2" customFormat="1" ht="16.5" customHeight="1">
      <c r="A119" s="40"/>
      <c r="B119" s="41"/>
      <c r="C119" s="245" t="s">
        <v>210</v>
      </c>
      <c r="D119" s="245" t="s">
        <v>211</v>
      </c>
      <c r="E119" s="246" t="s">
        <v>212</v>
      </c>
      <c r="F119" s="247" t="s">
        <v>213</v>
      </c>
      <c r="G119" s="248" t="s">
        <v>184</v>
      </c>
      <c r="H119" s="249">
        <v>5</v>
      </c>
      <c r="I119" s="250"/>
      <c r="J119" s="251">
        <f>ROUND(I119*H119,2)</f>
        <v>0</v>
      </c>
      <c r="K119" s="247" t="s">
        <v>169</v>
      </c>
      <c r="L119" s="252"/>
      <c r="M119" s="253" t="s">
        <v>35</v>
      </c>
      <c r="N119" s="254" t="s">
        <v>52</v>
      </c>
      <c r="O119" s="86"/>
      <c r="P119" s="223">
        <f>O119*H119</f>
        <v>0</v>
      </c>
      <c r="Q119" s="223">
        <v>0.033050000000000003</v>
      </c>
      <c r="R119" s="223">
        <f>Q119*H119</f>
        <v>0.16525000000000001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210</v>
      </c>
      <c r="AT119" s="225" t="s">
        <v>211</v>
      </c>
      <c r="AU119" s="225" t="s">
        <v>21</v>
      </c>
      <c r="AY119" s="18" t="s">
        <v>163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88</v>
      </c>
      <c r="BK119" s="226">
        <f>ROUND(I119*H119,2)</f>
        <v>0</v>
      </c>
      <c r="BL119" s="18" t="s">
        <v>170</v>
      </c>
      <c r="BM119" s="225" t="s">
        <v>214</v>
      </c>
    </row>
    <row r="120" s="2" customFormat="1" ht="21.75" customHeight="1">
      <c r="A120" s="40"/>
      <c r="B120" s="41"/>
      <c r="C120" s="214" t="s">
        <v>215</v>
      </c>
      <c r="D120" s="214" t="s">
        <v>165</v>
      </c>
      <c r="E120" s="215" t="s">
        <v>216</v>
      </c>
      <c r="F120" s="216" t="s">
        <v>217</v>
      </c>
      <c r="G120" s="217" t="s">
        <v>218</v>
      </c>
      <c r="H120" s="218">
        <v>514.88</v>
      </c>
      <c r="I120" s="219"/>
      <c r="J120" s="220">
        <f>ROUND(I120*H120,2)</f>
        <v>0</v>
      </c>
      <c r="K120" s="216" t="s">
        <v>169</v>
      </c>
      <c r="L120" s="46"/>
      <c r="M120" s="221" t="s">
        <v>35</v>
      </c>
      <c r="N120" s="222" t="s">
        <v>52</v>
      </c>
      <c r="O120" s="86"/>
      <c r="P120" s="223">
        <f>O120*H120</f>
        <v>0</v>
      </c>
      <c r="Q120" s="223">
        <v>0.00084000000000000003</v>
      </c>
      <c r="R120" s="223">
        <f>Q120*H120</f>
        <v>0.43249920000000003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170</v>
      </c>
      <c r="AT120" s="225" t="s">
        <v>165</v>
      </c>
      <c r="AU120" s="225" t="s">
        <v>21</v>
      </c>
      <c r="AY120" s="18" t="s">
        <v>163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88</v>
      </c>
      <c r="BK120" s="226">
        <f>ROUND(I120*H120,2)</f>
        <v>0</v>
      </c>
      <c r="BL120" s="18" t="s">
        <v>170</v>
      </c>
      <c r="BM120" s="225" t="s">
        <v>219</v>
      </c>
    </row>
    <row r="121" s="2" customFormat="1">
      <c r="A121" s="40"/>
      <c r="B121" s="41"/>
      <c r="C121" s="42"/>
      <c r="D121" s="227" t="s">
        <v>172</v>
      </c>
      <c r="E121" s="42"/>
      <c r="F121" s="228" t="s">
        <v>220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172</v>
      </c>
      <c r="AU121" s="18" t="s">
        <v>21</v>
      </c>
    </row>
    <row r="122" s="13" customFormat="1">
      <c r="A122" s="13"/>
      <c r="B122" s="234"/>
      <c r="C122" s="235"/>
      <c r="D122" s="232" t="s">
        <v>197</v>
      </c>
      <c r="E122" s="236" t="s">
        <v>35</v>
      </c>
      <c r="F122" s="237" t="s">
        <v>221</v>
      </c>
      <c r="G122" s="235"/>
      <c r="H122" s="238">
        <v>514.88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197</v>
      </c>
      <c r="AU122" s="244" t="s">
        <v>21</v>
      </c>
      <c r="AV122" s="13" t="s">
        <v>21</v>
      </c>
      <c r="AW122" s="13" t="s">
        <v>41</v>
      </c>
      <c r="AX122" s="13" t="s">
        <v>88</v>
      </c>
      <c r="AY122" s="244" t="s">
        <v>163</v>
      </c>
    </row>
    <row r="123" s="2" customFormat="1" ht="24.15" customHeight="1">
      <c r="A123" s="40"/>
      <c r="B123" s="41"/>
      <c r="C123" s="214" t="s">
        <v>222</v>
      </c>
      <c r="D123" s="214" t="s">
        <v>165</v>
      </c>
      <c r="E123" s="215" t="s">
        <v>223</v>
      </c>
      <c r="F123" s="216" t="s">
        <v>224</v>
      </c>
      <c r="G123" s="217" t="s">
        <v>218</v>
      </c>
      <c r="H123" s="218">
        <v>514.88</v>
      </c>
      <c r="I123" s="219"/>
      <c r="J123" s="220">
        <f>ROUND(I123*H123,2)</f>
        <v>0</v>
      </c>
      <c r="K123" s="216" t="s">
        <v>169</v>
      </c>
      <c r="L123" s="46"/>
      <c r="M123" s="221" t="s">
        <v>35</v>
      </c>
      <c r="N123" s="222" t="s">
        <v>52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170</v>
      </c>
      <c r="AT123" s="225" t="s">
        <v>165</v>
      </c>
      <c r="AU123" s="225" t="s">
        <v>21</v>
      </c>
      <c r="AY123" s="18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88</v>
      </c>
      <c r="BK123" s="226">
        <f>ROUND(I123*H123,2)</f>
        <v>0</v>
      </c>
      <c r="BL123" s="18" t="s">
        <v>170</v>
      </c>
      <c r="BM123" s="225" t="s">
        <v>225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226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172</v>
      </c>
      <c r="AU124" s="18" t="s">
        <v>21</v>
      </c>
    </row>
    <row r="125" s="2" customFormat="1" ht="37.8" customHeight="1">
      <c r="A125" s="40"/>
      <c r="B125" s="41"/>
      <c r="C125" s="214" t="s">
        <v>227</v>
      </c>
      <c r="D125" s="214" t="s">
        <v>165</v>
      </c>
      <c r="E125" s="215" t="s">
        <v>228</v>
      </c>
      <c r="F125" s="216" t="s">
        <v>229</v>
      </c>
      <c r="G125" s="217" t="s">
        <v>194</v>
      </c>
      <c r="H125" s="218">
        <v>115.2</v>
      </c>
      <c r="I125" s="219"/>
      <c r="J125" s="220">
        <f>ROUND(I125*H125,2)</f>
        <v>0</v>
      </c>
      <c r="K125" s="216" t="s">
        <v>169</v>
      </c>
      <c r="L125" s="46"/>
      <c r="M125" s="221" t="s">
        <v>35</v>
      </c>
      <c r="N125" s="222" t="s">
        <v>52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170</v>
      </c>
      <c r="AT125" s="225" t="s">
        <v>165</v>
      </c>
      <c r="AU125" s="225" t="s">
        <v>21</v>
      </c>
      <c r="AY125" s="18" t="s">
        <v>163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88</v>
      </c>
      <c r="BK125" s="226">
        <f>ROUND(I125*H125,2)</f>
        <v>0</v>
      </c>
      <c r="BL125" s="18" t="s">
        <v>170</v>
      </c>
      <c r="BM125" s="225" t="s">
        <v>230</v>
      </c>
    </row>
    <row r="126" s="2" customFormat="1">
      <c r="A126" s="40"/>
      <c r="B126" s="41"/>
      <c r="C126" s="42"/>
      <c r="D126" s="227" t="s">
        <v>172</v>
      </c>
      <c r="E126" s="42"/>
      <c r="F126" s="228" t="s">
        <v>231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172</v>
      </c>
      <c r="AU126" s="18" t="s">
        <v>21</v>
      </c>
    </row>
    <row r="127" s="13" customFormat="1">
      <c r="A127" s="13"/>
      <c r="B127" s="234"/>
      <c r="C127" s="235"/>
      <c r="D127" s="232" t="s">
        <v>197</v>
      </c>
      <c r="E127" s="236" t="s">
        <v>35</v>
      </c>
      <c r="F127" s="237" t="s">
        <v>232</v>
      </c>
      <c r="G127" s="235"/>
      <c r="H127" s="238">
        <v>115.2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197</v>
      </c>
      <c r="AU127" s="244" t="s">
        <v>21</v>
      </c>
      <c r="AV127" s="13" t="s">
        <v>21</v>
      </c>
      <c r="AW127" s="13" t="s">
        <v>41</v>
      </c>
      <c r="AX127" s="13" t="s">
        <v>88</v>
      </c>
      <c r="AY127" s="244" t="s">
        <v>163</v>
      </c>
    </row>
    <row r="128" s="2" customFormat="1" ht="24.15" customHeight="1">
      <c r="A128" s="40"/>
      <c r="B128" s="41"/>
      <c r="C128" s="214" t="s">
        <v>8</v>
      </c>
      <c r="D128" s="214" t="s">
        <v>165</v>
      </c>
      <c r="E128" s="215" t="s">
        <v>233</v>
      </c>
      <c r="F128" s="216" t="s">
        <v>234</v>
      </c>
      <c r="G128" s="217" t="s">
        <v>235</v>
      </c>
      <c r="H128" s="218">
        <v>230.40000000000001</v>
      </c>
      <c r="I128" s="219"/>
      <c r="J128" s="220">
        <f>ROUND(I128*H128,2)</f>
        <v>0</v>
      </c>
      <c r="K128" s="216" t="s">
        <v>35</v>
      </c>
      <c r="L128" s="46"/>
      <c r="M128" s="221" t="s">
        <v>35</v>
      </c>
      <c r="N128" s="222" t="s">
        <v>52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170</v>
      </c>
      <c r="AT128" s="225" t="s">
        <v>165</v>
      </c>
      <c r="AU128" s="225" t="s">
        <v>21</v>
      </c>
      <c r="AY128" s="18" t="s">
        <v>163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88</v>
      </c>
      <c r="BK128" s="226">
        <f>ROUND(I128*H128,2)</f>
        <v>0</v>
      </c>
      <c r="BL128" s="18" t="s">
        <v>170</v>
      </c>
      <c r="BM128" s="225" t="s">
        <v>236</v>
      </c>
    </row>
    <row r="129" s="13" customFormat="1">
      <c r="A129" s="13"/>
      <c r="B129" s="234"/>
      <c r="C129" s="235"/>
      <c r="D129" s="232" t="s">
        <v>197</v>
      </c>
      <c r="E129" s="235"/>
      <c r="F129" s="237" t="s">
        <v>237</v>
      </c>
      <c r="G129" s="235"/>
      <c r="H129" s="238">
        <v>230.40000000000001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197</v>
      </c>
      <c r="AU129" s="244" t="s">
        <v>21</v>
      </c>
      <c r="AV129" s="13" t="s">
        <v>21</v>
      </c>
      <c r="AW129" s="13" t="s">
        <v>4</v>
      </c>
      <c r="AX129" s="13" t="s">
        <v>88</v>
      </c>
      <c r="AY129" s="244" t="s">
        <v>163</v>
      </c>
    </row>
    <row r="130" s="2" customFormat="1" ht="24.15" customHeight="1">
      <c r="A130" s="40"/>
      <c r="B130" s="41"/>
      <c r="C130" s="214" t="s">
        <v>238</v>
      </c>
      <c r="D130" s="214" t="s">
        <v>165</v>
      </c>
      <c r="E130" s="215" t="s">
        <v>239</v>
      </c>
      <c r="F130" s="216" t="s">
        <v>240</v>
      </c>
      <c r="G130" s="217" t="s">
        <v>194</v>
      </c>
      <c r="H130" s="218">
        <v>130</v>
      </c>
      <c r="I130" s="219"/>
      <c r="J130" s="220">
        <f>ROUND(I130*H130,2)</f>
        <v>0</v>
      </c>
      <c r="K130" s="216" t="s">
        <v>169</v>
      </c>
      <c r="L130" s="46"/>
      <c r="M130" s="221" t="s">
        <v>35</v>
      </c>
      <c r="N130" s="222" t="s">
        <v>52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170</v>
      </c>
      <c r="AT130" s="225" t="s">
        <v>165</v>
      </c>
      <c r="AU130" s="225" t="s">
        <v>21</v>
      </c>
      <c r="AY130" s="18" t="s">
        <v>163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88</v>
      </c>
      <c r="BK130" s="226">
        <f>ROUND(I130*H130,2)</f>
        <v>0</v>
      </c>
      <c r="BL130" s="18" t="s">
        <v>170</v>
      </c>
      <c r="BM130" s="225" t="s">
        <v>241</v>
      </c>
    </row>
    <row r="131" s="2" customFormat="1">
      <c r="A131" s="40"/>
      <c r="B131" s="41"/>
      <c r="C131" s="42"/>
      <c r="D131" s="227" t="s">
        <v>172</v>
      </c>
      <c r="E131" s="42"/>
      <c r="F131" s="228" t="s">
        <v>242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172</v>
      </c>
      <c r="AU131" s="18" t="s">
        <v>21</v>
      </c>
    </row>
    <row r="132" s="13" customFormat="1">
      <c r="A132" s="13"/>
      <c r="B132" s="234"/>
      <c r="C132" s="235"/>
      <c r="D132" s="232" t="s">
        <v>197</v>
      </c>
      <c r="E132" s="236" t="s">
        <v>35</v>
      </c>
      <c r="F132" s="237" t="s">
        <v>243</v>
      </c>
      <c r="G132" s="235"/>
      <c r="H132" s="238">
        <v>130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197</v>
      </c>
      <c r="AU132" s="244" t="s">
        <v>21</v>
      </c>
      <c r="AV132" s="13" t="s">
        <v>21</v>
      </c>
      <c r="AW132" s="13" t="s">
        <v>41</v>
      </c>
      <c r="AX132" s="13" t="s">
        <v>88</v>
      </c>
      <c r="AY132" s="244" t="s">
        <v>163</v>
      </c>
    </row>
    <row r="133" s="2" customFormat="1" ht="37.8" customHeight="1">
      <c r="A133" s="40"/>
      <c r="B133" s="41"/>
      <c r="C133" s="214" t="s">
        <v>244</v>
      </c>
      <c r="D133" s="214" t="s">
        <v>165</v>
      </c>
      <c r="E133" s="215" t="s">
        <v>245</v>
      </c>
      <c r="F133" s="216" t="s">
        <v>246</v>
      </c>
      <c r="G133" s="217" t="s">
        <v>194</v>
      </c>
      <c r="H133" s="218">
        <v>86.272000000000006</v>
      </c>
      <c r="I133" s="219"/>
      <c r="J133" s="220">
        <f>ROUND(I133*H133,2)</f>
        <v>0</v>
      </c>
      <c r="K133" s="216" t="s">
        <v>169</v>
      </c>
      <c r="L133" s="46"/>
      <c r="M133" s="221" t="s">
        <v>35</v>
      </c>
      <c r="N133" s="222" t="s">
        <v>52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170</v>
      </c>
      <c r="AT133" s="225" t="s">
        <v>165</v>
      </c>
      <c r="AU133" s="225" t="s">
        <v>21</v>
      </c>
      <c r="AY133" s="18" t="s">
        <v>163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88</v>
      </c>
      <c r="BK133" s="226">
        <f>ROUND(I133*H133,2)</f>
        <v>0</v>
      </c>
      <c r="BL133" s="18" t="s">
        <v>170</v>
      </c>
      <c r="BM133" s="225" t="s">
        <v>247</v>
      </c>
    </row>
    <row r="134" s="2" customFormat="1">
      <c r="A134" s="40"/>
      <c r="B134" s="41"/>
      <c r="C134" s="42"/>
      <c r="D134" s="227" t="s">
        <v>172</v>
      </c>
      <c r="E134" s="42"/>
      <c r="F134" s="228" t="s">
        <v>248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172</v>
      </c>
      <c r="AU134" s="18" t="s">
        <v>21</v>
      </c>
    </row>
    <row r="135" s="13" customFormat="1">
      <c r="A135" s="13"/>
      <c r="B135" s="234"/>
      <c r="C135" s="235"/>
      <c r="D135" s="232" t="s">
        <v>197</v>
      </c>
      <c r="E135" s="236" t="s">
        <v>35</v>
      </c>
      <c r="F135" s="237" t="s">
        <v>249</v>
      </c>
      <c r="G135" s="235"/>
      <c r="H135" s="238">
        <v>86.272000000000006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197</v>
      </c>
      <c r="AU135" s="244" t="s">
        <v>21</v>
      </c>
      <c r="AV135" s="13" t="s">
        <v>21</v>
      </c>
      <c r="AW135" s="13" t="s">
        <v>41</v>
      </c>
      <c r="AX135" s="13" t="s">
        <v>88</v>
      </c>
      <c r="AY135" s="244" t="s">
        <v>163</v>
      </c>
    </row>
    <row r="136" s="2" customFormat="1" ht="16.5" customHeight="1">
      <c r="A136" s="40"/>
      <c r="B136" s="41"/>
      <c r="C136" s="245" t="s">
        <v>250</v>
      </c>
      <c r="D136" s="245" t="s">
        <v>211</v>
      </c>
      <c r="E136" s="246" t="s">
        <v>251</v>
      </c>
      <c r="F136" s="247" t="s">
        <v>252</v>
      </c>
      <c r="G136" s="248" t="s">
        <v>235</v>
      </c>
      <c r="H136" s="249">
        <v>172.54400000000001</v>
      </c>
      <c r="I136" s="250"/>
      <c r="J136" s="251">
        <f>ROUND(I136*H136,2)</f>
        <v>0</v>
      </c>
      <c r="K136" s="247" t="s">
        <v>169</v>
      </c>
      <c r="L136" s="252"/>
      <c r="M136" s="253" t="s">
        <v>35</v>
      </c>
      <c r="N136" s="254" t="s">
        <v>52</v>
      </c>
      <c r="O136" s="86"/>
      <c r="P136" s="223">
        <f>O136*H136</f>
        <v>0</v>
      </c>
      <c r="Q136" s="223">
        <v>1</v>
      </c>
      <c r="R136" s="223">
        <f>Q136*H136</f>
        <v>172.54400000000001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210</v>
      </c>
      <c r="AT136" s="225" t="s">
        <v>211</v>
      </c>
      <c r="AU136" s="225" t="s">
        <v>21</v>
      </c>
      <c r="AY136" s="18" t="s">
        <v>163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88</v>
      </c>
      <c r="BK136" s="226">
        <f>ROUND(I136*H136,2)</f>
        <v>0</v>
      </c>
      <c r="BL136" s="18" t="s">
        <v>170</v>
      </c>
      <c r="BM136" s="225" t="s">
        <v>253</v>
      </c>
    </row>
    <row r="137" s="13" customFormat="1">
      <c r="A137" s="13"/>
      <c r="B137" s="234"/>
      <c r="C137" s="235"/>
      <c r="D137" s="232" t="s">
        <v>197</v>
      </c>
      <c r="E137" s="235"/>
      <c r="F137" s="237" t="s">
        <v>254</v>
      </c>
      <c r="G137" s="235"/>
      <c r="H137" s="238">
        <v>172.54400000000001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197</v>
      </c>
      <c r="AU137" s="244" t="s">
        <v>21</v>
      </c>
      <c r="AV137" s="13" t="s">
        <v>21</v>
      </c>
      <c r="AW137" s="13" t="s">
        <v>4</v>
      </c>
      <c r="AX137" s="13" t="s">
        <v>88</v>
      </c>
      <c r="AY137" s="244" t="s">
        <v>163</v>
      </c>
    </row>
    <row r="138" s="12" customFormat="1" ht="22.8" customHeight="1">
      <c r="A138" s="12"/>
      <c r="B138" s="198"/>
      <c r="C138" s="199"/>
      <c r="D138" s="200" t="s">
        <v>80</v>
      </c>
      <c r="E138" s="212" t="s">
        <v>170</v>
      </c>
      <c r="F138" s="212" t="s">
        <v>255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SUM(P139:P141)</f>
        <v>0</v>
      </c>
      <c r="Q138" s="206"/>
      <c r="R138" s="207">
        <f>SUM(R139:R141)</f>
        <v>54.696194560000002</v>
      </c>
      <c r="S138" s="206"/>
      <c r="T138" s="208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88</v>
      </c>
      <c r="AT138" s="210" t="s">
        <v>80</v>
      </c>
      <c r="AU138" s="210" t="s">
        <v>88</v>
      </c>
      <c r="AY138" s="209" t="s">
        <v>163</v>
      </c>
      <c r="BK138" s="211">
        <f>SUM(BK139:BK141)</f>
        <v>0</v>
      </c>
    </row>
    <row r="139" s="2" customFormat="1" ht="21.75" customHeight="1">
      <c r="A139" s="40"/>
      <c r="B139" s="41"/>
      <c r="C139" s="214" t="s">
        <v>256</v>
      </c>
      <c r="D139" s="214" t="s">
        <v>165</v>
      </c>
      <c r="E139" s="215" t="s">
        <v>257</v>
      </c>
      <c r="F139" s="216" t="s">
        <v>258</v>
      </c>
      <c r="G139" s="217" t="s">
        <v>194</v>
      </c>
      <c r="H139" s="218">
        <v>28.928000000000001</v>
      </c>
      <c r="I139" s="219"/>
      <c r="J139" s="220">
        <f>ROUND(I139*H139,2)</f>
        <v>0</v>
      </c>
      <c r="K139" s="216" t="s">
        <v>169</v>
      </c>
      <c r="L139" s="46"/>
      <c r="M139" s="221" t="s">
        <v>35</v>
      </c>
      <c r="N139" s="222" t="s">
        <v>52</v>
      </c>
      <c r="O139" s="86"/>
      <c r="P139" s="223">
        <f>O139*H139</f>
        <v>0</v>
      </c>
      <c r="Q139" s="223">
        <v>1.8907700000000001</v>
      </c>
      <c r="R139" s="223">
        <f>Q139*H139</f>
        <v>54.696194560000002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170</v>
      </c>
      <c r="AT139" s="225" t="s">
        <v>165</v>
      </c>
      <c r="AU139" s="225" t="s">
        <v>21</v>
      </c>
      <c r="AY139" s="18" t="s">
        <v>163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88</v>
      </c>
      <c r="BK139" s="226">
        <f>ROUND(I139*H139,2)</f>
        <v>0</v>
      </c>
      <c r="BL139" s="18" t="s">
        <v>170</v>
      </c>
      <c r="BM139" s="225" t="s">
        <v>259</v>
      </c>
    </row>
    <row r="140" s="2" customFormat="1">
      <c r="A140" s="40"/>
      <c r="B140" s="41"/>
      <c r="C140" s="42"/>
      <c r="D140" s="227" t="s">
        <v>172</v>
      </c>
      <c r="E140" s="42"/>
      <c r="F140" s="228" t="s">
        <v>260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172</v>
      </c>
      <c r="AU140" s="18" t="s">
        <v>21</v>
      </c>
    </row>
    <row r="141" s="13" customFormat="1">
      <c r="A141" s="13"/>
      <c r="B141" s="234"/>
      <c r="C141" s="235"/>
      <c r="D141" s="232" t="s">
        <v>197</v>
      </c>
      <c r="E141" s="236" t="s">
        <v>35</v>
      </c>
      <c r="F141" s="237" t="s">
        <v>261</v>
      </c>
      <c r="G141" s="235"/>
      <c r="H141" s="238">
        <v>28.928000000000001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197</v>
      </c>
      <c r="AU141" s="244" t="s">
        <v>21</v>
      </c>
      <c r="AV141" s="13" t="s">
        <v>21</v>
      </c>
      <c r="AW141" s="13" t="s">
        <v>41</v>
      </c>
      <c r="AX141" s="13" t="s">
        <v>88</v>
      </c>
      <c r="AY141" s="244" t="s">
        <v>163</v>
      </c>
    </row>
    <row r="142" s="12" customFormat="1" ht="22.8" customHeight="1">
      <c r="A142" s="12"/>
      <c r="B142" s="198"/>
      <c r="C142" s="199"/>
      <c r="D142" s="200" t="s">
        <v>80</v>
      </c>
      <c r="E142" s="212" t="s">
        <v>210</v>
      </c>
      <c r="F142" s="212" t="s">
        <v>262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SUM(P143:P207)</f>
        <v>0</v>
      </c>
      <c r="Q142" s="206"/>
      <c r="R142" s="207">
        <f>SUM(R143:R207)</f>
        <v>0.99412500000000004</v>
      </c>
      <c r="S142" s="206"/>
      <c r="T142" s="208">
        <f>SUM(T143:T207)</f>
        <v>20.119420000000002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88</v>
      </c>
      <c r="AT142" s="210" t="s">
        <v>80</v>
      </c>
      <c r="AU142" s="210" t="s">
        <v>88</v>
      </c>
      <c r="AY142" s="209" t="s">
        <v>163</v>
      </c>
      <c r="BK142" s="211">
        <f>SUM(BK143:BK207)</f>
        <v>0</v>
      </c>
    </row>
    <row r="143" s="2" customFormat="1" ht="16.5" customHeight="1">
      <c r="A143" s="40"/>
      <c r="B143" s="41"/>
      <c r="C143" s="214" t="s">
        <v>263</v>
      </c>
      <c r="D143" s="214" t="s">
        <v>165</v>
      </c>
      <c r="E143" s="215" t="s">
        <v>264</v>
      </c>
      <c r="F143" s="216" t="s">
        <v>265</v>
      </c>
      <c r="G143" s="217" t="s">
        <v>184</v>
      </c>
      <c r="H143" s="218">
        <v>57</v>
      </c>
      <c r="I143" s="219"/>
      <c r="J143" s="220">
        <f>ROUND(I143*H143,2)</f>
        <v>0</v>
      </c>
      <c r="K143" s="216" t="s">
        <v>169</v>
      </c>
      <c r="L143" s="46"/>
      <c r="M143" s="221" t="s">
        <v>35</v>
      </c>
      <c r="N143" s="222" t="s">
        <v>52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0.32000000000000001</v>
      </c>
      <c r="T143" s="224">
        <f>S143*H143</f>
        <v>18.240000000000002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170</v>
      </c>
      <c r="AT143" s="225" t="s">
        <v>165</v>
      </c>
      <c r="AU143" s="225" t="s">
        <v>21</v>
      </c>
      <c r="AY143" s="18" t="s">
        <v>163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88</v>
      </c>
      <c r="BK143" s="226">
        <f>ROUND(I143*H143,2)</f>
        <v>0</v>
      </c>
      <c r="BL143" s="18" t="s">
        <v>170</v>
      </c>
      <c r="BM143" s="225" t="s">
        <v>266</v>
      </c>
    </row>
    <row r="144" s="2" customFormat="1">
      <c r="A144" s="40"/>
      <c r="B144" s="41"/>
      <c r="C144" s="42"/>
      <c r="D144" s="227" t="s">
        <v>172</v>
      </c>
      <c r="E144" s="42"/>
      <c r="F144" s="228" t="s">
        <v>267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172</v>
      </c>
      <c r="AU144" s="18" t="s">
        <v>21</v>
      </c>
    </row>
    <row r="145" s="2" customFormat="1" ht="21.75" customHeight="1">
      <c r="A145" s="40"/>
      <c r="B145" s="41"/>
      <c r="C145" s="214" t="s">
        <v>268</v>
      </c>
      <c r="D145" s="214" t="s">
        <v>165</v>
      </c>
      <c r="E145" s="215" t="s">
        <v>269</v>
      </c>
      <c r="F145" s="216" t="s">
        <v>270</v>
      </c>
      <c r="G145" s="217" t="s">
        <v>184</v>
      </c>
      <c r="H145" s="218">
        <v>40</v>
      </c>
      <c r="I145" s="219"/>
      <c r="J145" s="220">
        <f>ROUND(I145*H145,2)</f>
        <v>0</v>
      </c>
      <c r="K145" s="216" t="s">
        <v>169</v>
      </c>
      <c r="L145" s="46"/>
      <c r="M145" s="221" t="s">
        <v>35</v>
      </c>
      <c r="N145" s="222" t="s">
        <v>52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0.043999999999999997</v>
      </c>
      <c r="T145" s="224">
        <f>S145*H145</f>
        <v>1.7599999999999998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170</v>
      </c>
      <c r="AT145" s="225" t="s">
        <v>165</v>
      </c>
      <c r="AU145" s="225" t="s">
        <v>21</v>
      </c>
      <c r="AY145" s="18" t="s">
        <v>163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88</v>
      </c>
      <c r="BK145" s="226">
        <f>ROUND(I145*H145,2)</f>
        <v>0</v>
      </c>
      <c r="BL145" s="18" t="s">
        <v>170</v>
      </c>
      <c r="BM145" s="225" t="s">
        <v>271</v>
      </c>
    </row>
    <row r="146" s="2" customFormat="1">
      <c r="A146" s="40"/>
      <c r="B146" s="41"/>
      <c r="C146" s="42"/>
      <c r="D146" s="227" t="s">
        <v>172</v>
      </c>
      <c r="E146" s="42"/>
      <c r="F146" s="228" t="s">
        <v>272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172</v>
      </c>
      <c r="AU146" s="18" t="s">
        <v>21</v>
      </c>
    </row>
    <row r="147" s="2" customFormat="1" ht="24.15" customHeight="1">
      <c r="A147" s="40"/>
      <c r="B147" s="41"/>
      <c r="C147" s="214" t="s">
        <v>273</v>
      </c>
      <c r="D147" s="214" t="s">
        <v>165</v>
      </c>
      <c r="E147" s="215" t="s">
        <v>274</v>
      </c>
      <c r="F147" s="216" t="s">
        <v>275</v>
      </c>
      <c r="G147" s="217" t="s">
        <v>276</v>
      </c>
      <c r="H147" s="218">
        <v>1</v>
      </c>
      <c r="I147" s="219"/>
      <c r="J147" s="220">
        <f>ROUND(I147*H147,2)</f>
        <v>0</v>
      </c>
      <c r="K147" s="216" t="s">
        <v>169</v>
      </c>
      <c r="L147" s="46"/>
      <c r="M147" s="221" t="s">
        <v>35</v>
      </c>
      <c r="N147" s="222" t="s">
        <v>52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0.011599999999999999</v>
      </c>
      <c r="T147" s="224">
        <f>S147*H147</f>
        <v>0.011599999999999999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170</v>
      </c>
      <c r="AT147" s="225" t="s">
        <v>165</v>
      </c>
      <c r="AU147" s="225" t="s">
        <v>21</v>
      </c>
      <c r="AY147" s="18" t="s">
        <v>163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88</v>
      </c>
      <c r="BK147" s="226">
        <f>ROUND(I147*H147,2)</f>
        <v>0</v>
      </c>
      <c r="BL147" s="18" t="s">
        <v>170</v>
      </c>
      <c r="BM147" s="225" t="s">
        <v>277</v>
      </c>
    </row>
    <row r="148" s="2" customFormat="1">
      <c r="A148" s="40"/>
      <c r="B148" s="41"/>
      <c r="C148" s="42"/>
      <c r="D148" s="227" t="s">
        <v>172</v>
      </c>
      <c r="E148" s="42"/>
      <c r="F148" s="228" t="s">
        <v>278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172</v>
      </c>
      <c r="AU148" s="18" t="s">
        <v>21</v>
      </c>
    </row>
    <row r="149" s="2" customFormat="1" ht="16.5" customHeight="1">
      <c r="A149" s="40"/>
      <c r="B149" s="41"/>
      <c r="C149" s="245" t="s">
        <v>279</v>
      </c>
      <c r="D149" s="245" t="s">
        <v>211</v>
      </c>
      <c r="E149" s="246" t="s">
        <v>280</v>
      </c>
      <c r="F149" s="247" t="s">
        <v>281</v>
      </c>
      <c r="G149" s="248" t="s">
        <v>276</v>
      </c>
      <c r="H149" s="249">
        <v>1</v>
      </c>
      <c r="I149" s="250"/>
      <c r="J149" s="251">
        <f>ROUND(I149*H149,2)</f>
        <v>0</v>
      </c>
      <c r="K149" s="247" t="s">
        <v>169</v>
      </c>
      <c r="L149" s="252"/>
      <c r="M149" s="253" t="s">
        <v>35</v>
      </c>
      <c r="N149" s="254" t="s">
        <v>52</v>
      </c>
      <c r="O149" s="86"/>
      <c r="P149" s="223">
        <f>O149*H149</f>
        <v>0</v>
      </c>
      <c r="Q149" s="223">
        <v>0.01</v>
      </c>
      <c r="R149" s="223">
        <f>Q149*H149</f>
        <v>0.01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210</v>
      </c>
      <c r="AT149" s="225" t="s">
        <v>211</v>
      </c>
      <c r="AU149" s="225" t="s">
        <v>21</v>
      </c>
      <c r="AY149" s="18" t="s">
        <v>163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88</v>
      </c>
      <c r="BK149" s="226">
        <f>ROUND(I149*H149,2)</f>
        <v>0</v>
      </c>
      <c r="BL149" s="18" t="s">
        <v>170</v>
      </c>
      <c r="BM149" s="225" t="s">
        <v>282</v>
      </c>
    </row>
    <row r="150" s="2" customFormat="1" ht="24.15" customHeight="1">
      <c r="A150" s="40"/>
      <c r="B150" s="41"/>
      <c r="C150" s="214" t="s">
        <v>7</v>
      </c>
      <c r="D150" s="214" t="s">
        <v>165</v>
      </c>
      <c r="E150" s="215" t="s">
        <v>283</v>
      </c>
      <c r="F150" s="216" t="s">
        <v>284</v>
      </c>
      <c r="G150" s="217" t="s">
        <v>184</v>
      </c>
      <c r="H150" s="218">
        <v>18</v>
      </c>
      <c r="I150" s="219"/>
      <c r="J150" s="220">
        <f>ROUND(I150*H150,2)</f>
        <v>0</v>
      </c>
      <c r="K150" s="216" t="s">
        <v>169</v>
      </c>
      <c r="L150" s="46"/>
      <c r="M150" s="221" t="s">
        <v>35</v>
      </c>
      <c r="N150" s="222" t="s">
        <v>52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0.00027999999999999998</v>
      </c>
      <c r="T150" s="224">
        <f>S150*H150</f>
        <v>0.0050399999999999993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170</v>
      </c>
      <c r="AT150" s="225" t="s">
        <v>165</v>
      </c>
      <c r="AU150" s="225" t="s">
        <v>21</v>
      </c>
      <c r="AY150" s="18" t="s">
        <v>163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88</v>
      </c>
      <c r="BK150" s="226">
        <f>ROUND(I150*H150,2)</f>
        <v>0</v>
      </c>
      <c r="BL150" s="18" t="s">
        <v>170</v>
      </c>
      <c r="BM150" s="225" t="s">
        <v>285</v>
      </c>
    </row>
    <row r="151" s="2" customFormat="1">
      <c r="A151" s="40"/>
      <c r="B151" s="41"/>
      <c r="C151" s="42"/>
      <c r="D151" s="227" t="s">
        <v>172</v>
      </c>
      <c r="E151" s="42"/>
      <c r="F151" s="228" t="s">
        <v>286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172</v>
      </c>
      <c r="AU151" s="18" t="s">
        <v>21</v>
      </c>
    </row>
    <row r="152" s="2" customFormat="1">
      <c r="A152" s="40"/>
      <c r="B152" s="41"/>
      <c r="C152" s="42"/>
      <c r="D152" s="232" t="s">
        <v>174</v>
      </c>
      <c r="E152" s="42"/>
      <c r="F152" s="233" t="s">
        <v>287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174</v>
      </c>
      <c r="AU152" s="18" t="s">
        <v>21</v>
      </c>
    </row>
    <row r="153" s="2" customFormat="1" ht="16.5" customHeight="1">
      <c r="A153" s="40"/>
      <c r="B153" s="41"/>
      <c r="C153" s="245" t="s">
        <v>288</v>
      </c>
      <c r="D153" s="245" t="s">
        <v>211</v>
      </c>
      <c r="E153" s="246" t="s">
        <v>289</v>
      </c>
      <c r="F153" s="247" t="s">
        <v>290</v>
      </c>
      <c r="G153" s="248" t="s">
        <v>184</v>
      </c>
      <c r="H153" s="249">
        <v>18</v>
      </c>
      <c r="I153" s="250"/>
      <c r="J153" s="251">
        <f>ROUND(I153*H153,2)</f>
        <v>0</v>
      </c>
      <c r="K153" s="247" t="s">
        <v>169</v>
      </c>
      <c r="L153" s="252"/>
      <c r="M153" s="253" t="s">
        <v>35</v>
      </c>
      <c r="N153" s="254" t="s">
        <v>52</v>
      </c>
      <c r="O153" s="86"/>
      <c r="P153" s="223">
        <f>O153*H153</f>
        <v>0</v>
      </c>
      <c r="Q153" s="223">
        <v>0.00027</v>
      </c>
      <c r="R153" s="223">
        <f>Q153*H153</f>
        <v>0.0048599999999999997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210</v>
      </c>
      <c r="AT153" s="225" t="s">
        <v>211</v>
      </c>
      <c r="AU153" s="225" t="s">
        <v>21</v>
      </c>
      <c r="AY153" s="18" t="s">
        <v>163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88</v>
      </c>
      <c r="BK153" s="226">
        <f>ROUND(I153*H153,2)</f>
        <v>0</v>
      </c>
      <c r="BL153" s="18" t="s">
        <v>170</v>
      </c>
      <c r="BM153" s="225" t="s">
        <v>291</v>
      </c>
    </row>
    <row r="154" s="2" customFormat="1">
      <c r="A154" s="40"/>
      <c r="B154" s="41"/>
      <c r="C154" s="42"/>
      <c r="D154" s="232" t="s">
        <v>174</v>
      </c>
      <c r="E154" s="42"/>
      <c r="F154" s="233" t="s">
        <v>292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174</v>
      </c>
      <c r="AU154" s="18" t="s">
        <v>21</v>
      </c>
    </row>
    <row r="155" s="2" customFormat="1" ht="24.15" customHeight="1">
      <c r="A155" s="40"/>
      <c r="B155" s="41"/>
      <c r="C155" s="214" t="s">
        <v>293</v>
      </c>
      <c r="D155" s="214" t="s">
        <v>165</v>
      </c>
      <c r="E155" s="215" t="s">
        <v>294</v>
      </c>
      <c r="F155" s="216" t="s">
        <v>295</v>
      </c>
      <c r="G155" s="217" t="s">
        <v>184</v>
      </c>
      <c r="H155" s="218">
        <v>75</v>
      </c>
      <c r="I155" s="219"/>
      <c r="J155" s="220">
        <f>ROUND(I155*H155,2)</f>
        <v>0</v>
      </c>
      <c r="K155" s="216" t="s">
        <v>169</v>
      </c>
      <c r="L155" s="46"/>
      <c r="M155" s="221" t="s">
        <v>35</v>
      </c>
      <c r="N155" s="222" t="s">
        <v>52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0.00106</v>
      </c>
      <c r="T155" s="224">
        <f>S155*H155</f>
        <v>0.079500000000000001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170</v>
      </c>
      <c r="AT155" s="225" t="s">
        <v>165</v>
      </c>
      <c r="AU155" s="225" t="s">
        <v>21</v>
      </c>
      <c r="AY155" s="18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88</v>
      </c>
      <c r="BK155" s="226">
        <f>ROUND(I155*H155,2)</f>
        <v>0</v>
      </c>
      <c r="BL155" s="18" t="s">
        <v>170</v>
      </c>
      <c r="BM155" s="225" t="s">
        <v>296</v>
      </c>
    </row>
    <row r="156" s="2" customFormat="1">
      <c r="A156" s="40"/>
      <c r="B156" s="41"/>
      <c r="C156" s="42"/>
      <c r="D156" s="227" t="s">
        <v>172</v>
      </c>
      <c r="E156" s="42"/>
      <c r="F156" s="228" t="s">
        <v>297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172</v>
      </c>
      <c r="AU156" s="18" t="s">
        <v>21</v>
      </c>
    </row>
    <row r="157" s="2" customFormat="1">
      <c r="A157" s="40"/>
      <c r="B157" s="41"/>
      <c r="C157" s="42"/>
      <c r="D157" s="232" t="s">
        <v>174</v>
      </c>
      <c r="E157" s="42"/>
      <c r="F157" s="233" t="s">
        <v>287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174</v>
      </c>
      <c r="AU157" s="18" t="s">
        <v>21</v>
      </c>
    </row>
    <row r="158" s="2" customFormat="1" ht="16.5" customHeight="1">
      <c r="A158" s="40"/>
      <c r="B158" s="41"/>
      <c r="C158" s="245" t="s">
        <v>298</v>
      </c>
      <c r="D158" s="245" t="s">
        <v>211</v>
      </c>
      <c r="E158" s="246" t="s">
        <v>299</v>
      </c>
      <c r="F158" s="247" t="s">
        <v>300</v>
      </c>
      <c r="G158" s="248" t="s">
        <v>184</v>
      </c>
      <c r="H158" s="249">
        <v>75</v>
      </c>
      <c r="I158" s="250"/>
      <c r="J158" s="251">
        <f>ROUND(I158*H158,2)</f>
        <v>0</v>
      </c>
      <c r="K158" s="247" t="s">
        <v>169</v>
      </c>
      <c r="L158" s="252"/>
      <c r="M158" s="253" t="s">
        <v>35</v>
      </c>
      <c r="N158" s="254" t="s">
        <v>52</v>
      </c>
      <c r="O158" s="86"/>
      <c r="P158" s="223">
        <f>O158*H158</f>
        <v>0</v>
      </c>
      <c r="Q158" s="223">
        <v>0.0010499999999999999</v>
      </c>
      <c r="R158" s="223">
        <f>Q158*H158</f>
        <v>0.078750000000000001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210</v>
      </c>
      <c r="AT158" s="225" t="s">
        <v>211</v>
      </c>
      <c r="AU158" s="225" t="s">
        <v>21</v>
      </c>
      <c r="AY158" s="18" t="s">
        <v>163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88</v>
      </c>
      <c r="BK158" s="226">
        <f>ROUND(I158*H158,2)</f>
        <v>0</v>
      </c>
      <c r="BL158" s="18" t="s">
        <v>170</v>
      </c>
      <c r="BM158" s="225" t="s">
        <v>301</v>
      </c>
    </row>
    <row r="159" s="2" customFormat="1">
      <c r="A159" s="40"/>
      <c r="B159" s="41"/>
      <c r="C159" s="42"/>
      <c r="D159" s="232" t="s">
        <v>174</v>
      </c>
      <c r="E159" s="42"/>
      <c r="F159" s="233" t="s">
        <v>302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174</v>
      </c>
      <c r="AU159" s="18" t="s">
        <v>21</v>
      </c>
    </row>
    <row r="160" s="2" customFormat="1" ht="24.15" customHeight="1">
      <c r="A160" s="40"/>
      <c r="B160" s="41"/>
      <c r="C160" s="214" t="s">
        <v>303</v>
      </c>
      <c r="D160" s="214" t="s">
        <v>165</v>
      </c>
      <c r="E160" s="215" t="s">
        <v>304</v>
      </c>
      <c r="F160" s="216" t="s">
        <v>305</v>
      </c>
      <c r="G160" s="217" t="s">
        <v>276</v>
      </c>
      <c r="H160" s="218">
        <v>12</v>
      </c>
      <c r="I160" s="219"/>
      <c r="J160" s="220">
        <f>ROUND(I160*H160,2)</f>
        <v>0</v>
      </c>
      <c r="K160" s="216" t="s">
        <v>169</v>
      </c>
      <c r="L160" s="46"/>
      <c r="M160" s="221" t="s">
        <v>35</v>
      </c>
      <c r="N160" s="222" t="s">
        <v>52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0.00050000000000000001</v>
      </c>
      <c r="T160" s="224">
        <f>S160*H160</f>
        <v>0.0060000000000000001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170</v>
      </c>
      <c r="AT160" s="225" t="s">
        <v>165</v>
      </c>
      <c r="AU160" s="225" t="s">
        <v>21</v>
      </c>
      <c r="AY160" s="18" t="s">
        <v>163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88</v>
      </c>
      <c r="BK160" s="226">
        <f>ROUND(I160*H160,2)</f>
        <v>0</v>
      </c>
      <c r="BL160" s="18" t="s">
        <v>170</v>
      </c>
      <c r="BM160" s="225" t="s">
        <v>306</v>
      </c>
    </row>
    <row r="161" s="2" customFormat="1">
      <c r="A161" s="40"/>
      <c r="B161" s="41"/>
      <c r="C161" s="42"/>
      <c r="D161" s="227" t="s">
        <v>172</v>
      </c>
      <c r="E161" s="42"/>
      <c r="F161" s="228" t="s">
        <v>307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172</v>
      </c>
      <c r="AU161" s="18" t="s">
        <v>21</v>
      </c>
    </row>
    <row r="162" s="2" customFormat="1">
      <c r="A162" s="40"/>
      <c r="B162" s="41"/>
      <c r="C162" s="42"/>
      <c r="D162" s="232" t="s">
        <v>174</v>
      </c>
      <c r="E162" s="42"/>
      <c r="F162" s="233" t="s">
        <v>287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174</v>
      </c>
      <c r="AU162" s="18" t="s">
        <v>21</v>
      </c>
    </row>
    <row r="163" s="2" customFormat="1" ht="16.5" customHeight="1">
      <c r="A163" s="40"/>
      <c r="B163" s="41"/>
      <c r="C163" s="245" t="s">
        <v>308</v>
      </c>
      <c r="D163" s="245" t="s">
        <v>211</v>
      </c>
      <c r="E163" s="246" t="s">
        <v>309</v>
      </c>
      <c r="F163" s="247" t="s">
        <v>310</v>
      </c>
      <c r="G163" s="248" t="s">
        <v>276</v>
      </c>
      <c r="H163" s="249">
        <v>6</v>
      </c>
      <c r="I163" s="250"/>
      <c r="J163" s="251">
        <f>ROUND(I163*H163,2)</f>
        <v>0</v>
      </c>
      <c r="K163" s="247" t="s">
        <v>169</v>
      </c>
      <c r="L163" s="252"/>
      <c r="M163" s="253" t="s">
        <v>35</v>
      </c>
      <c r="N163" s="254" t="s">
        <v>52</v>
      </c>
      <c r="O163" s="86"/>
      <c r="P163" s="223">
        <f>O163*H163</f>
        <v>0</v>
      </c>
      <c r="Q163" s="223">
        <v>0.00084999999999999995</v>
      </c>
      <c r="R163" s="223">
        <f>Q163*H163</f>
        <v>0.0050999999999999995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210</v>
      </c>
      <c r="AT163" s="225" t="s">
        <v>211</v>
      </c>
      <c r="AU163" s="225" t="s">
        <v>21</v>
      </c>
      <c r="AY163" s="18" t="s">
        <v>163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88</v>
      </c>
      <c r="BK163" s="226">
        <f>ROUND(I163*H163,2)</f>
        <v>0</v>
      </c>
      <c r="BL163" s="18" t="s">
        <v>170</v>
      </c>
      <c r="BM163" s="225" t="s">
        <v>311</v>
      </c>
    </row>
    <row r="164" s="2" customFormat="1">
      <c r="A164" s="40"/>
      <c r="B164" s="41"/>
      <c r="C164" s="42"/>
      <c r="D164" s="232" t="s">
        <v>174</v>
      </c>
      <c r="E164" s="42"/>
      <c r="F164" s="233" t="s">
        <v>312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174</v>
      </c>
      <c r="AU164" s="18" t="s">
        <v>21</v>
      </c>
    </row>
    <row r="165" s="2" customFormat="1" ht="16.5" customHeight="1">
      <c r="A165" s="40"/>
      <c r="B165" s="41"/>
      <c r="C165" s="245" t="s">
        <v>313</v>
      </c>
      <c r="D165" s="245" t="s">
        <v>211</v>
      </c>
      <c r="E165" s="246" t="s">
        <v>314</v>
      </c>
      <c r="F165" s="247" t="s">
        <v>315</v>
      </c>
      <c r="G165" s="248" t="s">
        <v>276</v>
      </c>
      <c r="H165" s="249">
        <v>6</v>
      </c>
      <c r="I165" s="250"/>
      <c r="J165" s="251">
        <f>ROUND(I165*H165,2)</f>
        <v>0</v>
      </c>
      <c r="K165" s="247" t="s">
        <v>35</v>
      </c>
      <c r="L165" s="252"/>
      <c r="M165" s="253" t="s">
        <v>35</v>
      </c>
      <c r="N165" s="254" t="s">
        <v>52</v>
      </c>
      <c r="O165" s="86"/>
      <c r="P165" s="223">
        <f>O165*H165</f>
        <v>0</v>
      </c>
      <c r="Q165" s="223">
        <v>0.0050000000000000001</v>
      </c>
      <c r="R165" s="223">
        <f>Q165*H165</f>
        <v>0.029999999999999999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210</v>
      </c>
      <c r="AT165" s="225" t="s">
        <v>211</v>
      </c>
      <c r="AU165" s="225" t="s">
        <v>21</v>
      </c>
      <c r="AY165" s="18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88</v>
      </c>
      <c r="BK165" s="226">
        <f>ROUND(I165*H165,2)</f>
        <v>0</v>
      </c>
      <c r="BL165" s="18" t="s">
        <v>170</v>
      </c>
      <c r="BM165" s="225" t="s">
        <v>316</v>
      </c>
    </row>
    <row r="166" s="2" customFormat="1">
      <c r="A166" s="40"/>
      <c r="B166" s="41"/>
      <c r="C166" s="42"/>
      <c r="D166" s="232" t="s">
        <v>174</v>
      </c>
      <c r="E166" s="42"/>
      <c r="F166" s="233" t="s">
        <v>312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174</v>
      </c>
      <c r="AU166" s="18" t="s">
        <v>21</v>
      </c>
    </row>
    <row r="167" s="2" customFormat="1" ht="24.15" customHeight="1">
      <c r="A167" s="40"/>
      <c r="B167" s="41"/>
      <c r="C167" s="214" t="s">
        <v>317</v>
      </c>
      <c r="D167" s="214" t="s">
        <v>165</v>
      </c>
      <c r="E167" s="215" t="s">
        <v>318</v>
      </c>
      <c r="F167" s="216" t="s">
        <v>319</v>
      </c>
      <c r="G167" s="217" t="s">
        <v>276</v>
      </c>
      <c r="H167" s="218">
        <v>9</v>
      </c>
      <c r="I167" s="219"/>
      <c r="J167" s="220">
        <f>ROUND(I167*H167,2)</f>
        <v>0</v>
      </c>
      <c r="K167" s="216" t="s">
        <v>169</v>
      </c>
      <c r="L167" s="46"/>
      <c r="M167" s="221" t="s">
        <v>35</v>
      </c>
      <c r="N167" s="222" t="s">
        <v>52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170</v>
      </c>
      <c r="AT167" s="225" t="s">
        <v>165</v>
      </c>
      <c r="AU167" s="225" t="s">
        <v>21</v>
      </c>
      <c r="AY167" s="18" t="s">
        <v>163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88</v>
      </c>
      <c r="BK167" s="226">
        <f>ROUND(I167*H167,2)</f>
        <v>0</v>
      </c>
      <c r="BL167" s="18" t="s">
        <v>170</v>
      </c>
      <c r="BM167" s="225" t="s">
        <v>320</v>
      </c>
    </row>
    <row r="168" s="2" customFormat="1">
      <c r="A168" s="40"/>
      <c r="B168" s="41"/>
      <c r="C168" s="42"/>
      <c r="D168" s="227" t="s">
        <v>172</v>
      </c>
      <c r="E168" s="42"/>
      <c r="F168" s="228" t="s">
        <v>321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172</v>
      </c>
      <c r="AU168" s="18" t="s">
        <v>21</v>
      </c>
    </row>
    <row r="169" s="2" customFormat="1" ht="16.5" customHeight="1">
      <c r="A169" s="40"/>
      <c r="B169" s="41"/>
      <c r="C169" s="245" t="s">
        <v>322</v>
      </c>
      <c r="D169" s="245" t="s">
        <v>211</v>
      </c>
      <c r="E169" s="246" t="s">
        <v>323</v>
      </c>
      <c r="F169" s="247" t="s">
        <v>324</v>
      </c>
      <c r="G169" s="248" t="s">
        <v>276</v>
      </c>
      <c r="H169" s="249">
        <v>6</v>
      </c>
      <c r="I169" s="250"/>
      <c r="J169" s="251">
        <f>ROUND(I169*H169,2)</f>
        <v>0</v>
      </c>
      <c r="K169" s="247" t="s">
        <v>169</v>
      </c>
      <c r="L169" s="252"/>
      <c r="M169" s="253" t="s">
        <v>35</v>
      </c>
      <c r="N169" s="254" t="s">
        <v>52</v>
      </c>
      <c r="O169" s="86"/>
      <c r="P169" s="223">
        <f>O169*H169</f>
        <v>0</v>
      </c>
      <c r="Q169" s="223">
        <v>0.00072000000000000005</v>
      </c>
      <c r="R169" s="223">
        <f>Q169*H169</f>
        <v>0.0043200000000000001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210</v>
      </c>
      <c r="AT169" s="225" t="s">
        <v>211</v>
      </c>
      <c r="AU169" s="225" t="s">
        <v>21</v>
      </c>
      <c r="AY169" s="18" t="s">
        <v>163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88</v>
      </c>
      <c r="BK169" s="226">
        <f>ROUND(I169*H169,2)</f>
        <v>0</v>
      </c>
      <c r="BL169" s="18" t="s">
        <v>170</v>
      </c>
      <c r="BM169" s="225" t="s">
        <v>325</v>
      </c>
    </row>
    <row r="170" s="2" customFormat="1" ht="16.5" customHeight="1">
      <c r="A170" s="40"/>
      <c r="B170" s="41"/>
      <c r="C170" s="245" t="s">
        <v>326</v>
      </c>
      <c r="D170" s="245" t="s">
        <v>211</v>
      </c>
      <c r="E170" s="246" t="s">
        <v>327</v>
      </c>
      <c r="F170" s="247" t="s">
        <v>328</v>
      </c>
      <c r="G170" s="248" t="s">
        <v>276</v>
      </c>
      <c r="H170" s="249">
        <v>2</v>
      </c>
      <c r="I170" s="250"/>
      <c r="J170" s="251">
        <f>ROUND(I170*H170,2)</f>
        <v>0</v>
      </c>
      <c r="K170" s="247" t="s">
        <v>35</v>
      </c>
      <c r="L170" s="252"/>
      <c r="M170" s="253" t="s">
        <v>35</v>
      </c>
      <c r="N170" s="254" t="s">
        <v>52</v>
      </c>
      <c r="O170" s="86"/>
      <c r="P170" s="223">
        <f>O170*H170</f>
        <v>0</v>
      </c>
      <c r="Q170" s="223">
        <v>0.00141</v>
      </c>
      <c r="R170" s="223">
        <f>Q170*H170</f>
        <v>0.00282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210</v>
      </c>
      <c r="AT170" s="225" t="s">
        <v>211</v>
      </c>
      <c r="AU170" s="225" t="s">
        <v>21</v>
      </c>
      <c r="AY170" s="18" t="s">
        <v>163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88</v>
      </c>
      <c r="BK170" s="226">
        <f>ROUND(I170*H170,2)</f>
        <v>0</v>
      </c>
      <c r="BL170" s="18" t="s">
        <v>170</v>
      </c>
      <c r="BM170" s="225" t="s">
        <v>329</v>
      </c>
    </row>
    <row r="171" s="2" customFormat="1">
      <c r="A171" s="40"/>
      <c r="B171" s="41"/>
      <c r="C171" s="42"/>
      <c r="D171" s="232" t="s">
        <v>174</v>
      </c>
      <c r="E171" s="42"/>
      <c r="F171" s="233" t="s">
        <v>330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174</v>
      </c>
      <c r="AU171" s="18" t="s">
        <v>21</v>
      </c>
    </row>
    <row r="172" s="2" customFormat="1" ht="16.5" customHeight="1">
      <c r="A172" s="40"/>
      <c r="B172" s="41"/>
      <c r="C172" s="245" t="s">
        <v>331</v>
      </c>
      <c r="D172" s="245" t="s">
        <v>211</v>
      </c>
      <c r="E172" s="246" t="s">
        <v>332</v>
      </c>
      <c r="F172" s="247" t="s">
        <v>333</v>
      </c>
      <c r="G172" s="248" t="s">
        <v>276</v>
      </c>
      <c r="H172" s="249">
        <v>1</v>
      </c>
      <c r="I172" s="250"/>
      <c r="J172" s="251">
        <f>ROUND(I172*H172,2)</f>
        <v>0</v>
      </c>
      <c r="K172" s="247" t="s">
        <v>169</v>
      </c>
      <c r="L172" s="252"/>
      <c r="M172" s="253" t="s">
        <v>35</v>
      </c>
      <c r="N172" s="254" t="s">
        <v>52</v>
      </c>
      <c r="O172" s="86"/>
      <c r="P172" s="223">
        <f>O172*H172</f>
        <v>0</v>
      </c>
      <c r="Q172" s="223">
        <v>0.0012099999999999999</v>
      </c>
      <c r="R172" s="223">
        <f>Q172*H172</f>
        <v>0.0012099999999999999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210</v>
      </c>
      <c r="AT172" s="225" t="s">
        <v>211</v>
      </c>
      <c r="AU172" s="225" t="s">
        <v>21</v>
      </c>
      <c r="AY172" s="18" t="s">
        <v>163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88</v>
      </c>
      <c r="BK172" s="226">
        <f>ROUND(I172*H172,2)</f>
        <v>0</v>
      </c>
      <c r="BL172" s="18" t="s">
        <v>170</v>
      </c>
      <c r="BM172" s="225" t="s">
        <v>334</v>
      </c>
    </row>
    <row r="173" s="2" customFormat="1" ht="24.15" customHeight="1">
      <c r="A173" s="40"/>
      <c r="B173" s="41"/>
      <c r="C173" s="214" t="s">
        <v>335</v>
      </c>
      <c r="D173" s="214" t="s">
        <v>165</v>
      </c>
      <c r="E173" s="215" t="s">
        <v>336</v>
      </c>
      <c r="F173" s="216" t="s">
        <v>337</v>
      </c>
      <c r="G173" s="217" t="s">
        <v>276</v>
      </c>
      <c r="H173" s="218">
        <v>2</v>
      </c>
      <c r="I173" s="219"/>
      <c r="J173" s="220">
        <f>ROUND(I173*H173,2)</f>
        <v>0</v>
      </c>
      <c r="K173" s="216" t="s">
        <v>169</v>
      </c>
      <c r="L173" s="46"/>
      <c r="M173" s="221" t="s">
        <v>35</v>
      </c>
      <c r="N173" s="222" t="s">
        <v>52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0.00072000000000000005</v>
      </c>
      <c r="T173" s="224">
        <f>S173*H173</f>
        <v>0.0014400000000000001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170</v>
      </c>
      <c r="AT173" s="225" t="s">
        <v>165</v>
      </c>
      <c r="AU173" s="225" t="s">
        <v>21</v>
      </c>
      <c r="AY173" s="18" t="s">
        <v>163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88</v>
      </c>
      <c r="BK173" s="226">
        <f>ROUND(I173*H173,2)</f>
        <v>0</v>
      </c>
      <c r="BL173" s="18" t="s">
        <v>170</v>
      </c>
      <c r="BM173" s="225" t="s">
        <v>338</v>
      </c>
    </row>
    <row r="174" s="2" customFormat="1">
      <c r="A174" s="40"/>
      <c r="B174" s="41"/>
      <c r="C174" s="42"/>
      <c r="D174" s="227" t="s">
        <v>172</v>
      </c>
      <c r="E174" s="42"/>
      <c r="F174" s="228" t="s">
        <v>339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172</v>
      </c>
      <c r="AU174" s="18" t="s">
        <v>21</v>
      </c>
    </row>
    <row r="175" s="2" customFormat="1">
      <c r="A175" s="40"/>
      <c r="B175" s="41"/>
      <c r="C175" s="42"/>
      <c r="D175" s="232" t="s">
        <v>174</v>
      </c>
      <c r="E175" s="42"/>
      <c r="F175" s="233" t="s">
        <v>287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174</v>
      </c>
      <c r="AU175" s="18" t="s">
        <v>21</v>
      </c>
    </row>
    <row r="176" s="2" customFormat="1" ht="16.5" customHeight="1">
      <c r="A176" s="40"/>
      <c r="B176" s="41"/>
      <c r="C176" s="245" t="s">
        <v>340</v>
      </c>
      <c r="D176" s="245" t="s">
        <v>211</v>
      </c>
      <c r="E176" s="246" t="s">
        <v>341</v>
      </c>
      <c r="F176" s="247" t="s">
        <v>342</v>
      </c>
      <c r="G176" s="248" t="s">
        <v>276</v>
      </c>
      <c r="H176" s="249">
        <v>2</v>
      </c>
      <c r="I176" s="250"/>
      <c r="J176" s="251">
        <f>ROUND(I176*H176,2)</f>
        <v>0</v>
      </c>
      <c r="K176" s="247" t="s">
        <v>35</v>
      </c>
      <c r="L176" s="252"/>
      <c r="M176" s="253" t="s">
        <v>35</v>
      </c>
      <c r="N176" s="254" t="s">
        <v>52</v>
      </c>
      <c r="O176" s="86"/>
      <c r="P176" s="223">
        <f>O176*H176</f>
        <v>0</v>
      </c>
      <c r="Q176" s="223">
        <v>0.00042999999999999999</v>
      </c>
      <c r="R176" s="223">
        <f>Q176*H176</f>
        <v>0.00085999999999999998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210</v>
      </c>
      <c r="AT176" s="225" t="s">
        <v>211</v>
      </c>
      <c r="AU176" s="225" t="s">
        <v>21</v>
      </c>
      <c r="AY176" s="18" t="s">
        <v>163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88</v>
      </c>
      <c r="BK176" s="226">
        <f>ROUND(I176*H176,2)</f>
        <v>0</v>
      </c>
      <c r="BL176" s="18" t="s">
        <v>170</v>
      </c>
      <c r="BM176" s="225" t="s">
        <v>343</v>
      </c>
    </row>
    <row r="177" s="2" customFormat="1" ht="16.5" customHeight="1">
      <c r="A177" s="40"/>
      <c r="B177" s="41"/>
      <c r="C177" s="245" t="s">
        <v>344</v>
      </c>
      <c r="D177" s="245" t="s">
        <v>211</v>
      </c>
      <c r="E177" s="246" t="s">
        <v>345</v>
      </c>
      <c r="F177" s="247" t="s">
        <v>346</v>
      </c>
      <c r="G177" s="248" t="s">
        <v>184</v>
      </c>
      <c r="H177" s="249">
        <v>1</v>
      </c>
      <c r="I177" s="250"/>
      <c r="J177" s="251">
        <f>ROUND(I177*H177,2)</f>
        <v>0</v>
      </c>
      <c r="K177" s="247" t="s">
        <v>169</v>
      </c>
      <c r="L177" s="252"/>
      <c r="M177" s="253" t="s">
        <v>35</v>
      </c>
      <c r="N177" s="254" t="s">
        <v>52</v>
      </c>
      <c r="O177" s="86"/>
      <c r="P177" s="223">
        <f>O177*H177</f>
        <v>0</v>
      </c>
      <c r="Q177" s="223">
        <v>0.0031800000000000001</v>
      </c>
      <c r="R177" s="223">
        <f>Q177*H177</f>
        <v>0.0031800000000000001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210</v>
      </c>
      <c r="AT177" s="225" t="s">
        <v>211</v>
      </c>
      <c r="AU177" s="225" t="s">
        <v>21</v>
      </c>
      <c r="AY177" s="18" t="s">
        <v>163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88</v>
      </c>
      <c r="BK177" s="226">
        <f>ROUND(I177*H177,2)</f>
        <v>0</v>
      </c>
      <c r="BL177" s="18" t="s">
        <v>170</v>
      </c>
      <c r="BM177" s="225" t="s">
        <v>347</v>
      </c>
    </row>
    <row r="178" s="2" customFormat="1" ht="24.15" customHeight="1">
      <c r="A178" s="40"/>
      <c r="B178" s="41"/>
      <c r="C178" s="214" t="s">
        <v>348</v>
      </c>
      <c r="D178" s="214" t="s">
        <v>165</v>
      </c>
      <c r="E178" s="215" t="s">
        <v>349</v>
      </c>
      <c r="F178" s="216" t="s">
        <v>350</v>
      </c>
      <c r="G178" s="217" t="s">
        <v>276</v>
      </c>
      <c r="H178" s="218">
        <v>6</v>
      </c>
      <c r="I178" s="219"/>
      <c r="J178" s="220">
        <f>ROUND(I178*H178,2)</f>
        <v>0</v>
      </c>
      <c r="K178" s="216" t="s">
        <v>169</v>
      </c>
      <c r="L178" s="46"/>
      <c r="M178" s="221" t="s">
        <v>35</v>
      </c>
      <c r="N178" s="222" t="s">
        <v>52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0.00022000000000000001</v>
      </c>
      <c r="T178" s="224">
        <f>S178*H178</f>
        <v>0.00132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170</v>
      </c>
      <c r="AT178" s="225" t="s">
        <v>165</v>
      </c>
      <c r="AU178" s="225" t="s">
        <v>21</v>
      </c>
      <c r="AY178" s="18" t="s">
        <v>163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88</v>
      </c>
      <c r="BK178" s="226">
        <f>ROUND(I178*H178,2)</f>
        <v>0</v>
      </c>
      <c r="BL178" s="18" t="s">
        <v>170</v>
      </c>
      <c r="BM178" s="225" t="s">
        <v>351</v>
      </c>
    </row>
    <row r="179" s="2" customFormat="1">
      <c r="A179" s="40"/>
      <c r="B179" s="41"/>
      <c r="C179" s="42"/>
      <c r="D179" s="227" t="s">
        <v>172</v>
      </c>
      <c r="E179" s="42"/>
      <c r="F179" s="228" t="s">
        <v>352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172</v>
      </c>
      <c r="AU179" s="18" t="s">
        <v>21</v>
      </c>
    </row>
    <row r="180" s="2" customFormat="1">
      <c r="A180" s="40"/>
      <c r="B180" s="41"/>
      <c r="C180" s="42"/>
      <c r="D180" s="232" t="s">
        <v>174</v>
      </c>
      <c r="E180" s="42"/>
      <c r="F180" s="233" t="s">
        <v>287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174</v>
      </c>
      <c r="AU180" s="18" t="s">
        <v>21</v>
      </c>
    </row>
    <row r="181" s="2" customFormat="1" ht="16.5" customHeight="1">
      <c r="A181" s="40"/>
      <c r="B181" s="41"/>
      <c r="C181" s="245" t="s">
        <v>353</v>
      </c>
      <c r="D181" s="245" t="s">
        <v>211</v>
      </c>
      <c r="E181" s="246" t="s">
        <v>354</v>
      </c>
      <c r="F181" s="247" t="s">
        <v>355</v>
      </c>
      <c r="G181" s="248" t="s">
        <v>276</v>
      </c>
      <c r="H181" s="249">
        <v>6</v>
      </c>
      <c r="I181" s="250"/>
      <c r="J181" s="251">
        <f>ROUND(I181*H181,2)</f>
        <v>0</v>
      </c>
      <c r="K181" s="247" t="s">
        <v>35</v>
      </c>
      <c r="L181" s="252"/>
      <c r="M181" s="253" t="s">
        <v>35</v>
      </c>
      <c r="N181" s="254" t="s">
        <v>52</v>
      </c>
      <c r="O181" s="86"/>
      <c r="P181" s="223">
        <f>O181*H181</f>
        <v>0</v>
      </c>
      <c r="Q181" s="223">
        <v>0.00108</v>
      </c>
      <c r="R181" s="223">
        <f>Q181*H181</f>
        <v>0.0064799999999999996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210</v>
      </c>
      <c r="AT181" s="225" t="s">
        <v>211</v>
      </c>
      <c r="AU181" s="225" t="s">
        <v>21</v>
      </c>
      <c r="AY181" s="18" t="s">
        <v>163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88</v>
      </c>
      <c r="BK181" s="226">
        <f>ROUND(I181*H181,2)</f>
        <v>0</v>
      </c>
      <c r="BL181" s="18" t="s">
        <v>170</v>
      </c>
      <c r="BM181" s="225" t="s">
        <v>356</v>
      </c>
    </row>
    <row r="182" s="2" customFormat="1" ht="21.75" customHeight="1">
      <c r="A182" s="40"/>
      <c r="B182" s="41"/>
      <c r="C182" s="214" t="s">
        <v>357</v>
      </c>
      <c r="D182" s="214" t="s">
        <v>165</v>
      </c>
      <c r="E182" s="215" t="s">
        <v>358</v>
      </c>
      <c r="F182" s="216" t="s">
        <v>359</v>
      </c>
      <c r="G182" s="217" t="s">
        <v>184</v>
      </c>
      <c r="H182" s="218">
        <v>5</v>
      </c>
      <c r="I182" s="219"/>
      <c r="J182" s="220">
        <f>ROUND(I182*H182,2)</f>
        <v>0</v>
      </c>
      <c r="K182" s="216" t="s">
        <v>169</v>
      </c>
      <c r="L182" s="46"/>
      <c r="M182" s="221" t="s">
        <v>35</v>
      </c>
      <c r="N182" s="222" t="s">
        <v>52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170</v>
      </c>
      <c r="AT182" s="225" t="s">
        <v>165</v>
      </c>
      <c r="AU182" s="225" t="s">
        <v>21</v>
      </c>
      <c r="AY182" s="18" t="s">
        <v>163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88</v>
      </c>
      <c r="BK182" s="226">
        <f>ROUND(I182*H182,2)</f>
        <v>0</v>
      </c>
      <c r="BL182" s="18" t="s">
        <v>170</v>
      </c>
      <c r="BM182" s="225" t="s">
        <v>360</v>
      </c>
    </row>
    <row r="183" s="2" customFormat="1">
      <c r="A183" s="40"/>
      <c r="B183" s="41"/>
      <c r="C183" s="42"/>
      <c r="D183" s="227" t="s">
        <v>172</v>
      </c>
      <c r="E183" s="42"/>
      <c r="F183" s="228" t="s">
        <v>361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172</v>
      </c>
      <c r="AU183" s="18" t="s">
        <v>21</v>
      </c>
    </row>
    <row r="184" s="2" customFormat="1" ht="16.5" customHeight="1">
      <c r="A184" s="40"/>
      <c r="B184" s="41"/>
      <c r="C184" s="214" t="s">
        <v>362</v>
      </c>
      <c r="D184" s="214" t="s">
        <v>165</v>
      </c>
      <c r="E184" s="215" t="s">
        <v>363</v>
      </c>
      <c r="F184" s="216" t="s">
        <v>364</v>
      </c>
      <c r="G184" s="217" t="s">
        <v>276</v>
      </c>
      <c r="H184" s="218">
        <v>6</v>
      </c>
      <c r="I184" s="219"/>
      <c r="J184" s="220">
        <f>ROUND(I184*H184,2)</f>
        <v>0</v>
      </c>
      <c r="K184" s="216" t="s">
        <v>169</v>
      </c>
      <c r="L184" s="46"/>
      <c r="M184" s="221" t="s">
        <v>35</v>
      </c>
      <c r="N184" s="222" t="s">
        <v>52</v>
      </c>
      <c r="O184" s="86"/>
      <c r="P184" s="223">
        <f>O184*H184</f>
        <v>0</v>
      </c>
      <c r="Q184" s="223">
        <v>2.0000000000000002E-05</v>
      </c>
      <c r="R184" s="223">
        <f>Q184*H184</f>
        <v>0.00012000000000000002</v>
      </c>
      <c r="S184" s="223">
        <v>0.0024199999999999998</v>
      </c>
      <c r="T184" s="224">
        <f>S184*H184</f>
        <v>0.014519999999999998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170</v>
      </c>
      <c r="AT184" s="225" t="s">
        <v>165</v>
      </c>
      <c r="AU184" s="225" t="s">
        <v>21</v>
      </c>
      <c r="AY184" s="18" t="s">
        <v>163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88</v>
      </c>
      <c r="BK184" s="226">
        <f>ROUND(I184*H184,2)</f>
        <v>0</v>
      </c>
      <c r="BL184" s="18" t="s">
        <v>170</v>
      </c>
      <c r="BM184" s="225" t="s">
        <v>365</v>
      </c>
    </row>
    <row r="185" s="2" customFormat="1">
      <c r="A185" s="40"/>
      <c r="B185" s="41"/>
      <c r="C185" s="42"/>
      <c r="D185" s="227" t="s">
        <v>172</v>
      </c>
      <c r="E185" s="42"/>
      <c r="F185" s="228" t="s">
        <v>366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172</v>
      </c>
      <c r="AU185" s="18" t="s">
        <v>21</v>
      </c>
    </row>
    <row r="186" s="2" customFormat="1">
      <c r="A186" s="40"/>
      <c r="B186" s="41"/>
      <c r="C186" s="42"/>
      <c r="D186" s="232" t="s">
        <v>174</v>
      </c>
      <c r="E186" s="42"/>
      <c r="F186" s="233" t="s">
        <v>287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174</v>
      </c>
      <c r="AU186" s="18" t="s">
        <v>21</v>
      </c>
    </row>
    <row r="187" s="2" customFormat="1" ht="16.5" customHeight="1">
      <c r="A187" s="40"/>
      <c r="B187" s="41"/>
      <c r="C187" s="245" t="s">
        <v>367</v>
      </c>
      <c r="D187" s="245" t="s">
        <v>211</v>
      </c>
      <c r="E187" s="246" t="s">
        <v>368</v>
      </c>
      <c r="F187" s="247" t="s">
        <v>369</v>
      </c>
      <c r="G187" s="248" t="s">
        <v>276</v>
      </c>
      <c r="H187" s="249">
        <v>6</v>
      </c>
      <c r="I187" s="250"/>
      <c r="J187" s="251">
        <f>ROUND(I187*H187,2)</f>
        <v>0</v>
      </c>
      <c r="K187" s="247" t="s">
        <v>169</v>
      </c>
      <c r="L187" s="252"/>
      <c r="M187" s="253" t="s">
        <v>35</v>
      </c>
      <c r="N187" s="254" t="s">
        <v>52</v>
      </c>
      <c r="O187" s="86"/>
      <c r="P187" s="223">
        <f>O187*H187</f>
        <v>0</v>
      </c>
      <c r="Q187" s="223">
        <v>0.00069999999999999999</v>
      </c>
      <c r="R187" s="223">
        <f>Q187*H187</f>
        <v>0.0041999999999999997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210</v>
      </c>
      <c r="AT187" s="225" t="s">
        <v>211</v>
      </c>
      <c r="AU187" s="225" t="s">
        <v>21</v>
      </c>
      <c r="AY187" s="18" t="s">
        <v>163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88</v>
      </c>
      <c r="BK187" s="226">
        <f>ROUND(I187*H187,2)</f>
        <v>0</v>
      </c>
      <c r="BL187" s="18" t="s">
        <v>170</v>
      </c>
      <c r="BM187" s="225" t="s">
        <v>370</v>
      </c>
    </row>
    <row r="188" s="2" customFormat="1">
      <c r="A188" s="40"/>
      <c r="B188" s="41"/>
      <c r="C188" s="42"/>
      <c r="D188" s="232" t="s">
        <v>174</v>
      </c>
      <c r="E188" s="42"/>
      <c r="F188" s="233" t="s">
        <v>371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174</v>
      </c>
      <c r="AU188" s="18" t="s">
        <v>21</v>
      </c>
    </row>
    <row r="189" s="2" customFormat="1" ht="24.15" customHeight="1">
      <c r="A189" s="40"/>
      <c r="B189" s="41"/>
      <c r="C189" s="214" t="s">
        <v>372</v>
      </c>
      <c r="D189" s="214" t="s">
        <v>165</v>
      </c>
      <c r="E189" s="215" t="s">
        <v>373</v>
      </c>
      <c r="F189" s="216" t="s">
        <v>374</v>
      </c>
      <c r="G189" s="217" t="s">
        <v>276</v>
      </c>
      <c r="H189" s="218">
        <v>13</v>
      </c>
      <c r="I189" s="219"/>
      <c r="J189" s="220">
        <f>ROUND(I189*H189,2)</f>
        <v>0</v>
      </c>
      <c r="K189" s="216" t="s">
        <v>169</v>
      </c>
      <c r="L189" s="46"/>
      <c r="M189" s="221" t="s">
        <v>35</v>
      </c>
      <c r="N189" s="222" t="s">
        <v>52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170</v>
      </c>
      <c r="AT189" s="225" t="s">
        <v>165</v>
      </c>
      <c r="AU189" s="225" t="s">
        <v>21</v>
      </c>
      <c r="AY189" s="18" t="s">
        <v>163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88</v>
      </c>
      <c r="BK189" s="226">
        <f>ROUND(I189*H189,2)</f>
        <v>0</v>
      </c>
      <c r="BL189" s="18" t="s">
        <v>170</v>
      </c>
      <c r="BM189" s="225" t="s">
        <v>375</v>
      </c>
    </row>
    <row r="190" s="2" customFormat="1">
      <c r="A190" s="40"/>
      <c r="B190" s="41"/>
      <c r="C190" s="42"/>
      <c r="D190" s="227" t="s">
        <v>172</v>
      </c>
      <c r="E190" s="42"/>
      <c r="F190" s="228" t="s">
        <v>376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172</v>
      </c>
      <c r="AU190" s="18" t="s">
        <v>21</v>
      </c>
    </row>
    <row r="191" s="2" customFormat="1" ht="16.5" customHeight="1">
      <c r="A191" s="40"/>
      <c r="B191" s="41"/>
      <c r="C191" s="245" t="s">
        <v>377</v>
      </c>
      <c r="D191" s="245" t="s">
        <v>211</v>
      </c>
      <c r="E191" s="246" t="s">
        <v>378</v>
      </c>
      <c r="F191" s="247" t="s">
        <v>379</v>
      </c>
      <c r="G191" s="248" t="s">
        <v>276</v>
      </c>
      <c r="H191" s="249">
        <v>13</v>
      </c>
      <c r="I191" s="250"/>
      <c r="J191" s="251">
        <f>ROUND(I191*H191,2)</f>
        <v>0</v>
      </c>
      <c r="K191" s="247" t="s">
        <v>169</v>
      </c>
      <c r="L191" s="252"/>
      <c r="M191" s="253" t="s">
        <v>35</v>
      </c>
      <c r="N191" s="254" t="s">
        <v>52</v>
      </c>
      <c r="O191" s="86"/>
      <c r="P191" s="223">
        <f>O191*H191</f>
        <v>0</v>
      </c>
      <c r="Q191" s="223">
        <v>0.0035999999999999999</v>
      </c>
      <c r="R191" s="223">
        <f>Q191*H191</f>
        <v>0.046800000000000001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210</v>
      </c>
      <c r="AT191" s="225" t="s">
        <v>211</v>
      </c>
      <c r="AU191" s="225" t="s">
        <v>21</v>
      </c>
      <c r="AY191" s="18" t="s">
        <v>163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88</v>
      </c>
      <c r="BK191" s="226">
        <f>ROUND(I191*H191,2)</f>
        <v>0</v>
      </c>
      <c r="BL191" s="18" t="s">
        <v>170</v>
      </c>
      <c r="BM191" s="225" t="s">
        <v>380</v>
      </c>
    </row>
    <row r="192" s="2" customFormat="1" ht="16.5" customHeight="1">
      <c r="A192" s="40"/>
      <c r="B192" s="41"/>
      <c r="C192" s="245" t="s">
        <v>29</v>
      </c>
      <c r="D192" s="245" t="s">
        <v>211</v>
      </c>
      <c r="E192" s="246" t="s">
        <v>381</v>
      </c>
      <c r="F192" s="247" t="s">
        <v>382</v>
      </c>
      <c r="G192" s="248" t="s">
        <v>276</v>
      </c>
      <c r="H192" s="249">
        <v>13</v>
      </c>
      <c r="I192" s="250"/>
      <c r="J192" s="251">
        <f>ROUND(I192*H192,2)</f>
        <v>0</v>
      </c>
      <c r="K192" s="247" t="s">
        <v>169</v>
      </c>
      <c r="L192" s="252"/>
      <c r="M192" s="253" t="s">
        <v>35</v>
      </c>
      <c r="N192" s="254" t="s">
        <v>52</v>
      </c>
      <c r="O192" s="86"/>
      <c r="P192" s="223">
        <f>O192*H192</f>
        <v>0</v>
      </c>
      <c r="Q192" s="223">
        <v>0.0035000000000000001</v>
      </c>
      <c r="R192" s="223">
        <f>Q192*H192</f>
        <v>0.045499999999999999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210</v>
      </c>
      <c r="AT192" s="225" t="s">
        <v>211</v>
      </c>
      <c r="AU192" s="225" t="s">
        <v>21</v>
      </c>
      <c r="AY192" s="18" t="s">
        <v>163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88</v>
      </c>
      <c r="BK192" s="226">
        <f>ROUND(I192*H192,2)</f>
        <v>0</v>
      </c>
      <c r="BL192" s="18" t="s">
        <v>170</v>
      </c>
      <c r="BM192" s="225" t="s">
        <v>383</v>
      </c>
    </row>
    <row r="193" s="2" customFormat="1">
      <c r="A193" s="40"/>
      <c r="B193" s="41"/>
      <c r="C193" s="42"/>
      <c r="D193" s="232" t="s">
        <v>174</v>
      </c>
      <c r="E193" s="42"/>
      <c r="F193" s="233" t="s">
        <v>384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174</v>
      </c>
      <c r="AU193" s="18" t="s">
        <v>21</v>
      </c>
    </row>
    <row r="194" s="2" customFormat="1" ht="16.5" customHeight="1">
      <c r="A194" s="40"/>
      <c r="B194" s="41"/>
      <c r="C194" s="214" t="s">
        <v>385</v>
      </c>
      <c r="D194" s="214" t="s">
        <v>165</v>
      </c>
      <c r="E194" s="215" t="s">
        <v>386</v>
      </c>
      <c r="F194" s="216" t="s">
        <v>387</v>
      </c>
      <c r="G194" s="217" t="s">
        <v>276</v>
      </c>
      <c r="H194" s="218">
        <v>13</v>
      </c>
      <c r="I194" s="219"/>
      <c r="J194" s="220">
        <f>ROUND(I194*H194,2)</f>
        <v>0</v>
      </c>
      <c r="K194" s="216" t="s">
        <v>169</v>
      </c>
      <c r="L194" s="46"/>
      <c r="M194" s="221" t="s">
        <v>35</v>
      </c>
      <c r="N194" s="222" t="s">
        <v>52</v>
      </c>
      <c r="O194" s="86"/>
      <c r="P194" s="223">
        <f>O194*H194</f>
        <v>0</v>
      </c>
      <c r="Q194" s="223">
        <v>0.040000000000000001</v>
      </c>
      <c r="R194" s="223">
        <f>Q194*H194</f>
        <v>0.52000000000000002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170</v>
      </c>
      <c r="AT194" s="225" t="s">
        <v>165</v>
      </c>
      <c r="AU194" s="225" t="s">
        <v>21</v>
      </c>
      <c r="AY194" s="18" t="s">
        <v>163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88</v>
      </c>
      <c r="BK194" s="226">
        <f>ROUND(I194*H194,2)</f>
        <v>0</v>
      </c>
      <c r="BL194" s="18" t="s">
        <v>170</v>
      </c>
      <c r="BM194" s="225" t="s">
        <v>388</v>
      </c>
    </row>
    <row r="195" s="2" customFormat="1">
      <c r="A195" s="40"/>
      <c r="B195" s="41"/>
      <c r="C195" s="42"/>
      <c r="D195" s="227" t="s">
        <v>172</v>
      </c>
      <c r="E195" s="42"/>
      <c r="F195" s="228" t="s">
        <v>389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172</v>
      </c>
      <c r="AU195" s="18" t="s">
        <v>21</v>
      </c>
    </row>
    <row r="196" s="2" customFormat="1" ht="16.5" customHeight="1">
      <c r="A196" s="40"/>
      <c r="B196" s="41"/>
      <c r="C196" s="245" t="s">
        <v>390</v>
      </c>
      <c r="D196" s="245" t="s">
        <v>211</v>
      </c>
      <c r="E196" s="246" t="s">
        <v>391</v>
      </c>
      <c r="F196" s="247" t="s">
        <v>392</v>
      </c>
      <c r="G196" s="248" t="s">
        <v>276</v>
      </c>
      <c r="H196" s="249">
        <v>13</v>
      </c>
      <c r="I196" s="250"/>
      <c r="J196" s="251">
        <f>ROUND(I196*H196,2)</f>
        <v>0</v>
      </c>
      <c r="K196" s="247" t="s">
        <v>169</v>
      </c>
      <c r="L196" s="252"/>
      <c r="M196" s="253" t="s">
        <v>35</v>
      </c>
      <c r="N196" s="254" t="s">
        <v>52</v>
      </c>
      <c r="O196" s="86"/>
      <c r="P196" s="223">
        <f>O196*H196</f>
        <v>0</v>
      </c>
      <c r="Q196" s="223">
        <v>0.013299999999999999</v>
      </c>
      <c r="R196" s="223">
        <f>Q196*H196</f>
        <v>0.1729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210</v>
      </c>
      <c r="AT196" s="225" t="s">
        <v>211</v>
      </c>
      <c r="AU196" s="225" t="s">
        <v>21</v>
      </c>
      <c r="AY196" s="18" t="s">
        <v>163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88</v>
      </c>
      <c r="BK196" s="226">
        <f>ROUND(I196*H196,2)</f>
        <v>0</v>
      </c>
      <c r="BL196" s="18" t="s">
        <v>170</v>
      </c>
      <c r="BM196" s="225" t="s">
        <v>393</v>
      </c>
    </row>
    <row r="197" s="2" customFormat="1" ht="16.5" customHeight="1">
      <c r="A197" s="40"/>
      <c r="B197" s="41"/>
      <c r="C197" s="245" t="s">
        <v>394</v>
      </c>
      <c r="D197" s="245" t="s">
        <v>211</v>
      </c>
      <c r="E197" s="246" t="s">
        <v>395</v>
      </c>
      <c r="F197" s="247" t="s">
        <v>396</v>
      </c>
      <c r="G197" s="248" t="s">
        <v>276</v>
      </c>
      <c r="H197" s="249">
        <v>13</v>
      </c>
      <c r="I197" s="250"/>
      <c r="J197" s="251">
        <f>ROUND(I197*H197,2)</f>
        <v>0</v>
      </c>
      <c r="K197" s="247" t="s">
        <v>169</v>
      </c>
      <c r="L197" s="252"/>
      <c r="M197" s="253" t="s">
        <v>35</v>
      </c>
      <c r="N197" s="254" t="s">
        <v>52</v>
      </c>
      <c r="O197" s="86"/>
      <c r="P197" s="223">
        <f>O197*H197</f>
        <v>0</v>
      </c>
      <c r="Q197" s="223">
        <v>0.00089999999999999998</v>
      </c>
      <c r="R197" s="223">
        <f>Q197*H197</f>
        <v>0.0117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210</v>
      </c>
      <c r="AT197" s="225" t="s">
        <v>211</v>
      </c>
      <c r="AU197" s="225" t="s">
        <v>21</v>
      </c>
      <c r="AY197" s="18" t="s">
        <v>163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88</v>
      </c>
      <c r="BK197" s="226">
        <f>ROUND(I197*H197,2)</f>
        <v>0</v>
      </c>
      <c r="BL197" s="18" t="s">
        <v>170</v>
      </c>
      <c r="BM197" s="225" t="s">
        <v>397</v>
      </c>
    </row>
    <row r="198" s="2" customFormat="1" ht="16.5" customHeight="1">
      <c r="A198" s="40"/>
      <c r="B198" s="41"/>
      <c r="C198" s="214" t="s">
        <v>398</v>
      </c>
      <c r="D198" s="214" t="s">
        <v>165</v>
      </c>
      <c r="E198" s="215" t="s">
        <v>399</v>
      </c>
      <c r="F198" s="216" t="s">
        <v>400</v>
      </c>
      <c r="G198" s="217" t="s">
        <v>184</v>
      </c>
      <c r="H198" s="218">
        <v>145</v>
      </c>
      <c r="I198" s="219"/>
      <c r="J198" s="220">
        <f>ROUND(I198*H198,2)</f>
        <v>0</v>
      </c>
      <c r="K198" s="216" t="s">
        <v>169</v>
      </c>
      <c r="L198" s="46"/>
      <c r="M198" s="221" t="s">
        <v>35</v>
      </c>
      <c r="N198" s="222" t="s">
        <v>52</v>
      </c>
      <c r="O198" s="86"/>
      <c r="P198" s="223">
        <f>O198*H198</f>
        <v>0</v>
      </c>
      <c r="Q198" s="223">
        <v>0.00020000000000000001</v>
      </c>
      <c r="R198" s="223">
        <f>Q198*H198</f>
        <v>0.029000000000000001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170</v>
      </c>
      <c r="AT198" s="225" t="s">
        <v>165</v>
      </c>
      <c r="AU198" s="225" t="s">
        <v>21</v>
      </c>
      <c r="AY198" s="18" t="s">
        <v>163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88</v>
      </c>
      <c r="BK198" s="226">
        <f>ROUND(I198*H198,2)</f>
        <v>0</v>
      </c>
      <c r="BL198" s="18" t="s">
        <v>170</v>
      </c>
      <c r="BM198" s="225" t="s">
        <v>401</v>
      </c>
    </row>
    <row r="199" s="2" customFormat="1">
      <c r="A199" s="40"/>
      <c r="B199" s="41"/>
      <c r="C199" s="42"/>
      <c r="D199" s="227" t="s">
        <v>172</v>
      </c>
      <c r="E199" s="42"/>
      <c r="F199" s="228" t="s">
        <v>402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172</v>
      </c>
      <c r="AU199" s="18" t="s">
        <v>21</v>
      </c>
    </row>
    <row r="200" s="2" customFormat="1" ht="16.5" customHeight="1">
      <c r="A200" s="40"/>
      <c r="B200" s="41"/>
      <c r="C200" s="214" t="s">
        <v>403</v>
      </c>
      <c r="D200" s="214" t="s">
        <v>165</v>
      </c>
      <c r="E200" s="215" t="s">
        <v>404</v>
      </c>
      <c r="F200" s="216" t="s">
        <v>405</v>
      </c>
      <c r="G200" s="217" t="s">
        <v>184</v>
      </c>
      <c r="H200" s="218">
        <v>159.5</v>
      </c>
      <c r="I200" s="219"/>
      <c r="J200" s="220">
        <f>ROUND(I200*H200,2)</f>
        <v>0</v>
      </c>
      <c r="K200" s="216" t="s">
        <v>169</v>
      </c>
      <c r="L200" s="46"/>
      <c r="M200" s="221" t="s">
        <v>35</v>
      </c>
      <c r="N200" s="222" t="s">
        <v>52</v>
      </c>
      <c r="O200" s="86"/>
      <c r="P200" s="223">
        <f>O200*H200</f>
        <v>0</v>
      </c>
      <c r="Q200" s="223">
        <v>9.0000000000000006E-05</v>
      </c>
      <c r="R200" s="223">
        <f>Q200*H200</f>
        <v>0.014355000000000001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170</v>
      </c>
      <c r="AT200" s="225" t="s">
        <v>165</v>
      </c>
      <c r="AU200" s="225" t="s">
        <v>21</v>
      </c>
      <c r="AY200" s="18" t="s">
        <v>163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88</v>
      </c>
      <c r="BK200" s="226">
        <f>ROUND(I200*H200,2)</f>
        <v>0</v>
      </c>
      <c r="BL200" s="18" t="s">
        <v>170</v>
      </c>
      <c r="BM200" s="225" t="s">
        <v>406</v>
      </c>
    </row>
    <row r="201" s="2" customFormat="1">
      <c r="A201" s="40"/>
      <c r="B201" s="41"/>
      <c r="C201" s="42"/>
      <c r="D201" s="227" t="s">
        <v>172</v>
      </c>
      <c r="E201" s="42"/>
      <c r="F201" s="228" t="s">
        <v>407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172</v>
      </c>
      <c r="AU201" s="18" t="s">
        <v>21</v>
      </c>
    </row>
    <row r="202" s="2" customFormat="1">
      <c r="A202" s="40"/>
      <c r="B202" s="41"/>
      <c r="C202" s="42"/>
      <c r="D202" s="232" t="s">
        <v>174</v>
      </c>
      <c r="E202" s="42"/>
      <c r="F202" s="233" t="s">
        <v>408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174</v>
      </c>
      <c r="AU202" s="18" t="s">
        <v>21</v>
      </c>
    </row>
    <row r="203" s="13" customFormat="1">
      <c r="A203" s="13"/>
      <c r="B203" s="234"/>
      <c r="C203" s="235"/>
      <c r="D203" s="232" t="s">
        <v>197</v>
      </c>
      <c r="E203" s="235"/>
      <c r="F203" s="237" t="s">
        <v>409</v>
      </c>
      <c r="G203" s="235"/>
      <c r="H203" s="238">
        <v>159.5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197</v>
      </c>
      <c r="AU203" s="244" t="s">
        <v>21</v>
      </c>
      <c r="AV203" s="13" t="s">
        <v>21</v>
      </c>
      <c r="AW203" s="13" t="s">
        <v>4</v>
      </c>
      <c r="AX203" s="13" t="s">
        <v>88</v>
      </c>
      <c r="AY203" s="244" t="s">
        <v>163</v>
      </c>
    </row>
    <row r="204" s="2" customFormat="1" ht="24.15" customHeight="1">
      <c r="A204" s="40"/>
      <c r="B204" s="41"/>
      <c r="C204" s="214" t="s">
        <v>410</v>
      </c>
      <c r="D204" s="214" t="s">
        <v>165</v>
      </c>
      <c r="E204" s="215" t="s">
        <v>411</v>
      </c>
      <c r="F204" s="216" t="s">
        <v>412</v>
      </c>
      <c r="G204" s="217" t="s">
        <v>276</v>
      </c>
      <c r="H204" s="218">
        <v>5</v>
      </c>
      <c r="I204" s="219"/>
      <c r="J204" s="220">
        <f>ROUND(I204*H204,2)</f>
        <v>0</v>
      </c>
      <c r="K204" s="216" t="s">
        <v>169</v>
      </c>
      <c r="L204" s="46"/>
      <c r="M204" s="221" t="s">
        <v>35</v>
      </c>
      <c r="N204" s="222" t="s">
        <v>52</v>
      </c>
      <c r="O204" s="86"/>
      <c r="P204" s="223">
        <f>O204*H204</f>
        <v>0</v>
      </c>
      <c r="Q204" s="223">
        <v>9.0000000000000006E-05</v>
      </c>
      <c r="R204" s="223">
        <f>Q204*H204</f>
        <v>0.00045000000000000004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170</v>
      </c>
      <c r="AT204" s="225" t="s">
        <v>165</v>
      </c>
      <c r="AU204" s="225" t="s">
        <v>21</v>
      </c>
      <c r="AY204" s="18" t="s">
        <v>163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88</v>
      </c>
      <c r="BK204" s="226">
        <f>ROUND(I204*H204,2)</f>
        <v>0</v>
      </c>
      <c r="BL204" s="18" t="s">
        <v>170</v>
      </c>
      <c r="BM204" s="225" t="s">
        <v>413</v>
      </c>
    </row>
    <row r="205" s="2" customFormat="1">
      <c r="A205" s="40"/>
      <c r="B205" s="41"/>
      <c r="C205" s="42"/>
      <c r="D205" s="227" t="s">
        <v>172</v>
      </c>
      <c r="E205" s="42"/>
      <c r="F205" s="228" t="s">
        <v>414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172</v>
      </c>
      <c r="AU205" s="18" t="s">
        <v>21</v>
      </c>
    </row>
    <row r="206" s="2" customFormat="1" ht="16.5" customHeight="1">
      <c r="A206" s="40"/>
      <c r="B206" s="41"/>
      <c r="C206" s="214" t="s">
        <v>415</v>
      </c>
      <c r="D206" s="214" t="s">
        <v>165</v>
      </c>
      <c r="E206" s="215" t="s">
        <v>416</v>
      </c>
      <c r="F206" s="216" t="s">
        <v>417</v>
      </c>
      <c r="G206" s="217" t="s">
        <v>276</v>
      </c>
      <c r="H206" s="218">
        <v>2</v>
      </c>
      <c r="I206" s="219"/>
      <c r="J206" s="220">
        <f>ROUND(I206*H206,2)</f>
        <v>0</v>
      </c>
      <c r="K206" s="216" t="s">
        <v>169</v>
      </c>
      <c r="L206" s="46"/>
      <c r="M206" s="221" t="s">
        <v>35</v>
      </c>
      <c r="N206" s="222" t="s">
        <v>52</v>
      </c>
      <c r="O206" s="86"/>
      <c r="P206" s="223">
        <f>O206*H206</f>
        <v>0</v>
      </c>
      <c r="Q206" s="223">
        <v>0.00076000000000000004</v>
      </c>
      <c r="R206" s="223">
        <f>Q206*H206</f>
        <v>0.0015200000000000001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170</v>
      </c>
      <c r="AT206" s="225" t="s">
        <v>165</v>
      </c>
      <c r="AU206" s="225" t="s">
        <v>21</v>
      </c>
      <c r="AY206" s="18" t="s">
        <v>163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88</v>
      </c>
      <c r="BK206" s="226">
        <f>ROUND(I206*H206,2)</f>
        <v>0</v>
      </c>
      <c r="BL206" s="18" t="s">
        <v>170</v>
      </c>
      <c r="BM206" s="225" t="s">
        <v>418</v>
      </c>
    </row>
    <row r="207" s="2" customFormat="1">
      <c r="A207" s="40"/>
      <c r="B207" s="41"/>
      <c r="C207" s="42"/>
      <c r="D207" s="227" t="s">
        <v>172</v>
      </c>
      <c r="E207" s="42"/>
      <c r="F207" s="228" t="s">
        <v>419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172</v>
      </c>
      <c r="AU207" s="18" t="s">
        <v>21</v>
      </c>
    </row>
    <row r="208" s="12" customFormat="1" ht="22.8" customHeight="1">
      <c r="A208" s="12"/>
      <c r="B208" s="198"/>
      <c r="C208" s="199"/>
      <c r="D208" s="200" t="s">
        <v>80</v>
      </c>
      <c r="E208" s="212" t="s">
        <v>420</v>
      </c>
      <c r="F208" s="212" t="s">
        <v>421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SUM(P209:P216)</f>
        <v>0</v>
      </c>
      <c r="Q208" s="206"/>
      <c r="R208" s="207">
        <f>SUM(R209:R216)</f>
        <v>0</v>
      </c>
      <c r="S208" s="206"/>
      <c r="T208" s="208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88</v>
      </c>
      <c r="AT208" s="210" t="s">
        <v>80</v>
      </c>
      <c r="AU208" s="210" t="s">
        <v>88</v>
      </c>
      <c r="AY208" s="209" t="s">
        <v>163</v>
      </c>
      <c r="BK208" s="211">
        <f>SUM(BK209:BK216)</f>
        <v>0</v>
      </c>
    </row>
    <row r="209" s="2" customFormat="1" ht="24.15" customHeight="1">
      <c r="A209" s="40"/>
      <c r="B209" s="41"/>
      <c r="C209" s="214" t="s">
        <v>422</v>
      </c>
      <c r="D209" s="214" t="s">
        <v>165</v>
      </c>
      <c r="E209" s="215" t="s">
        <v>423</v>
      </c>
      <c r="F209" s="216" t="s">
        <v>424</v>
      </c>
      <c r="G209" s="217" t="s">
        <v>235</v>
      </c>
      <c r="H209" s="218">
        <v>20.119</v>
      </c>
      <c r="I209" s="219"/>
      <c r="J209" s="220">
        <f>ROUND(I209*H209,2)</f>
        <v>0</v>
      </c>
      <c r="K209" s="216" t="s">
        <v>169</v>
      </c>
      <c r="L209" s="46"/>
      <c r="M209" s="221" t="s">
        <v>35</v>
      </c>
      <c r="N209" s="222" t="s">
        <v>52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170</v>
      </c>
      <c r="AT209" s="225" t="s">
        <v>165</v>
      </c>
      <c r="AU209" s="225" t="s">
        <v>21</v>
      </c>
      <c r="AY209" s="18" t="s">
        <v>163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88</v>
      </c>
      <c r="BK209" s="226">
        <f>ROUND(I209*H209,2)</f>
        <v>0</v>
      </c>
      <c r="BL209" s="18" t="s">
        <v>170</v>
      </c>
      <c r="BM209" s="225" t="s">
        <v>425</v>
      </c>
    </row>
    <row r="210" s="2" customFormat="1">
      <c r="A210" s="40"/>
      <c r="B210" s="41"/>
      <c r="C210" s="42"/>
      <c r="D210" s="227" t="s">
        <v>172</v>
      </c>
      <c r="E210" s="42"/>
      <c r="F210" s="228" t="s">
        <v>426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172</v>
      </c>
      <c r="AU210" s="18" t="s">
        <v>21</v>
      </c>
    </row>
    <row r="211" s="2" customFormat="1" ht="21.75" customHeight="1">
      <c r="A211" s="40"/>
      <c r="B211" s="41"/>
      <c r="C211" s="214" t="s">
        <v>427</v>
      </c>
      <c r="D211" s="214" t="s">
        <v>165</v>
      </c>
      <c r="E211" s="215" t="s">
        <v>428</v>
      </c>
      <c r="F211" s="216" t="s">
        <v>429</v>
      </c>
      <c r="G211" s="217" t="s">
        <v>235</v>
      </c>
      <c r="H211" s="218">
        <v>20.119</v>
      </c>
      <c r="I211" s="219"/>
      <c r="J211" s="220">
        <f>ROUND(I211*H211,2)</f>
        <v>0</v>
      </c>
      <c r="K211" s="216" t="s">
        <v>169</v>
      </c>
      <c r="L211" s="46"/>
      <c r="M211" s="221" t="s">
        <v>35</v>
      </c>
      <c r="N211" s="222" t="s">
        <v>52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170</v>
      </c>
      <c r="AT211" s="225" t="s">
        <v>165</v>
      </c>
      <c r="AU211" s="225" t="s">
        <v>21</v>
      </c>
      <c r="AY211" s="18" t="s">
        <v>163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88</v>
      </c>
      <c r="BK211" s="226">
        <f>ROUND(I211*H211,2)</f>
        <v>0</v>
      </c>
      <c r="BL211" s="18" t="s">
        <v>170</v>
      </c>
      <c r="BM211" s="225" t="s">
        <v>430</v>
      </c>
    </row>
    <row r="212" s="2" customFormat="1">
      <c r="A212" s="40"/>
      <c r="B212" s="41"/>
      <c r="C212" s="42"/>
      <c r="D212" s="227" t="s">
        <v>172</v>
      </c>
      <c r="E212" s="42"/>
      <c r="F212" s="228" t="s">
        <v>431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172</v>
      </c>
      <c r="AU212" s="18" t="s">
        <v>21</v>
      </c>
    </row>
    <row r="213" s="2" customFormat="1" ht="24.15" customHeight="1">
      <c r="A213" s="40"/>
      <c r="B213" s="41"/>
      <c r="C213" s="214" t="s">
        <v>432</v>
      </c>
      <c r="D213" s="214" t="s">
        <v>165</v>
      </c>
      <c r="E213" s="215" t="s">
        <v>433</v>
      </c>
      <c r="F213" s="216" t="s">
        <v>434</v>
      </c>
      <c r="G213" s="217" t="s">
        <v>235</v>
      </c>
      <c r="H213" s="218">
        <v>100.595</v>
      </c>
      <c r="I213" s="219"/>
      <c r="J213" s="220">
        <f>ROUND(I213*H213,2)</f>
        <v>0</v>
      </c>
      <c r="K213" s="216" t="s">
        <v>169</v>
      </c>
      <c r="L213" s="46"/>
      <c r="M213" s="221" t="s">
        <v>35</v>
      </c>
      <c r="N213" s="222" t="s">
        <v>52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170</v>
      </c>
      <c r="AT213" s="225" t="s">
        <v>165</v>
      </c>
      <c r="AU213" s="225" t="s">
        <v>21</v>
      </c>
      <c r="AY213" s="18" t="s">
        <v>163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88</v>
      </c>
      <c r="BK213" s="226">
        <f>ROUND(I213*H213,2)</f>
        <v>0</v>
      </c>
      <c r="BL213" s="18" t="s">
        <v>170</v>
      </c>
      <c r="BM213" s="225" t="s">
        <v>435</v>
      </c>
    </row>
    <row r="214" s="2" customFormat="1">
      <c r="A214" s="40"/>
      <c r="B214" s="41"/>
      <c r="C214" s="42"/>
      <c r="D214" s="227" t="s">
        <v>172</v>
      </c>
      <c r="E214" s="42"/>
      <c r="F214" s="228" t="s">
        <v>436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172</v>
      </c>
      <c r="AU214" s="18" t="s">
        <v>21</v>
      </c>
    </row>
    <row r="215" s="13" customFormat="1">
      <c r="A215" s="13"/>
      <c r="B215" s="234"/>
      <c r="C215" s="235"/>
      <c r="D215" s="232" t="s">
        <v>197</v>
      </c>
      <c r="E215" s="235"/>
      <c r="F215" s="237" t="s">
        <v>437</v>
      </c>
      <c r="G215" s="235"/>
      <c r="H215" s="238">
        <v>100.595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197</v>
      </c>
      <c r="AU215" s="244" t="s">
        <v>21</v>
      </c>
      <c r="AV215" s="13" t="s">
        <v>21</v>
      </c>
      <c r="AW215" s="13" t="s">
        <v>4</v>
      </c>
      <c r="AX215" s="13" t="s">
        <v>88</v>
      </c>
      <c r="AY215" s="244" t="s">
        <v>163</v>
      </c>
    </row>
    <row r="216" s="2" customFormat="1" ht="24.15" customHeight="1">
      <c r="A216" s="40"/>
      <c r="B216" s="41"/>
      <c r="C216" s="214" t="s">
        <v>438</v>
      </c>
      <c r="D216" s="214" t="s">
        <v>165</v>
      </c>
      <c r="E216" s="215" t="s">
        <v>439</v>
      </c>
      <c r="F216" s="216" t="s">
        <v>440</v>
      </c>
      <c r="G216" s="217" t="s">
        <v>235</v>
      </c>
      <c r="H216" s="218">
        <v>20.119</v>
      </c>
      <c r="I216" s="219"/>
      <c r="J216" s="220">
        <f>ROUND(I216*H216,2)</f>
        <v>0</v>
      </c>
      <c r="K216" s="216" t="s">
        <v>35</v>
      </c>
      <c r="L216" s="46"/>
      <c r="M216" s="221" t="s">
        <v>35</v>
      </c>
      <c r="N216" s="222" t="s">
        <v>52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170</v>
      </c>
      <c r="AT216" s="225" t="s">
        <v>165</v>
      </c>
      <c r="AU216" s="225" t="s">
        <v>21</v>
      </c>
      <c r="AY216" s="18" t="s">
        <v>163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88</v>
      </c>
      <c r="BK216" s="226">
        <f>ROUND(I216*H216,2)</f>
        <v>0</v>
      </c>
      <c r="BL216" s="18" t="s">
        <v>170</v>
      </c>
      <c r="BM216" s="225" t="s">
        <v>441</v>
      </c>
    </row>
    <row r="217" s="12" customFormat="1" ht="22.8" customHeight="1">
      <c r="A217" s="12"/>
      <c r="B217" s="198"/>
      <c r="C217" s="199"/>
      <c r="D217" s="200" t="s">
        <v>80</v>
      </c>
      <c r="E217" s="212" t="s">
        <v>442</v>
      </c>
      <c r="F217" s="212" t="s">
        <v>443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SUM(P218:P221)</f>
        <v>0</v>
      </c>
      <c r="Q217" s="206"/>
      <c r="R217" s="207">
        <f>SUM(R218:R221)</f>
        <v>0</v>
      </c>
      <c r="S217" s="206"/>
      <c r="T217" s="208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88</v>
      </c>
      <c r="AT217" s="210" t="s">
        <v>80</v>
      </c>
      <c r="AU217" s="210" t="s">
        <v>88</v>
      </c>
      <c r="AY217" s="209" t="s">
        <v>163</v>
      </c>
      <c r="BK217" s="211">
        <f>SUM(BK218:BK221)</f>
        <v>0</v>
      </c>
    </row>
    <row r="218" s="2" customFormat="1" ht="24.15" customHeight="1">
      <c r="A218" s="40"/>
      <c r="B218" s="41"/>
      <c r="C218" s="214" t="s">
        <v>444</v>
      </c>
      <c r="D218" s="214" t="s">
        <v>165</v>
      </c>
      <c r="E218" s="215" t="s">
        <v>445</v>
      </c>
      <c r="F218" s="216" t="s">
        <v>446</v>
      </c>
      <c r="G218" s="217" t="s">
        <v>235</v>
      </c>
      <c r="H218" s="218">
        <v>229.054</v>
      </c>
      <c r="I218" s="219"/>
      <c r="J218" s="220">
        <f>ROUND(I218*H218,2)</f>
        <v>0</v>
      </c>
      <c r="K218" s="216" t="s">
        <v>169</v>
      </c>
      <c r="L218" s="46"/>
      <c r="M218" s="221" t="s">
        <v>35</v>
      </c>
      <c r="N218" s="222" t="s">
        <v>52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170</v>
      </c>
      <c r="AT218" s="225" t="s">
        <v>165</v>
      </c>
      <c r="AU218" s="225" t="s">
        <v>21</v>
      </c>
      <c r="AY218" s="18" t="s">
        <v>163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88</v>
      </c>
      <c r="BK218" s="226">
        <f>ROUND(I218*H218,2)</f>
        <v>0</v>
      </c>
      <c r="BL218" s="18" t="s">
        <v>170</v>
      </c>
      <c r="BM218" s="225" t="s">
        <v>447</v>
      </c>
    </row>
    <row r="219" s="2" customFormat="1">
      <c r="A219" s="40"/>
      <c r="B219" s="41"/>
      <c r="C219" s="42"/>
      <c r="D219" s="227" t="s">
        <v>172</v>
      </c>
      <c r="E219" s="42"/>
      <c r="F219" s="228" t="s">
        <v>448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172</v>
      </c>
      <c r="AU219" s="18" t="s">
        <v>21</v>
      </c>
    </row>
    <row r="220" s="2" customFormat="1" ht="24.15" customHeight="1">
      <c r="A220" s="40"/>
      <c r="B220" s="41"/>
      <c r="C220" s="214" t="s">
        <v>449</v>
      </c>
      <c r="D220" s="214" t="s">
        <v>165</v>
      </c>
      <c r="E220" s="215" t="s">
        <v>450</v>
      </c>
      <c r="F220" s="216" t="s">
        <v>451</v>
      </c>
      <c r="G220" s="217" t="s">
        <v>235</v>
      </c>
      <c r="H220" s="218">
        <v>229.054</v>
      </c>
      <c r="I220" s="219"/>
      <c r="J220" s="220">
        <f>ROUND(I220*H220,2)</f>
        <v>0</v>
      </c>
      <c r="K220" s="216" t="s">
        <v>169</v>
      </c>
      <c r="L220" s="46"/>
      <c r="M220" s="221" t="s">
        <v>35</v>
      </c>
      <c r="N220" s="222" t="s">
        <v>52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170</v>
      </c>
      <c r="AT220" s="225" t="s">
        <v>165</v>
      </c>
      <c r="AU220" s="225" t="s">
        <v>21</v>
      </c>
      <c r="AY220" s="18" t="s">
        <v>163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88</v>
      </c>
      <c r="BK220" s="226">
        <f>ROUND(I220*H220,2)</f>
        <v>0</v>
      </c>
      <c r="BL220" s="18" t="s">
        <v>170</v>
      </c>
      <c r="BM220" s="225" t="s">
        <v>452</v>
      </c>
    </row>
    <row r="221" s="2" customFormat="1">
      <c r="A221" s="40"/>
      <c r="B221" s="41"/>
      <c r="C221" s="42"/>
      <c r="D221" s="227" t="s">
        <v>172</v>
      </c>
      <c r="E221" s="42"/>
      <c r="F221" s="228" t="s">
        <v>453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172</v>
      </c>
      <c r="AU221" s="18" t="s">
        <v>21</v>
      </c>
    </row>
    <row r="222" s="12" customFormat="1" ht="25.92" customHeight="1">
      <c r="A222" s="12"/>
      <c r="B222" s="198"/>
      <c r="C222" s="199"/>
      <c r="D222" s="200" t="s">
        <v>80</v>
      </c>
      <c r="E222" s="201" t="s">
        <v>454</v>
      </c>
      <c r="F222" s="201" t="s">
        <v>455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0.0022000000000000001</v>
      </c>
      <c r="S222" s="206"/>
      <c r="T222" s="20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21</v>
      </c>
      <c r="AT222" s="210" t="s">
        <v>80</v>
      </c>
      <c r="AU222" s="210" t="s">
        <v>81</v>
      </c>
      <c r="AY222" s="209" t="s">
        <v>163</v>
      </c>
      <c r="BK222" s="211">
        <f>BK223</f>
        <v>0</v>
      </c>
    </row>
    <row r="223" s="12" customFormat="1" ht="22.8" customHeight="1">
      <c r="A223" s="12"/>
      <c r="B223" s="198"/>
      <c r="C223" s="199"/>
      <c r="D223" s="200" t="s">
        <v>80</v>
      </c>
      <c r="E223" s="212" t="s">
        <v>456</v>
      </c>
      <c r="F223" s="212" t="s">
        <v>457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SUM(P224:P225)</f>
        <v>0</v>
      </c>
      <c r="Q223" s="206"/>
      <c r="R223" s="207">
        <f>SUM(R224:R225)</f>
        <v>0.0022000000000000001</v>
      </c>
      <c r="S223" s="206"/>
      <c r="T223" s="208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21</v>
      </c>
      <c r="AT223" s="210" t="s">
        <v>80</v>
      </c>
      <c r="AU223" s="210" t="s">
        <v>88</v>
      </c>
      <c r="AY223" s="209" t="s">
        <v>163</v>
      </c>
      <c r="BK223" s="211">
        <f>SUM(BK224:BK225)</f>
        <v>0</v>
      </c>
    </row>
    <row r="224" s="2" customFormat="1" ht="21.75" customHeight="1">
      <c r="A224" s="40"/>
      <c r="B224" s="41"/>
      <c r="C224" s="214" t="s">
        <v>458</v>
      </c>
      <c r="D224" s="214" t="s">
        <v>165</v>
      </c>
      <c r="E224" s="215" t="s">
        <v>459</v>
      </c>
      <c r="F224" s="216" t="s">
        <v>460</v>
      </c>
      <c r="G224" s="217" t="s">
        <v>184</v>
      </c>
      <c r="H224" s="218">
        <v>220</v>
      </c>
      <c r="I224" s="219"/>
      <c r="J224" s="220">
        <f>ROUND(I224*H224,2)</f>
        <v>0</v>
      </c>
      <c r="K224" s="216" t="s">
        <v>169</v>
      </c>
      <c r="L224" s="46"/>
      <c r="M224" s="221" t="s">
        <v>35</v>
      </c>
      <c r="N224" s="222" t="s">
        <v>52</v>
      </c>
      <c r="O224" s="86"/>
      <c r="P224" s="223">
        <f>O224*H224</f>
        <v>0</v>
      </c>
      <c r="Q224" s="223">
        <v>1.0000000000000001E-05</v>
      </c>
      <c r="R224" s="223">
        <f>Q224*H224</f>
        <v>0.0022000000000000001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256</v>
      </c>
      <c r="AT224" s="225" t="s">
        <v>165</v>
      </c>
      <c r="AU224" s="225" t="s">
        <v>21</v>
      </c>
      <c r="AY224" s="18" t="s">
        <v>163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88</v>
      </c>
      <c r="BK224" s="226">
        <f>ROUND(I224*H224,2)</f>
        <v>0</v>
      </c>
      <c r="BL224" s="18" t="s">
        <v>256</v>
      </c>
      <c r="BM224" s="225" t="s">
        <v>461</v>
      </c>
    </row>
    <row r="225" s="2" customFormat="1">
      <c r="A225" s="40"/>
      <c r="B225" s="41"/>
      <c r="C225" s="42"/>
      <c r="D225" s="227" t="s">
        <v>172</v>
      </c>
      <c r="E225" s="42"/>
      <c r="F225" s="228" t="s">
        <v>462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172</v>
      </c>
      <c r="AU225" s="18" t="s">
        <v>21</v>
      </c>
    </row>
    <row r="226" s="12" customFormat="1" ht="25.92" customHeight="1">
      <c r="A226" s="12"/>
      <c r="B226" s="198"/>
      <c r="C226" s="199"/>
      <c r="D226" s="200" t="s">
        <v>80</v>
      </c>
      <c r="E226" s="201" t="s">
        <v>211</v>
      </c>
      <c r="F226" s="201" t="s">
        <v>463</v>
      </c>
      <c r="G226" s="199"/>
      <c r="H226" s="199"/>
      <c r="I226" s="202"/>
      <c r="J226" s="203">
        <f>BK226</f>
        <v>0</v>
      </c>
      <c r="K226" s="199"/>
      <c r="L226" s="204"/>
      <c r="M226" s="205"/>
      <c r="N226" s="206"/>
      <c r="O226" s="206"/>
      <c r="P226" s="207">
        <f>P227</f>
        <v>0</v>
      </c>
      <c r="Q226" s="206"/>
      <c r="R226" s="207">
        <f>R227</f>
        <v>0</v>
      </c>
      <c r="S226" s="206"/>
      <c r="T226" s="208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181</v>
      </c>
      <c r="AT226" s="210" t="s">
        <v>80</v>
      </c>
      <c r="AU226" s="210" t="s">
        <v>81</v>
      </c>
      <c r="AY226" s="209" t="s">
        <v>163</v>
      </c>
      <c r="BK226" s="211">
        <f>BK227</f>
        <v>0</v>
      </c>
    </row>
    <row r="227" s="12" customFormat="1" ht="22.8" customHeight="1">
      <c r="A227" s="12"/>
      <c r="B227" s="198"/>
      <c r="C227" s="199"/>
      <c r="D227" s="200" t="s">
        <v>80</v>
      </c>
      <c r="E227" s="212" t="s">
        <v>464</v>
      </c>
      <c r="F227" s="212" t="s">
        <v>465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SUM(P228:P235)</f>
        <v>0</v>
      </c>
      <c r="Q227" s="206"/>
      <c r="R227" s="207">
        <f>SUM(R228:R235)</f>
        <v>0</v>
      </c>
      <c r="S227" s="206"/>
      <c r="T227" s="208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181</v>
      </c>
      <c r="AT227" s="210" t="s">
        <v>80</v>
      </c>
      <c r="AU227" s="210" t="s">
        <v>88</v>
      </c>
      <c r="AY227" s="209" t="s">
        <v>163</v>
      </c>
      <c r="BK227" s="211">
        <f>SUM(BK228:BK235)</f>
        <v>0</v>
      </c>
    </row>
    <row r="228" s="2" customFormat="1" ht="16.5" customHeight="1">
      <c r="A228" s="40"/>
      <c r="B228" s="41"/>
      <c r="C228" s="214" t="s">
        <v>466</v>
      </c>
      <c r="D228" s="214" t="s">
        <v>165</v>
      </c>
      <c r="E228" s="215" t="s">
        <v>467</v>
      </c>
      <c r="F228" s="216" t="s">
        <v>468</v>
      </c>
      <c r="G228" s="217" t="s">
        <v>469</v>
      </c>
      <c r="H228" s="218">
        <v>1</v>
      </c>
      <c r="I228" s="219"/>
      <c r="J228" s="220">
        <f>ROUND(I228*H228,2)</f>
        <v>0</v>
      </c>
      <c r="K228" s="216" t="s">
        <v>169</v>
      </c>
      <c r="L228" s="46"/>
      <c r="M228" s="221" t="s">
        <v>35</v>
      </c>
      <c r="N228" s="222" t="s">
        <v>52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470</v>
      </c>
      <c r="AT228" s="225" t="s">
        <v>165</v>
      </c>
      <c r="AU228" s="225" t="s">
        <v>21</v>
      </c>
      <c r="AY228" s="18" t="s">
        <v>163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88</v>
      </c>
      <c r="BK228" s="226">
        <f>ROUND(I228*H228,2)</f>
        <v>0</v>
      </c>
      <c r="BL228" s="18" t="s">
        <v>470</v>
      </c>
      <c r="BM228" s="225" t="s">
        <v>471</v>
      </c>
    </row>
    <row r="229" s="2" customFormat="1">
      <c r="A229" s="40"/>
      <c r="B229" s="41"/>
      <c r="C229" s="42"/>
      <c r="D229" s="227" t="s">
        <v>172</v>
      </c>
      <c r="E229" s="42"/>
      <c r="F229" s="228" t="s">
        <v>472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172</v>
      </c>
      <c r="AU229" s="18" t="s">
        <v>21</v>
      </c>
    </row>
    <row r="230" s="2" customFormat="1" ht="16.5" customHeight="1">
      <c r="A230" s="40"/>
      <c r="B230" s="41"/>
      <c r="C230" s="214" t="s">
        <v>473</v>
      </c>
      <c r="D230" s="214" t="s">
        <v>165</v>
      </c>
      <c r="E230" s="215" t="s">
        <v>474</v>
      </c>
      <c r="F230" s="216" t="s">
        <v>475</v>
      </c>
      <c r="G230" s="217" t="s">
        <v>469</v>
      </c>
      <c r="H230" s="218">
        <v>1</v>
      </c>
      <c r="I230" s="219"/>
      <c r="J230" s="220">
        <f>ROUND(I230*H230,2)</f>
        <v>0</v>
      </c>
      <c r="K230" s="216" t="s">
        <v>169</v>
      </c>
      <c r="L230" s="46"/>
      <c r="M230" s="221" t="s">
        <v>35</v>
      </c>
      <c r="N230" s="222" t="s">
        <v>52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470</v>
      </c>
      <c r="AT230" s="225" t="s">
        <v>165</v>
      </c>
      <c r="AU230" s="225" t="s">
        <v>21</v>
      </c>
      <c r="AY230" s="18" t="s">
        <v>163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88</v>
      </c>
      <c r="BK230" s="226">
        <f>ROUND(I230*H230,2)</f>
        <v>0</v>
      </c>
      <c r="BL230" s="18" t="s">
        <v>470</v>
      </c>
      <c r="BM230" s="225" t="s">
        <v>476</v>
      </c>
    </row>
    <row r="231" s="2" customFormat="1">
      <c r="A231" s="40"/>
      <c r="B231" s="41"/>
      <c r="C231" s="42"/>
      <c r="D231" s="227" t="s">
        <v>172</v>
      </c>
      <c r="E231" s="42"/>
      <c r="F231" s="228" t="s">
        <v>477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172</v>
      </c>
      <c r="AU231" s="18" t="s">
        <v>21</v>
      </c>
    </row>
    <row r="232" s="2" customFormat="1" ht="16.5" customHeight="1">
      <c r="A232" s="40"/>
      <c r="B232" s="41"/>
      <c r="C232" s="214" t="s">
        <v>478</v>
      </c>
      <c r="D232" s="214" t="s">
        <v>165</v>
      </c>
      <c r="E232" s="215" t="s">
        <v>479</v>
      </c>
      <c r="F232" s="216" t="s">
        <v>480</v>
      </c>
      <c r="G232" s="217" t="s">
        <v>184</v>
      </c>
      <c r="H232" s="218">
        <v>18</v>
      </c>
      <c r="I232" s="219"/>
      <c r="J232" s="220">
        <f>ROUND(I232*H232,2)</f>
        <v>0</v>
      </c>
      <c r="K232" s="216" t="s">
        <v>169</v>
      </c>
      <c r="L232" s="46"/>
      <c r="M232" s="221" t="s">
        <v>35</v>
      </c>
      <c r="N232" s="222" t="s">
        <v>52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470</v>
      </c>
      <c r="AT232" s="225" t="s">
        <v>165</v>
      </c>
      <c r="AU232" s="225" t="s">
        <v>21</v>
      </c>
      <c r="AY232" s="18" t="s">
        <v>163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88</v>
      </c>
      <c r="BK232" s="226">
        <f>ROUND(I232*H232,2)</f>
        <v>0</v>
      </c>
      <c r="BL232" s="18" t="s">
        <v>470</v>
      </c>
      <c r="BM232" s="225" t="s">
        <v>481</v>
      </c>
    </row>
    <row r="233" s="2" customFormat="1">
      <c r="A233" s="40"/>
      <c r="B233" s="41"/>
      <c r="C233" s="42"/>
      <c r="D233" s="227" t="s">
        <v>172</v>
      </c>
      <c r="E233" s="42"/>
      <c r="F233" s="228" t="s">
        <v>482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172</v>
      </c>
      <c r="AU233" s="18" t="s">
        <v>21</v>
      </c>
    </row>
    <row r="234" s="2" customFormat="1" ht="16.5" customHeight="1">
      <c r="A234" s="40"/>
      <c r="B234" s="41"/>
      <c r="C234" s="214" t="s">
        <v>483</v>
      </c>
      <c r="D234" s="214" t="s">
        <v>165</v>
      </c>
      <c r="E234" s="215" t="s">
        <v>484</v>
      </c>
      <c r="F234" s="216" t="s">
        <v>485</v>
      </c>
      <c r="G234" s="217" t="s">
        <v>184</v>
      </c>
      <c r="H234" s="218">
        <v>75</v>
      </c>
      <c r="I234" s="219"/>
      <c r="J234" s="220">
        <f>ROUND(I234*H234,2)</f>
        <v>0</v>
      </c>
      <c r="K234" s="216" t="s">
        <v>169</v>
      </c>
      <c r="L234" s="46"/>
      <c r="M234" s="221" t="s">
        <v>35</v>
      </c>
      <c r="N234" s="222" t="s">
        <v>52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470</v>
      </c>
      <c r="AT234" s="225" t="s">
        <v>165</v>
      </c>
      <c r="AU234" s="225" t="s">
        <v>21</v>
      </c>
      <c r="AY234" s="18" t="s">
        <v>163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88</v>
      </c>
      <c r="BK234" s="226">
        <f>ROUND(I234*H234,2)</f>
        <v>0</v>
      </c>
      <c r="BL234" s="18" t="s">
        <v>470</v>
      </c>
      <c r="BM234" s="225" t="s">
        <v>486</v>
      </c>
    </row>
    <row r="235" s="2" customFormat="1">
      <c r="A235" s="40"/>
      <c r="B235" s="41"/>
      <c r="C235" s="42"/>
      <c r="D235" s="227" t="s">
        <v>172</v>
      </c>
      <c r="E235" s="42"/>
      <c r="F235" s="228" t="s">
        <v>487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172</v>
      </c>
      <c r="AU235" s="18" t="s">
        <v>21</v>
      </c>
    </row>
    <row r="236" s="12" customFormat="1" ht="25.92" customHeight="1">
      <c r="A236" s="12"/>
      <c r="B236" s="198"/>
      <c r="C236" s="199"/>
      <c r="D236" s="200" t="s">
        <v>80</v>
      </c>
      <c r="E236" s="201" t="s">
        <v>488</v>
      </c>
      <c r="F236" s="201" t="s">
        <v>489</v>
      </c>
      <c r="G236" s="199"/>
      <c r="H236" s="199"/>
      <c r="I236" s="202"/>
      <c r="J236" s="203">
        <f>BK236</f>
        <v>0</v>
      </c>
      <c r="K236" s="199"/>
      <c r="L236" s="204"/>
      <c r="M236" s="205"/>
      <c r="N236" s="206"/>
      <c r="O236" s="206"/>
      <c r="P236" s="207">
        <f>P237+P241</f>
        <v>0</v>
      </c>
      <c r="Q236" s="206"/>
      <c r="R236" s="207">
        <f>R237+R241</f>
        <v>0</v>
      </c>
      <c r="S236" s="206"/>
      <c r="T236" s="208">
        <f>T237+T241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191</v>
      </c>
      <c r="AT236" s="210" t="s">
        <v>80</v>
      </c>
      <c r="AU236" s="210" t="s">
        <v>81</v>
      </c>
      <c r="AY236" s="209" t="s">
        <v>163</v>
      </c>
      <c r="BK236" s="211">
        <f>BK237+BK241</f>
        <v>0</v>
      </c>
    </row>
    <row r="237" s="12" customFormat="1" ht="22.8" customHeight="1">
      <c r="A237" s="12"/>
      <c r="B237" s="198"/>
      <c r="C237" s="199"/>
      <c r="D237" s="200" t="s">
        <v>80</v>
      </c>
      <c r="E237" s="212" t="s">
        <v>490</v>
      </c>
      <c r="F237" s="212" t="s">
        <v>491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SUM(P238:P240)</f>
        <v>0</v>
      </c>
      <c r="Q237" s="206"/>
      <c r="R237" s="207">
        <f>SUM(R238:R240)</f>
        <v>0</v>
      </c>
      <c r="S237" s="206"/>
      <c r="T237" s="208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191</v>
      </c>
      <c r="AT237" s="210" t="s">
        <v>80</v>
      </c>
      <c r="AU237" s="210" t="s">
        <v>88</v>
      </c>
      <c r="AY237" s="209" t="s">
        <v>163</v>
      </c>
      <c r="BK237" s="211">
        <f>SUM(BK238:BK240)</f>
        <v>0</v>
      </c>
    </row>
    <row r="238" s="2" customFormat="1" ht="16.5" customHeight="1">
      <c r="A238" s="40"/>
      <c r="B238" s="41"/>
      <c r="C238" s="214" t="s">
        <v>492</v>
      </c>
      <c r="D238" s="214" t="s">
        <v>165</v>
      </c>
      <c r="E238" s="215" t="s">
        <v>493</v>
      </c>
      <c r="F238" s="216" t="s">
        <v>494</v>
      </c>
      <c r="G238" s="217" t="s">
        <v>495</v>
      </c>
      <c r="H238" s="218">
        <v>1</v>
      </c>
      <c r="I238" s="219"/>
      <c r="J238" s="220">
        <f>ROUND(I238*H238,2)</f>
        <v>0</v>
      </c>
      <c r="K238" s="216" t="s">
        <v>169</v>
      </c>
      <c r="L238" s="46"/>
      <c r="M238" s="221" t="s">
        <v>35</v>
      </c>
      <c r="N238" s="222" t="s">
        <v>52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496</v>
      </c>
      <c r="AT238" s="225" t="s">
        <v>165</v>
      </c>
      <c r="AU238" s="225" t="s">
        <v>21</v>
      </c>
      <c r="AY238" s="18" t="s">
        <v>163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88</v>
      </c>
      <c r="BK238" s="226">
        <f>ROUND(I238*H238,2)</f>
        <v>0</v>
      </c>
      <c r="BL238" s="18" t="s">
        <v>496</v>
      </c>
      <c r="BM238" s="225" t="s">
        <v>497</v>
      </c>
    </row>
    <row r="239" s="2" customFormat="1">
      <c r="A239" s="40"/>
      <c r="B239" s="41"/>
      <c r="C239" s="42"/>
      <c r="D239" s="227" t="s">
        <v>172</v>
      </c>
      <c r="E239" s="42"/>
      <c r="F239" s="228" t="s">
        <v>498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172</v>
      </c>
      <c r="AU239" s="18" t="s">
        <v>21</v>
      </c>
    </row>
    <row r="240" s="2" customFormat="1">
      <c r="A240" s="40"/>
      <c r="B240" s="41"/>
      <c r="C240" s="42"/>
      <c r="D240" s="232" t="s">
        <v>174</v>
      </c>
      <c r="E240" s="42"/>
      <c r="F240" s="233" t="s">
        <v>499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174</v>
      </c>
      <c r="AU240" s="18" t="s">
        <v>21</v>
      </c>
    </row>
    <row r="241" s="12" customFormat="1" ht="22.8" customHeight="1">
      <c r="A241" s="12"/>
      <c r="B241" s="198"/>
      <c r="C241" s="199"/>
      <c r="D241" s="200" t="s">
        <v>80</v>
      </c>
      <c r="E241" s="212" t="s">
        <v>500</v>
      </c>
      <c r="F241" s="212" t="s">
        <v>501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SUM(P242:P247)</f>
        <v>0</v>
      </c>
      <c r="Q241" s="206"/>
      <c r="R241" s="207">
        <f>SUM(R242:R247)</f>
        <v>0</v>
      </c>
      <c r="S241" s="206"/>
      <c r="T241" s="208">
        <f>SUM(T242:T247)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191</v>
      </c>
      <c r="AT241" s="210" t="s">
        <v>80</v>
      </c>
      <c r="AU241" s="210" t="s">
        <v>88</v>
      </c>
      <c r="AY241" s="209" t="s">
        <v>163</v>
      </c>
      <c r="BK241" s="211">
        <f>SUM(BK242:BK247)</f>
        <v>0</v>
      </c>
    </row>
    <row r="242" s="2" customFormat="1" ht="16.5" customHeight="1">
      <c r="A242" s="40"/>
      <c r="B242" s="41"/>
      <c r="C242" s="214" t="s">
        <v>502</v>
      </c>
      <c r="D242" s="214" t="s">
        <v>165</v>
      </c>
      <c r="E242" s="215" t="s">
        <v>503</v>
      </c>
      <c r="F242" s="216" t="s">
        <v>504</v>
      </c>
      <c r="G242" s="217" t="s">
        <v>495</v>
      </c>
      <c r="H242" s="218">
        <v>1</v>
      </c>
      <c r="I242" s="219"/>
      <c r="J242" s="220">
        <f>ROUND(I242*H242,2)</f>
        <v>0</v>
      </c>
      <c r="K242" s="216" t="s">
        <v>169</v>
      </c>
      <c r="L242" s="46"/>
      <c r="M242" s="221" t="s">
        <v>35</v>
      </c>
      <c r="N242" s="222" t="s">
        <v>52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496</v>
      </c>
      <c r="AT242" s="225" t="s">
        <v>165</v>
      </c>
      <c r="AU242" s="225" t="s">
        <v>21</v>
      </c>
      <c r="AY242" s="18" t="s">
        <v>163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88</v>
      </c>
      <c r="BK242" s="226">
        <f>ROUND(I242*H242,2)</f>
        <v>0</v>
      </c>
      <c r="BL242" s="18" t="s">
        <v>496</v>
      </c>
      <c r="BM242" s="225" t="s">
        <v>505</v>
      </c>
    </row>
    <row r="243" s="2" customFormat="1">
      <c r="A243" s="40"/>
      <c r="B243" s="41"/>
      <c r="C243" s="42"/>
      <c r="D243" s="227" t="s">
        <v>172</v>
      </c>
      <c r="E243" s="42"/>
      <c r="F243" s="228" t="s">
        <v>506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172</v>
      </c>
      <c r="AU243" s="18" t="s">
        <v>21</v>
      </c>
    </row>
    <row r="244" s="2" customFormat="1">
      <c r="A244" s="40"/>
      <c r="B244" s="41"/>
      <c r="C244" s="42"/>
      <c r="D244" s="232" t="s">
        <v>174</v>
      </c>
      <c r="E244" s="42"/>
      <c r="F244" s="233" t="s">
        <v>507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174</v>
      </c>
      <c r="AU244" s="18" t="s">
        <v>21</v>
      </c>
    </row>
    <row r="245" s="2" customFormat="1" ht="16.5" customHeight="1">
      <c r="A245" s="40"/>
      <c r="B245" s="41"/>
      <c r="C245" s="214" t="s">
        <v>508</v>
      </c>
      <c r="D245" s="214" t="s">
        <v>165</v>
      </c>
      <c r="E245" s="215" t="s">
        <v>509</v>
      </c>
      <c r="F245" s="216" t="s">
        <v>510</v>
      </c>
      <c r="G245" s="217" t="s">
        <v>495</v>
      </c>
      <c r="H245" s="218">
        <v>1</v>
      </c>
      <c r="I245" s="219"/>
      <c r="J245" s="220">
        <f>ROUND(I245*H245,2)</f>
        <v>0</v>
      </c>
      <c r="K245" s="216" t="s">
        <v>169</v>
      </c>
      <c r="L245" s="46"/>
      <c r="M245" s="221" t="s">
        <v>35</v>
      </c>
      <c r="N245" s="222" t="s">
        <v>52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496</v>
      </c>
      <c r="AT245" s="225" t="s">
        <v>165</v>
      </c>
      <c r="AU245" s="225" t="s">
        <v>21</v>
      </c>
      <c r="AY245" s="18" t="s">
        <v>163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88</v>
      </c>
      <c r="BK245" s="226">
        <f>ROUND(I245*H245,2)</f>
        <v>0</v>
      </c>
      <c r="BL245" s="18" t="s">
        <v>496</v>
      </c>
      <c r="BM245" s="225" t="s">
        <v>511</v>
      </c>
    </row>
    <row r="246" s="2" customFormat="1">
      <c r="A246" s="40"/>
      <c r="B246" s="41"/>
      <c r="C246" s="42"/>
      <c r="D246" s="227" t="s">
        <v>172</v>
      </c>
      <c r="E246" s="42"/>
      <c r="F246" s="228" t="s">
        <v>512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172</v>
      </c>
      <c r="AU246" s="18" t="s">
        <v>21</v>
      </c>
    </row>
    <row r="247" s="2" customFormat="1">
      <c r="A247" s="40"/>
      <c r="B247" s="41"/>
      <c r="C247" s="42"/>
      <c r="D247" s="232" t="s">
        <v>174</v>
      </c>
      <c r="E247" s="42"/>
      <c r="F247" s="233" t="s">
        <v>513</v>
      </c>
      <c r="G247" s="42"/>
      <c r="H247" s="42"/>
      <c r="I247" s="229"/>
      <c r="J247" s="42"/>
      <c r="K247" s="42"/>
      <c r="L247" s="46"/>
      <c r="M247" s="255"/>
      <c r="N247" s="256"/>
      <c r="O247" s="257"/>
      <c r="P247" s="257"/>
      <c r="Q247" s="257"/>
      <c r="R247" s="257"/>
      <c r="S247" s="257"/>
      <c r="T247" s="258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174</v>
      </c>
      <c r="AU247" s="18" t="s">
        <v>21</v>
      </c>
    </row>
    <row r="248" s="2" customFormat="1" ht="6.96" customHeight="1">
      <c r="A248" s="40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7hJbwBrX0yhnpJ3aINpCoMCLC4gT/EB1JD31pAz/jrrfC4M4ltcSlb60625RYTYE16SBuJ7M1UZpT6/W2kFHgA==" hashValue="KXGS3Oct3UVhZ/EpZP9jT7EOq4QWekdqhcJqzpK9pJ1xkvu60puAi8lQeIbxmt0dJBrpwdHb6ALeP/luO5jhQQ==" algorithmName="SHA-512" password="CC35"/>
  <autoFilter ref="C97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15101202"/>
    <hyperlink ref="F105" r:id="rId2" display="https://podminky.urs.cz/item/CS_URS_2024_02/115101302"/>
    <hyperlink ref="F108" r:id="rId3" display="https://podminky.urs.cz/item/CS_URS_2024_02/119001406"/>
    <hyperlink ref="F110" r:id="rId4" display="https://podminky.urs.cz/item/CS_URS_2024_02/119001421"/>
    <hyperlink ref="F112" r:id="rId5" display="https://podminky.urs.cz/item/CS_URS_2024_02/131251100"/>
    <hyperlink ref="F115" r:id="rId6" display="https://podminky.urs.cz/item/CS_URS_2024_02/132254204"/>
    <hyperlink ref="F118" r:id="rId7" display="https://podminky.urs.cz/item/CS_URS_2024_02/141721215"/>
    <hyperlink ref="F121" r:id="rId8" display="https://podminky.urs.cz/item/CS_URS_2024_02/151101101"/>
    <hyperlink ref="F124" r:id="rId9" display="https://podminky.urs.cz/item/CS_URS_2024_02/151101111"/>
    <hyperlink ref="F126" r:id="rId10" display="https://podminky.urs.cz/item/CS_URS_2024_02/162651112"/>
    <hyperlink ref="F131" r:id="rId11" display="https://podminky.urs.cz/item/CS_URS_2024_02/174151101"/>
    <hyperlink ref="F134" r:id="rId12" display="https://podminky.urs.cz/item/CS_URS_2024_02/175151101"/>
    <hyperlink ref="F140" r:id="rId13" display="https://podminky.urs.cz/item/CS_URS_2024_02/451572111"/>
    <hyperlink ref="F144" r:id="rId14" display="https://podminky.urs.cz/item/CS_URS_2024_02/810391811"/>
    <hyperlink ref="F146" r:id="rId15" display="https://podminky.urs.cz/item/CS_URS_2024_02/850311811"/>
    <hyperlink ref="F148" r:id="rId16" display="https://podminky.urs.cz/item/CS_URS_2024_02/857261931"/>
    <hyperlink ref="F151" r:id="rId17" display="https://podminky.urs.cz/item/CS_URS_2024_02/871161941"/>
    <hyperlink ref="F156" r:id="rId18" display="https://podminky.urs.cz/item/CS_URS_2024_02/871211941"/>
    <hyperlink ref="F161" r:id="rId19" display="https://podminky.urs.cz/item/CS_URS_2024_02/877161901"/>
    <hyperlink ref="F168" r:id="rId20" display="https://podminky.urs.cz/item/CS_URS_2024_02/877261101"/>
    <hyperlink ref="F174" r:id="rId21" display="https://podminky.urs.cz/item/CS_URS_2024_02/877261901"/>
    <hyperlink ref="F179" r:id="rId22" display="https://podminky.urs.cz/item/CS_URS_2024_02/877211901"/>
    <hyperlink ref="F183" r:id="rId23" display="https://podminky.urs.cz/item/CS_URS_2024_02/879231191"/>
    <hyperlink ref="F185" r:id="rId24" display="https://podminky.urs.cz/item/CS_URS_2024_02/891163911"/>
    <hyperlink ref="F190" r:id="rId25" display="https://podminky.urs.cz/item/CS_URS_2024_02/891269111"/>
    <hyperlink ref="F195" r:id="rId26" display="https://podminky.urs.cz/item/CS_URS_2024_02/899401112"/>
    <hyperlink ref="F199" r:id="rId27" display="https://podminky.urs.cz/item/CS_URS_2024_02/899721112"/>
    <hyperlink ref="F201" r:id="rId28" display="https://podminky.urs.cz/item/CS_URS_2024_02/899722113"/>
    <hyperlink ref="F205" r:id="rId29" display="https://podminky.urs.cz/item/CS_URS_2024_02/899911204"/>
    <hyperlink ref="F207" r:id="rId30" display="https://podminky.urs.cz/item/CS_URS_2024_02/899913142"/>
    <hyperlink ref="F210" r:id="rId31" display="https://podminky.urs.cz/item/CS_URS_2024_02/997013111"/>
    <hyperlink ref="F212" r:id="rId32" display="https://podminky.urs.cz/item/CS_URS_2024_02/997013501"/>
    <hyperlink ref="F214" r:id="rId33" display="https://podminky.urs.cz/item/CS_URS_2024_02/997013509"/>
    <hyperlink ref="F219" r:id="rId34" display="https://podminky.urs.cz/item/CS_URS_2024_02/998276101"/>
    <hyperlink ref="F221" r:id="rId35" display="https://podminky.urs.cz/item/CS_URS_2024_02/998276124"/>
    <hyperlink ref="F225" r:id="rId36" display="https://podminky.urs.cz/item/CS_URS_2024_02/722290234"/>
    <hyperlink ref="F229" r:id="rId37" display="https://podminky.urs.cz/item/CS_URS_2024_02/230170001"/>
    <hyperlink ref="F231" r:id="rId38" display="https://podminky.urs.cz/item/CS_URS_2024_02/230170002"/>
    <hyperlink ref="F233" r:id="rId39" display="https://podminky.urs.cz/item/CS_URS_2024_02/230170011"/>
    <hyperlink ref="F235" r:id="rId40" display="https://podminky.urs.cz/item/CS_URS_2024_02/230170012"/>
    <hyperlink ref="F239" r:id="rId41" display="https://podminky.urs.cz/item/CS_URS_2024_02/043234000"/>
    <hyperlink ref="F243" r:id="rId42" display="https://podminky.urs.cz/item/CS_URS_2024_02/092002000"/>
    <hyperlink ref="F246" r:id="rId43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128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514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95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ROUND((SUM(BE98:BE189)),  2)</f>
        <v>0</v>
      </c>
      <c r="G35" s="40"/>
      <c r="H35" s="40"/>
      <c r="I35" s="159">
        <v>0.20999999999999999</v>
      </c>
      <c r="J35" s="158">
        <f>ROUND(((SUM(BE98:BE189))*I35),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ROUND((SUM(BF98:BF189)),  2)</f>
        <v>0</v>
      </c>
      <c r="G36" s="40"/>
      <c r="H36" s="40"/>
      <c r="I36" s="159">
        <v>0.12</v>
      </c>
      <c r="J36" s="158">
        <f>ROUND(((SUM(BF98:BF189))*I36),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ROUND((SUM(BG98:BG189)),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ROUND((SUM(BH98:BH189)),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ROUND((SUM(BI98:BI189)),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128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304 - Přípojky vodovodu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136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137</v>
      </c>
      <c r="E66" s="184"/>
      <c r="F66" s="184"/>
      <c r="G66" s="184"/>
      <c r="H66" s="184"/>
      <c r="I66" s="184"/>
      <c r="J66" s="185">
        <f>J129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138</v>
      </c>
      <c r="E67" s="184"/>
      <c r="F67" s="184"/>
      <c r="G67" s="184"/>
      <c r="H67" s="184"/>
      <c r="I67" s="184"/>
      <c r="J67" s="185">
        <f>J133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139</v>
      </c>
      <c r="E68" s="184"/>
      <c r="F68" s="184"/>
      <c r="G68" s="184"/>
      <c r="H68" s="184"/>
      <c r="I68" s="184"/>
      <c r="J68" s="185">
        <f>J156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140</v>
      </c>
      <c r="E69" s="184"/>
      <c r="F69" s="184"/>
      <c r="G69" s="184"/>
      <c r="H69" s="184"/>
      <c r="I69" s="184"/>
      <c r="J69" s="185">
        <f>J166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141</v>
      </c>
      <c r="E70" s="179"/>
      <c r="F70" s="179"/>
      <c r="G70" s="179"/>
      <c r="H70" s="179"/>
      <c r="I70" s="179"/>
      <c r="J70" s="180">
        <f>J171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142</v>
      </c>
      <c r="E71" s="184"/>
      <c r="F71" s="184"/>
      <c r="G71" s="184"/>
      <c r="H71" s="184"/>
      <c r="I71" s="184"/>
      <c r="J71" s="185">
        <f>J172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143</v>
      </c>
      <c r="E72" s="179"/>
      <c r="F72" s="179"/>
      <c r="G72" s="179"/>
      <c r="H72" s="179"/>
      <c r="I72" s="179"/>
      <c r="J72" s="180">
        <f>J175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144</v>
      </c>
      <c r="E73" s="184"/>
      <c r="F73" s="184"/>
      <c r="G73" s="184"/>
      <c r="H73" s="184"/>
      <c r="I73" s="184"/>
      <c r="J73" s="185">
        <f>J176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145</v>
      </c>
      <c r="E74" s="179"/>
      <c r="F74" s="179"/>
      <c r="G74" s="179"/>
      <c r="H74" s="179"/>
      <c r="I74" s="179"/>
      <c r="J74" s="180">
        <f>J181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146</v>
      </c>
      <c r="E75" s="184"/>
      <c r="F75" s="184"/>
      <c r="G75" s="184"/>
      <c r="H75" s="184"/>
      <c r="I75" s="184"/>
      <c r="J75" s="185">
        <f>J182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147</v>
      </c>
      <c r="E76" s="184"/>
      <c r="F76" s="184"/>
      <c r="G76" s="184"/>
      <c r="H76" s="184"/>
      <c r="I76" s="184"/>
      <c r="J76" s="185">
        <f>J183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4" t="s">
        <v>148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Rekonstrukce místních komunikací v sídlišti K Hradišťku v Dačicích - II. Etapa</v>
      </c>
      <c r="F86" s="33"/>
      <c r="G86" s="33"/>
      <c r="H86" s="33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2"/>
      <c r="C87" s="33" t="s">
        <v>127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40"/>
      <c r="B88" s="41"/>
      <c r="C88" s="42"/>
      <c r="D88" s="42"/>
      <c r="E88" s="171" t="s">
        <v>128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129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SO 304 - Přípojky vodovodu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22</v>
      </c>
      <c r="D92" s="42"/>
      <c r="E92" s="42"/>
      <c r="F92" s="28" t="str">
        <f>F14</f>
        <v>Dačice</v>
      </c>
      <c r="G92" s="42"/>
      <c r="H92" s="42"/>
      <c r="I92" s="33" t="s">
        <v>24</v>
      </c>
      <c r="J92" s="74" t="str">
        <f>IF(J14="","",J14)</f>
        <v>9. 7. 2024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30</v>
      </c>
      <c r="D94" s="42"/>
      <c r="E94" s="42"/>
      <c r="F94" s="28" t="str">
        <f>E17</f>
        <v>Město Dačice, Krajířova 27, 380 13 Dačice</v>
      </c>
      <c r="G94" s="42"/>
      <c r="H94" s="42"/>
      <c r="I94" s="33" t="s">
        <v>38</v>
      </c>
      <c r="J94" s="38" t="str">
        <f>E23</f>
        <v>Ing. arch. Martin Jirovský Ph.D., MBA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3" t="s">
        <v>36</v>
      </c>
      <c r="D95" s="42"/>
      <c r="E95" s="42"/>
      <c r="F95" s="28" t="str">
        <f>IF(E20="","",E20)</f>
        <v>Vyplň údaj</v>
      </c>
      <c r="G95" s="42"/>
      <c r="H95" s="42"/>
      <c r="I95" s="33" t="s">
        <v>42</v>
      </c>
      <c r="J95" s="38" t="str">
        <f>E26</f>
        <v>Ateliér M.A.A.T. s.r.o., Petra Stejskalová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149</v>
      </c>
      <c r="D97" s="190" t="s">
        <v>66</v>
      </c>
      <c r="E97" s="190" t="s">
        <v>62</v>
      </c>
      <c r="F97" s="190" t="s">
        <v>63</v>
      </c>
      <c r="G97" s="190" t="s">
        <v>150</v>
      </c>
      <c r="H97" s="190" t="s">
        <v>151</v>
      </c>
      <c r="I97" s="190" t="s">
        <v>152</v>
      </c>
      <c r="J97" s="190" t="s">
        <v>133</v>
      </c>
      <c r="K97" s="191" t="s">
        <v>153</v>
      </c>
      <c r="L97" s="192"/>
      <c r="M97" s="94" t="s">
        <v>35</v>
      </c>
      <c r="N97" s="95" t="s">
        <v>51</v>
      </c>
      <c r="O97" s="95" t="s">
        <v>154</v>
      </c>
      <c r="P97" s="95" t="s">
        <v>155</v>
      </c>
      <c r="Q97" s="95" t="s">
        <v>156</v>
      </c>
      <c r="R97" s="95" t="s">
        <v>157</v>
      </c>
      <c r="S97" s="95" t="s">
        <v>158</v>
      </c>
      <c r="T97" s="96" t="s">
        <v>159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160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P99+P171+P175+P181</f>
        <v>0</v>
      </c>
      <c r="Q98" s="98"/>
      <c r="R98" s="195">
        <f>R99+R171+R175+R181</f>
        <v>41.00041384</v>
      </c>
      <c r="S98" s="98"/>
      <c r="T98" s="196">
        <f>T99+T171+T175+T181</f>
        <v>7.1269999999999989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80</v>
      </c>
      <c r="AU98" s="18" t="s">
        <v>134</v>
      </c>
      <c r="BK98" s="197">
        <f>BK99+BK171+BK175+BK181</f>
        <v>0</v>
      </c>
    </row>
    <row r="99" s="12" customFormat="1" ht="25.92" customHeight="1">
      <c r="A99" s="12"/>
      <c r="B99" s="198"/>
      <c r="C99" s="199"/>
      <c r="D99" s="200" t="s">
        <v>80</v>
      </c>
      <c r="E99" s="201" t="s">
        <v>161</v>
      </c>
      <c r="F99" s="201" t="s">
        <v>162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P100+P129+P133+P156+P166</f>
        <v>0</v>
      </c>
      <c r="Q99" s="206"/>
      <c r="R99" s="207">
        <f>R100+R129+R133+R156+R166</f>
        <v>40.999893839999999</v>
      </c>
      <c r="S99" s="206"/>
      <c r="T99" s="208">
        <f>T100+T129+T133+T156+T166</f>
        <v>7.1269999999999989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88</v>
      </c>
      <c r="AT99" s="210" t="s">
        <v>80</v>
      </c>
      <c r="AU99" s="210" t="s">
        <v>81</v>
      </c>
      <c r="AY99" s="209" t="s">
        <v>163</v>
      </c>
      <c r="BK99" s="211">
        <f>BK100+BK129+BK133+BK156+BK166</f>
        <v>0</v>
      </c>
    </row>
    <row r="100" s="12" customFormat="1" ht="22.8" customHeight="1">
      <c r="A100" s="12"/>
      <c r="B100" s="198"/>
      <c r="C100" s="199"/>
      <c r="D100" s="200" t="s">
        <v>80</v>
      </c>
      <c r="E100" s="212" t="s">
        <v>88</v>
      </c>
      <c r="F100" s="212" t="s">
        <v>164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SUM(P101:P128)</f>
        <v>0</v>
      </c>
      <c r="Q100" s="206"/>
      <c r="R100" s="207">
        <f>SUM(R101:R128)</f>
        <v>32.129495839999997</v>
      </c>
      <c r="S100" s="206"/>
      <c r="T100" s="208">
        <f>SUM(T101:T128)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88</v>
      </c>
      <c r="AT100" s="210" t="s">
        <v>80</v>
      </c>
      <c r="AU100" s="210" t="s">
        <v>88</v>
      </c>
      <c r="AY100" s="209" t="s">
        <v>163</v>
      </c>
      <c r="BK100" s="211">
        <f>SUM(BK101:BK128)</f>
        <v>0</v>
      </c>
    </row>
    <row r="101" s="2" customFormat="1" ht="49.05" customHeight="1">
      <c r="A101" s="40"/>
      <c r="B101" s="41"/>
      <c r="C101" s="214" t="s">
        <v>88</v>
      </c>
      <c r="D101" s="214" t="s">
        <v>165</v>
      </c>
      <c r="E101" s="215" t="s">
        <v>182</v>
      </c>
      <c r="F101" s="216" t="s">
        <v>183</v>
      </c>
      <c r="G101" s="217" t="s">
        <v>184</v>
      </c>
      <c r="H101" s="218">
        <v>7.2000000000000002</v>
      </c>
      <c r="I101" s="219"/>
      <c r="J101" s="220">
        <f>ROUND(I101*H101,2)</f>
        <v>0</v>
      </c>
      <c r="K101" s="216" t="s">
        <v>169</v>
      </c>
      <c r="L101" s="46"/>
      <c r="M101" s="221" t="s">
        <v>35</v>
      </c>
      <c r="N101" s="222" t="s">
        <v>52</v>
      </c>
      <c r="O101" s="86"/>
      <c r="P101" s="223">
        <f>O101*H101</f>
        <v>0</v>
      </c>
      <c r="Q101" s="223">
        <v>0.0086800000000000002</v>
      </c>
      <c r="R101" s="223">
        <f>Q101*H101</f>
        <v>0.062496000000000003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170</v>
      </c>
      <c r="AT101" s="225" t="s">
        <v>165</v>
      </c>
      <c r="AU101" s="225" t="s">
        <v>21</v>
      </c>
      <c r="AY101" s="18" t="s">
        <v>163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88</v>
      </c>
      <c r="BK101" s="226">
        <f>ROUND(I101*H101,2)</f>
        <v>0</v>
      </c>
      <c r="BL101" s="18" t="s">
        <v>170</v>
      </c>
      <c r="BM101" s="225" t="s">
        <v>515</v>
      </c>
    </row>
    <row r="102" s="2" customFormat="1">
      <c r="A102" s="40"/>
      <c r="B102" s="41"/>
      <c r="C102" s="42"/>
      <c r="D102" s="227" t="s">
        <v>172</v>
      </c>
      <c r="E102" s="42"/>
      <c r="F102" s="228" t="s">
        <v>186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172</v>
      </c>
      <c r="AU102" s="18" t="s">
        <v>21</v>
      </c>
    </row>
    <row r="103" s="2" customFormat="1" ht="49.05" customHeight="1">
      <c r="A103" s="40"/>
      <c r="B103" s="41"/>
      <c r="C103" s="214" t="s">
        <v>21</v>
      </c>
      <c r="D103" s="214" t="s">
        <v>165</v>
      </c>
      <c r="E103" s="215" t="s">
        <v>187</v>
      </c>
      <c r="F103" s="216" t="s">
        <v>188</v>
      </c>
      <c r="G103" s="217" t="s">
        <v>184</v>
      </c>
      <c r="H103" s="218">
        <v>24.300000000000001</v>
      </c>
      <c r="I103" s="219"/>
      <c r="J103" s="220">
        <f>ROUND(I103*H103,2)</f>
        <v>0</v>
      </c>
      <c r="K103" s="216" t="s">
        <v>169</v>
      </c>
      <c r="L103" s="46"/>
      <c r="M103" s="221" t="s">
        <v>35</v>
      </c>
      <c r="N103" s="222" t="s">
        <v>52</v>
      </c>
      <c r="O103" s="86"/>
      <c r="P103" s="223">
        <f>O103*H103</f>
        <v>0</v>
      </c>
      <c r="Q103" s="223">
        <v>0.036900000000000002</v>
      </c>
      <c r="R103" s="223">
        <f>Q103*H103</f>
        <v>0.89667000000000008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170</v>
      </c>
      <c r="AT103" s="225" t="s">
        <v>165</v>
      </c>
      <c r="AU103" s="225" t="s">
        <v>21</v>
      </c>
      <c r="AY103" s="18" t="s">
        <v>163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88</v>
      </c>
      <c r="BK103" s="226">
        <f>ROUND(I103*H103,2)</f>
        <v>0</v>
      </c>
      <c r="BL103" s="18" t="s">
        <v>170</v>
      </c>
      <c r="BM103" s="225" t="s">
        <v>516</v>
      </c>
    </row>
    <row r="104" s="2" customFormat="1">
      <c r="A104" s="40"/>
      <c r="B104" s="41"/>
      <c r="C104" s="42"/>
      <c r="D104" s="227" t="s">
        <v>172</v>
      </c>
      <c r="E104" s="42"/>
      <c r="F104" s="228" t="s">
        <v>190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172</v>
      </c>
      <c r="AU104" s="18" t="s">
        <v>21</v>
      </c>
    </row>
    <row r="105" s="2" customFormat="1" ht="24.15" customHeight="1">
      <c r="A105" s="40"/>
      <c r="B105" s="41"/>
      <c r="C105" s="214" t="s">
        <v>181</v>
      </c>
      <c r="D105" s="214" t="s">
        <v>165</v>
      </c>
      <c r="E105" s="215" t="s">
        <v>517</v>
      </c>
      <c r="F105" s="216" t="s">
        <v>518</v>
      </c>
      <c r="G105" s="217" t="s">
        <v>194</v>
      </c>
      <c r="H105" s="218">
        <v>82.677000000000007</v>
      </c>
      <c r="I105" s="219"/>
      <c r="J105" s="220">
        <f>ROUND(I105*H105,2)</f>
        <v>0</v>
      </c>
      <c r="K105" s="216" t="s">
        <v>169</v>
      </c>
      <c r="L105" s="46"/>
      <c r="M105" s="221" t="s">
        <v>35</v>
      </c>
      <c r="N105" s="222" t="s">
        <v>52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170</v>
      </c>
      <c r="AT105" s="225" t="s">
        <v>165</v>
      </c>
      <c r="AU105" s="225" t="s">
        <v>21</v>
      </c>
      <c r="AY105" s="18" t="s">
        <v>163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88</v>
      </c>
      <c r="BK105" s="226">
        <f>ROUND(I105*H105,2)</f>
        <v>0</v>
      </c>
      <c r="BL105" s="18" t="s">
        <v>170</v>
      </c>
      <c r="BM105" s="225" t="s">
        <v>519</v>
      </c>
    </row>
    <row r="106" s="2" customFormat="1">
      <c r="A106" s="40"/>
      <c r="B106" s="41"/>
      <c r="C106" s="42"/>
      <c r="D106" s="227" t="s">
        <v>172</v>
      </c>
      <c r="E106" s="42"/>
      <c r="F106" s="228" t="s">
        <v>520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172</v>
      </c>
      <c r="AU106" s="18" t="s">
        <v>21</v>
      </c>
    </row>
    <row r="107" s="13" customFormat="1">
      <c r="A107" s="13"/>
      <c r="B107" s="234"/>
      <c r="C107" s="235"/>
      <c r="D107" s="232" t="s">
        <v>197</v>
      </c>
      <c r="E107" s="236" t="s">
        <v>35</v>
      </c>
      <c r="F107" s="237" t="s">
        <v>521</v>
      </c>
      <c r="G107" s="235"/>
      <c r="H107" s="238">
        <v>82.677000000000007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197</v>
      </c>
      <c r="AU107" s="244" t="s">
        <v>21</v>
      </c>
      <c r="AV107" s="13" t="s">
        <v>21</v>
      </c>
      <c r="AW107" s="13" t="s">
        <v>41</v>
      </c>
      <c r="AX107" s="13" t="s">
        <v>88</v>
      </c>
      <c r="AY107" s="244" t="s">
        <v>163</v>
      </c>
    </row>
    <row r="108" s="2" customFormat="1" ht="24.15" customHeight="1">
      <c r="A108" s="40"/>
      <c r="B108" s="41"/>
      <c r="C108" s="214" t="s">
        <v>170</v>
      </c>
      <c r="D108" s="214" t="s">
        <v>165</v>
      </c>
      <c r="E108" s="215" t="s">
        <v>522</v>
      </c>
      <c r="F108" s="216" t="s">
        <v>523</v>
      </c>
      <c r="G108" s="217" t="s">
        <v>194</v>
      </c>
      <c r="H108" s="218">
        <v>17.5</v>
      </c>
      <c r="I108" s="219"/>
      <c r="J108" s="220">
        <f>ROUND(I108*H108,2)</f>
        <v>0</v>
      </c>
      <c r="K108" s="216" t="s">
        <v>169</v>
      </c>
      <c r="L108" s="46"/>
      <c r="M108" s="221" t="s">
        <v>35</v>
      </c>
      <c r="N108" s="222" t="s">
        <v>52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170</v>
      </c>
      <c r="AT108" s="225" t="s">
        <v>165</v>
      </c>
      <c r="AU108" s="225" t="s">
        <v>21</v>
      </c>
      <c r="AY108" s="18" t="s">
        <v>163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88</v>
      </c>
      <c r="BK108" s="226">
        <f>ROUND(I108*H108,2)</f>
        <v>0</v>
      </c>
      <c r="BL108" s="18" t="s">
        <v>170</v>
      </c>
      <c r="BM108" s="225" t="s">
        <v>524</v>
      </c>
    </row>
    <row r="109" s="2" customFormat="1">
      <c r="A109" s="40"/>
      <c r="B109" s="41"/>
      <c r="C109" s="42"/>
      <c r="D109" s="227" t="s">
        <v>172</v>
      </c>
      <c r="E109" s="42"/>
      <c r="F109" s="228" t="s">
        <v>525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172</v>
      </c>
      <c r="AU109" s="18" t="s">
        <v>21</v>
      </c>
    </row>
    <row r="110" s="13" customFormat="1">
      <c r="A110" s="13"/>
      <c r="B110" s="234"/>
      <c r="C110" s="235"/>
      <c r="D110" s="232" t="s">
        <v>197</v>
      </c>
      <c r="E110" s="236" t="s">
        <v>35</v>
      </c>
      <c r="F110" s="237" t="s">
        <v>526</v>
      </c>
      <c r="G110" s="235"/>
      <c r="H110" s="238">
        <v>17.5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197</v>
      </c>
      <c r="AU110" s="244" t="s">
        <v>21</v>
      </c>
      <c r="AV110" s="13" t="s">
        <v>21</v>
      </c>
      <c r="AW110" s="13" t="s">
        <v>41</v>
      </c>
      <c r="AX110" s="13" t="s">
        <v>88</v>
      </c>
      <c r="AY110" s="244" t="s">
        <v>163</v>
      </c>
    </row>
    <row r="111" s="2" customFormat="1" ht="21.75" customHeight="1">
      <c r="A111" s="40"/>
      <c r="B111" s="41"/>
      <c r="C111" s="214" t="s">
        <v>191</v>
      </c>
      <c r="D111" s="214" t="s">
        <v>165</v>
      </c>
      <c r="E111" s="215" t="s">
        <v>216</v>
      </c>
      <c r="F111" s="216" t="s">
        <v>217</v>
      </c>
      <c r="G111" s="217" t="s">
        <v>218</v>
      </c>
      <c r="H111" s="218">
        <v>183.726</v>
      </c>
      <c r="I111" s="219"/>
      <c r="J111" s="220">
        <f>ROUND(I111*H111,2)</f>
        <v>0</v>
      </c>
      <c r="K111" s="216" t="s">
        <v>169</v>
      </c>
      <c r="L111" s="46"/>
      <c r="M111" s="221" t="s">
        <v>35</v>
      </c>
      <c r="N111" s="222" t="s">
        <v>52</v>
      </c>
      <c r="O111" s="86"/>
      <c r="P111" s="223">
        <f>O111*H111</f>
        <v>0</v>
      </c>
      <c r="Q111" s="223">
        <v>0.00084000000000000003</v>
      </c>
      <c r="R111" s="223">
        <f>Q111*H111</f>
        <v>0.15432984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170</v>
      </c>
      <c r="AT111" s="225" t="s">
        <v>165</v>
      </c>
      <c r="AU111" s="225" t="s">
        <v>21</v>
      </c>
      <c r="AY111" s="18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88</v>
      </c>
      <c r="BK111" s="226">
        <f>ROUND(I111*H111,2)</f>
        <v>0</v>
      </c>
      <c r="BL111" s="18" t="s">
        <v>170</v>
      </c>
      <c r="BM111" s="225" t="s">
        <v>527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220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172</v>
      </c>
      <c r="AU112" s="18" t="s">
        <v>21</v>
      </c>
    </row>
    <row r="113" s="13" customFormat="1">
      <c r="A113" s="13"/>
      <c r="B113" s="234"/>
      <c r="C113" s="235"/>
      <c r="D113" s="232" t="s">
        <v>197</v>
      </c>
      <c r="E113" s="236" t="s">
        <v>35</v>
      </c>
      <c r="F113" s="237" t="s">
        <v>528</v>
      </c>
      <c r="G113" s="235"/>
      <c r="H113" s="238">
        <v>183.726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197</v>
      </c>
      <c r="AU113" s="244" t="s">
        <v>21</v>
      </c>
      <c r="AV113" s="13" t="s">
        <v>21</v>
      </c>
      <c r="AW113" s="13" t="s">
        <v>41</v>
      </c>
      <c r="AX113" s="13" t="s">
        <v>88</v>
      </c>
      <c r="AY113" s="244" t="s">
        <v>163</v>
      </c>
    </row>
    <row r="114" s="2" customFormat="1" ht="24.15" customHeight="1">
      <c r="A114" s="40"/>
      <c r="B114" s="41"/>
      <c r="C114" s="214" t="s">
        <v>199</v>
      </c>
      <c r="D114" s="214" t="s">
        <v>165</v>
      </c>
      <c r="E114" s="215" t="s">
        <v>223</v>
      </c>
      <c r="F114" s="216" t="s">
        <v>224</v>
      </c>
      <c r="G114" s="217" t="s">
        <v>218</v>
      </c>
      <c r="H114" s="218">
        <v>183.726</v>
      </c>
      <c r="I114" s="219"/>
      <c r="J114" s="220">
        <f>ROUND(I114*H114,2)</f>
        <v>0</v>
      </c>
      <c r="K114" s="216" t="s">
        <v>169</v>
      </c>
      <c r="L114" s="46"/>
      <c r="M114" s="221" t="s">
        <v>35</v>
      </c>
      <c r="N114" s="222" t="s">
        <v>52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170</v>
      </c>
      <c r="AT114" s="225" t="s">
        <v>165</v>
      </c>
      <c r="AU114" s="225" t="s">
        <v>21</v>
      </c>
      <c r="AY114" s="18" t="s">
        <v>163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88</v>
      </c>
      <c r="BK114" s="226">
        <f>ROUND(I114*H114,2)</f>
        <v>0</v>
      </c>
      <c r="BL114" s="18" t="s">
        <v>170</v>
      </c>
      <c r="BM114" s="225" t="s">
        <v>529</v>
      </c>
    </row>
    <row r="115" s="2" customFormat="1">
      <c r="A115" s="40"/>
      <c r="B115" s="41"/>
      <c r="C115" s="42"/>
      <c r="D115" s="227" t="s">
        <v>172</v>
      </c>
      <c r="E115" s="42"/>
      <c r="F115" s="228" t="s">
        <v>226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172</v>
      </c>
      <c r="AU115" s="18" t="s">
        <v>21</v>
      </c>
    </row>
    <row r="116" s="2" customFormat="1" ht="37.8" customHeight="1">
      <c r="A116" s="40"/>
      <c r="B116" s="41"/>
      <c r="C116" s="214" t="s">
        <v>205</v>
      </c>
      <c r="D116" s="214" t="s">
        <v>165</v>
      </c>
      <c r="E116" s="215" t="s">
        <v>228</v>
      </c>
      <c r="F116" s="216" t="s">
        <v>229</v>
      </c>
      <c r="G116" s="217" t="s">
        <v>194</v>
      </c>
      <c r="H116" s="218">
        <v>20.178999999999998</v>
      </c>
      <c r="I116" s="219"/>
      <c r="J116" s="220">
        <f>ROUND(I116*H116,2)</f>
        <v>0</v>
      </c>
      <c r="K116" s="216" t="s">
        <v>169</v>
      </c>
      <c r="L116" s="46"/>
      <c r="M116" s="221" t="s">
        <v>35</v>
      </c>
      <c r="N116" s="222" t="s">
        <v>52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170</v>
      </c>
      <c r="AT116" s="225" t="s">
        <v>165</v>
      </c>
      <c r="AU116" s="225" t="s">
        <v>21</v>
      </c>
      <c r="AY116" s="18" t="s">
        <v>163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88</v>
      </c>
      <c r="BK116" s="226">
        <f>ROUND(I116*H116,2)</f>
        <v>0</v>
      </c>
      <c r="BL116" s="18" t="s">
        <v>170</v>
      </c>
      <c r="BM116" s="225" t="s">
        <v>530</v>
      </c>
    </row>
    <row r="117" s="2" customFormat="1">
      <c r="A117" s="40"/>
      <c r="B117" s="41"/>
      <c r="C117" s="42"/>
      <c r="D117" s="227" t="s">
        <v>172</v>
      </c>
      <c r="E117" s="42"/>
      <c r="F117" s="228" t="s">
        <v>231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172</v>
      </c>
      <c r="AU117" s="18" t="s">
        <v>21</v>
      </c>
    </row>
    <row r="118" s="13" customFormat="1">
      <c r="A118" s="13"/>
      <c r="B118" s="234"/>
      <c r="C118" s="235"/>
      <c r="D118" s="232" t="s">
        <v>197</v>
      </c>
      <c r="E118" s="236" t="s">
        <v>35</v>
      </c>
      <c r="F118" s="237" t="s">
        <v>531</v>
      </c>
      <c r="G118" s="235"/>
      <c r="H118" s="238">
        <v>20.178999999999998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197</v>
      </c>
      <c r="AU118" s="244" t="s">
        <v>21</v>
      </c>
      <c r="AV118" s="13" t="s">
        <v>21</v>
      </c>
      <c r="AW118" s="13" t="s">
        <v>41</v>
      </c>
      <c r="AX118" s="13" t="s">
        <v>88</v>
      </c>
      <c r="AY118" s="244" t="s">
        <v>163</v>
      </c>
    </row>
    <row r="119" s="2" customFormat="1" ht="24.15" customHeight="1">
      <c r="A119" s="40"/>
      <c r="B119" s="41"/>
      <c r="C119" s="214" t="s">
        <v>210</v>
      </c>
      <c r="D119" s="214" t="s">
        <v>165</v>
      </c>
      <c r="E119" s="215" t="s">
        <v>233</v>
      </c>
      <c r="F119" s="216" t="s">
        <v>234</v>
      </c>
      <c r="G119" s="217" t="s">
        <v>235</v>
      </c>
      <c r="H119" s="218">
        <v>40.357999999999997</v>
      </c>
      <c r="I119" s="219"/>
      <c r="J119" s="220">
        <f>ROUND(I119*H119,2)</f>
        <v>0</v>
      </c>
      <c r="K119" s="216" t="s">
        <v>35</v>
      </c>
      <c r="L119" s="46"/>
      <c r="M119" s="221" t="s">
        <v>35</v>
      </c>
      <c r="N119" s="222" t="s">
        <v>52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170</v>
      </c>
      <c r="AT119" s="225" t="s">
        <v>165</v>
      </c>
      <c r="AU119" s="225" t="s">
        <v>21</v>
      </c>
      <c r="AY119" s="18" t="s">
        <v>163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88</v>
      </c>
      <c r="BK119" s="226">
        <f>ROUND(I119*H119,2)</f>
        <v>0</v>
      </c>
      <c r="BL119" s="18" t="s">
        <v>170</v>
      </c>
      <c r="BM119" s="225" t="s">
        <v>532</v>
      </c>
    </row>
    <row r="120" s="13" customFormat="1">
      <c r="A120" s="13"/>
      <c r="B120" s="234"/>
      <c r="C120" s="235"/>
      <c r="D120" s="232" t="s">
        <v>197</v>
      </c>
      <c r="E120" s="235"/>
      <c r="F120" s="237" t="s">
        <v>533</v>
      </c>
      <c r="G120" s="235"/>
      <c r="H120" s="238">
        <v>40.357999999999997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197</v>
      </c>
      <c r="AU120" s="244" t="s">
        <v>21</v>
      </c>
      <c r="AV120" s="13" t="s">
        <v>21</v>
      </c>
      <c r="AW120" s="13" t="s">
        <v>4</v>
      </c>
      <c r="AX120" s="13" t="s">
        <v>88</v>
      </c>
      <c r="AY120" s="244" t="s">
        <v>163</v>
      </c>
    </row>
    <row r="121" s="2" customFormat="1" ht="24.15" customHeight="1">
      <c r="A121" s="40"/>
      <c r="B121" s="41"/>
      <c r="C121" s="214" t="s">
        <v>215</v>
      </c>
      <c r="D121" s="214" t="s">
        <v>165</v>
      </c>
      <c r="E121" s="215" t="s">
        <v>239</v>
      </c>
      <c r="F121" s="216" t="s">
        <v>240</v>
      </c>
      <c r="G121" s="217" t="s">
        <v>194</v>
      </c>
      <c r="H121" s="218">
        <v>62.497999999999998</v>
      </c>
      <c r="I121" s="219"/>
      <c r="J121" s="220">
        <f>ROUND(I121*H121,2)</f>
        <v>0</v>
      </c>
      <c r="K121" s="216" t="s">
        <v>169</v>
      </c>
      <c r="L121" s="46"/>
      <c r="M121" s="221" t="s">
        <v>35</v>
      </c>
      <c r="N121" s="222" t="s">
        <v>52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170</v>
      </c>
      <c r="AT121" s="225" t="s">
        <v>165</v>
      </c>
      <c r="AU121" s="225" t="s">
        <v>21</v>
      </c>
      <c r="AY121" s="18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88</v>
      </c>
      <c r="BK121" s="226">
        <f>ROUND(I121*H121,2)</f>
        <v>0</v>
      </c>
      <c r="BL121" s="18" t="s">
        <v>170</v>
      </c>
      <c r="BM121" s="225" t="s">
        <v>534</v>
      </c>
    </row>
    <row r="122" s="2" customFormat="1">
      <c r="A122" s="40"/>
      <c r="B122" s="41"/>
      <c r="C122" s="42"/>
      <c r="D122" s="227" t="s">
        <v>172</v>
      </c>
      <c r="E122" s="42"/>
      <c r="F122" s="228" t="s">
        <v>242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172</v>
      </c>
      <c r="AU122" s="18" t="s">
        <v>21</v>
      </c>
    </row>
    <row r="123" s="13" customFormat="1">
      <c r="A123" s="13"/>
      <c r="B123" s="234"/>
      <c r="C123" s="235"/>
      <c r="D123" s="232" t="s">
        <v>197</v>
      </c>
      <c r="E123" s="236" t="s">
        <v>35</v>
      </c>
      <c r="F123" s="237" t="s">
        <v>535</v>
      </c>
      <c r="G123" s="235"/>
      <c r="H123" s="238">
        <v>62.497999999999998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197</v>
      </c>
      <c r="AU123" s="244" t="s">
        <v>21</v>
      </c>
      <c r="AV123" s="13" t="s">
        <v>21</v>
      </c>
      <c r="AW123" s="13" t="s">
        <v>41</v>
      </c>
      <c r="AX123" s="13" t="s">
        <v>88</v>
      </c>
      <c r="AY123" s="244" t="s">
        <v>163</v>
      </c>
    </row>
    <row r="124" s="2" customFormat="1" ht="37.8" customHeight="1">
      <c r="A124" s="40"/>
      <c r="B124" s="41"/>
      <c r="C124" s="214" t="s">
        <v>222</v>
      </c>
      <c r="D124" s="214" t="s">
        <v>165</v>
      </c>
      <c r="E124" s="215" t="s">
        <v>245</v>
      </c>
      <c r="F124" s="216" t="s">
        <v>246</v>
      </c>
      <c r="G124" s="217" t="s">
        <v>194</v>
      </c>
      <c r="H124" s="218">
        <v>15.507999999999999</v>
      </c>
      <c r="I124" s="219"/>
      <c r="J124" s="220">
        <f>ROUND(I124*H124,2)</f>
        <v>0</v>
      </c>
      <c r="K124" s="216" t="s">
        <v>169</v>
      </c>
      <c r="L124" s="46"/>
      <c r="M124" s="221" t="s">
        <v>35</v>
      </c>
      <c r="N124" s="222" t="s">
        <v>52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170</v>
      </c>
      <c r="AT124" s="225" t="s">
        <v>165</v>
      </c>
      <c r="AU124" s="225" t="s">
        <v>21</v>
      </c>
      <c r="AY124" s="18" t="s">
        <v>163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88</v>
      </c>
      <c r="BK124" s="226">
        <f>ROUND(I124*H124,2)</f>
        <v>0</v>
      </c>
      <c r="BL124" s="18" t="s">
        <v>170</v>
      </c>
      <c r="BM124" s="225" t="s">
        <v>536</v>
      </c>
    </row>
    <row r="125" s="2" customFormat="1">
      <c r="A125" s="40"/>
      <c r="B125" s="41"/>
      <c r="C125" s="42"/>
      <c r="D125" s="227" t="s">
        <v>172</v>
      </c>
      <c r="E125" s="42"/>
      <c r="F125" s="228" t="s">
        <v>248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172</v>
      </c>
      <c r="AU125" s="18" t="s">
        <v>21</v>
      </c>
    </row>
    <row r="126" s="13" customFormat="1">
      <c r="A126" s="13"/>
      <c r="B126" s="234"/>
      <c r="C126" s="235"/>
      <c r="D126" s="232" t="s">
        <v>197</v>
      </c>
      <c r="E126" s="236" t="s">
        <v>35</v>
      </c>
      <c r="F126" s="237" t="s">
        <v>537</v>
      </c>
      <c r="G126" s="235"/>
      <c r="H126" s="238">
        <v>15.507999999999999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197</v>
      </c>
      <c r="AU126" s="244" t="s">
        <v>21</v>
      </c>
      <c r="AV126" s="13" t="s">
        <v>21</v>
      </c>
      <c r="AW126" s="13" t="s">
        <v>41</v>
      </c>
      <c r="AX126" s="13" t="s">
        <v>88</v>
      </c>
      <c r="AY126" s="244" t="s">
        <v>163</v>
      </c>
    </row>
    <row r="127" s="2" customFormat="1" ht="16.5" customHeight="1">
      <c r="A127" s="40"/>
      <c r="B127" s="41"/>
      <c r="C127" s="245" t="s">
        <v>227</v>
      </c>
      <c r="D127" s="245" t="s">
        <v>211</v>
      </c>
      <c r="E127" s="246" t="s">
        <v>251</v>
      </c>
      <c r="F127" s="247" t="s">
        <v>252</v>
      </c>
      <c r="G127" s="248" t="s">
        <v>235</v>
      </c>
      <c r="H127" s="249">
        <v>31.015999999999998</v>
      </c>
      <c r="I127" s="250"/>
      <c r="J127" s="251">
        <f>ROUND(I127*H127,2)</f>
        <v>0</v>
      </c>
      <c r="K127" s="247" t="s">
        <v>169</v>
      </c>
      <c r="L127" s="252"/>
      <c r="M127" s="253" t="s">
        <v>35</v>
      </c>
      <c r="N127" s="254" t="s">
        <v>52</v>
      </c>
      <c r="O127" s="86"/>
      <c r="P127" s="223">
        <f>O127*H127</f>
        <v>0</v>
      </c>
      <c r="Q127" s="223">
        <v>1</v>
      </c>
      <c r="R127" s="223">
        <f>Q127*H127</f>
        <v>31.015999999999998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210</v>
      </c>
      <c r="AT127" s="225" t="s">
        <v>211</v>
      </c>
      <c r="AU127" s="225" t="s">
        <v>21</v>
      </c>
      <c r="AY127" s="18" t="s">
        <v>163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88</v>
      </c>
      <c r="BK127" s="226">
        <f>ROUND(I127*H127,2)</f>
        <v>0</v>
      </c>
      <c r="BL127" s="18" t="s">
        <v>170</v>
      </c>
      <c r="BM127" s="225" t="s">
        <v>538</v>
      </c>
    </row>
    <row r="128" s="13" customFormat="1">
      <c r="A128" s="13"/>
      <c r="B128" s="234"/>
      <c r="C128" s="235"/>
      <c r="D128" s="232" t="s">
        <v>197</v>
      </c>
      <c r="E128" s="235"/>
      <c r="F128" s="237" t="s">
        <v>539</v>
      </c>
      <c r="G128" s="235"/>
      <c r="H128" s="238">
        <v>31.015999999999998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197</v>
      </c>
      <c r="AU128" s="244" t="s">
        <v>21</v>
      </c>
      <c r="AV128" s="13" t="s">
        <v>21</v>
      </c>
      <c r="AW128" s="13" t="s">
        <v>4</v>
      </c>
      <c r="AX128" s="13" t="s">
        <v>88</v>
      </c>
      <c r="AY128" s="244" t="s">
        <v>163</v>
      </c>
    </row>
    <row r="129" s="12" customFormat="1" ht="22.8" customHeight="1">
      <c r="A129" s="12"/>
      <c r="B129" s="198"/>
      <c r="C129" s="199"/>
      <c r="D129" s="200" t="s">
        <v>80</v>
      </c>
      <c r="E129" s="212" t="s">
        <v>170</v>
      </c>
      <c r="F129" s="212" t="s">
        <v>255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SUM(P130:P132)</f>
        <v>0</v>
      </c>
      <c r="Q129" s="206"/>
      <c r="R129" s="207">
        <f>SUM(R130:R132)</f>
        <v>8.8317866700000014</v>
      </c>
      <c r="S129" s="206"/>
      <c r="T129" s="208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88</v>
      </c>
      <c r="AT129" s="210" t="s">
        <v>80</v>
      </c>
      <c r="AU129" s="210" t="s">
        <v>88</v>
      </c>
      <c r="AY129" s="209" t="s">
        <v>163</v>
      </c>
      <c r="BK129" s="211">
        <f>SUM(BK130:BK132)</f>
        <v>0</v>
      </c>
    </row>
    <row r="130" s="2" customFormat="1" ht="21.75" customHeight="1">
      <c r="A130" s="40"/>
      <c r="B130" s="41"/>
      <c r="C130" s="214" t="s">
        <v>8</v>
      </c>
      <c r="D130" s="214" t="s">
        <v>165</v>
      </c>
      <c r="E130" s="215" t="s">
        <v>257</v>
      </c>
      <c r="F130" s="216" t="s">
        <v>258</v>
      </c>
      <c r="G130" s="217" t="s">
        <v>194</v>
      </c>
      <c r="H130" s="218">
        <v>4.6710000000000003</v>
      </c>
      <c r="I130" s="219"/>
      <c r="J130" s="220">
        <f>ROUND(I130*H130,2)</f>
        <v>0</v>
      </c>
      <c r="K130" s="216" t="s">
        <v>169</v>
      </c>
      <c r="L130" s="46"/>
      <c r="M130" s="221" t="s">
        <v>35</v>
      </c>
      <c r="N130" s="222" t="s">
        <v>52</v>
      </c>
      <c r="O130" s="86"/>
      <c r="P130" s="223">
        <f>O130*H130</f>
        <v>0</v>
      </c>
      <c r="Q130" s="223">
        <v>1.8907700000000001</v>
      </c>
      <c r="R130" s="223">
        <f>Q130*H130</f>
        <v>8.8317866700000014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170</v>
      </c>
      <c r="AT130" s="225" t="s">
        <v>165</v>
      </c>
      <c r="AU130" s="225" t="s">
        <v>21</v>
      </c>
      <c r="AY130" s="18" t="s">
        <v>163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88</v>
      </c>
      <c r="BK130" s="226">
        <f>ROUND(I130*H130,2)</f>
        <v>0</v>
      </c>
      <c r="BL130" s="18" t="s">
        <v>170</v>
      </c>
      <c r="BM130" s="225" t="s">
        <v>540</v>
      </c>
    </row>
    <row r="131" s="2" customFormat="1">
      <c r="A131" s="40"/>
      <c r="B131" s="41"/>
      <c r="C131" s="42"/>
      <c r="D131" s="227" t="s">
        <v>172</v>
      </c>
      <c r="E131" s="42"/>
      <c r="F131" s="228" t="s">
        <v>260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172</v>
      </c>
      <c r="AU131" s="18" t="s">
        <v>21</v>
      </c>
    </row>
    <row r="132" s="13" customFormat="1">
      <c r="A132" s="13"/>
      <c r="B132" s="234"/>
      <c r="C132" s="235"/>
      <c r="D132" s="232" t="s">
        <v>197</v>
      </c>
      <c r="E132" s="236" t="s">
        <v>35</v>
      </c>
      <c r="F132" s="237" t="s">
        <v>541</v>
      </c>
      <c r="G132" s="235"/>
      <c r="H132" s="238">
        <v>4.6710000000000003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197</v>
      </c>
      <c r="AU132" s="244" t="s">
        <v>21</v>
      </c>
      <c r="AV132" s="13" t="s">
        <v>21</v>
      </c>
      <c r="AW132" s="13" t="s">
        <v>41</v>
      </c>
      <c r="AX132" s="13" t="s">
        <v>88</v>
      </c>
      <c r="AY132" s="244" t="s">
        <v>163</v>
      </c>
    </row>
    <row r="133" s="12" customFormat="1" ht="22.8" customHeight="1">
      <c r="A133" s="12"/>
      <c r="B133" s="198"/>
      <c r="C133" s="199"/>
      <c r="D133" s="200" t="s">
        <v>80</v>
      </c>
      <c r="E133" s="212" t="s">
        <v>210</v>
      </c>
      <c r="F133" s="212" t="s">
        <v>262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SUM(P134:P155)</f>
        <v>0</v>
      </c>
      <c r="Q133" s="206"/>
      <c r="R133" s="207">
        <f>SUM(R134:R155)</f>
        <v>0.038611329999999999</v>
      </c>
      <c r="S133" s="206"/>
      <c r="T133" s="208">
        <f>SUM(T134:T155)</f>
        <v>7.1269999999999989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88</v>
      </c>
      <c r="AT133" s="210" t="s">
        <v>80</v>
      </c>
      <c r="AU133" s="210" t="s">
        <v>88</v>
      </c>
      <c r="AY133" s="209" t="s">
        <v>163</v>
      </c>
      <c r="BK133" s="211">
        <f>SUM(BK134:BK155)</f>
        <v>0</v>
      </c>
    </row>
    <row r="134" s="2" customFormat="1" ht="16.5" customHeight="1">
      <c r="A134" s="40"/>
      <c r="B134" s="41"/>
      <c r="C134" s="214" t="s">
        <v>238</v>
      </c>
      <c r="D134" s="214" t="s">
        <v>165</v>
      </c>
      <c r="E134" s="215" t="s">
        <v>542</v>
      </c>
      <c r="F134" s="216" t="s">
        <v>543</v>
      </c>
      <c r="G134" s="217" t="s">
        <v>184</v>
      </c>
      <c r="H134" s="218">
        <v>32.799999999999997</v>
      </c>
      <c r="I134" s="219"/>
      <c r="J134" s="220">
        <f>ROUND(I134*H134,2)</f>
        <v>0</v>
      </c>
      <c r="K134" s="216" t="s">
        <v>169</v>
      </c>
      <c r="L134" s="46"/>
      <c r="M134" s="221" t="s">
        <v>35</v>
      </c>
      <c r="N134" s="222" t="s">
        <v>52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0.17999999999999999</v>
      </c>
      <c r="T134" s="224">
        <f>S134*H134</f>
        <v>5.903999999999999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170</v>
      </c>
      <c r="AT134" s="225" t="s">
        <v>165</v>
      </c>
      <c r="AU134" s="225" t="s">
        <v>21</v>
      </c>
      <c r="AY134" s="18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88</v>
      </c>
      <c r="BK134" s="226">
        <f>ROUND(I134*H134,2)</f>
        <v>0</v>
      </c>
      <c r="BL134" s="18" t="s">
        <v>170</v>
      </c>
      <c r="BM134" s="225" t="s">
        <v>544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545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172</v>
      </c>
      <c r="AU135" s="18" t="s">
        <v>21</v>
      </c>
    </row>
    <row r="136" s="2" customFormat="1">
      <c r="A136" s="40"/>
      <c r="B136" s="41"/>
      <c r="C136" s="42"/>
      <c r="D136" s="232" t="s">
        <v>174</v>
      </c>
      <c r="E136" s="42"/>
      <c r="F136" s="233" t="s">
        <v>546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174</v>
      </c>
      <c r="AU136" s="18" t="s">
        <v>21</v>
      </c>
    </row>
    <row r="137" s="2" customFormat="1" ht="24.15" customHeight="1">
      <c r="A137" s="40"/>
      <c r="B137" s="41"/>
      <c r="C137" s="214" t="s">
        <v>244</v>
      </c>
      <c r="D137" s="214" t="s">
        <v>165</v>
      </c>
      <c r="E137" s="215" t="s">
        <v>547</v>
      </c>
      <c r="F137" s="216" t="s">
        <v>548</v>
      </c>
      <c r="G137" s="217" t="s">
        <v>184</v>
      </c>
      <c r="H137" s="218">
        <v>51.899999999999999</v>
      </c>
      <c r="I137" s="219"/>
      <c r="J137" s="220">
        <f>ROUND(I137*H137,2)</f>
        <v>0</v>
      </c>
      <c r="K137" s="216" t="s">
        <v>169</v>
      </c>
      <c r="L137" s="46"/>
      <c r="M137" s="221" t="s">
        <v>35</v>
      </c>
      <c r="N137" s="222" t="s">
        <v>52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170</v>
      </c>
      <c r="AT137" s="225" t="s">
        <v>165</v>
      </c>
      <c r="AU137" s="225" t="s">
        <v>21</v>
      </c>
      <c r="AY137" s="18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88</v>
      </c>
      <c r="BK137" s="226">
        <f>ROUND(I137*H137,2)</f>
        <v>0</v>
      </c>
      <c r="BL137" s="18" t="s">
        <v>170</v>
      </c>
      <c r="BM137" s="225" t="s">
        <v>549</v>
      </c>
    </row>
    <row r="138" s="2" customFormat="1">
      <c r="A138" s="40"/>
      <c r="B138" s="41"/>
      <c r="C138" s="42"/>
      <c r="D138" s="227" t="s">
        <v>172</v>
      </c>
      <c r="E138" s="42"/>
      <c r="F138" s="228" t="s">
        <v>550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172</v>
      </c>
      <c r="AU138" s="18" t="s">
        <v>21</v>
      </c>
    </row>
    <row r="139" s="13" customFormat="1">
      <c r="A139" s="13"/>
      <c r="B139" s="234"/>
      <c r="C139" s="235"/>
      <c r="D139" s="232" t="s">
        <v>197</v>
      </c>
      <c r="E139" s="236" t="s">
        <v>35</v>
      </c>
      <c r="F139" s="237" t="s">
        <v>551</v>
      </c>
      <c r="G139" s="235"/>
      <c r="H139" s="238">
        <v>51.899999999999999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197</v>
      </c>
      <c r="AU139" s="244" t="s">
        <v>21</v>
      </c>
      <c r="AV139" s="13" t="s">
        <v>21</v>
      </c>
      <c r="AW139" s="13" t="s">
        <v>41</v>
      </c>
      <c r="AX139" s="13" t="s">
        <v>88</v>
      </c>
      <c r="AY139" s="244" t="s">
        <v>163</v>
      </c>
    </row>
    <row r="140" s="2" customFormat="1" ht="16.5" customHeight="1">
      <c r="A140" s="40"/>
      <c r="B140" s="41"/>
      <c r="C140" s="245" t="s">
        <v>250</v>
      </c>
      <c r="D140" s="245" t="s">
        <v>211</v>
      </c>
      <c r="E140" s="246" t="s">
        <v>289</v>
      </c>
      <c r="F140" s="247" t="s">
        <v>290</v>
      </c>
      <c r="G140" s="248" t="s">
        <v>184</v>
      </c>
      <c r="H140" s="249">
        <v>52.679000000000002</v>
      </c>
      <c r="I140" s="250"/>
      <c r="J140" s="251">
        <f>ROUND(I140*H140,2)</f>
        <v>0</v>
      </c>
      <c r="K140" s="247" t="s">
        <v>169</v>
      </c>
      <c r="L140" s="252"/>
      <c r="M140" s="253" t="s">
        <v>35</v>
      </c>
      <c r="N140" s="254" t="s">
        <v>52</v>
      </c>
      <c r="O140" s="86"/>
      <c r="P140" s="223">
        <f>O140*H140</f>
        <v>0</v>
      </c>
      <c r="Q140" s="223">
        <v>0.00027</v>
      </c>
      <c r="R140" s="223">
        <f>Q140*H140</f>
        <v>0.014223330000000001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210</v>
      </c>
      <c r="AT140" s="225" t="s">
        <v>211</v>
      </c>
      <c r="AU140" s="225" t="s">
        <v>21</v>
      </c>
      <c r="AY140" s="18" t="s">
        <v>163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88</v>
      </c>
      <c r="BK140" s="226">
        <f>ROUND(I140*H140,2)</f>
        <v>0</v>
      </c>
      <c r="BL140" s="18" t="s">
        <v>170</v>
      </c>
      <c r="BM140" s="225" t="s">
        <v>552</v>
      </c>
    </row>
    <row r="141" s="2" customFormat="1">
      <c r="A141" s="40"/>
      <c r="B141" s="41"/>
      <c r="C141" s="42"/>
      <c r="D141" s="232" t="s">
        <v>174</v>
      </c>
      <c r="E141" s="42"/>
      <c r="F141" s="233" t="s">
        <v>553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174</v>
      </c>
      <c r="AU141" s="18" t="s">
        <v>21</v>
      </c>
    </row>
    <row r="142" s="13" customFormat="1">
      <c r="A142" s="13"/>
      <c r="B142" s="234"/>
      <c r="C142" s="235"/>
      <c r="D142" s="232" t="s">
        <v>197</v>
      </c>
      <c r="E142" s="235"/>
      <c r="F142" s="237" t="s">
        <v>554</v>
      </c>
      <c r="G142" s="235"/>
      <c r="H142" s="238">
        <v>52.679000000000002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197</v>
      </c>
      <c r="AU142" s="244" t="s">
        <v>21</v>
      </c>
      <c r="AV142" s="13" t="s">
        <v>21</v>
      </c>
      <c r="AW142" s="13" t="s">
        <v>4</v>
      </c>
      <c r="AX142" s="13" t="s">
        <v>88</v>
      </c>
      <c r="AY142" s="244" t="s">
        <v>163</v>
      </c>
    </row>
    <row r="143" s="2" customFormat="1" ht="16.5" customHeight="1">
      <c r="A143" s="40"/>
      <c r="B143" s="41"/>
      <c r="C143" s="214" t="s">
        <v>256</v>
      </c>
      <c r="D143" s="214" t="s">
        <v>165</v>
      </c>
      <c r="E143" s="215" t="s">
        <v>555</v>
      </c>
      <c r="F143" s="216" t="s">
        <v>556</v>
      </c>
      <c r="G143" s="217" t="s">
        <v>184</v>
      </c>
      <c r="H143" s="218">
        <v>244.59999999999999</v>
      </c>
      <c r="I143" s="219"/>
      <c r="J143" s="220">
        <f>ROUND(I143*H143,2)</f>
        <v>0</v>
      </c>
      <c r="K143" s="216" t="s">
        <v>169</v>
      </c>
      <c r="L143" s="46"/>
      <c r="M143" s="221" t="s">
        <v>35</v>
      </c>
      <c r="N143" s="222" t="s">
        <v>52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0.0050000000000000001</v>
      </c>
      <c r="T143" s="224">
        <f>S143*H143</f>
        <v>1.2230000000000001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170</v>
      </c>
      <c r="AT143" s="225" t="s">
        <v>165</v>
      </c>
      <c r="AU143" s="225" t="s">
        <v>21</v>
      </c>
      <c r="AY143" s="18" t="s">
        <v>163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88</v>
      </c>
      <c r="BK143" s="226">
        <f>ROUND(I143*H143,2)</f>
        <v>0</v>
      </c>
      <c r="BL143" s="18" t="s">
        <v>170</v>
      </c>
      <c r="BM143" s="225" t="s">
        <v>557</v>
      </c>
    </row>
    <row r="144" s="2" customFormat="1">
      <c r="A144" s="40"/>
      <c r="B144" s="41"/>
      <c r="C144" s="42"/>
      <c r="D144" s="227" t="s">
        <v>172</v>
      </c>
      <c r="E144" s="42"/>
      <c r="F144" s="228" t="s">
        <v>558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172</v>
      </c>
      <c r="AU144" s="18" t="s">
        <v>21</v>
      </c>
    </row>
    <row r="145" s="2" customFormat="1">
      <c r="A145" s="40"/>
      <c r="B145" s="41"/>
      <c r="C145" s="42"/>
      <c r="D145" s="232" t="s">
        <v>174</v>
      </c>
      <c r="E145" s="42"/>
      <c r="F145" s="233" t="s">
        <v>559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174</v>
      </c>
      <c r="AU145" s="18" t="s">
        <v>21</v>
      </c>
    </row>
    <row r="146" s="2" customFormat="1" ht="16.5" customHeight="1">
      <c r="A146" s="40"/>
      <c r="B146" s="41"/>
      <c r="C146" s="214" t="s">
        <v>263</v>
      </c>
      <c r="D146" s="214" t="s">
        <v>165</v>
      </c>
      <c r="E146" s="215" t="s">
        <v>560</v>
      </c>
      <c r="F146" s="216" t="s">
        <v>561</v>
      </c>
      <c r="G146" s="217" t="s">
        <v>276</v>
      </c>
      <c r="H146" s="218">
        <v>13</v>
      </c>
      <c r="I146" s="219"/>
      <c r="J146" s="220">
        <f>ROUND(I146*H146,2)</f>
        <v>0</v>
      </c>
      <c r="K146" s="216" t="s">
        <v>169</v>
      </c>
      <c r="L146" s="46"/>
      <c r="M146" s="221" t="s">
        <v>35</v>
      </c>
      <c r="N146" s="222" t="s">
        <v>52</v>
      </c>
      <c r="O146" s="86"/>
      <c r="P146" s="223">
        <f>O146*H146</f>
        <v>0</v>
      </c>
      <c r="Q146" s="223">
        <v>0.00038000000000000002</v>
      </c>
      <c r="R146" s="223">
        <f>Q146*H146</f>
        <v>0.0049399999999999999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170</v>
      </c>
      <c r="AT146" s="225" t="s">
        <v>165</v>
      </c>
      <c r="AU146" s="225" t="s">
        <v>21</v>
      </c>
      <c r="AY146" s="18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88</v>
      </c>
      <c r="BK146" s="226">
        <f>ROUND(I146*H146,2)</f>
        <v>0</v>
      </c>
      <c r="BL146" s="18" t="s">
        <v>170</v>
      </c>
      <c r="BM146" s="225" t="s">
        <v>562</v>
      </c>
    </row>
    <row r="147" s="2" customFormat="1">
      <c r="A147" s="40"/>
      <c r="B147" s="41"/>
      <c r="C147" s="42"/>
      <c r="D147" s="227" t="s">
        <v>172</v>
      </c>
      <c r="E147" s="42"/>
      <c r="F147" s="228" t="s">
        <v>563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172</v>
      </c>
      <c r="AU147" s="18" t="s">
        <v>21</v>
      </c>
    </row>
    <row r="148" s="2" customFormat="1" ht="16.5" customHeight="1">
      <c r="A148" s="40"/>
      <c r="B148" s="41"/>
      <c r="C148" s="245" t="s">
        <v>268</v>
      </c>
      <c r="D148" s="245" t="s">
        <v>211</v>
      </c>
      <c r="E148" s="246" t="s">
        <v>564</v>
      </c>
      <c r="F148" s="247" t="s">
        <v>565</v>
      </c>
      <c r="G148" s="248" t="s">
        <v>276</v>
      </c>
      <c r="H148" s="249">
        <v>13</v>
      </c>
      <c r="I148" s="250"/>
      <c r="J148" s="251">
        <f>ROUND(I148*H148,2)</f>
        <v>0</v>
      </c>
      <c r="K148" s="247" t="s">
        <v>35</v>
      </c>
      <c r="L148" s="252"/>
      <c r="M148" s="253" t="s">
        <v>35</v>
      </c>
      <c r="N148" s="254" t="s">
        <v>52</v>
      </c>
      <c r="O148" s="86"/>
      <c r="P148" s="223">
        <f>O148*H148</f>
        <v>0</v>
      </c>
      <c r="Q148" s="223">
        <v>0.00029999999999999997</v>
      </c>
      <c r="R148" s="223">
        <f>Q148*H148</f>
        <v>0.0038999999999999998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210</v>
      </c>
      <c r="AT148" s="225" t="s">
        <v>211</v>
      </c>
      <c r="AU148" s="225" t="s">
        <v>21</v>
      </c>
      <c r="AY148" s="18" t="s">
        <v>163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88</v>
      </c>
      <c r="BK148" s="226">
        <f>ROUND(I148*H148,2)</f>
        <v>0</v>
      </c>
      <c r="BL148" s="18" t="s">
        <v>170</v>
      </c>
      <c r="BM148" s="225" t="s">
        <v>566</v>
      </c>
    </row>
    <row r="149" s="2" customFormat="1">
      <c r="A149" s="40"/>
      <c r="B149" s="41"/>
      <c r="C149" s="42"/>
      <c r="D149" s="232" t="s">
        <v>174</v>
      </c>
      <c r="E149" s="42"/>
      <c r="F149" s="233" t="s">
        <v>567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174</v>
      </c>
      <c r="AU149" s="18" t="s">
        <v>21</v>
      </c>
    </row>
    <row r="150" s="2" customFormat="1" ht="16.5" customHeight="1">
      <c r="A150" s="40"/>
      <c r="B150" s="41"/>
      <c r="C150" s="214" t="s">
        <v>273</v>
      </c>
      <c r="D150" s="214" t="s">
        <v>165</v>
      </c>
      <c r="E150" s="215" t="s">
        <v>399</v>
      </c>
      <c r="F150" s="216" t="s">
        <v>400</v>
      </c>
      <c r="G150" s="217" t="s">
        <v>184</v>
      </c>
      <c r="H150" s="218">
        <v>52</v>
      </c>
      <c r="I150" s="219"/>
      <c r="J150" s="220">
        <f>ROUND(I150*H150,2)</f>
        <v>0</v>
      </c>
      <c r="K150" s="216" t="s">
        <v>169</v>
      </c>
      <c r="L150" s="46"/>
      <c r="M150" s="221" t="s">
        <v>35</v>
      </c>
      <c r="N150" s="222" t="s">
        <v>52</v>
      </c>
      <c r="O150" s="86"/>
      <c r="P150" s="223">
        <f>O150*H150</f>
        <v>0</v>
      </c>
      <c r="Q150" s="223">
        <v>0.00020000000000000001</v>
      </c>
      <c r="R150" s="223">
        <f>Q150*H150</f>
        <v>0.010400000000000001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170</v>
      </c>
      <c r="AT150" s="225" t="s">
        <v>165</v>
      </c>
      <c r="AU150" s="225" t="s">
        <v>21</v>
      </c>
      <c r="AY150" s="18" t="s">
        <v>163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88</v>
      </c>
      <c r="BK150" s="226">
        <f>ROUND(I150*H150,2)</f>
        <v>0</v>
      </c>
      <c r="BL150" s="18" t="s">
        <v>170</v>
      </c>
      <c r="BM150" s="225" t="s">
        <v>568</v>
      </c>
    </row>
    <row r="151" s="2" customFormat="1">
      <c r="A151" s="40"/>
      <c r="B151" s="41"/>
      <c r="C151" s="42"/>
      <c r="D151" s="227" t="s">
        <v>172</v>
      </c>
      <c r="E151" s="42"/>
      <c r="F151" s="228" t="s">
        <v>402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172</v>
      </c>
      <c r="AU151" s="18" t="s">
        <v>21</v>
      </c>
    </row>
    <row r="152" s="2" customFormat="1" ht="16.5" customHeight="1">
      <c r="A152" s="40"/>
      <c r="B152" s="41"/>
      <c r="C152" s="214" t="s">
        <v>279</v>
      </c>
      <c r="D152" s="214" t="s">
        <v>165</v>
      </c>
      <c r="E152" s="215" t="s">
        <v>404</v>
      </c>
      <c r="F152" s="216" t="s">
        <v>405</v>
      </c>
      <c r="G152" s="217" t="s">
        <v>184</v>
      </c>
      <c r="H152" s="218">
        <v>57.200000000000003</v>
      </c>
      <c r="I152" s="219"/>
      <c r="J152" s="220">
        <f>ROUND(I152*H152,2)</f>
        <v>0</v>
      </c>
      <c r="K152" s="216" t="s">
        <v>169</v>
      </c>
      <c r="L152" s="46"/>
      <c r="M152" s="221" t="s">
        <v>35</v>
      </c>
      <c r="N152" s="222" t="s">
        <v>52</v>
      </c>
      <c r="O152" s="86"/>
      <c r="P152" s="223">
        <f>O152*H152</f>
        <v>0</v>
      </c>
      <c r="Q152" s="223">
        <v>9.0000000000000006E-05</v>
      </c>
      <c r="R152" s="223">
        <f>Q152*H152</f>
        <v>0.0051480000000000007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170</v>
      </c>
      <c r="AT152" s="225" t="s">
        <v>165</v>
      </c>
      <c r="AU152" s="225" t="s">
        <v>21</v>
      </c>
      <c r="AY152" s="18" t="s">
        <v>163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88</v>
      </c>
      <c r="BK152" s="226">
        <f>ROUND(I152*H152,2)</f>
        <v>0</v>
      </c>
      <c r="BL152" s="18" t="s">
        <v>170</v>
      </c>
      <c r="BM152" s="225" t="s">
        <v>569</v>
      </c>
    </row>
    <row r="153" s="2" customFormat="1">
      <c r="A153" s="40"/>
      <c r="B153" s="41"/>
      <c r="C153" s="42"/>
      <c r="D153" s="227" t="s">
        <v>172</v>
      </c>
      <c r="E153" s="42"/>
      <c r="F153" s="228" t="s">
        <v>407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172</v>
      </c>
      <c r="AU153" s="18" t="s">
        <v>21</v>
      </c>
    </row>
    <row r="154" s="2" customFormat="1">
      <c r="A154" s="40"/>
      <c r="B154" s="41"/>
      <c r="C154" s="42"/>
      <c r="D154" s="232" t="s">
        <v>174</v>
      </c>
      <c r="E154" s="42"/>
      <c r="F154" s="233" t="s">
        <v>408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174</v>
      </c>
      <c r="AU154" s="18" t="s">
        <v>21</v>
      </c>
    </row>
    <row r="155" s="13" customFormat="1">
      <c r="A155" s="13"/>
      <c r="B155" s="234"/>
      <c r="C155" s="235"/>
      <c r="D155" s="232" t="s">
        <v>197</v>
      </c>
      <c r="E155" s="235"/>
      <c r="F155" s="237" t="s">
        <v>570</v>
      </c>
      <c r="G155" s="235"/>
      <c r="H155" s="238">
        <v>57.200000000000003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197</v>
      </c>
      <c r="AU155" s="244" t="s">
        <v>21</v>
      </c>
      <c r="AV155" s="13" t="s">
        <v>21</v>
      </c>
      <c r="AW155" s="13" t="s">
        <v>4</v>
      </c>
      <c r="AX155" s="13" t="s">
        <v>88</v>
      </c>
      <c r="AY155" s="244" t="s">
        <v>163</v>
      </c>
    </row>
    <row r="156" s="12" customFormat="1" ht="22.8" customHeight="1">
      <c r="A156" s="12"/>
      <c r="B156" s="198"/>
      <c r="C156" s="199"/>
      <c r="D156" s="200" t="s">
        <v>80</v>
      </c>
      <c r="E156" s="212" t="s">
        <v>420</v>
      </c>
      <c r="F156" s="212" t="s">
        <v>421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SUM(P157:P165)</f>
        <v>0</v>
      </c>
      <c r="Q156" s="206"/>
      <c r="R156" s="207">
        <f>SUM(R157:R165)</f>
        <v>0</v>
      </c>
      <c r="S156" s="206"/>
      <c r="T156" s="208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88</v>
      </c>
      <c r="AT156" s="210" t="s">
        <v>80</v>
      </c>
      <c r="AU156" s="210" t="s">
        <v>88</v>
      </c>
      <c r="AY156" s="209" t="s">
        <v>163</v>
      </c>
      <c r="BK156" s="211">
        <f>SUM(BK157:BK165)</f>
        <v>0</v>
      </c>
    </row>
    <row r="157" s="2" customFormat="1" ht="24.15" customHeight="1">
      <c r="A157" s="40"/>
      <c r="B157" s="41"/>
      <c r="C157" s="214" t="s">
        <v>7</v>
      </c>
      <c r="D157" s="214" t="s">
        <v>165</v>
      </c>
      <c r="E157" s="215" t="s">
        <v>423</v>
      </c>
      <c r="F157" s="216" t="s">
        <v>424</v>
      </c>
      <c r="G157" s="217" t="s">
        <v>235</v>
      </c>
      <c r="H157" s="218">
        <v>7.1269999999999998</v>
      </c>
      <c r="I157" s="219"/>
      <c r="J157" s="220">
        <f>ROUND(I157*H157,2)</f>
        <v>0</v>
      </c>
      <c r="K157" s="216" t="s">
        <v>169</v>
      </c>
      <c r="L157" s="46"/>
      <c r="M157" s="221" t="s">
        <v>35</v>
      </c>
      <c r="N157" s="222" t="s">
        <v>52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170</v>
      </c>
      <c r="AT157" s="225" t="s">
        <v>165</v>
      </c>
      <c r="AU157" s="225" t="s">
        <v>21</v>
      </c>
      <c r="AY157" s="18" t="s">
        <v>163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88</v>
      </c>
      <c r="BK157" s="226">
        <f>ROUND(I157*H157,2)</f>
        <v>0</v>
      </c>
      <c r="BL157" s="18" t="s">
        <v>170</v>
      </c>
      <c r="BM157" s="225" t="s">
        <v>571</v>
      </c>
    </row>
    <row r="158" s="2" customFormat="1">
      <c r="A158" s="40"/>
      <c r="B158" s="41"/>
      <c r="C158" s="42"/>
      <c r="D158" s="227" t="s">
        <v>172</v>
      </c>
      <c r="E158" s="42"/>
      <c r="F158" s="228" t="s">
        <v>426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172</v>
      </c>
      <c r="AU158" s="18" t="s">
        <v>21</v>
      </c>
    </row>
    <row r="159" s="2" customFormat="1" ht="21.75" customHeight="1">
      <c r="A159" s="40"/>
      <c r="B159" s="41"/>
      <c r="C159" s="214" t="s">
        <v>288</v>
      </c>
      <c r="D159" s="214" t="s">
        <v>165</v>
      </c>
      <c r="E159" s="215" t="s">
        <v>428</v>
      </c>
      <c r="F159" s="216" t="s">
        <v>429</v>
      </c>
      <c r="G159" s="217" t="s">
        <v>235</v>
      </c>
      <c r="H159" s="218">
        <v>7.1269999999999998</v>
      </c>
      <c r="I159" s="219"/>
      <c r="J159" s="220">
        <f>ROUND(I159*H159,2)</f>
        <v>0</v>
      </c>
      <c r="K159" s="216" t="s">
        <v>169</v>
      </c>
      <c r="L159" s="46"/>
      <c r="M159" s="221" t="s">
        <v>35</v>
      </c>
      <c r="N159" s="222" t="s">
        <v>52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170</v>
      </c>
      <c r="AT159" s="225" t="s">
        <v>165</v>
      </c>
      <c r="AU159" s="225" t="s">
        <v>21</v>
      </c>
      <c r="AY159" s="18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88</v>
      </c>
      <c r="BK159" s="226">
        <f>ROUND(I159*H159,2)</f>
        <v>0</v>
      </c>
      <c r="BL159" s="18" t="s">
        <v>170</v>
      </c>
      <c r="BM159" s="225" t="s">
        <v>572</v>
      </c>
    </row>
    <row r="160" s="2" customFormat="1">
      <c r="A160" s="40"/>
      <c r="B160" s="41"/>
      <c r="C160" s="42"/>
      <c r="D160" s="227" t="s">
        <v>172</v>
      </c>
      <c r="E160" s="42"/>
      <c r="F160" s="228" t="s">
        <v>431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172</v>
      </c>
      <c r="AU160" s="18" t="s">
        <v>21</v>
      </c>
    </row>
    <row r="161" s="2" customFormat="1" ht="24.15" customHeight="1">
      <c r="A161" s="40"/>
      <c r="B161" s="41"/>
      <c r="C161" s="214" t="s">
        <v>293</v>
      </c>
      <c r="D161" s="214" t="s">
        <v>165</v>
      </c>
      <c r="E161" s="215" t="s">
        <v>433</v>
      </c>
      <c r="F161" s="216" t="s">
        <v>434</v>
      </c>
      <c r="G161" s="217" t="s">
        <v>235</v>
      </c>
      <c r="H161" s="218">
        <v>35.634999999999998</v>
      </c>
      <c r="I161" s="219"/>
      <c r="J161" s="220">
        <f>ROUND(I161*H161,2)</f>
        <v>0</v>
      </c>
      <c r="K161" s="216" t="s">
        <v>169</v>
      </c>
      <c r="L161" s="46"/>
      <c r="M161" s="221" t="s">
        <v>35</v>
      </c>
      <c r="N161" s="222" t="s">
        <v>52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170</v>
      </c>
      <c r="AT161" s="225" t="s">
        <v>165</v>
      </c>
      <c r="AU161" s="225" t="s">
        <v>21</v>
      </c>
      <c r="AY161" s="18" t="s">
        <v>163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88</v>
      </c>
      <c r="BK161" s="226">
        <f>ROUND(I161*H161,2)</f>
        <v>0</v>
      </c>
      <c r="BL161" s="18" t="s">
        <v>170</v>
      </c>
      <c r="BM161" s="225" t="s">
        <v>573</v>
      </c>
    </row>
    <row r="162" s="2" customFormat="1">
      <c r="A162" s="40"/>
      <c r="B162" s="41"/>
      <c r="C162" s="42"/>
      <c r="D162" s="227" t="s">
        <v>172</v>
      </c>
      <c r="E162" s="42"/>
      <c r="F162" s="228" t="s">
        <v>436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172</v>
      </c>
      <c r="AU162" s="18" t="s">
        <v>21</v>
      </c>
    </row>
    <row r="163" s="13" customFormat="1">
      <c r="A163" s="13"/>
      <c r="B163" s="234"/>
      <c r="C163" s="235"/>
      <c r="D163" s="232" t="s">
        <v>197</v>
      </c>
      <c r="E163" s="235"/>
      <c r="F163" s="237" t="s">
        <v>574</v>
      </c>
      <c r="G163" s="235"/>
      <c r="H163" s="238">
        <v>35.634999999999998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197</v>
      </c>
      <c r="AU163" s="244" t="s">
        <v>21</v>
      </c>
      <c r="AV163" s="13" t="s">
        <v>21</v>
      </c>
      <c r="AW163" s="13" t="s">
        <v>4</v>
      </c>
      <c r="AX163" s="13" t="s">
        <v>88</v>
      </c>
      <c r="AY163" s="244" t="s">
        <v>163</v>
      </c>
    </row>
    <row r="164" s="2" customFormat="1" ht="24.15" customHeight="1">
      <c r="A164" s="40"/>
      <c r="B164" s="41"/>
      <c r="C164" s="214" t="s">
        <v>298</v>
      </c>
      <c r="D164" s="214" t="s">
        <v>165</v>
      </c>
      <c r="E164" s="215" t="s">
        <v>575</v>
      </c>
      <c r="F164" s="216" t="s">
        <v>576</v>
      </c>
      <c r="G164" s="217" t="s">
        <v>235</v>
      </c>
      <c r="H164" s="218">
        <v>7.1269999999999998</v>
      </c>
      <c r="I164" s="219"/>
      <c r="J164" s="220">
        <f>ROUND(I164*H164,2)</f>
        <v>0</v>
      </c>
      <c r="K164" s="216" t="s">
        <v>169</v>
      </c>
      <c r="L164" s="46"/>
      <c r="M164" s="221" t="s">
        <v>35</v>
      </c>
      <c r="N164" s="222" t="s">
        <v>52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170</v>
      </c>
      <c r="AT164" s="225" t="s">
        <v>165</v>
      </c>
      <c r="AU164" s="225" t="s">
        <v>21</v>
      </c>
      <c r="AY164" s="18" t="s">
        <v>163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88</v>
      </c>
      <c r="BK164" s="226">
        <f>ROUND(I164*H164,2)</f>
        <v>0</v>
      </c>
      <c r="BL164" s="18" t="s">
        <v>170</v>
      </c>
      <c r="BM164" s="225" t="s">
        <v>577</v>
      </c>
    </row>
    <row r="165" s="2" customFormat="1">
      <c r="A165" s="40"/>
      <c r="B165" s="41"/>
      <c r="C165" s="42"/>
      <c r="D165" s="227" t="s">
        <v>172</v>
      </c>
      <c r="E165" s="42"/>
      <c r="F165" s="228" t="s">
        <v>578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172</v>
      </c>
      <c r="AU165" s="18" t="s">
        <v>21</v>
      </c>
    </row>
    <row r="166" s="12" customFormat="1" ht="22.8" customHeight="1">
      <c r="A166" s="12"/>
      <c r="B166" s="198"/>
      <c r="C166" s="199"/>
      <c r="D166" s="200" t="s">
        <v>80</v>
      </c>
      <c r="E166" s="212" t="s">
        <v>442</v>
      </c>
      <c r="F166" s="212" t="s">
        <v>443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SUM(P167:P170)</f>
        <v>0</v>
      </c>
      <c r="Q166" s="206"/>
      <c r="R166" s="207">
        <f>SUM(R167:R170)</f>
        <v>0</v>
      </c>
      <c r="S166" s="206"/>
      <c r="T166" s="208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88</v>
      </c>
      <c r="AT166" s="210" t="s">
        <v>80</v>
      </c>
      <c r="AU166" s="210" t="s">
        <v>88</v>
      </c>
      <c r="AY166" s="209" t="s">
        <v>163</v>
      </c>
      <c r="BK166" s="211">
        <f>SUM(BK167:BK170)</f>
        <v>0</v>
      </c>
    </row>
    <row r="167" s="2" customFormat="1" ht="24.15" customHeight="1">
      <c r="A167" s="40"/>
      <c r="B167" s="41"/>
      <c r="C167" s="214" t="s">
        <v>303</v>
      </c>
      <c r="D167" s="214" t="s">
        <v>165</v>
      </c>
      <c r="E167" s="215" t="s">
        <v>445</v>
      </c>
      <c r="F167" s="216" t="s">
        <v>446</v>
      </c>
      <c r="G167" s="217" t="s">
        <v>235</v>
      </c>
      <c r="H167" s="218">
        <v>41</v>
      </c>
      <c r="I167" s="219"/>
      <c r="J167" s="220">
        <f>ROUND(I167*H167,2)</f>
        <v>0</v>
      </c>
      <c r="K167" s="216" t="s">
        <v>169</v>
      </c>
      <c r="L167" s="46"/>
      <c r="M167" s="221" t="s">
        <v>35</v>
      </c>
      <c r="N167" s="222" t="s">
        <v>52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170</v>
      </c>
      <c r="AT167" s="225" t="s">
        <v>165</v>
      </c>
      <c r="AU167" s="225" t="s">
        <v>21</v>
      </c>
      <c r="AY167" s="18" t="s">
        <v>163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88</v>
      </c>
      <c r="BK167" s="226">
        <f>ROUND(I167*H167,2)</f>
        <v>0</v>
      </c>
      <c r="BL167" s="18" t="s">
        <v>170</v>
      </c>
      <c r="BM167" s="225" t="s">
        <v>579</v>
      </c>
    </row>
    <row r="168" s="2" customFormat="1">
      <c r="A168" s="40"/>
      <c r="B168" s="41"/>
      <c r="C168" s="42"/>
      <c r="D168" s="227" t="s">
        <v>172</v>
      </c>
      <c r="E168" s="42"/>
      <c r="F168" s="228" t="s">
        <v>448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172</v>
      </c>
      <c r="AU168" s="18" t="s">
        <v>21</v>
      </c>
    </row>
    <row r="169" s="2" customFormat="1" ht="24.15" customHeight="1">
      <c r="A169" s="40"/>
      <c r="B169" s="41"/>
      <c r="C169" s="214" t="s">
        <v>308</v>
      </c>
      <c r="D169" s="214" t="s">
        <v>165</v>
      </c>
      <c r="E169" s="215" t="s">
        <v>450</v>
      </c>
      <c r="F169" s="216" t="s">
        <v>451</v>
      </c>
      <c r="G169" s="217" t="s">
        <v>235</v>
      </c>
      <c r="H169" s="218">
        <v>41</v>
      </c>
      <c r="I169" s="219"/>
      <c r="J169" s="220">
        <f>ROUND(I169*H169,2)</f>
        <v>0</v>
      </c>
      <c r="K169" s="216" t="s">
        <v>169</v>
      </c>
      <c r="L169" s="46"/>
      <c r="M169" s="221" t="s">
        <v>35</v>
      </c>
      <c r="N169" s="222" t="s">
        <v>52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170</v>
      </c>
      <c r="AT169" s="225" t="s">
        <v>165</v>
      </c>
      <c r="AU169" s="225" t="s">
        <v>21</v>
      </c>
      <c r="AY169" s="18" t="s">
        <v>163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88</v>
      </c>
      <c r="BK169" s="226">
        <f>ROUND(I169*H169,2)</f>
        <v>0</v>
      </c>
      <c r="BL169" s="18" t="s">
        <v>170</v>
      </c>
      <c r="BM169" s="225" t="s">
        <v>580</v>
      </c>
    </row>
    <row r="170" s="2" customFormat="1">
      <c r="A170" s="40"/>
      <c r="B170" s="41"/>
      <c r="C170" s="42"/>
      <c r="D170" s="227" t="s">
        <v>172</v>
      </c>
      <c r="E170" s="42"/>
      <c r="F170" s="228" t="s">
        <v>453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172</v>
      </c>
      <c r="AU170" s="18" t="s">
        <v>21</v>
      </c>
    </row>
    <row r="171" s="12" customFormat="1" ht="25.92" customHeight="1">
      <c r="A171" s="12"/>
      <c r="B171" s="198"/>
      <c r="C171" s="199"/>
      <c r="D171" s="200" t="s">
        <v>80</v>
      </c>
      <c r="E171" s="201" t="s">
        <v>454</v>
      </c>
      <c r="F171" s="201" t="s">
        <v>455</v>
      </c>
      <c r="G171" s="199"/>
      <c r="H171" s="199"/>
      <c r="I171" s="202"/>
      <c r="J171" s="203">
        <f>BK171</f>
        <v>0</v>
      </c>
      <c r="K171" s="199"/>
      <c r="L171" s="204"/>
      <c r="M171" s="205"/>
      <c r="N171" s="206"/>
      <c r="O171" s="206"/>
      <c r="P171" s="207">
        <f>P172</f>
        <v>0</v>
      </c>
      <c r="Q171" s="206"/>
      <c r="R171" s="207">
        <f>R172</f>
        <v>0.00052000000000000006</v>
      </c>
      <c r="S171" s="206"/>
      <c r="T171" s="208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21</v>
      </c>
      <c r="AT171" s="210" t="s">
        <v>80</v>
      </c>
      <c r="AU171" s="210" t="s">
        <v>81</v>
      </c>
      <c r="AY171" s="209" t="s">
        <v>163</v>
      </c>
      <c r="BK171" s="211">
        <f>BK172</f>
        <v>0</v>
      </c>
    </row>
    <row r="172" s="12" customFormat="1" ht="22.8" customHeight="1">
      <c r="A172" s="12"/>
      <c r="B172" s="198"/>
      <c r="C172" s="199"/>
      <c r="D172" s="200" t="s">
        <v>80</v>
      </c>
      <c r="E172" s="212" t="s">
        <v>456</v>
      </c>
      <c r="F172" s="212" t="s">
        <v>457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SUM(P173:P174)</f>
        <v>0</v>
      </c>
      <c r="Q172" s="206"/>
      <c r="R172" s="207">
        <f>SUM(R173:R174)</f>
        <v>0.00052000000000000006</v>
      </c>
      <c r="S172" s="206"/>
      <c r="T172" s="20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21</v>
      </c>
      <c r="AT172" s="210" t="s">
        <v>80</v>
      </c>
      <c r="AU172" s="210" t="s">
        <v>88</v>
      </c>
      <c r="AY172" s="209" t="s">
        <v>163</v>
      </c>
      <c r="BK172" s="211">
        <f>SUM(BK173:BK174)</f>
        <v>0</v>
      </c>
    </row>
    <row r="173" s="2" customFormat="1" ht="21.75" customHeight="1">
      <c r="A173" s="40"/>
      <c r="B173" s="41"/>
      <c r="C173" s="214" t="s">
        <v>313</v>
      </c>
      <c r="D173" s="214" t="s">
        <v>165</v>
      </c>
      <c r="E173" s="215" t="s">
        <v>459</v>
      </c>
      <c r="F173" s="216" t="s">
        <v>460</v>
      </c>
      <c r="G173" s="217" t="s">
        <v>184</v>
      </c>
      <c r="H173" s="218">
        <v>52</v>
      </c>
      <c r="I173" s="219"/>
      <c r="J173" s="220">
        <f>ROUND(I173*H173,2)</f>
        <v>0</v>
      </c>
      <c r="K173" s="216" t="s">
        <v>169</v>
      </c>
      <c r="L173" s="46"/>
      <c r="M173" s="221" t="s">
        <v>35</v>
      </c>
      <c r="N173" s="222" t="s">
        <v>52</v>
      </c>
      <c r="O173" s="86"/>
      <c r="P173" s="223">
        <f>O173*H173</f>
        <v>0</v>
      </c>
      <c r="Q173" s="223">
        <v>1.0000000000000001E-05</v>
      </c>
      <c r="R173" s="223">
        <f>Q173*H173</f>
        <v>0.00052000000000000006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256</v>
      </c>
      <c r="AT173" s="225" t="s">
        <v>165</v>
      </c>
      <c r="AU173" s="225" t="s">
        <v>21</v>
      </c>
      <c r="AY173" s="18" t="s">
        <v>163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88</v>
      </c>
      <c r="BK173" s="226">
        <f>ROUND(I173*H173,2)</f>
        <v>0</v>
      </c>
      <c r="BL173" s="18" t="s">
        <v>256</v>
      </c>
      <c r="BM173" s="225" t="s">
        <v>581</v>
      </c>
    </row>
    <row r="174" s="2" customFormat="1">
      <c r="A174" s="40"/>
      <c r="B174" s="41"/>
      <c r="C174" s="42"/>
      <c r="D174" s="227" t="s">
        <v>172</v>
      </c>
      <c r="E174" s="42"/>
      <c r="F174" s="228" t="s">
        <v>462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172</v>
      </c>
      <c r="AU174" s="18" t="s">
        <v>21</v>
      </c>
    </row>
    <row r="175" s="12" customFormat="1" ht="25.92" customHeight="1">
      <c r="A175" s="12"/>
      <c r="B175" s="198"/>
      <c r="C175" s="199"/>
      <c r="D175" s="200" t="s">
        <v>80</v>
      </c>
      <c r="E175" s="201" t="s">
        <v>211</v>
      </c>
      <c r="F175" s="201" t="s">
        <v>463</v>
      </c>
      <c r="G175" s="199"/>
      <c r="H175" s="199"/>
      <c r="I175" s="202"/>
      <c r="J175" s="203">
        <f>BK175</f>
        <v>0</v>
      </c>
      <c r="K175" s="199"/>
      <c r="L175" s="204"/>
      <c r="M175" s="205"/>
      <c r="N175" s="206"/>
      <c r="O175" s="206"/>
      <c r="P175" s="207">
        <f>P176</f>
        <v>0</v>
      </c>
      <c r="Q175" s="206"/>
      <c r="R175" s="207">
        <f>R176</f>
        <v>0</v>
      </c>
      <c r="S175" s="206"/>
      <c r="T175" s="20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181</v>
      </c>
      <c r="AT175" s="210" t="s">
        <v>80</v>
      </c>
      <c r="AU175" s="210" t="s">
        <v>81</v>
      </c>
      <c r="AY175" s="209" t="s">
        <v>163</v>
      </c>
      <c r="BK175" s="211">
        <f>BK176</f>
        <v>0</v>
      </c>
    </row>
    <row r="176" s="12" customFormat="1" ht="22.8" customHeight="1">
      <c r="A176" s="12"/>
      <c r="B176" s="198"/>
      <c r="C176" s="199"/>
      <c r="D176" s="200" t="s">
        <v>80</v>
      </c>
      <c r="E176" s="212" t="s">
        <v>464</v>
      </c>
      <c r="F176" s="212" t="s">
        <v>465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SUM(P177:P180)</f>
        <v>0</v>
      </c>
      <c r="Q176" s="206"/>
      <c r="R176" s="207">
        <f>SUM(R177:R180)</f>
        <v>0</v>
      </c>
      <c r="S176" s="206"/>
      <c r="T176" s="208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181</v>
      </c>
      <c r="AT176" s="210" t="s">
        <v>80</v>
      </c>
      <c r="AU176" s="210" t="s">
        <v>88</v>
      </c>
      <c r="AY176" s="209" t="s">
        <v>163</v>
      </c>
      <c r="BK176" s="211">
        <f>SUM(BK177:BK180)</f>
        <v>0</v>
      </c>
    </row>
    <row r="177" s="2" customFormat="1" ht="16.5" customHeight="1">
      <c r="A177" s="40"/>
      <c r="B177" s="41"/>
      <c r="C177" s="214" t="s">
        <v>317</v>
      </c>
      <c r="D177" s="214" t="s">
        <v>165</v>
      </c>
      <c r="E177" s="215" t="s">
        <v>467</v>
      </c>
      <c r="F177" s="216" t="s">
        <v>468</v>
      </c>
      <c r="G177" s="217" t="s">
        <v>469</v>
      </c>
      <c r="H177" s="218">
        <v>1</v>
      </c>
      <c r="I177" s="219"/>
      <c r="J177" s="220">
        <f>ROUND(I177*H177,2)</f>
        <v>0</v>
      </c>
      <c r="K177" s="216" t="s">
        <v>169</v>
      </c>
      <c r="L177" s="46"/>
      <c r="M177" s="221" t="s">
        <v>35</v>
      </c>
      <c r="N177" s="222" t="s">
        <v>52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470</v>
      </c>
      <c r="AT177" s="225" t="s">
        <v>165</v>
      </c>
      <c r="AU177" s="225" t="s">
        <v>21</v>
      </c>
      <c r="AY177" s="18" t="s">
        <v>163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88</v>
      </c>
      <c r="BK177" s="226">
        <f>ROUND(I177*H177,2)</f>
        <v>0</v>
      </c>
      <c r="BL177" s="18" t="s">
        <v>470</v>
      </c>
      <c r="BM177" s="225" t="s">
        <v>582</v>
      </c>
    </row>
    <row r="178" s="2" customFormat="1">
      <c r="A178" s="40"/>
      <c r="B178" s="41"/>
      <c r="C178" s="42"/>
      <c r="D178" s="227" t="s">
        <v>172</v>
      </c>
      <c r="E178" s="42"/>
      <c r="F178" s="228" t="s">
        <v>472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172</v>
      </c>
      <c r="AU178" s="18" t="s">
        <v>21</v>
      </c>
    </row>
    <row r="179" s="2" customFormat="1" ht="16.5" customHeight="1">
      <c r="A179" s="40"/>
      <c r="B179" s="41"/>
      <c r="C179" s="214" t="s">
        <v>322</v>
      </c>
      <c r="D179" s="214" t="s">
        <v>165</v>
      </c>
      <c r="E179" s="215" t="s">
        <v>479</v>
      </c>
      <c r="F179" s="216" t="s">
        <v>480</v>
      </c>
      <c r="G179" s="217" t="s">
        <v>184</v>
      </c>
      <c r="H179" s="218">
        <v>52</v>
      </c>
      <c r="I179" s="219"/>
      <c r="J179" s="220">
        <f>ROUND(I179*H179,2)</f>
        <v>0</v>
      </c>
      <c r="K179" s="216" t="s">
        <v>169</v>
      </c>
      <c r="L179" s="46"/>
      <c r="M179" s="221" t="s">
        <v>35</v>
      </c>
      <c r="N179" s="222" t="s">
        <v>52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470</v>
      </c>
      <c r="AT179" s="225" t="s">
        <v>165</v>
      </c>
      <c r="AU179" s="225" t="s">
        <v>21</v>
      </c>
      <c r="AY179" s="18" t="s">
        <v>163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88</v>
      </c>
      <c r="BK179" s="226">
        <f>ROUND(I179*H179,2)</f>
        <v>0</v>
      </c>
      <c r="BL179" s="18" t="s">
        <v>470</v>
      </c>
      <c r="BM179" s="225" t="s">
        <v>583</v>
      </c>
    </row>
    <row r="180" s="2" customFormat="1">
      <c r="A180" s="40"/>
      <c r="B180" s="41"/>
      <c r="C180" s="42"/>
      <c r="D180" s="227" t="s">
        <v>172</v>
      </c>
      <c r="E180" s="42"/>
      <c r="F180" s="228" t="s">
        <v>482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172</v>
      </c>
      <c r="AU180" s="18" t="s">
        <v>21</v>
      </c>
    </row>
    <row r="181" s="12" customFormat="1" ht="25.92" customHeight="1">
      <c r="A181" s="12"/>
      <c r="B181" s="198"/>
      <c r="C181" s="199"/>
      <c r="D181" s="200" t="s">
        <v>80</v>
      </c>
      <c r="E181" s="201" t="s">
        <v>488</v>
      </c>
      <c r="F181" s="201" t="s">
        <v>489</v>
      </c>
      <c r="G181" s="199"/>
      <c r="H181" s="199"/>
      <c r="I181" s="202"/>
      <c r="J181" s="203">
        <f>BK181</f>
        <v>0</v>
      </c>
      <c r="K181" s="199"/>
      <c r="L181" s="204"/>
      <c r="M181" s="205"/>
      <c r="N181" s="206"/>
      <c r="O181" s="206"/>
      <c r="P181" s="207">
        <f>P182+P183</f>
        <v>0</v>
      </c>
      <c r="Q181" s="206"/>
      <c r="R181" s="207">
        <f>R182+R183</f>
        <v>0</v>
      </c>
      <c r="S181" s="206"/>
      <c r="T181" s="208">
        <f>T182+T183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191</v>
      </c>
      <c r="AT181" s="210" t="s">
        <v>80</v>
      </c>
      <c r="AU181" s="210" t="s">
        <v>81</v>
      </c>
      <c r="AY181" s="209" t="s">
        <v>163</v>
      </c>
      <c r="BK181" s="211">
        <f>BK182+BK183</f>
        <v>0</v>
      </c>
    </row>
    <row r="182" s="12" customFormat="1" ht="22.8" customHeight="1">
      <c r="A182" s="12"/>
      <c r="B182" s="198"/>
      <c r="C182" s="199"/>
      <c r="D182" s="200" t="s">
        <v>80</v>
      </c>
      <c r="E182" s="212" t="s">
        <v>490</v>
      </c>
      <c r="F182" s="212" t="s">
        <v>491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v>0</v>
      </c>
      <c r="Q182" s="206"/>
      <c r="R182" s="207">
        <v>0</v>
      </c>
      <c r="S182" s="206"/>
      <c r="T182" s="208"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191</v>
      </c>
      <c r="AT182" s="210" t="s">
        <v>80</v>
      </c>
      <c r="AU182" s="210" t="s">
        <v>88</v>
      </c>
      <c r="AY182" s="209" t="s">
        <v>163</v>
      </c>
      <c r="BK182" s="211">
        <v>0</v>
      </c>
    </row>
    <row r="183" s="12" customFormat="1" ht="22.8" customHeight="1">
      <c r="A183" s="12"/>
      <c r="B183" s="198"/>
      <c r="C183" s="199"/>
      <c r="D183" s="200" t="s">
        <v>80</v>
      </c>
      <c r="E183" s="212" t="s">
        <v>500</v>
      </c>
      <c r="F183" s="212" t="s">
        <v>501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SUM(P184:P189)</f>
        <v>0</v>
      </c>
      <c r="Q183" s="206"/>
      <c r="R183" s="207">
        <f>SUM(R184:R189)</f>
        <v>0</v>
      </c>
      <c r="S183" s="206"/>
      <c r="T183" s="208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191</v>
      </c>
      <c r="AT183" s="210" t="s">
        <v>80</v>
      </c>
      <c r="AU183" s="210" t="s">
        <v>88</v>
      </c>
      <c r="AY183" s="209" t="s">
        <v>163</v>
      </c>
      <c r="BK183" s="211">
        <f>SUM(BK184:BK189)</f>
        <v>0</v>
      </c>
    </row>
    <row r="184" s="2" customFormat="1" ht="16.5" customHeight="1">
      <c r="A184" s="40"/>
      <c r="B184" s="41"/>
      <c r="C184" s="214" t="s">
        <v>326</v>
      </c>
      <c r="D184" s="214" t="s">
        <v>165</v>
      </c>
      <c r="E184" s="215" t="s">
        <v>503</v>
      </c>
      <c r="F184" s="216" t="s">
        <v>504</v>
      </c>
      <c r="G184" s="217" t="s">
        <v>495</v>
      </c>
      <c r="H184" s="218">
        <v>1</v>
      </c>
      <c r="I184" s="219"/>
      <c r="J184" s="220">
        <f>ROUND(I184*H184,2)</f>
        <v>0</v>
      </c>
      <c r="K184" s="216" t="s">
        <v>169</v>
      </c>
      <c r="L184" s="46"/>
      <c r="M184" s="221" t="s">
        <v>35</v>
      </c>
      <c r="N184" s="222" t="s">
        <v>52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496</v>
      </c>
      <c r="AT184" s="225" t="s">
        <v>165</v>
      </c>
      <c r="AU184" s="225" t="s">
        <v>21</v>
      </c>
      <c r="AY184" s="18" t="s">
        <v>163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88</v>
      </c>
      <c r="BK184" s="226">
        <f>ROUND(I184*H184,2)</f>
        <v>0</v>
      </c>
      <c r="BL184" s="18" t="s">
        <v>496</v>
      </c>
      <c r="BM184" s="225" t="s">
        <v>584</v>
      </c>
    </row>
    <row r="185" s="2" customFormat="1">
      <c r="A185" s="40"/>
      <c r="B185" s="41"/>
      <c r="C185" s="42"/>
      <c r="D185" s="227" t="s">
        <v>172</v>
      </c>
      <c r="E185" s="42"/>
      <c r="F185" s="228" t="s">
        <v>506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172</v>
      </c>
      <c r="AU185" s="18" t="s">
        <v>21</v>
      </c>
    </row>
    <row r="186" s="2" customFormat="1">
      <c r="A186" s="40"/>
      <c r="B186" s="41"/>
      <c r="C186" s="42"/>
      <c r="D186" s="232" t="s">
        <v>174</v>
      </c>
      <c r="E186" s="42"/>
      <c r="F186" s="233" t="s">
        <v>507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174</v>
      </c>
      <c r="AU186" s="18" t="s">
        <v>21</v>
      </c>
    </row>
    <row r="187" s="2" customFormat="1" ht="16.5" customHeight="1">
      <c r="A187" s="40"/>
      <c r="B187" s="41"/>
      <c r="C187" s="214" t="s">
        <v>331</v>
      </c>
      <c r="D187" s="214" t="s">
        <v>165</v>
      </c>
      <c r="E187" s="215" t="s">
        <v>509</v>
      </c>
      <c r="F187" s="216" t="s">
        <v>510</v>
      </c>
      <c r="G187" s="217" t="s">
        <v>495</v>
      </c>
      <c r="H187" s="218">
        <v>1</v>
      </c>
      <c r="I187" s="219"/>
      <c r="J187" s="220">
        <f>ROUND(I187*H187,2)</f>
        <v>0</v>
      </c>
      <c r="K187" s="216" t="s">
        <v>169</v>
      </c>
      <c r="L187" s="46"/>
      <c r="M187" s="221" t="s">
        <v>35</v>
      </c>
      <c r="N187" s="222" t="s">
        <v>52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496</v>
      </c>
      <c r="AT187" s="225" t="s">
        <v>165</v>
      </c>
      <c r="AU187" s="225" t="s">
        <v>21</v>
      </c>
      <c r="AY187" s="18" t="s">
        <v>163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88</v>
      </c>
      <c r="BK187" s="226">
        <f>ROUND(I187*H187,2)</f>
        <v>0</v>
      </c>
      <c r="BL187" s="18" t="s">
        <v>496</v>
      </c>
      <c r="BM187" s="225" t="s">
        <v>585</v>
      </c>
    </row>
    <row r="188" s="2" customFormat="1">
      <c r="A188" s="40"/>
      <c r="B188" s="41"/>
      <c r="C188" s="42"/>
      <c r="D188" s="227" t="s">
        <v>172</v>
      </c>
      <c r="E188" s="42"/>
      <c r="F188" s="228" t="s">
        <v>512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172</v>
      </c>
      <c r="AU188" s="18" t="s">
        <v>21</v>
      </c>
    </row>
    <row r="189" s="2" customFormat="1">
      <c r="A189" s="40"/>
      <c r="B189" s="41"/>
      <c r="C189" s="42"/>
      <c r="D189" s="232" t="s">
        <v>174</v>
      </c>
      <c r="E189" s="42"/>
      <c r="F189" s="233" t="s">
        <v>513</v>
      </c>
      <c r="G189" s="42"/>
      <c r="H189" s="42"/>
      <c r="I189" s="229"/>
      <c r="J189" s="42"/>
      <c r="K189" s="42"/>
      <c r="L189" s="46"/>
      <c r="M189" s="255"/>
      <c r="N189" s="256"/>
      <c r="O189" s="257"/>
      <c r="P189" s="257"/>
      <c r="Q189" s="257"/>
      <c r="R189" s="257"/>
      <c r="S189" s="257"/>
      <c r="T189" s="258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174</v>
      </c>
      <c r="AU189" s="18" t="s">
        <v>21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B6K5JCgWvUHwQJgJJrroRlz7MSYgrvoNkDKyZIYSV5Nc0EgI7lwWR2PI4+JdLP+Ok4triM0RgcmPYjkeC3acNw==" hashValue="dzxptB06WBsUVyNHWdROwiSUgcmLfB1FG5zsX3BoSQyjQMg4cfEoQfUjmJoPFDNMwQ+q/COURxJkGFQ5i5sw1Q==" algorithmName="SHA-512" password="CC35"/>
  <autoFilter ref="C97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19001406"/>
    <hyperlink ref="F104" r:id="rId2" display="https://podminky.urs.cz/item/CS_URS_2024_02/119001421"/>
    <hyperlink ref="F106" r:id="rId3" display="https://podminky.urs.cz/item/CS_URS_2024_02/132254203"/>
    <hyperlink ref="F109" r:id="rId4" display="https://podminky.urs.cz/item/CS_URS_2024_02/139001101"/>
    <hyperlink ref="F112" r:id="rId5" display="https://podminky.urs.cz/item/CS_URS_2024_02/151101101"/>
    <hyperlink ref="F115" r:id="rId6" display="https://podminky.urs.cz/item/CS_URS_2024_02/151101111"/>
    <hyperlink ref="F117" r:id="rId7" display="https://podminky.urs.cz/item/CS_URS_2024_02/162651112"/>
    <hyperlink ref="F122" r:id="rId8" display="https://podminky.urs.cz/item/CS_URS_2024_02/174151101"/>
    <hyperlink ref="F125" r:id="rId9" display="https://podminky.urs.cz/item/CS_URS_2024_02/175151101"/>
    <hyperlink ref="F131" r:id="rId10" display="https://podminky.urs.cz/item/CS_URS_2024_02/451572111"/>
    <hyperlink ref="F135" r:id="rId11" display="https://podminky.urs.cz/item/CS_URS_2024_02/810351811"/>
    <hyperlink ref="F138" r:id="rId12" display="https://podminky.urs.cz/item/CS_URS_2024_02/871161141"/>
    <hyperlink ref="F144" r:id="rId13" display="https://podminky.urs.cz/item/CS_URS_2024_02/871275811"/>
    <hyperlink ref="F147" r:id="rId14" display="https://podminky.urs.cz/item/CS_URS_2024_02/879171111"/>
    <hyperlink ref="F151" r:id="rId15" display="https://podminky.urs.cz/item/CS_URS_2024_02/899721112"/>
    <hyperlink ref="F153" r:id="rId16" display="https://podminky.urs.cz/item/CS_URS_2024_02/899722113"/>
    <hyperlink ref="F158" r:id="rId17" display="https://podminky.urs.cz/item/CS_URS_2024_02/997013111"/>
    <hyperlink ref="F160" r:id="rId18" display="https://podminky.urs.cz/item/CS_URS_2024_02/997013501"/>
    <hyperlink ref="F162" r:id="rId19" display="https://podminky.urs.cz/item/CS_URS_2024_02/997013509"/>
    <hyperlink ref="F165" r:id="rId20" display="https://podminky.urs.cz/item/CS_URS_2024_02/997013631"/>
    <hyperlink ref="F168" r:id="rId21" display="https://podminky.urs.cz/item/CS_URS_2024_02/998276101"/>
    <hyperlink ref="F170" r:id="rId22" display="https://podminky.urs.cz/item/CS_URS_2024_02/998276124"/>
    <hyperlink ref="F174" r:id="rId23" display="https://podminky.urs.cz/item/CS_URS_2024_02/722290234"/>
    <hyperlink ref="F178" r:id="rId24" display="https://podminky.urs.cz/item/CS_URS_2024_02/230170001"/>
    <hyperlink ref="F180" r:id="rId25" display="https://podminky.urs.cz/item/CS_URS_2024_02/230170011"/>
    <hyperlink ref="F185" r:id="rId26" display="https://podminky.urs.cz/item/CS_URS_2024_02/092002000"/>
    <hyperlink ref="F188" r:id="rId27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128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95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ROUND((SUM(BE97:BE236)),  2)</f>
        <v>0</v>
      </c>
      <c r="G35" s="40"/>
      <c r="H35" s="40"/>
      <c r="I35" s="159">
        <v>0.20999999999999999</v>
      </c>
      <c r="J35" s="158">
        <f>ROUND(((SUM(BE97:BE236))*I35),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ROUND((SUM(BF97:BF236)),  2)</f>
        <v>0</v>
      </c>
      <c r="G36" s="40"/>
      <c r="H36" s="40"/>
      <c r="I36" s="159">
        <v>0.12</v>
      </c>
      <c r="J36" s="158">
        <f>ROUND(((SUM(BF97:BF236))*I36),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ROUND((SUM(BG97:BG236)),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ROUND((SUM(BH97:BH236)),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ROUND((SUM(BI97:BI236)),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128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305 - Jednotná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136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137</v>
      </c>
      <c r="E66" s="184"/>
      <c r="F66" s="184"/>
      <c r="G66" s="184"/>
      <c r="H66" s="184"/>
      <c r="I66" s="184"/>
      <c r="J66" s="185">
        <f>J154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138</v>
      </c>
      <c r="E67" s="184"/>
      <c r="F67" s="184"/>
      <c r="G67" s="184"/>
      <c r="H67" s="184"/>
      <c r="I67" s="184"/>
      <c r="J67" s="185">
        <f>J161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587</v>
      </c>
      <c r="E68" s="184"/>
      <c r="F68" s="184"/>
      <c r="G68" s="184"/>
      <c r="H68" s="184"/>
      <c r="I68" s="184"/>
      <c r="J68" s="185">
        <f>J204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139</v>
      </c>
      <c r="E69" s="184"/>
      <c r="F69" s="184"/>
      <c r="G69" s="184"/>
      <c r="H69" s="184"/>
      <c r="I69" s="184"/>
      <c r="J69" s="185">
        <f>J208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140</v>
      </c>
      <c r="E70" s="184"/>
      <c r="F70" s="184"/>
      <c r="G70" s="184"/>
      <c r="H70" s="184"/>
      <c r="I70" s="184"/>
      <c r="J70" s="185">
        <f>J217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143</v>
      </c>
      <c r="E71" s="179"/>
      <c r="F71" s="179"/>
      <c r="G71" s="179"/>
      <c r="H71" s="179"/>
      <c r="I71" s="179"/>
      <c r="J71" s="180">
        <f>J222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144</v>
      </c>
      <c r="E72" s="184"/>
      <c r="F72" s="184"/>
      <c r="G72" s="184"/>
      <c r="H72" s="184"/>
      <c r="I72" s="184"/>
      <c r="J72" s="185">
        <f>J223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145</v>
      </c>
      <c r="E73" s="179"/>
      <c r="F73" s="179"/>
      <c r="G73" s="179"/>
      <c r="H73" s="179"/>
      <c r="I73" s="179"/>
      <c r="J73" s="180">
        <f>J228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146</v>
      </c>
      <c r="E74" s="184"/>
      <c r="F74" s="184"/>
      <c r="G74" s="184"/>
      <c r="H74" s="184"/>
      <c r="I74" s="184"/>
      <c r="J74" s="185">
        <f>J229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147</v>
      </c>
      <c r="E75" s="184"/>
      <c r="F75" s="184"/>
      <c r="G75" s="184"/>
      <c r="H75" s="184"/>
      <c r="I75" s="184"/>
      <c r="J75" s="185">
        <f>J233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148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Rekonstrukce místních komunikací v sídlišti K Hradišťku v Dačicích - II. Etapa</v>
      </c>
      <c r="F85" s="33"/>
      <c r="G85" s="33"/>
      <c r="H85" s="33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71" t="s">
        <v>128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129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305 - Jednotná kanalizace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Dačice</v>
      </c>
      <c r="G91" s="42"/>
      <c r="H91" s="42"/>
      <c r="I91" s="33" t="s">
        <v>24</v>
      </c>
      <c r="J91" s="74" t="str">
        <f>IF(J14="","",J14)</f>
        <v>9. 7. 2024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>Město Dačice, Krajířova 27, 380 13 Dačice</v>
      </c>
      <c r="G93" s="42"/>
      <c r="H93" s="42"/>
      <c r="I93" s="33" t="s">
        <v>38</v>
      </c>
      <c r="J93" s="38" t="str">
        <f>E23</f>
        <v>Ing. arch. Martin Jirovský Ph.D., MBA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40.0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42</v>
      </c>
      <c r="J94" s="38" t="str">
        <f>E26</f>
        <v>Ateliér M.A.A.T. s.r.o., Petra Stejskalová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149</v>
      </c>
      <c r="D96" s="190" t="s">
        <v>66</v>
      </c>
      <c r="E96" s="190" t="s">
        <v>62</v>
      </c>
      <c r="F96" s="190" t="s">
        <v>63</v>
      </c>
      <c r="G96" s="190" t="s">
        <v>150</v>
      </c>
      <c r="H96" s="190" t="s">
        <v>151</v>
      </c>
      <c r="I96" s="190" t="s">
        <v>152</v>
      </c>
      <c r="J96" s="190" t="s">
        <v>133</v>
      </c>
      <c r="K96" s="191" t="s">
        <v>153</v>
      </c>
      <c r="L96" s="192"/>
      <c r="M96" s="94" t="s">
        <v>35</v>
      </c>
      <c r="N96" s="95" t="s">
        <v>51</v>
      </c>
      <c r="O96" s="95" t="s">
        <v>154</v>
      </c>
      <c r="P96" s="95" t="s">
        <v>155</v>
      </c>
      <c r="Q96" s="95" t="s">
        <v>156</v>
      </c>
      <c r="R96" s="95" t="s">
        <v>157</v>
      </c>
      <c r="S96" s="95" t="s">
        <v>158</v>
      </c>
      <c r="T96" s="96" t="s">
        <v>159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160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P98+P222+P228</f>
        <v>0</v>
      </c>
      <c r="Q97" s="98"/>
      <c r="R97" s="195">
        <f>R98+R222+R228</f>
        <v>193.64777922000002</v>
      </c>
      <c r="S97" s="98"/>
      <c r="T97" s="196">
        <f>T98+T222+T228</f>
        <v>1.3500000000000001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80</v>
      </c>
      <c r="AU97" s="18" t="s">
        <v>134</v>
      </c>
      <c r="BK97" s="197">
        <f>BK98+BK222+BK228</f>
        <v>0</v>
      </c>
    </row>
    <row r="98" s="12" customFormat="1" ht="25.92" customHeight="1">
      <c r="A98" s="12"/>
      <c r="B98" s="198"/>
      <c r="C98" s="199"/>
      <c r="D98" s="200" t="s">
        <v>80</v>
      </c>
      <c r="E98" s="201" t="s">
        <v>161</v>
      </c>
      <c r="F98" s="201" t="s">
        <v>162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P99+P154+P161+P204+P208+P217</f>
        <v>0</v>
      </c>
      <c r="Q98" s="206"/>
      <c r="R98" s="207">
        <f>R99+R154+R161+R204+R208+R217</f>
        <v>193.64777922000002</v>
      </c>
      <c r="S98" s="206"/>
      <c r="T98" s="208">
        <f>T99+T154+T161+T204+T208+T217</f>
        <v>1.3500000000000001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88</v>
      </c>
      <c r="AT98" s="210" t="s">
        <v>80</v>
      </c>
      <c r="AU98" s="210" t="s">
        <v>81</v>
      </c>
      <c r="AY98" s="209" t="s">
        <v>163</v>
      </c>
      <c r="BK98" s="211">
        <f>BK99+BK154+BK161+BK204+BK208+BK217</f>
        <v>0</v>
      </c>
    </row>
    <row r="99" s="12" customFormat="1" ht="22.8" customHeight="1">
      <c r="A99" s="12"/>
      <c r="B99" s="198"/>
      <c r="C99" s="199"/>
      <c r="D99" s="200" t="s">
        <v>80</v>
      </c>
      <c r="E99" s="212" t="s">
        <v>88</v>
      </c>
      <c r="F99" s="212" t="s">
        <v>164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SUM(P100:P153)</f>
        <v>0</v>
      </c>
      <c r="Q99" s="206"/>
      <c r="R99" s="207">
        <f>SUM(R100:R153)</f>
        <v>119.40170000000001</v>
      </c>
      <c r="S99" s="206"/>
      <c r="T99" s="208">
        <f>SUM(T100:T153)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88</v>
      </c>
      <c r="AT99" s="210" t="s">
        <v>80</v>
      </c>
      <c r="AU99" s="210" t="s">
        <v>88</v>
      </c>
      <c r="AY99" s="209" t="s">
        <v>163</v>
      </c>
      <c r="BK99" s="211">
        <f>SUM(BK100:BK153)</f>
        <v>0</v>
      </c>
    </row>
    <row r="100" s="2" customFormat="1" ht="16.5" customHeight="1">
      <c r="A100" s="40"/>
      <c r="B100" s="41"/>
      <c r="C100" s="214" t="s">
        <v>88</v>
      </c>
      <c r="D100" s="214" t="s">
        <v>165</v>
      </c>
      <c r="E100" s="215" t="s">
        <v>588</v>
      </c>
      <c r="F100" s="216" t="s">
        <v>589</v>
      </c>
      <c r="G100" s="217" t="s">
        <v>184</v>
      </c>
      <c r="H100" s="218">
        <v>10</v>
      </c>
      <c r="I100" s="219"/>
      <c r="J100" s="220">
        <f>ROUND(I100*H100,2)</f>
        <v>0</v>
      </c>
      <c r="K100" s="216" t="s">
        <v>169</v>
      </c>
      <c r="L100" s="46"/>
      <c r="M100" s="221" t="s">
        <v>35</v>
      </c>
      <c r="N100" s="222" t="s">
        <v>52</v>
      </c>
      <c r="O100" s="86"/>
      <c r="P100" s="223">
        <f>O100*H100</f>
        <v>0</v>
      </c>
      <c r="Q100" s="223">
        <v>0.01004</v>
      </c>
      <c r="R100" s="223">
        <f>Q100*H100</f>
        <v>0.1004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170</v>
      </c>
      <c r="AT100" s="225" t="s">
        <v>165</v>
      </c>
      <c r="AU100" s="225" t="s">
        <v>21</v>
      </c>
      <c r="AY100" s="18" t="s">
        <v>163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88</v>
      </c>
      <c r="BK100" s="226">
        <f>ROUND(I100*H100,2)</f>
        <v>0</v>
      </c>
      <c r="BL100" s="18" t="s">
        <v>170</v>
      </c>
      <c r="BM100" s="225" t="s">
        <v>590</v>
      </c>
    </row>
    <row r="101" s="2" customFormat="1">
      <c r="A101" s="40"/>
      <c r="B101" s="41"/>
      <c r="C101" s="42"/>
      <c r="D101" s="227" t="s">
        <v>172</v>
      </c>
      <c r="E101" s="42"/>
      <c r="F101" s="228" t="s">
        <v>591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172</v>
      </c>
      <c r="AU101" s="18" t="s">
        <v>21</v>
      </c>
    </row>
    <row r="102" s="2" customFormat="1">
      <c r="A102" s="40"/>
      <c r="B102" s="41"/>
      <c r="C102" s="42"/>
      <c r="D102" s="232" t="s">
        <v>174</v>
      </c>
      <c r="E102" s="42"/>
      <c r="F102" s="233" t="s">
        <v>592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174</v>
      </c>
      <c r="AU102" s="18" t="s">
        <v>21</v>
      </c>
    </row>
    <row r="103" s="2" customFormat="1" ht="21.75" customHeight="1">
      <c r="A103" s="40"/>
      <c r="B103" s="41"/>
      <c r="C103" s="214" t="s">
        <v>21</v>
      </c>
      <c r="D103" s="214" t="s">
        <v>165</v>
      </c>
      <c r="E103" s="215" t="s">
        <v>166</v>
      </c>
      <c r="F103" s="216" t="s">
        <v>167</v>
      </c>
      <c r="G103" s="217" t="s">
        <v>168</v>
      </c>
      <c r="H103" s="218">
        <v>25</v>
      </c>
      <c r="I103" s="219"/>
      <c r="J103" s="220">
        <f>ROUND(I103*H103,2)</f>
        <v>0</v>
      </c>
      <c r="K103" s="216" t="s">
        <v>169</v>
      </c>
      <c r="L103" s="46"/>
      <c r="M103" s="221" t="s">
        <v>35</v>
      </c>
      <c r="N103" s="222" t="s">
        <v>52</v>
      </c>
      <c r="O103" s="86"/>
      <c r="P103" s="223">
        <f>O103*H103</f>
        <v>0</v>
      </c>
      <c r="Q103" s="223">
        <v>4.0000000000000003E-05</v>
      </c>
      <c r="R103" s="223">
        <f>Q103*H103</f>
        <v>0.001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170</v>
      </c>
      <c r="AT103" s="225" t="s">
        <v>165</v>
      </c>
      <c r="AU103" s="225" t="s">
        <v>21</v>
      </c>
      <c r="AY103" s="18" t="s">
        <v>163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88</v>
      </c>
      <c r="BK103" s="226">
        <f>ROUND(I103*H103,2)</f>
        <v>0</v>
      </c>
      <c r="BL103" s="18" t="s">
        <v>170</v>
      </c>
      <c r="BM103" s="225" t="s">
        <v>593</v>
      </c>
    </row>
    <row r="104" s="2" customFormat="1">
      <c r="A104" s="40"/>
      <c r="B104" s="41"/>
      <c r="C104" s="42"/>
      <c r="D104" s="227" t="s">
        <v>172</v>
      </c>
      <c r="E104" s="42"/>
      <c r="F104" s="228" t="s">
        <v>173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172</v>
      </c>
      <c r="AU104" s="18" t="s">
        <v>21</v>
      </c>
    </row>
    <row r="105" s="2" customFormat="1">
      <c r="A105" s="40"/>
      <c r="B105" s="41"/>
      <c r="C105" s="42"/>
      <c r="D105" s="232" t="s">
        <v>174</v>
      </c>
      <c r="E105" s="42"/>
      <c r="F105" s="233" t="s">
        <v>175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174</v>
      </c>
      <c r="AU105" s="18" t="s">
        <v>21</v>
      </c>
    </row>
    <row r="106" s="2" customFormat="1" ht="24.15" customHeight="1">
      <c r="A106" s="40"/>
      <c r="B106" s="41"/>
      <c r="C106" s="214" t="s">
        <v>181</v>
      </c>
      <c r="D106" s="214" t="s">
        <v>165</v>
      </c>
      <c r="E106" s="215" t="s">
        <v>176</v>
      </c>
      <c r="F106" s="216" t="s">
        <v>177</v>
      </c>
      <c r="G106" s="217" t="s">
        <v>178</v>
      </c>
      <c r="H106" s="218">
        <v>25</v>
      </c>
      <c r="I106" s="219"/>
      <c r="J106" s="220">
        <f>ROUND(I106*H106,2)</f>
        <v>0</v>
      </c>
      <c r="K106" s="216" t="s">
        <v>169</v>
      </c>
      <c r="L106" s="46"/>
      <c r="M106" s="221" t="s">
        <v>35</v>
      </c>
      <c r="N106" s="222" t="s">
        <v>52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170</v>
      </c>
      <c r="AT106" s="225" t="s">
        <v>165</v>
      </c>
      <c r="AU106" s="225" t="s">
        <v>21</v>
      </c>
      <c r="AY106" s="18" t="s">
        <v>163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88</v>
      </c>
      <c r="BK106" s="226">
        <f>ROUND(I106*H106,2)</f>
        <v>0</v>
      </c>
      <c r="BL106" s="18" t="s">
        <v>170</v>
      </c>
      <c r="BM106" s="225" t="s">
        <v>594</v>
      </c>
    </row>
    <row r="107" s="2" customFormat="1">
      <c r="A107" s="40"/>
      <c r="B107" s="41"/>
      <c r="C107" s="42"/>
      <c r="D107" s="227" t="s">
        <v>172</v>
      </c>
      <c r="E107" s="42"/>
      <c r="F107" s="228" t="s">
        <v>180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172</v>
      </c>
      <c r="AU107" s="18" t="s">
        <v>21</v>
      </c>
    </row>
    <row r="108" s="2" customFormat="1">
      <c r="A108" s="40"/>
      <c r="B108" s="41"/>
      <c r="C108" s="42"/>
      <c r="D108" s="232" t="s">
        <v>174</v>
      </c>
      <c r="E108" s="42"/>
      <c r="F108" s="233" t="s">
        <v>175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174</v>
      </c>
      <c r="AU108" s="18" t="s">
        <v>21</v>
      </c>
    </row>
    <row r="109" s="2" customFormat="1" ht="49.05" customHeight="1">
      <c r="A109" s="40"/>
      <c r="B109" s="41"/>
      <c r="C109" s="214" t="s">
        <v>170</v>
      </c>
      <c r="D109" s="214" t="s">
        <v>165</v>
      </c>
      <c r="E109" s="215" t="s">
        <v>182</v>
      </c>
      <c r="F109" s="216" t="s">
        <v>183</v>
      </c>
      <c r="G109" s="217" t="s">
        <v>184</v>
      </c>
      <c r="H109" s="218">
        <v>1</v>
      </c>
      <c r="I109" s="219"/>
      <c r="J109" s="220">
        <f>ROUND(I109*H109,2)</f>
        <v>0</v>
      </c>
      <c r="K109" s="216" t="s">
        <v>169</v>
      </c>
      <c r="L109" s="46"/>
      <c r="M109" s="221" t="s">
        <v>35</v>
      </c>
      <c r="N109" s="222" t="s">
        <v>52</v>
      </c>
      <c r="O109" s="86"/>
      <c r="P109" s="223">
        <f>O109*H109</f>
        <v>0</v>
      </c>
      <c r="Q109" s="223">
        <v>0.0086800000000000002</v>
      </c>
      <c r="R109" s="223">
        <f>Q109*H109</f>
        <v>0.0086800000000000002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170</v>
      </c>
      <c r="AT109" s="225" t="s">
        <v>165</v>
      </c>
      <c r="AU109" s="225" t="s">
        <v>21</v>
      </c>
      <c r="AY109" s="18" t="s">
        <v>163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88</v>
      </c>
      <c r="BK109" s="226">
        <f>ROUND(I109*H109,2)</f>
        <v>0</v>
      </c>
      <c r="BL109" s="18" t="s">
        <v>170</v>
      </c>
      <c r="BM109" s="225" t="s">
        <v>595</v>
      </c>
    </row>
    <row r="110" s="2" customFormat="1">
      <c r="A110" s="40"/>
      <c r="B110" s="41"/>
      <c r="C110" s="42"/>
      <c r="D110" s="227" t="s">
        <v>172</v>
      </c>
      <c r="E110" s="42"/>
      <c r="F110" s="228" t="s">
        <v>186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172</v>
      </c>
      <c r="AU110" s="18" t="s">
        <v>21</v>
      </c>
    </row>
    <row r="111" s="2" customFormat="1" ht="49.05" customHeight="1">
      <c r="A111" s="40"/>
      <c r="B111" s="41"/>
      <c r="C111" s="214" t="s">
        <v>191</v>
      </c>
      <c r="D111" s="214" t="s">
        <v>165</v>
      </c>
      <c r="E111" s="215" t="s">
        <v>187</v>
      </c>
      <c r="F111" s="216" t="s">
        <v>188</v>
      </c>
      <c r="G111" s="217" t="s">
        <v>184</v>
      </c>
      <c r="H111" s="218">
        <v>5</v>
      </c>
      <c r="I111" s="219"/>
      <c r="J111" s="220">
        <f>ROUND(I111*H111,2)</f>
        <v>0</v>
      </c>
      <c r="K111" s="216" t="s">
        <v>169</v>
      </c>
      <c r="L111" s="46"/>
      <c r="M111" s="221" t="s">
        <v>35</v>
      </c>
      <c r="N111" s="222" t="s">
        <v>52</v>
      </c>
      <c r="O111" s="86"/>
      <c r="P111" s="223">
        <f>O111*H111</f>
        <v>0</v>
      </c>
      <c r="Q111" s="223">
        <v>0.036900000000000002</v>
      </c>
      <c r="R111" s="223">
        <f>Q111*H111</f>
        <v>0.1845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170</v>
      </c>
      <c r="AT111" s="225" t="s">
        <v>165</v>
      </c>
      <c r="AU111" s="225" t="s">
        <v>21</v>
      </c>
      <c r="AY111" s="18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88</v>
      </c>
      <c r="BK111" s="226">
        <f>ROUND(I111*H111,2)</f>
        <v>0</v>
      </c>
      <c r="BL111" s="18" t="s">
        <v>170</v>
      </c>
      <c r="BM111" s="225" t="s">
        <v>596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190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172</v>
      </c>
      <c r="AU112" s="18" t="s">
        <v>21</v>
      </c>
    </row>
    <row r="113" s="2" customFormat="1" ht="24.15" customHeight="1">
      <c r="A113" s="40"/>
      <c r="B113" s="41"/>
      <c r="C113" s="214" t="s">
        <v>199</v>
      </c>
      <c r="D113" s="214" t="s">
        <v>165</v>
      </c>
      <c r="E113" s="215" t="s">
        <v>597</v>
      </c>
      <c r="F113" s="216" t="s">
        <v>598</v>
      </c>
      <c r="G113" s="217" t="s">
        <v>194</v>
      </c>
      <c r="H113" s="218">
        <v>42.140999999999998</v>
      </c>
      <c r="I113" s="219"/>
      <c r="J113" s="220">
        <f>ROUND(I113*H113,2)</f>
        <v>0</v>
      </c>
      <c r="K113" s="216" t="s">
        <v>169</v>
      </c>
      <c r="L113" s="46"/>
      <c r="M113" s="221" t="s">
        <v>35</v>
      </c>
      <c r="N113" s="222" t="s">
        <v>52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170</v>
      </c>
      <c r="AT113" s="225" t="s">
        <v>165</v>
      </c>
      <c r="AU113" s="225" t="s">
        <v>21</v>
      </c>
      <c r="AY113" s="18" t="s">
        <v>163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88</v>
      </c>
      <c r="BK113" s="226">
        <f>ROUND(I113*H113,2)</f>
        <v>0</v>
      </c>
      <c r="BL113" s="18" t="s">
        <v>170</v>
      </c>
      <c r="BM113" s="225" t="s">
        <v>599</v>
      </c>
    </row>
    <row r="114" s="2" customFormat="1">
      <c r="A114" s="40"/>
      <c r="B114" s="41"/>
      <c r="C114" s="42"/>
      <c r="D114" s="227" t="s">
        <v>172</v>
      </c>
      <c r="E114" s="42"/>
      <c r="F114" s="228" t="s">
        <v>600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172</v>
      </c>
      <c r="AU114" s="18" t="s">
        <v>21</v>
      </c>
    </row>
    <row r="115" s="13" customFormat="1">
      <c r="A115" s="13"/>
      <c r="B115" s="234"/>
      <c r="C115" s="235"/>
      <c r="D115" s="232" t="s">
        <v>197</v>
      </c>
      <c r="E115" s="236" t="s">
        <v>35</v>
      </c>
      <c r="F115" s="237" t="s">
        <v>601</v>
      </c>
      <c r="G115" s="235"/>
      <c r="H115" s="238">
        <v>27.341000000000001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197</v>
      </c>
      <c r="AU115" s="244" t="s">
        <v>21</v>
      </c>
      <c r="AV115" s="13" t="s">
        <v>21</v>
      </c>
      <c r="AW115" s="13" t="s">
        <v>41</v>
      </c>
      <c r="AX115" s="13" t="s">
        <v>81</v>
      </c>
      <c r="AY115" s="244" t="s">
        <v>163</v>
      </c>
    </row>
    <row r="116" s="13" customFormat="1">
      <c r="A116" s="13"/>
      <c r="B116" s="234"/>
      <c r="C116" s="235"/>
      <c r="D116" s="232" t="s">
        <v>197</v>
      </c>
      <c r="E116" s="236" t="s">
        <v>35</v>
      </c>
      <c r="F116" s="237" t="s">
        <v>198</v>
      </c>
      <c r="G116" s="235"/>
      <c r="H116" s="238">
        <v>14.800000000000001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197</v>
      </c>
      <c r="AU116" s="244" t="s">
        <v>21</v>
      </c>
      <c r="AV116" s="13" t="s">
        <v>21</v>
      </c>
      <c r="AW116" s="13" t="s">
        <v>41</v>
      </c>
      <c r="AX116" s="13" t="s">
        <v>81</v>
      </c>
      <c r="AY116" s="244" t="s">
        <v>163</v>
      </c>
    </row>
    <row r="117" s="14" customFormat="1">
      <c r="A117" s="14"/>
      <c r="B117" s="259"/>
      <c r="C117" s="260"/>
      <c r="D117" s="232" t="s">
        <v>197</v>
      </c>
      <c r="E117" s="261" t="s">
        <v>35</v>
      </c>
      <c r="F117" s="262" t="s">
        <v>602</v>
      </c>
      <c r="G117" s="260"/>
      <c r="H117" s="263">
        <v>42.140999999999998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9" t="s">
        <v>197</v>
      </c>
      <c r="AU117" s="269" t="s">
        <v>21</v>
      </c>
      <c r="AV117" s="14" t="s">
        <v>170</v>
      </c>
      <c r="AW117" s="14" t="s">
        <v>41</v>
      </c>
      <c r="AX117" s="14" t="s">
        <v>88</v>
      </c>
      <c r="AY117" s="269" t="s">
        <v>163</v>
      </c>
    </row>
    <row r="118" s="2" customFormat="1" ht="24.15" customHeight="1">
      <c r="A118" s="40"/>
      <c r="B118" s="41"/>
      <c r="C118" s="214" t="s">
        <v>205</v>
      </c>
      <c r="D118" s="214" t="s">
        <v>165</v>
      </c>
      <c r="E118" s="215" t="s">
        <v>200</v>
      </c>
      <c r="F118" s="216" t="s">
        <v>201</v>
      </c>
      <c r="G118" s="217" t="s">
        <v>194</v>
      </c>
      <c r="H118" s="218">
        <v>338.80000000000001</v>
      </c>
      <c r="I118" s="219"/>
      <c r="J118" s="220">
        <f>ROUND(I118*H118,2)</f>
        <v>0</v>
      </c>
      <c r="K118" s="216" t="s">
        <v>169</v>
      </c>
      <c r="L118" s="46"/>
      <c r="M118" s="221" t="s">
        <v>35</v>
      </c>
      <c r="N118" s="222" t="s">
        <v>52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170</v>
      </c>
      <c r="AT118" s="225" t="s">
        <v>165</v>
      </c>
      <c r="AU118" s="225" t="s">
        <v>21</v>
      </c>
      <c r="AY118" s="18" t="s">
        <v>163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88</v>
      </c>
      <c r="BK118" s="226">
        <f>ROUND(I118*H118,2)</f>
        <v>0</v>
      </c>
      <c r="BL118" s="18" t="s">
        <v>170</v>
      </c>
      <c r="BM118" s="225" t="s">
        <v>603</v>
      </c>
    </row>
    <row r="119" s="2" customFormat="1">
      <c r="A119" s="40"/>
      <c r="B119" s="41"/>
      <c r="C119" s="42"/>
      <c r="D119" s="227" t="s">
        <v>172</v>
      </c>
      <c r="E119" s="42"/>
      <c r="F119" s="228" t="s">
        <v>203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172</v>
      </c>
      <c r="AU119" s="18" t="s">
        <v>21</v>
      </c>
    </row>
    <row r="120" s="13" customFormat="1">
      <c r="A120" s="13"/>
      <c r="B120" s="234"/>
      <c r="C120" s="235"/>
      <c r="D120" s="232" t="s">
        <v>197</v>
      </c>
      <c r="E120" s="236" t="s">
        <v>35</v>
      </c>
      <c r="F120" s="237" t="s">
        <v>604</v>
      </c>
      <c r="G120" s="235"/>
      <c r="H120" s="238">
        <v>338.80000000000001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197</v>
      </c>
      <c r="AU120" s="244" t="s">
        <v>21</v>
      </c>
      <c r="AV120" s="13" t="s">
        <v>21</v>
      </c>
      <c r="AW120" s="13" t="s">
        <v>41</v>
      </c>
      <c r="AX120" s="13" t="s">
        <v>88</v>
      </c>
      <c r="AY120" s="244" t="s">
        <v>163</v>
      </c>
    </row>
    <row r="121" s="2" customFormat="1" ht="24.15" customHeight="1">
      <c r="A121" s="40"/>
      <c r="B121" s="41"/>
      <c r="C121" s="214" t="s">
        <v>210</v>
      </c>
      <c r="D121" s="214" t="s">
        <v>165</v>
      </c>
      <c r="E121" s="215" t="s">
        <v>522</v>
      </c>
      <c r="F121" s="216" t="s">
        <v>523</v>
      </c>
      <c r="G121" s="217" t="s">
        <v>194</v>
      </c>
      <c r="H121" s="218">
        <v>3</v>
      </c>
      <c r="I121" s="219"/>
      <c r="J121" s="220">
        <f>ROUND(I121*H121,2)</f>
        <v>0</v>
      </c>
      <c r="K121" s="216" t="s">
        <v>169</v>
      </c>
      <c r="L121" s="46"/>
      <c r="M121" s="221" t="s">
        <v>35</v>
      </c>
      <c r="N121" s="222" t="s">
        <v>52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170</v>
      </c>
      <c r="AT121" s="225" t="s">
        <v>165</v>
      </c>
      <c r="AU121" s="225" t="s">
        <v>21</v>
      </c>
      <c r="AY121" s="18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88</v>
      </c>
      <c r="BK121" s="226">
        <f>ROUND(I121*H121,2)</f>
        <v>0</v>
      </c>
      <c r="BL121" s="18" t="s">
        <v>170</v>
      </c>
      <c r="BM121" s="225" t="s">
        <v>605</v>
      </c>
    </row>
    <row r="122" s="2" customFormat="1">
      <c r="A122" s="40"/>
      <c r="B122" s="41"/>
      <c r="C122" s="42"/>
      <c r="D122" s="227" t="s">
        <v>172</v>
      </c>
      <c r="E122" s="42"/>
      <c r="F122" s="228" t="s">
        <v>525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172</v>
      </c>
      <c r="AU122" s="18" t="s">
        <v>21</v>
      </c>
    </row>
    <row r="123" s="13" customFormat="1">
      <c r="A123" s="13"/>
      <c r="B123" s="234"/>
      <c r="C123" s="235"/>
      <c r="D123" s="232" t="s">
        <v>197</v>
      </c>
      <c r="E123" s="236" t="s">
        <v>35</v>
      </c>
      <c r="F123" s="237" t="s">
        <v>606</v>
      </c>
      <c r="G123" s="235"/>
      <c r="H123" s="238">
        <v>3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197</v>
      </c>
      <c r="AU123" s="244" t="s">
        <v>21</v>
      </c>
      <c r="AV123" s="13" t="s">
        <v>21</v>
      </c>
      <c r="AW123" s="13" t="s">
        <v>41</v>
      </c>
      <c r="AX123" s="13" t="s">
        <v>88</v>
      </c>
      <c r="AY123" s="244" t="s">
        <v>163</v>
      </c>
    </row>
    <row r="124" s="2" customFormat="1" ht="24.15" customHeight="1">
      <c r="A124" s="40"/>
      <c r="B124" s="41"/>
      <c r="C124" s="214" t="s">
        <v>215</v>
      </c>
      <c r="D124" s="214" t="s">
        <v>165</v>
      </c>
      <c r="E124" s="215" t="s">
        <v>607</v>
      </c>
      <c r="F124" s="216" t="s">
        <v>608</v>
      </c>
      <c r="G124" s="217" t="s">
        <v>184</v>
      </c>
      <c r="H124" s="218">
        <v>6</v>
      </c>
      <c r="I124" s="219"/>
      <c r="J124" s="220">
        <f>ROUND(I124*H124,2)</f>
        <v>0</v>
      </c>
      <c r="K124" s="216" t="s">
        <v>169</v>
      </c>
      <c r="L124" s="46"/>
      <c r="M124" s="221" t="s">
        <v>35</v>
      </c>
      <c r="N124" s="222" t="s">
        <v>52</v>
      </c>
      <c r="O124" s="86"/>
      <c r="P124" s="223">
        <f>O124*H124</f>
        <v>0</v>
      </c>
      <c r="Q124" s="223">
        <v>0.014</v>
      </c>
      <c r="R124" s="223">
        <f>Q124*H124</f>
        <v>0.084000000000000005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170</v>
      </c>
      <c r="AT124" s="225" t="s">
        <v>165</v>
      </c>
      <c r="AU124" s="225" t="s">
        <v>21</v>
      </c>
      <c r="AY124" s="18" t="s">
        <v>163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88</v>
      </c>
      <c r="BK124" s="226">
        <f>ROUND(I124*H124,2)</f>
        <v>0</v>
      </c>
      <c r="BL124" s="18" t="s">
        <v>170</v>
      </c>
      <c r="BM124" s="225" t="s">
        <v>609</v>
      </c>
    </row>
    <row r="125" s="2" customFormat="1">
      <c r="A125" s="40"/>
      <c r="B125" s="41"/>
      <c r="C125" s="42"/>
      <c r="D125" s="227" t="s">
        <v>172</v>
      </c>
      <c r="E125" s="42"/>
      <c r="F125" s="228" t="s">
        <v>610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172</v>
      </c>
      <c r="AU125" s="18" t="s">
        <v>21</v>
      </c>
    </row>
    <row r="126" s="2" customFormat="1" ht="16.5" customHeight="1">
      <c r="A126" s="40"/>
      <c r="B126" s="41"/>
      <c r="C126" s="245" t="s">
        <v>222</v>
      </c>
      <c r="D126" s="245" t="s">
        <v>211</v>
      </c>
      <c r="E126" s="246" t="s">
        <v>611</v>
      </c>
      <c r="F126" s="247" t="s">
        <v>612</v>
      </c>
      <c r="G126" s="248" t="s">
        <v>184</v>
      </c>
      <c r="H126" s="249">
        <v>6</v>
      </c>
      <c r="I126" s="250"/>
      <c r="J126" s="251">
        <f>ROUND(I126*H126,2)</f>
        <v>0</v>
      </c>
      <c r="K126" s="247" t="s">
        <v>169</v>
      </c>
      <c r="L126" s="252"/>
      <c r="M126" s="253" t="s">
        <v>35</v>
      </c>
      <c r="N126" s="254" t="s">
        <v>52</v>
      </c>
      <c r="O126" s="86"/>
      <c r="P126" s="223">
        <f>O126*H126</f>
        <v>0</v>
      </c>
      <c r="Q126" s="223">
        <v>0.090520000000000003</v>
      </c>
      <c r="R126" s="223">
        <f>Q126*H126</f>
        <v>0.54312000000000005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210</v>
      </c>
      <c r="AT126" s="225" t="s">
        <v>211</v>
      </c>
      <c r="AU126" s="225" t="s">
        <v>21</v>
      </c>
      <c r="AY126" s="18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88</v>
      </c>
      <c r="BK126" s="226">
        <f>ROUND(I126*H126,2)</f>
        <v>0</v>
      </c>
      <c r="BL126" s="18" t="s">
        <v>170</v>
      </c>
      <c r="BM126" s="225" t="s">
        <v>613</v>
      </c>
    </row>
    <row r="127" s="2" customFormat="1" ht="24.15" customHeight="1">
      <c r="A127" s="40"/>
      <c r="B127" s="41"/>
      <c r="C127" s="214" t="s">
        <v>227</v>
      </c>
      <c r="D127" s="214" t="s">
        <v>165</v>
      </c>
      <c r="E127" s="215" t="s">
        <v>614</v>
      </c>
      <c r="F127" s="216" t="s">
        <v>615</v>
      </c>
      <c r="G127" s="217" t="s">
        <v>218</v>
      </c>
      <c r="H127" s="218">
        <v>640</v>
      </c>
      <c r="I127" s="219"/>
      <c r="J127" s="220">
        <f>ROUND(I127*H127,2)</f>
        <v>0</v>
      </c>
      <c r="K127" s="216" t="s">
        <v>169</v>
      </c>
      <c r="L127" s="46"/>
      <c r="M127" s="221" t="s">
        <v>35</v>
      </c>
      <c r="N127" s="222" t="s">
        <v>52</v>
      </c>
      <c r="O127" s="86"/>
      <c r="P127" s="223">
        <f>O127*H127</f>
        <v>0</v>
      </c>
      <c r="Q127" s="223">
        <v>0.00084999999999999995</v>
      </c>
      <c r="R127" s="223">
        <f>Q127*H127</f>
        <v>0.54399999999999993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170</v>
      </c>
      <c r="AT127" s="225" t="s">
        <v>165</v>
      </c>
      <c r="AU127" s="225" t="s">
        <v>21</v>
      </c>
      <c r="AY127" s="18" t="s">
        <v>163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88</v>
      </c>
      <c r="BK127" s="226">
        <f>ROUND(I127*H127,2)</f>
        <v>0</v>
      </c>
      <c r="BL127" s="18" t="s">
        <v>170</v>
      </c>
      <c r="BM127" s="225" t="s">
        <v>616</v>
      </c>
    </row>
    <row r="128" s="2" customFormat="1">
      <c r="A128" s="40"/>
      <c r="B128" s="41"/>
      <c r="C128" s="42"/>
      <c r="D128" s="227" t="s">
        <v>172</v>
      </c>
      <c r="E128" s="42"/>
      <c r="F128" s="228" t="s">
        <v>617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172</v>
      </c>
      <c r="AU128" s="18" t="s">
        <v>21</v>
      </c>
    </row>
    <row r="129" s="13" customFormat="1">
      <c r="A129" s="13"/>
      <c r="B129" s="234"/>
      <c r="C129" s="235"/>
      <c r="D129" s="232" t="s">
        <v>197</v>
      </c>
      <c r="E129" s="236" t="s">
        <v>35</v>
      </c>
      <c r="F129" s="237" t="s">
        <v>618</v>
      </c>
      <c r="G129" s="235"/>
      <c r="H129" s="238">
        <v>640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197</v>
      </c>
      <c r="AU129" s="244" t="s">
        <v>21</v>
      </c>
      <c r="AV129" s="13" t="s">
        <v>21</v>
      </c>
      <c r="AW129" s="13" t="s">
        <v>41</v>
      </c>
      <c r="AX129" s="13" t="s">
        <v>88</v>
      </c>
      <c r="AY129" s="244" t="s">
        <v>163</v>
      </c>
    </row>
    <row r="130" s="2" customFormat="1" ht="24.15" customHeight="1">
      <c r="A130" s="40"/>
      <c r="B130" s="41"/>
      <c r="C130" s="214" t="s">
        <v>8</v>
      </c>
      <c r="D130" s="214" t="s">
        <v>165</v>
      </c>
      <c r="E130" s="215" t="s">
        <v>619</v>
      </c>
      <c r="F130" s="216" t="s">
        <v>620</v>
      </c>
      <c r="G130" s="217" t="s">
        <v>218</v>
      </c>
      <c r="H130" s="218">
        <v>640</v>
      </c>
      <c r="I130" s="219"/>
      <c r="J130" s="220">
        <f>ROUND(I130*H130,2)</f>
        <v>0</v>
      </c>
      <c r="K130" s="216" t="s">
        <v>169</v>
      </c>
      <c r="L130" s="46"/>
      <c r="M130" s="221" t="s">
        <v>35</v>
      </c>
      <c r="N130" s="222" t="s">
        <v>52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170</v>
      </c>
      <c r="AT130" s="225" t="s">
        <v>165</v>
      </c>
      <c r="AU130" s="225" t="s">
        <v>21</v>
      </c>
      <c r="AY130" s="18" t="s">
        <v>163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88</v>
      </c>
      <c r="BK130" s="226">
        <f>ROUND(I130*H130,2)</f>
        <v>0</v>
      </c>
      <c r="BL130" s="18" t="s">
        <v>170</v>
      </c>
      <c r="BM130" s="225" t="s">
        <v>621</v>
      </c>
    </row>
    <row r="131" s="2" customFormat="1">
      <c r="A131" s="40"/>
      <c r="B131" s="41"/>
      <c r="C131" s="42"/>
      <c r="D131" s="227" t="s">
        <v>172</v>
      </c>
      <c r="E131" s="42"/>
      <c r="F131" s="228" t="s">
        <v>622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172</v>
      </c>
      <c r="AU131" s="18" t="s">
        <v>21</v>
      </c>
    </row>
    <row r="132" s="2" customFormat="1" ht="37.8" customHeight="1">
      <c r="A132" s="40"/>
      <c r="B132" s="41"/>
      <c r="C132" s="214" t="s">
        <v>238</v>
      </c>
      <c r="D132" s="214" t="s">
        <v>165</v>
      </c>
      <c r="E132" s="215" t="s">
        <v>228</v>
      </c>
      <c r="F132" s="216" t="s">
        <v>229</v>
      </c>
      <c r="G132" s="217" t="s">
        <v>194</v>
      </c>
      <c r="H132" s="218">
        <v>104.125</v>
      </c>
      <c r="I132" s="219"/>
      <c r="J132" s="220">
        <f>ROUND(I132*H132,2)</f>
        <v>0</v>
      </c>
      <c r="K132" s="216" t="s">
        <v>169</v>
      </c>
      <c r="L132" s="46"/>
      <c r="M132" s="221" t="s">
        <v>35</v>
      </c>
      <c r="N132" s="222" t="s">
        <v>52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170</v>
      </c>
      <c r="AT132" s="225" t="s">
        <v>165</v>
      </c>
      <c r="AU132" s="225" t="s">
        <v>21</v>
      </c>
      <c r="AY132" s="18" t="s">
        <v>163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88</v>
      </c>
      <c r="BK132" s="226">
        <f>ROUND(I132*H132,2)</f>
        <v>0</v>
      </c>
      <c r="BL132" s="18" t="s">
        <v>170</v>
      </c>
      <c r="BM132" s="225" t="s">
        <v>623</v>
      </c>
    </row>
    <row r="133" s="2" customFormat="1">
      <c r="A133" s="40"/>
      <c r="B133" s="41"/>
      <c r="C133" s="42"/>
      <c r="D133" s="227" t="s">
        <v>172</v>
      </c>
      <c r="E133" s="42"/>
      <c r="F133" s="228" t="s">
        <v>231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172</v>
      </c>
      <c r="AU133" s="18" t="s">
        <v>21</v>
      </c>
    </row>
    <row r="134" s="13" customFormat="1">
      <c r="A134" s="13"/>
      <c r="B134" s="234"/>
      <c r="C134" s="235"/>
      <c r="D134" s="232" t="s">
        <v>197</v>
      </c>
      <c r="E134" s="236" t="s">
        <v>35</v>
      </c>
      <c r="F134" s="237" t="s">
        <v>624</v>
      </c>
      <c r="G134" s="235"/>
      <c r="H134" s="238">
        <v>104.125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197</v>
      </c>
      <c r="AU134" s="244" t="s">
        <v>21</v>
      </c>
      <c r="AV134" s="13" t="s">
        <v>21</v>
      </c>
      <c r="AW134" s="13" t="s">
        <v>41</v>
      </c>
      <c r="AX134" s="13" t="s">
        <v>88</v>
      </c>
      <c r="AY134" s="244" t="s">
        <v>163</v>
      </c>
    </row>
    <row r="135" s="2" customFormat="1" ht="24.15" customHeight="1">
      <c r="A135" s="40"/>
      <c r="B135" s="41"/>
      <c r="C135" s="214" t="s">
        <v>244</v>
      </c>
      <c r="D135" s="214" t="s">
        <v>165</v>
      </c>
      <c r="E135" s="215" t="s">
        <v>233</v>
      </c>
      <c r="F135" s="216" t="s">
        <v>234</v>
      </c>
      <c r="G135" s="217" t="s">
        <v>235</v>
      </c>
      <c r="H135" s="218">
        <v>208.25</v>
      </c>
      <c r="I135" s="219"/>
      <c r="J135" s="220">
        <f>ROUND(I135*H135,2)</f>
        <v>0</v>
      </c>
      <c r="K135" s="216" t="s">
        <v>35</v>
      </c>
      <c r="L135" s="46"/>
      <c r="M135" s="221" t="s">
        <v>35</v>
      </c>
      <c r="N135" s="222" t="s">
        <v>52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170</v>
      </c>
      <c r="AT135" s="225" t="s">
        <v>165</v>
      </c>
      <c r="AU135" s="225" t="s">
        <v>21</v>
      </c>
      <c r="AY135" s="18" t="s">
        <v>163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88</v>
      </c>
      <c r="BK135" s="226">
        <f>ROUND(I135*H135,2)</f>
        <v>0</v>
      </c>
      <c r="BL135" s="18" t="s">
        <v>170</v>
      </c>
      <c r="BM135" s="225" t="s">
        <v>625</v>
      </c>
    </row>
    <row r="136" s="13" customFormat="1">
      <c r="A136" s="13"/>
      <c r="B136" s="234"/>
      <c r="C136" s="235"/>
      <c r="D136" s="232" t="s">
        <v>197</v>
      </c>
      <c r="E136" s="235"/>
      <c r="F136" s="237" t="s">
        <v>626</v>
      </c>
      <c r="G136" s="235"/>
      <c r="H136" s="238">
        <v>208.25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197</v>
      </c>
      <c r="AU136" s="244" t="s">
        <v>21</v>
      </c>
      <c r="AV136" s="13" t="s">
        <v>21</v>
      </c>
      <c r="AW136" s="13" t="s">
        <v>4</v>
      </c>
      <c r="AX136" s="13" t="s">
        <v>88</v>
      </c>
      <c r="AY136" s="244" t="s">
        <v>163</v>
      </c>
    </row>
    <row r="137" s="2" customFormat="1" ht="24.15" customHeight="1">
      <c r="A137" s="40"/>
      <c r="B137" s="41"/>
      <c r="C137" s="214" t="s">
        <v>250</v>
      </c>
      <c r="D137" s="214" t="s">
        <v>165</v>
      </c>
      <c r="E137" s="215" t="s">
        <v>239</v>
      </c>
      <c r="F137" s="216" t="s">
        <v>240</v>
      </c>
      <c r="G137" s="217" t="s">
        <v>194</v>
      </c>
      <c r="H137" s="218">
        <v>276.81599999999997</v>
      </c>
      <c r="I137" s="219"/>
      <c r="J137" s="220">
        <f>ROUND(I137*H137,2)</f>
        <v>0</v>
      </c>
      <c r="K137" s="216" t="s">
        <v>169</v>
      </c>
      <c r="L137" s="46"/>
      <c r="M137" s="221" t="s">
        <v>35</v>
      </c>
      <c r="N137" s="222" t="s">
        <v>52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170</v>
      </c>
      <c r="AT137" s="225" t="s">
        <v>165</v>
      </c>
      <c r="AU137" s="225" t="s">
        <v>21</v>
      </c>
      <c r="AY137" s="18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88</v>
      </c>
      <c r="BK137" s="226">
        <f>ROUND(I137*H137,2)</f>
        <v>0</v>
      </c>
      <c r="BL137" s="18" t="s">
        <v>170</v>
      </c>
      <c r="BM137" s="225" t="s">
        <v>627</v>
      </c>
    </row>
    <row r="138" s="2" customFormat="1">
      <c r="A138" s="40"/>
      <c r="B138" s="41"/>
      <c r="C138" s="42"/>
      <c r="D138" s="227" t="s">
        <v>172</v>
      </c>
      <c r="E138" s="42"/>
      <c r="F138" s="228" t="s">
        <v>242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172</v>
      </c>
      <c r="AU138" s="18" t="s">
        <v>21</v>
      </c>
    </row>
    <row r="139" s="13" customFormat="1">
      <c r="A139" s="13"/>
      <c r="B139" s="234"/>
      <c r="C139" s="235"/>
      <c r="D139" s="232" t="s">
        <v>197</v>
      </c>
      <c r="E139" s="236" t="s">
        <v>35</v>
      </c>
      <c r="F139" s="237" t="s">
        <v>628</v>
      </c>
      <c r="G139" s="235"/>
      <c r="H139" s="238">
        <v>338.80000000000001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197</v>
      </c>
      <c r="AU139" s="244" t="s">
        <v>21</v>
      </c>
      <c r="AV139" s="13" t="s">
        <v>21</v>
      </c>
      <c r="AW139" s="13" t="s">
        <v>41</v>
      </c>
      <c r="AX139" s="13" t="s">
        <v>81</v>
      </c>
      <c r="AY139" s="244" t="s">
        <v>163</v>
      </c>
    </row>
    <row r="140" s="13" customFormat="1">
      <c r="A140" s="13"/>
      <c r="B140" s="234"/>
      <c r="C140" s="235"/>
      <c r="D140" s="232" t="s">
        <v>197</v>
      </c>
      <c r="E140" s="236" t="s">
        <v>35</v>
      </c>
      <c r="F140" s="237" t="s">
        <v>629</v>
      </c>
      <c r="G140" s="235"/>
      <c r="H140" s="238">
        <v>-79.254000000000005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197</v>
      </c>
      <c r="AU140" s="244" t="s">
        <v>21</v>
      </c>
      <c r="AV140" s="13" t="s">
        <v>21</v>
      </c>
      <c r="AW140" s="13" t="s">
        <v>41</v>
      </c>
      <c r="AX140" s="13" t="s">
        <v>81</v>
      </c>
      <c r="AY140" s="244" t="s">
        <v>163</v>
      </c>
    </row>
    <row r="141" s="13" customFormat="1">
      <c r="A141" s="13"/>
      <c r="B141" s="234"/>
      <c r="C141" s="235"/>
      <c r="D141" s="232" t="s">
        <v>197</v>
      </c>
      <c r="E141" s="236" t="s">
        <v>35</v>
      </c>
      <c r="F141" s="237" t="s">
        <v>630</v>
      </c>
      <c r="G141" s="235"/>
      <c r="H141" s="238">
        <v>-8.9019999999999992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197</v>
      </c>
      <c r="AU141" s="244" t="s">
        <v>21</v>
      </c>
      <c r="AV141" s="13" t="s">
        <v>21</v>
      </c>
      <c r="AW141" s="13" t="s">
        <v>41</v>
      </c>
      <c r="AX141" s="13" t="s">
        <v>81</v>
      </c>
      <c r="AY141" s="244" t="s">
        <v>163</v>
      </c>
    </row>
    <row r="142" s="13" customFormat="1">
      <c r="A142" s="13"/>
      <c r="B142" s="234"/>
      <c r="C142" s="235"/>
      <c r="D142" s="232" t="s">
        <v>197</v>
      </c>
      <c r="E142" s="236" t="s">
        <v>35</v>
      </c>
      <c r="F142" s="237" t="s">
        <v>631</v>
      </c>
      <c r="G142" s="235"/>
      <c r="H142" s="238">
        <v>42.140999999999998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197</v>
      </c>
      <c r="AU142" s="244" t="s">
        <v>21</v>
      </c>
      <c r="AV142" s="13" t="s">
        <v>21</v>
      </c>
      <c r="AW142" s="13" t="s">
        <v>41</v>
      </c>
      <c r="AX142" s="13" t="s">
        <v>81</v>
      </c>
      <c r="AY142" s="244" t="s">
        <v>163</v>
      </c>
    </row>
    <row r="143" s="13" customFormat="1">
      <c r="A143" s="13"/>
      <c r="B143" s="234"/>
      <c r="C143" s="235"/>
      <c r="D143" s="232" t="s">
        <v>197</v>
      </c>
      <c r="E143" s="236" t="s">
        <v>35</v>
      </c>
      <c r="F143" s="237" t="s">
        <v>632</v>
      </c>
      <c r="G143" s="235"/>
      <c r="H143" s="238">
        <v>-1.8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197</v>
      </c>
      <c r="AU143" s="244" t="s">
        <v>21</v>
      </c>
      <c r="AV143" s="13" t="s">
        <v>21</v>
      </c>
      <c r="AW143" s="13" t="s">
        <v>41</v>
      </c>
      <c r="AX143" s="13" t="s">
        <v>81</v>
      </c>
      <c r="AY143" s="244" t="s">
        <v>163</v>
      </c>
    </row>
    <row r="144" s="13" customFormat="1">
      <c r="A144" s="13"/>
      <c r="B144" s="234"/>
      <c r="C144" s="235"/>
      <c r="D144" s="232" t="s">
        <v>197</v>
      </c>
      <c r="E144" s="236" t="s">
        <v>35</v>
      </c>
      <c r="F144" s="237" t="s">
        <v>633</v>
      </c>
      <c r="G144" s="235"/>
      <c r="H144" s="238">
        <v>-14.169000000000001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197</v>
      </c>
      <c r="AU144" s="244" t="s">
        <v>21</v>
      </c>
      <c r="AV144" s="13" t="s">
        <v>21</v>
      </c>
      <c r="AW144" s="13" t="s">
        <v>41</v>
      </c>
      <c r="AX144" s="13" t="s">
        <v>81</v>
      </c>
      <c r="AY144" s="244" t="s">
        <v>163</v>
      </c>
    </row>
    <row r="145" s="14" customFormat="1">
      <c r="A145" s="14"/>
      <c r="B145" s="259"/>
      <c r="C145" s="260"/>
      <c r="D145" s="232" t="s">
        <v>197</v>
      </c>
      <c r="E145" s="261" t="s">
        <v>35</v>
      </c>
      <c r="F145" s="262" t="s">
        <v>602</v>
      </c>
      <c r="G145" s="260"/>
      <c r="H145" s="263">
        <v>276.81599999999997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197</v>
      </c>
      <c r="AU145" s="269" t="s">
        <v>21</v>
      </c>
      <c r="AV145" s="14" t="s">
        <v>170</v>
      </c>
      <c r="AW145" s="14" t="s">
        <v>41</v>
      </c>
      <c r="AX145" s="14" t="s">
        <v>88</v>
      </c>
      <c r="AY145" s="269" t="s">
        <v>163</v>
      </c>
    </row>
    <row r="146" s="2" customFormat="1" ht="44.25" customHeight="1">
      <c r="A146" s="40"/>
      <c r="B146" s="41"/>
      <c r="C146" s="214" t="s">
        <v>256</v>
      </c>
      <c r="D146" s="214" t="s">
        <v>165</v>
      </c>
      <c r="E146" s="215" t="s">
        <v>634</v>
      </c>
      <c r="F146" s="216" t="s">
        <v>635</v>
      </c>
      <c r="G146" s="217" t="s">
        <v>194</v>
      </c>
      <c r="H146" s="218">
        <v>98.912999999999997</v>
      </c>
      <c r="I146" s="219"/>
      <c r="J146" s="220">
        <f>ROUND(I146*H146,2)</f>
        <v>0</v>
      </c>
      <c r="K146" s="216" t="s">
        <v>169</v>
      </c>
      <c r="L146" s="46"/>
      <c r="M146" s="221" t="s">
        <v>35</v>
      </c>
      <c r="N146" s="222" t="s">
        <v>52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170</v>
      </c>
      <c r="AT146" s="225" t="s">
        <v>165</v>
      </c>
      <c r="AU146" s="225" t="s">
        <v>21</v>
      </c>
      <c r="AY146" s="18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88</v>
      </c>
      <c r="BK146" s="226">
        <f>ROUND(I146*H146,2)</f>
        <v>0</v>
      </c>
      <c r="BL146" s="18" t="s">
        <v>170</v>
      </c>
      <c r="BM146" s="225" t="s">
        <v>636</v>
      </c>
    </row>
    <row r="147" s="2" customFormat="1">
      <c r="A147" s="40"/>
      <c r="B147" s="41"/>
      <c r="C147" s="42"/>
      <c r="D147" s="227" t="s">
        <v>172</v>
      </c>
      <c r="E147" s="42"/>
      <c r="F147" s="228" t="s">
        <v>637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172</v>
      </c>
      <c r="AU147" s="18" t="s">
        <v>21</v>
      </c>
    </row>
    <row r="148" s="13" customFormat="1">
      <c r="A148" s="13"/>
      <c r="B148" s="234"/>
      <c r="C148" s="235"/>
      <c r="D148" s="232" t="s">
        <v>197</v>
      </c>
      <c r="E148" s="236" t="s">
        <v>35</v>
      </c>
      <c r="F148" s="237" t="s">
        <v>638</v>
      </c>
      <c r="G148" s="235"/>
      <c r="H148" s="238">
        <v>98.912999999999997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197</v>
      </c>
      <c r="AU148" s="244" t="s">
        <v>21</v>
      </c>
      <c r="AV148" s="13" t="s">
        <v>21</v>
      </c>
      <c r="AW148" s="13" t="s">
        <v>41</v>
      </c>
      <c r="AX148" s="13" t="s">
        <v>88</v>
      </c>
      <c r="AY148" s="244" t="s">
        <v>163</v>
      </c>
    </row>
    <row r="149" s="2" customFormat="1" ht="37.8" customHeight="1">
      <c r="A149" s="40"/>
      <c r="B149" s="41"/>
      <c r="C149" s="214" t="s">
        <v>263</v>
      </c>
      <c r="D149" s="214" t="s">
        <v>165</v>
      </c>
      <c r="E149" s="215" t="s">
        <v>245</v>
      </c>
      <c r="F149" s="216" t="s">
        <v>246</v>
      </c>
      <c r="G149" s="217" t="s">
        <v>194</v>
      </c>
      <c r="H149" s="218">
        <v>58.968000000000004</v>
      </c>
      <c r="I149" s="219"/>
      <c r="J149" s="220">
        <f>ROUND(I149*H149,2)</f>
        <v>0</v>
      </c>
      <c r="K149" s="216" t="s">
        <v>169</v>
      </c>
      <c r="L149" s="46"/>
      <c r="M149" s="221" t="s">
        <v>35</v>
      </c>
      <c r="N149" s="222" t="s">
        <v>52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170</v>
      </c>
      <c r="AT149" s="225" t="s">
        <v>165</v>
      </c>
      <c r="AU149" s="225" t="s">
        <v>21</v>
      </c>
      <c r="AY149" s="18" t="s">
        <v>163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88</v>
      </c>
      <c r="BK149" s="226">
        <f>ROUND(I149*H149,2)</f>
        <v>0</v>
      </c>
      <c r="BL149" s="18" t="s">
        <v>170</v>
      </c>
      <c r="BM149" s="225" t="s">
        <v>639</v>
      </c>
    </row>
    <row r="150" s="2" customFormat="1">
      <c r="A150" s="40"/>
      <c r="B150" s="41"/>
      <c r="C150" s="42"/>
      <c r="D150" s="227" t="s">
        <v>172</v>
      </c>
      <c r="E150" s="42"/>
      <c r="F150" s="228" t="s">
        <v>248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172</v>
      </c>
      <c r="AU150" s="18" t="s">
        <v>21</v>
      </c>
    </row>
    <row r="151" s="13" customFormat="1">
      <c r="A151" s="13"/>
      <c r="B151" s="234"/>
      <c r="C151" s="235"/>
      <c r="D151" s="232" t="s">
        <v>197</v>
      </c>
      <c r="E151" s="236" t="s">
        <v>35</v>
      </c>
      <c r="F151" s="237" t="s">
        <v>640</v>
      </c>
      <c r="G151" s="235"/>
      <c r="H151" s="238">
        <v>58.968000000000004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197</v>
      </c>
      <c r="AU151" s="244" t="s">
        <v>21</v>
      </c>
      <c r="AV151" s="13" t="s">
        <v>21</v>
      </c>
      <c r="AW151" s="13" t="s">
        <v>41</v>
      </c>
      <c r="AX151" s="13" t="s">
        <v>88</v>
      </c>
      <c r="AY151" s="244" t="s">
        <v>163</v>
      </c>
    </row>
    <row r="152" s="2" customFormat="1" ht="16.5" customHeight="1">
      <c r="A152" s="40"/>
      <c r="B152" s="41"/>
      <c r="C152" s="245" t="s">
        <v>268</v>
      </c>
      <c r="D152" s="245" t="s">
        <v>211</v>
      </c>
      <c r="E152" s="246" t="s">
        <v>251</v>
      </c>
      <c r="F152" s="247" t="s">
        <v>252</v>
      </c>
      <c r="G152" s="248" t="s">
        <v>235</v>
      </c>
      <c r="H152" s="249">
        <v>117.93600000000001</v>
      </c>
      <c r="I152" s="250"/>
      <c r="J152" s="251">
        <f>ROUND(I152*H152,2)</f>
        <v>0</v>
      </c>
      <c r="K152" s="247" t="s">
        <v>169</v>
      </c>
      <c r="L152" s="252"/>
      <c r="M152" s="253" t="s">
        <v>35</v>
      </c>
      <c r="N152" s="254" t="s">
        <v>52</v>
      </c>
      <c r="O152" s="86"/>
      <c r="P152" s="223">
        <f>O152*H152</f>
        <v>0</v>
      </c>
      <c r="Q152" s="223">
        <v>1</v>
      </c>
      <c r="R152" s="223">
        <f>Q152*H152</f>
        <v>117.93600000000001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210</v>
      </c>
      <c r="AT152" s="225" t="s">
        <v>211</v>
      </c>
      <c r="AU152" s="225" t="s">
        <v>21</v>
      </c>
      <c r="AY152" s="18" t="s">
        <v>163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88</v>
      </c>
      <c r="BK152" s="226">
        <f>ROUND(I152*H152,2)</f>
        <v>0</v>
      </c>
      <c r="BL152" s="18" t="s">
        <v>170</v>
      </c>
      <c r="BM152" s="225" t="s">
        <v>641</v>
      </c>
    </row>
    <row r="153" s="13" customFormat="1">
      <c r="A153" s="13"/>
      <c r="B153" s="234"/>
      <c r="C153" s="235"/>
      <c r="D153" s="232" t="s">
        <v>197</v>
      </c>
      <c r="E153" s="235"/>
      <c r="F153" s="237" t="s">
        <v>642</v>
      </c>
      <c r="G153" s="235"/>
      <c r="H153" s="238">
        <v>117.93600000000001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197</v>
      </c>
      <c r="AU153" s="244" t="s">
        <v>21</v>
      </c>
      <c r="AV153" s="13" t="s">
        <v>21</v>
      </c>
      <c r="AW153" s="13" t="s">
        <v>4</v>
      </c>
      <c r="AX153" s="13" t="s">
        <v>88</v>
      </c>
      <c r="AY153" s="244" t="s">
        <v>163</v>
      </c>
    </row>
    <row r="154" s="12" customFormat="1" ht="22.8" customHeight="1">
      <c r="A154" s="12"/>
      <c r="B154" s="198"/>
      <c r="C154" s="199"/>
      <c r="D154" s="200" t="s">
        <v>80</v>
      </c>
      <c r="E154" s="212" t="s">
        <v>170</v>
      </c>
      <c r="F154" s="212" t="s">
        <v>255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SUM(P155:P160)</f>
        <v>0</v>
      </c>
      <c r="Q154" s="206"/>
      <c r="R154" s="207">
        <f>SUM(R155:R160)</f>
        <v>42.497996220000005</v>
      </c>
      <c r="S154" s="206"/>
      <c r="T154" s="208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88</v>
      </c>
      <c r="AT154" s="210" t="s">
        <v>80</v>
      </c>
      <c r="AU154" s="210" t="s">
        <v>88</v>
      </c>
      <c r="AY154" s="209" t="s">
        <v>163</v>
      </c>
      <c r="BK154" s="211">
        <f>SUM(BK155:BK160)</f>
        <v>0</v>
      </c>
    </row>
    <row r="155" s="2" customFormat="1" ht="21.75" customHeight="1">
      <c r="A155" s="40"/>
      <c r="B155" s="41"/>
      <c r="C155" s="214" t="s">
        <v>273</v>
      </c>
      <c r="D155" s="214" t="s">
        <v>165</v>
      </c>
      <c r="E155" s="215" t="s">
        <v>257</v>
      </c>
      <c r="F155" s="216" t="s">
        <v>258</v>
      </c>
      <c r="G155" s="217" t="s">
        <v>194</v>
      </c>
      <c r="H155" s="218">
        <v>20.286000000000001</v>
      </c>
      <c r="I155" s="219"/>
      <c r="J155" s="220">
        <f>ROUND(I155*H155,2)</f>
        <v>0</v>
      </c>
      <c r="K155" s="216" t="s">
        <v>169</v>
      </c>
      <c r="L155" s="46"/>
      <c r="M155" s="221" t="s">
        <v>35</v>
      </c>
      <c r="N155" s="222" t="s">
        <v>52</v>
      </c>
      <c r="O155" s="86"/>
      <c r="P155" s="223">
        <f>O155*H155</f>
        <v>0</v>
      </c>
      <c r="Q155" s="223">
        <v>1.8907700000000001</v>
      </c>
      <c r="R155" s="223">
        <f>Q155*H155</f>
        <v>38.356160220000007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170</v>
      </c>
      <c r="AT155" s="225" t="s">
        <v>165</v>
      </c>
      <c r="AU155" s="225" t="s">
        <v>21</v>
      </c>
      <c r="AY155" s="18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88</v>
      </c>
      <c r="BK155" s="226">
        <f>ROUND(I155*H155,2)</f>
        <v>0</v>
      </c>
      <c r="BL155" s="18" t="s">
        <v>170</v>
      </c>
      <c r="BM155" s="225" t="s">
        <v>643</v>
      </c>
    </row>
    <row r="156" s="2" customFormat="1">
      <c r="A156" s="40"/>
      <c r="B156" s="41"/>
      <c r="C156" s="42"/>
      <c r="D156" s="227" t="s">
        <v>172</v>
      </c>
      <c r="E156" s="42"/>
      <c r="F156" s="228" t="s">
        <v>260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172</v>
      </c>
      <c r="AU156" s="18" t="s">
        <v>21</v>
      </c>
    </row>
    <row r="157" s="13" customFormat="1">
      <c r="A157" s="13"/>
      <c r="B157" s="234"/>
      <c r="C157" s="235"/>
      <c r="D157" s="232" t="s">
        <v>197</v>
      </c>
      <c r="E157" s="236" t="s">
        <v>35</v>
      </c>
      <c r="F157" s="237" t="s">
        <v>644</v>
      </c>
      <c r="G157" s="235"/>
      <c r="H157" s="238">
        <v>20.286000000000001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197</v>
      </c>
      <c r="AU157" s="244" t="s">
        <v>21</v>
      </c>
      <c r="AV157" s="13" t="s">
        <v>21</v>
      </c>
      <c r="AW157" s="13" t="s">
        <v>41</v>
      </c>
      <c r="AX157" s="13" t="s">
        <v>88</v>
      </c>
      <c r="AY157" s="244" t="s">
        <v>163</v>
      </c>
    </row>
    <row r="158" s="2" customFormat="1" ht="24.15" customHeight="1">
      <c r="A158" s="40"/>
      <c r="B158" s="41"/>
      <c r="C158" s="214" t="s">
        <v>279</v>
      </c>
      <c r="D158" s="214" t="s">
        <v>165</v>
      </c>
      <c r="E158" s="215" t="s">
        <v>645</v>
      </c>
      <c r="F158" s="216" t="s">
        <v>646</v>
      </c>
      <c r="G158" s="217" t="s">
        <v>194</v>
      </c>
      <c r="H158" s="218">
        <v>1.8</v>
      </c>
      <c r="I158" s="219"/>
      <c r="J158" s="220">
        <f>ROUND(I158*H158,2)</f>
        <v>0</v>
      </c>
      <c r="K158" s="216" t="s">
        <v>169</v>
      </c>
      <c r="L158" s="46"/>
      <c r="M158" s="221" t="s">
        <v>35</v>
      </c>
      <c r="N158" s="222" t="s">
        <v>52</v>
      </c>
      <c r="O158" s="86"/>
      <c r="P158" s="223">
        <f>O158*H158</f>
        <v>0</v>
      </c>
      <c r="Q158" s="223">
        <v>2.3010199999999998</v>
      </c>
      <c r="R158" s="223">
        <f>Q158*H158</f>
        <v>4.1418359999999996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170</v>
      </c>
      <c r="AT158" s="225" t="s">
        <v>165</v>
      </c>
      <c r="AU158" s="225" t="s">
        <v>21</v>
      </c>
      <c r="AY158" s="18" t="s">
        <v>163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88</v>
      </c>
      <c r="BK158" s="226">
        <f>ROUND(I158*H158,2)</f>
        <v>0</v>
      </c>
      <c r="BL158" s="18" t="s">
        <v>170</v>
      </c>
      <c r="BM158" s="225" t="s">
        <v>647</v>
      </c>
    </row>
    <row r="159" s="2" customFormat="1">
      <c r="A159" s="40"/>
      <c r="B159" s="41"/>
      <c r="C159" s="42"/>
      <c r="D159" s="227" t="s">
        <v>172</v>
      </c>
      <c r="E159" s="42"/>
      <c r="F159" s="228" t="s">
        <v>648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172</v>
      </c>
      <c r="AU159" s="18" t="s">
        <v>21</v>
      </c>
    </row>
    <row r="160" s="13" customFormat="1">
      <c r="A160" s="13"/>
      <c r="B160" s="234"/>
      <c r="C160" s="235"/>
      <c r="D160" s="232" t="s">
        <v>197</v>
      </c>
      <c r="E160" s="236" t="s">
        <v>35</v>
      </c>
      <c r="F160" s="237" t="s">
        <v>649</v>
      </c>
      <c r="G160" s="235"/>
      <c r="H160" s="238">
        <v>1.8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197</v>
      </c>
      <c r="AU160" s="244" t="s">
        <v>21</v>
      </c>
      <c r="AV160" s="13" t="s">
        <v>21</v>
      </c>
      <c r="AW160" s="13" t="s">
        <v>41</v>
      </c>
      <c r="AX160" s="13" t="s">
        <v>88</v>
      </c>
      <c r="AY160" s="244" t="s">
        <v>163</v>
      </c>
    </row>
    <row r="161" s="12" customFormat="1" ht="22.8" customHeight="1">
      <c r="A161" s="12"/>
      <c r="B161" s="198"/>
      <c r="C161" s="199"/>
      <c r="D161" s="200" t="s">
        <v>80</v>
      </c>
      <c r="E161" s="212" t="s">
        <v>210</v>
      </c>
      <c r="F161" s="212" t="s">
        <v>262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SUM(P162:P203)</f>
        <v>0</v>
      </c>
      <c r="Q161" s="206"/>
      <c r="R161" s="207">
        <f>SUM(R162:R203)</f>
        <v>31.744203000000002</v>
      </c>
      <c r="S161" s="206"/>
      <c r="T161" s="208">
        <f>SUM(T162:T203)</f>
        <v>1.1400000000000001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88</v>
      </c>
      <c r="AT161" s="210" t="s">
        <v>80</v>
      </c>
      <c r="AU161" s="210" t="s">
        <v>88</v>
      </c>
      <c r="AY161" s="209" t="s">
        <v>163</v>
      </c>
      <c r="BK161" s="211">
        <f>SUM(BK162:BK203)</f>
        <v>0</v>
      </c>
    </row>
    <row r="162" s="2" customFormat="1" ht="16.5" customHeight="1">
      <c r="A162" s="40"/>
      <c r="B162" s="41"/>
      <c r="C162" s="214" t="s">
        <v>7</v>
      </c>
      <c r="D162" s="214" t="s">
        <v>165</v>
      </c>
      <c r="E162" s="215" t="s">
        <v>264</v>
      </c>
      <c r="F162" s="216" t="s">
        <v>265</v>
      </c>
      <c r="G162" s="217" t="s">
        <v>184</v>
      </c>
      <c r="H162" s="218">
        <v>2</v>
      </c>
      <c r="I162" s="219"/>
      <c r="J162" s="220">
        <f>ROUND(I162*H162,2)</f>
        <v>0</v>
      </c>
      <c r="K162" s="216" t="s">
        <v>169</v>
      </c>
      <c r="L162" s="46"/>
      <c r="M162" s="221" t="s">
        <v>35</v>
      </c>
      <c r="N162" s="222" t="s">
        <v>52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0.32000000000000001</v>
      </c>
      <c r="T162" s="224">
        <f>S162*H162</f>
        <v>0.64000000000000001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170</v>
      </c>
      <c r="AT162" s="225" t="s">
        <v>165</v>
      </c>
      <c r="AU162" s="225" t="s">
        <v>21</v>
      </c>
      <c r="AY162" s="18" t="s">
        <v>163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88</v>
      </c>
      <c r="BK162" s="226">
        <f>ROUND(I162*H162,2)</f>
        <v>0</v>
      </c>
      <c r="BL162" s="18" t="s">
        <v>170</v>
      </c>
      <c r="BM162" s="225" t="s">
        <v>650</v>
      </c>
    </row>
    <row r="163" s="2" customFormat="1">
      <c r="A163" s="40"/>
      <c r="B163" s="41"/>
      <c r="C163" s="42"/>
      <c r="D163" s="227" t="s">
        <v>172</v>
      </c>
      <c r="E163" s="42"/>
      <c r="F163" s="228" t="s">
        <v>267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172</v>
      </c>
      <c r="AU163" s="18" t="s">
        <v>21</v>
      </c>
    </row>
    <row r="164" s="2" customFormat="1">
      <c r="A164" s="40"/>
      <c r="B164" s="41"/>
      <c r="C164" s="42"/>
      <c r="D164" s="232" t="s">
        <v>174</v>
      </c>
      <c r="E164" s="42"/>
      <c r="F164" s="233" t="s">
        <v>651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174</v>
      </c>
      <c r="AU164" s="18" t="s">
        <v>21</v>
      </c>
    </row>
    <row r="165" s="2" customFormat="1" ht="16.5" customHeight="1">
      <c r="A165" s="40"/>
      <c r="B165" s="41"/>
      <c r="C165" s="214" t="s">
        <v>288</v>
      </c>
      <c r="D165" s="214" t="s">
        <v>165</v>
      </c>
      <c r="E165" s="215" t="s">
        <v>652</v>
      </c>
      <c r="F165" s="216" t="s">
        <v>653</v>
      </c>
      <c r="G165" s="217" t="s">
        <v>184</v>
      </c>
      <c r="H165" s="218">
        <v>126</v>
      </c>
      <c r="I165" s="219"/>
      <c r="J165" s="220">
        <f>ROUND(I165*H165,2)</f>
        <v>0</v>
      </c>
      <c r="K165" s="216" t="s">
        <v>169</v>
      </c>
      <c r="L165" s="46"/>
      <c r="M165" s="221" t="s">
        <v>35</v>
      </c>
      <c r="N165" s="222" t="s">
        <v>52</v>
      </c>
      <c r="O165" s="86"/>
      <c r="P165" s="223">
        <f>O165*H165</f>
        <v>0</v>
      </c>
      <c r="Q165" s="223">
        <v>2.0000000000000002E-05</v>
      </c>
      <c r="R165" s="223">
        <f>Q165*H165</f>
        <v>0.0025200000000000001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170</v>
      </c>
      <c r="AT165" s="225" t="s">
        <v>165</v>
      </c>
      <c r="AU165" s="225" t="s">
        <v>21</v>
      </c>
      <c r="AY165" s="18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88</v>
      </c>
      <c r="BK165" s="226">
        <f>ROUND(I165*H165,2)</f>
        <v>0</v>
      </c>
      <c r="BL165" s="18" t="s">
        <v>170</v>
      </c>
      <c r="BM165" s="225" t="s">
        <v>654</v>
      </c>
    </row>
    <row r="166" s="2" customFormat="1">
      <c r="A166" s="40"/>
      <c r="B166" s="41"/>
      <c r="C166" s="42"/>
      <c r="D166" s="227" t="s">
        <v>172</v>
      </c>
      <c r="E166" s="42"/>
      <c r="F166" s="228" t="s">
        <v>655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172</v>
      </c>
      <c r="AU166" s="18" t="s">
        <v>21</v>
      </c>
    </row>
    <row r="167" s="2" customFormat="1">
      <c r="A167" s="40"/>
      <c r="B167" s="41"/>
      <c r="C167" s="42"/>
      <c r="D167" s="232" t="s">
        <v>174</v>
      </c>
      <c r="E167" s="42"/>
      <c r="F167" s="233" t="s">
        <v>656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174</v>
      </c>
      <c r="AU167" s="18" t="s">
        <v>21</v>
      </c>
    </row>
    <row r="168" s="2" customFormat="1" ht="16.5" customHeight="1">
      <c r="A168" s="40"/>
      <c r="B168" s="41"/>
      <c r="C168" s="245" t="s">
        <v>293</v>
      </c>
      <c r="D168" s="245" t="s">
        <v>211</v>
      </c>
      <c r="E168" s="246" t="s">
        <v>657</v>
      </c>
      <c r="F168" s="247" t="s">
        <v>658</v>
      </c>
      <c r="G168" s="248" t="s">
        <v>184</v>
      </c>
      <c r="H168" s="249">
        <v>127.89</v>
      </c>
      <c r="I168" s="250"/>
      <c r="J168" s="251">
        <f>ROUND(I168*H168,2)</f>
        <v>0</v>
      </c>
      <c r="K168" s="247" t="s">
        <v>169</v>
      </c>
      <c r="L168" s="252"/>
      <c r="M168" s="253" t="s">
        <v>35</v>
      </c>
      <c r="N168" s="254" t="s">
        <v>52</v>
      </c>
      <c r="O168" s="86"/>
      <c r="P168" s="223">
        <f>O168*H168</f>
        <v>0</v>
      </c>
      <c r="Q168" s="223">
        <v>0.017000000000000001</v>
      </c>
      <c r="R168" s="223">
        <f>Q168*H168</f>
        <v>2.1741300000000003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210</v>
      </c>
      <c r="AT168" s="225" t="s">
        <v>211</v>
      </c>
      <c r="AU168" s="225" t="s">
        <v>21</v>
      </c>
      <c r="AY168" s="18" t="s">
        <v>163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88</v>
      </c>
      <c r="BK168" s="226">
        <f>ROUND(I168*H168,2)</f>
        <v>0</v>
      </c>
      <c r="BL168" s="18" t="s">
        <v>170</v>
      </c>
      <c r="BM168" s="225" t="s">
        <v>659</v>
      </c>
    </row>
    <row r="169" s="13" customFormat="1">
      <c r="A169" s="13"/>
      <c r="B169" s="234"/>
      <c r="C169" s="235"/>
      <c r="D169" s="232" t="s">
        <v>197</v>
      </c>
      <c r="E169" s="235"/>
      <c r="F169" s="237" t="s">
        <v>660</v>
      </c>
      <c r="G169" s="235"/>
      <c r="H169" s="238">
        <v>127.89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197</v>
      </c>
      <c r="AU169" s="244" t="s">
        <v>21</v>
      </c>
      <c r="AV169" s="13" t="s">
        <v>21</v>
      </c>
      <c r="AW169" s="13" t="s">
        <v>4</v>
      </c>
      <c r="AX169" s="13" t="s">
        <v>88</v>
      </c>
      <c r="AY169" s="244" t="s">
        <v>163</v>
      </c>
    </row>
    <row r="170" s="2" customFormat="1" ht="24.15" customHeight="1">
      <c r="A170" s="40"/>
      <c r="B170" s="41"/>
      <c r="C170" s="214" t="s">
        <v>298</v>
      </c>
      <c r="D170" s="214" t="s">
        <v>165</v>
      </c>
      <c r="E170" s="215" t="s">
        <v>661</v>
      </c>
      <c r="F170" s="216" t="s">
        <v>662</v>
      </c>
      <c r="G170" s="217" t="s">
        <v>276</v>
      </c>
      <c r="H170" s="218">
        <v>12</v>
      </c>
      <c r="I170" s="219"/>
      <c r="J170" s="220">
        <f>ROUND(I170*H170,2)</f>
        <v>0</v>
      </c>
      <c r="K170" s="216" t="s">
        <v>169</v>
      </c>
      <c r="L170" s="46"/>
      <c r="M170" s="221" t="s">
        <v>35</v>
      </c>
      <c r="N170" s="222" t="s">
        <v>52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170</v>
      </c>
      <c r="AT170" s="225" t="s">
        <v>165</v>
      </c>
      <c r="AU170" s="225" t="s">
        <v>21</v>
      </c>
      <c r="AY170" s="18" t="s">
        <v>163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88</v>
      </c>
      <c r="BK170" s="226">
        <f>ROUND(I170*H170,2)</f>
        <v>0</v>
      </c>
      <c r="BL170" s="18" t="s">
        <v>170</v>
      </c>
      <c r="BM170" s="225" t="s">
        <v>663</v>
      </c>
    </row>
    <row r="171" s="2" customFormat="1">
      <c r="A171" s="40"/>
      <c r="B171" s="41"/>
      <c r="C171" s="42"/>
      <c r="D171" s="227" t="s">
        <v>172</v>
      </c>
      <c r="E171" s="42"/>
      <c r="F171" s="228" t="s">
        <v>664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172</v>
      </c>
      <c r="AU171" s="18" t="s">
        <v>21</v>
      </c>
    </row>
    <row r="172" s="2" customFormat="1" ht="16.5" customHeight="1">
      <c r="A172" s="40"/>
      <c r="B172" s="41"/>
      <c r="C172" s="245" t="s">
        <v>303</v>
      </c>
      <c r="D172" s="245" t="s">
        <v>211</v>
      </c>
      <c r="E172" s="246" t="s">
        <v>665</v>
      </c>
      <c r="F172" s="247" t="s">
        <v>666</v>
      </c>
      <c r="G172" s="248" t="s">
        <v>276</v>
      </c>
      <c r="H172" s="249">
        <v>12</v>
      </c>
      <c r="I172" s="250"/>
      <c r="J172" s="251">
        <f>ROUND(I172*H172,2)</f>
        <v>0</v>
      </c>
      <c r="K172" s="247" t="s">
        <v>169</v>
      </c>
      <c r="L172" s="252"/>
      <c r="M172" s="253" t="s">
        <v>35</v>
      </c>
      <c r="N172" s="254" t="s">
        <v>52</v>
      </c>
      <c r="O172" s="86"/>
      <c r="P172" s="223">
        <f>O172*H172</f>
        <v>0</v>
      </c>
      <c r="Q172" s="223">
        <v>0.0086999999999999994</v>
      </c>
      <c r="R172" s="223">
        <f>Q172*H172</f>
        <v>0.10439999999999999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210</v>
      </c>
      <c r="AT172" s="225" t="s">
        <v>211</v>
      </c>
      <c r="AU172" s="225" t="s">
        <v>21</v>
      </c>
      <c r="AY172" s="18" t="s">
        <v>163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88</v>
      </c>
      <c r="BK172" s="226">
        <f>ROUND(I172*H172,2)</f>
        <v>0</v>
      </c>
      <c r="BL172" s="18" t="s">
        <v>170</v>
      </c>
      <c r="BM172" s="225" t="s">
        <v>667</v>
      </c>
    </row>
    <row r="173" s="2" customFormat="1" ht="16.5" customHeight="1">
      <c r="A173" s="40"/>
      <c r="B173" s="41"/>
      <c r="C173" s="214" t="s">
        <v>308</v>
      </c>
      <c r="D173" s="214" t="s">
        <v>165</v>
      </c>
      <c r="E173" s="215" t="s">
        <v>668</v>
      </c>
      <c r="F173" s="216" t="s">
        <v>669</v>
      </c>
      <c r="G173" s="217" t="s">
        <v>276</v>
      </c>
      <c r="H173" s="218">
        <v>9</v>
      </c>
      <c r="I173" s="219"/>
      <c r="J173" s="220">
        <f>ROUND(I173*H173,2)</f>
        <v>0</v>
      </c>
      <c r="K173" s="216" t="s">
        <v>169</v>
      </c>
      <c r="L173" s="46"/>
      <c r="M173" s="221" t="s">
        <v>35</v>
      </c>
      <c r="N173" s="222" t="s">
        <v>52</v>
      </c>
      <c r="O173" s="86"/>
      <c r="P173" s="223">
        <f>O173*H173</f>
        <v>0</v>
      </c>
      <c r="Q173" s="223">
        <v>0.035749999999999997</v>
      </c>
      <c r="R173" s="223">
        <f>Q173*H173</f>
        <v>0.32174999999999998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170</v>
      </c>
      <c r="AT173" s="225" t="s">
        <v>165</v>
      </c>
      <c r="AU173" s="225" t="s">
        <v>21</v>
      </c>
      <c r="AY173" s="18" t="s">
        <v>163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88</v>
      </c>
      <c r="BK173" s="226">
        <f>ROUND(I173*H173,2)</f>
        <v>0</v>
      </c>
      <c r="BL173" s="18" t="s">
        <v>170</v>
      </c>
      <c r="BM173" s="225" t="s">
        <v>670</v>
      </c>
    </row>
    <row r="174" s="2" customFormat="1">
      <c r="A174" s="40"/>
      <c r="B174" s="41"/>
      <c r="C174" s="42"/>
      <c r="D174" s="227" t="s">
        <v>172</v>
      </c>
      <c r="E174" s="42"/>
      <c r="F174" s="228" t="s">
        <v>671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172</v>
      </c>
      <c r="AU174" s="18" t="s">
        <v>21</v>
      </c>
    </row>
    <row r="175" s="2" customFormat="1" ht="24.15" customHeight="1">
      <c r="A175" s="40"/>
      <c r="B175" s="41"/>
      <c r="C175" s="214" t="s">
        <v>313</v>
      </c>
      <c r="D175" s="214" t="s">
        <v>165</v>
      </c>
      <c r="E175" s="215" t="s">
        <v>672</v>
      </c>
      <c r="F175" s="216" t="s">
        <v>673</v>
      </c>
      <c r="G175" s="217" t="s">
        <v>276</v>
      </c>
      <c r="H175" s="218">
        <v>4</v>
      </c>
      <c r="I175" s="219"/>
      <c r="J175" s="220">
        <f>ROUND(I175*H175,2)</f>
        <v>0</v>
      </c>
      <c r="K175" s="216" t="s">
        <v>169</v>
      </c>
      <c r="L175" s="46"/>
      <c r="M175" s="221" t="s">
        <v>35</v>
      </c>
      <c r="N175" s="222" t="s">
        <v>52</v>
      </c>
      <c r="O175" s="86"/>
      <c r="P175" s="223">
        <f>O175*H175</f>
        <v>0</v>
      </c>
      <c r="Q175" s="223">
        <v>2.1158700000000001</v>
      </c>
      <c r="R175" s="223">
        <f>Q175*H175</f>
        <v>8.4634800000000006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170</v>
      </c>
      <c r="AT175" s="225" t="s">
        <v>165</v>
      </c>
      <c r="AU175" s="225" t="s">
        <v>21</v>
      </c>
      <c r="AY175" s="18" t="s">
        <v>163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88</v>
      </c>
      <c r="BK175" s="226">
        <f>ROUND(I175*H175,2)</f>
        <v>0</v>
      </c>
      <c r="BL175" s="18" t="s">
        <v>170</v>
      </c>
      <c r="BM175" s="225" t="s">
        <v>674</v>
      </c>
    </row>
    <row r="176" s="2" customFormat="1">
      <c r="A176" s="40"/>
      <c r="B176" s="41"/>
      <c r="C176" s="42"/>
      <c r="D176" s="227" t="s">
        <v>172</v>
      </c>
      <c r="E176" s="42"/>
      <c r="F176" s="228" t="s">
        <v>675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172</v>
      </c>
      <c r="AU176" s="18" t="s">
        <v>21</v>
      </c>
    </row>
    <row r="177" s="2" customFormat="1">
      <c r="A177" s="40"/>
      <c r="B177" s="41"/>
      <c r="C177" s="42"/>
      <c r="D177" s="232" t="s">
        <v>174</v>
      </c>
      <c r="E177" s="42"/>
      <c r="F177" s="233" t="s">
        <v>676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174</v>
      </c>
      <c r="AU177" s="18" t="s">
        <v>21</v>
      </c>
    </row>
    <row r="178" s="2" customFormat="1" ht="16.5" customHeight="1">
      <c r="A178" s="40"/>
      <c r="B178" s="41"/>
      <c r="C178" s="245" t="s">
        <v>317</v>
      </c>
      <c r="D178" s="245" t="s">
        <v>211</v>
      </c>
      <c r="E178" s="246" t="s">
        <v>677</v>
      </c>
      <c r="F178" s="247" t="s">
        <v>678</v>
      </c>
      <c r="G178" s="248" t="s">
        <v>276</v>
      </c>
      <c r="H178" s="249">
        <v>3</v>
      </c>
      <c r="I178" s="250"/>
      <c r="J178" s="251">
        <f>ROUND(I178*H178,2)</f>
        <v>0</v>
      </c>
      <c r="K178" s="247" t="s">
        <v>169</v>
      </c>
      <c r="L178" s="252"/>
      <c r="M178" s="253" t="s">
        <v>35</v>
      </c>
      <c r="N178" s="254" t="s">
        <v>52</v>
      </c>
      <c r="O178" s="86"/>
      <c r="P178" s="223">
        <f>O178*H178</f>
        <v>0</v>
      </c>
      <c r="Q178" s="223">
        <v>1.4099999999999999</v>
      </c>
      <c r="R178" s="223">
        <f>Q178*H178</f>
        <v>4.2299999999999995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210</v>
      </c>
      <c r="AT178" s="225" t="s">
        <v>211</v>
      </c>
      <c r="AU178" s="225" t="s">
        <v>21</v>
      </c>
      <c r="AY178" s="18" t="s">
        <v>163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88</v>
      </c>
      <c r="BK178" s="226">
        <f>ROUND(I178*H178,2)</f>
        <v>0</v>
      </c>
      <c r="BL178" s="18" t="s">
        <v>170</v>
      </c>
      <c r="BM178" s="225" t="s">
        <v>679</v>
      </c>
    </row>
    <row r="179" s="2" customFormat="1">
      <c r="A179" s="40"/>
      <c r="B179" s="41"/>
      <c r="C179" s="42"/>
      <c r="D179" s="232" t="s">
        <v>174</v>
      </c>
      <c r="E179" s="42"/>
      <c r="F179" s="233" t="s">
        <v>680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174</v>
      </c>
      <c r="AU179" s="18" t="s">
        <v>21</v>
      </c>
    </row>
    <row r="180" s="2" customFormat="1" ht="16.5" customHeight="1">
      <c r="A180" s="40"/>
      <c r="B180" s="41"/>
      <c r="C180" s="245" t="s">
        <v>322</v>
      </c>
      <c r="D180" s="245" t="s">
        <v>211</v>
      </c>
      <c r="E180" s="246" t="s">
        <v>681</v>
      </c>
      <c r="F180" s="247" t="s">
        <v>682</v>
      </c>
      <c r="G180" s="248" t="s">
        <v>276</v>
      </c>
      <c r="H180" s="249">
        <v>2</v>
      </c>
      <c r="I180" s="250"/>
      <c r="J180" s="251">
        <f>ROUND(I180*H180,2)</f>
        <v>0</v>
      </c>
      <c r="K180" s="247" t="s">
        <v>169</v>
      </c>
      <c r="L180" s="252"/>
      <c r="M180" s="253" t="s">
        <v>35</v>
      </c>
      <c r="N180" s="254" t="s">
        <v>52</v>
      </c>
      <c r="O180" s="86"/>
      <c r="P180" s="223">
        <f>O180*H180</f>
        <v>0</v>
      </c>
      <c r="Q180" s="223">
        <v>0.26200000000000001</v>
      </c>
      <c r="R180" s="223">
        <f>Q180*H180</f>
        <v>0.52400000000000002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210</v>
      </c>
      <c r="AT180" s="225" t="s">
        <v>211</v>
      </c>
      <c r="AU180" s="225" t="s">
        <v>21</v>
      </c>
      <c r="AY180" s="18" t="s">
        <v>163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88</v>
      </c>
      <c r="BK180" s="226">
        <f>ROUND(I180*H180,2)</f>
        <v>0</v>
      </c>
      <c r="BL180" s="18" t="s">
        <v>170</v>
      </c>
      <c r="BM180" s="225" t="s">
        <v>683</v>
      </c>
    </row>
    <row r="181" s="2" customFormat="1" ht="16.5" customHeight="1">
      <c r="A181" s="40"/>
      <c r="B181" s="41"/>
      <c r="C181" s="245" t="s">
        <v>326</v>
      </c>
      <c r="D181" s="245" t="s">
        <v>211</v>
      </c>
      <c r="E181" s="246" t="s">
        <v>684</v>
      </c>
      <c r="F181" s="247" t="s">
        <v>685</v>
      </c>
      <c r="G181" s="248" t="s">
        <v>276</v>
      </c>
      <c r="H181" s="249">
        <v>7</v>
      </c>
      <c r="I181" s="250"/>
      <c r="J181" s="251">
        <f>ROUND(I181*H181,2)</f>
        <v>0</v>
      </c>
      <c r="K181" s="247" t="s">
        <v>169</v>
      </c>
      <c r="L181" s="252"/>
      <c r="M181" s="253" t="s">
        <v>35</v>
      </c>
      <c r="N181" s="254" t="s">
        <v>52</v>
      </c>
      <c r="O181" s="86"/>
      <c r="P181" s="223">
        <f>O181*H181</f>
        <v>0</v>
      </c>
      <c r="Q181" s="223">
        <v>0.52600000000000002</v>
      </c>
      <c r="R181" s="223">
        <f>Q181*H181</f>
        <v>3.6820000000000004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210</v>
      </c>
      <c r="AT181" s="225" t="s">
        <v>211</v>
      </c>
      <c r="AU181" s="225" t="s">
        <v>21</v>
      </c>
      <c r="AY181" s="18" t="s">
        <v>163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88</v>
      </c>
      <c r="BK181" s="226">
        <f>ROUND(I181*H181,2)</f>
        <v>0</v>
      </c>
      <c r="BL181" s="18" t="s">
        <v>170</v>
      </c>
      <c r="BM181" s="225" t="s">
        <v>686</v>
      </c>
    </row>
    <row r="182" s="2" customFormat="1" ht="16.5" customHeight="1">
      <c r="A182" s="40"/>
      <c r="B182" s="41"/>
      <c r="C182" s="245" t="s">
        <v>331</v>
      </c>
      <c r="D182" s="245" t="s">
        <v>211</v>
      </c>
      <c r="E182" s="246" t="s">
        <v>687</v>
      </c>
      <c r="F182" s="247" t="s">
        <v>688</v>
      </c>
      <c r="G182" s="248" t="s">
        <v>276</v>
      </c>
      <c r="H182" s="249">
        <v>4</v>
      </c>
      <c r="I182" s="250"/>
      <c r="J182" s="251">
        <f>ROUND(I182*H182,2)</f>
        <v>0</v>
      </c>
      <c r="K182" s="247" t="s">
        <v>169</v>
      </c>
      <c r="L182" s="252"/>
      <c r="M182" s="253" t="s">
        <v>35</v>
      </c>
      <c r="N182" s="254" t="s">
        <v>52</v>
      </c>
      <c r="O182" s="86"/>
      <c r="P182" s="223">
        <f>O182*H182</f>
        <v>0</v>
      </c>
      <c r="Q182" s="223">
        <v>0.58499999999999996</v>
      </c>
      <c r="R182" s="223">
        <f>Q182*H182</f>
        <v>2.3399999999999999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210</v>
      </c>
      <c r="AT182" s="225" t="s">
        <v>211</v>
      </c>
      <c r="AU182" s="225" t="s">
        <v>21</v>
      </c>
      <c r="AY182" s="18" t="s">
        <v>163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88</v>
      </c>
      <c r="BK182" s="226">
        <f>ROUND(I182*H182,2)</f>
        <v>0</v>
      </c>
      <c r="BL182" s="18" t="s">
        <v>170</v>
      </c>
      <c r="BM182" s="225" t="s">
        <v>689</v>
      </c>
    </row>
    <row r="183" s="2" customFormat="1" ht="16.5" customHeight="1">
      <c r="A183" s="40"/>
      <c r="B183" s="41"/>
      <c r="C183" s="245" t="s">
        <v>335</v>
      </c>
      <c r="D183" s="245" t="s">
        <v>211</v>
      </c>
      <c r="E183" s="246" t="s">
        <v>690</v>
      </c>
      <c r="F183" s="247" t="s">
        <v>691</v>
      </c>
      <c r="G183" s="248" t="s">
        <v>276</v>
      </c>
      <c r="H183" s="249">
        <v>4</v>
      </c>
      <c r="I183" s="250"/>
      <c r="J183" s="251">
        <f>ROUND(I183*H183,2)</f>
        <v>0</v>
      </c>
      <c r="K183" s="247" t="s">
        <v>169</v>
      </c>
      <c r="L183" s="252"/>
      <c r="M183" s="253" t="s">
        <v>35</v>
      </c>
      <c r="N183" s="254" t="s">
        <v>52</v>
      </c>
      <c r="O183" s="86"/>
      <c r="P183" s="223">
        <f>O183*H183</f>
        <v>0</v>
      </c>
      <c r="Q183" s="223">
        <v>0.050999999999999997</v>
      </c>
      <c r="R183" s="223">
        <f>Q183*H183</f>
        <v>0.20399999999999999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210</v>
      </c>
      <c r="AT183" s="225" t="s">
        <v>211</v>
      </c>
      <c r="AU183" s="225" t="s">
        <v>21</v>
      </c>
      <c r="AY183" s="18" t="s">
        <v>163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88</v>
      </c>
      <c r="BK183" s="226">
        <f>ROUND(I183*H183,2)</f>
        <v>0</v>
      </c>
      <c r="BL183" s="18" t="s">
        <v>170</v>
      </c>
      <c r="BM183" s="225" t="s">
        <v>692</v>
      </c>
    </row>
    <row r="184" s="2" customFormat="1" ht="16.5" customHeight="1">
      <c r="A184" s="40"/>
      <c r="B184" s="41"/>
      <c r="C184" s="245" t="s">
        <v>340</v>
      </c>
      <c r="D184" s="245" t="s">
        <v>211</v>
      </c>
      <c r="E184" s="246" t="s">
        <v>693</v>
      </c>
      <c r="F184" s="247" t="s">
        <v>694</v>
      </c>
      <c r="G184" s="248" t="s">
        <v>276</v>
      </c>
      <c r="H184" s="249">
        <v>1</v>
      </c>
      <c r="I184" s="250"/>
      <c r="J184" s="251">
        <f>ROUND(I184*H184,2)</f>
        <v>0</v>
      </c>
      <c r="K184" s="247" t="s">
        <v>169</v>
      </c>
      <c r="L184" s="252"/>
      <c r="M184" s="253" t="s">
        <v>35</v>
      </c>
      <c r="N184" s="254" t="s">
        <v>52</v>
      </c>
      <c r="O184" s="86"/>
      <c r="P184" s="223">
        <f>O184*H184</f>
        <v>0</v>
      </c>
      <c r="Q184" s="223">
        <v>0.040000000000000001</v>
      </c>
      <c r="R184" s="223">
        <f>Q184*H184</f>
        <v>0.040000000000000001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210</v>
      </c>
      <c r="AT184" s="225" t="s">
        <v>211</v>
      </c>
      <c r="AU184" s="225" t="s">
        <v>21</v>
      </c>
      <c r="AY184" s="18" t="s">
        <v>163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88</v>
      </c>
      <c r="BK184" s="226">
        <f>ROUND(I184*H184,2)</f>
        <v>0</v>
      </c>
      <c r="BL184" s="18" t="s">
        <v>170</v>
      </c>
      <c r="BM184" s="225" t="s">
        <v>695</v>
      </c>
    </row>
    <row r="185" s="2" customFormat="1" ht="16.5" customHeight="1">
      <c r="A185" s="40"/>
      <c r="B185" s="41"/>
      <c r="C185" s="245" t="s">
        <v>344</v>
      </c>
      <c r="D185" s="245" t="s">
        <v>211</v>
      </c>
      <c r="E185" s="246" t="s">
        <v>696</v>
      </c>
      <c r="F185" s="247" t="s">
        <v>697</v>
      </c>
      <c r="G185" s="248" t="s">
        <v>276</v>
      </c>
      <c r="H185" s="249">
        <v>3</v>
      </c>
      <c r="I185" s="250"/>
      <c r="J185" s="251">
        <f>ROUND(I185*H185,2)</f>
        <v>0</v>
      </c>
      <c r="K185" s="247" t="s">
        <v>169</v>
      </c>
      <c r="L185" s="252"/>
      <c r="M185" s="253" t="s">
        <v>35</v>
      </c>
      <c r="N185" s="254" t="s">
        <v>52</v>
      </c>
      <c r="O185" s="86"/>
      <c r="P185" s="223">
        <f>O185*H185</f>
        <v>0</v>
      </c>
      <c r="Q185" s="223">
        <v>0.068000000000000005</v>
      </c>
      <c r="R185" s="223">
        <f>Q185*H185</f>
        <v>0.20400000000000002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210</v>
      </c>
      <c r="AT185" s="225" t="s">
        <v>211</v>
      </c>
      <c r="AU185" s="225" t="s">
        <v>21</v>
      </c>
      <c r="AY185" s="18" t="s">
        <v>163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88</v>
      </c>
      <c r="BK185" s="226">
        <f>ROUND(I185*H185,2)</f>
        <v>0</v>
      </c>
      <c r="BL185" s="18" t="s">
        <v>170</v>
      </c>
      <c r="BM185" s="225" t="s">
        <v>698</v>
      </c>
    </row>
    <row r="186" s="2" customFormat="1" ht="33" customHeight="1">
      <c r="A186" s="40"/>
      <c r="B186" s="41"/>
      <c r="C186" s="214" t="s">
        <v>348</v>
      </c>
      <c r="D186" s="214" t="s">
        <v>165</v>
      </c>
      <c r="E186" s="215" t="s">
        <v>699</v>
      </c>
      <c r="F186" s="216" t="s">
        <v>700</v>
      </c>
      <c r="G186" s="217" t="s">
        <v>276</v>
      </c>
      <c r="H186" s="218">
        <v>1</v>
      </c>
      <c r="I186" s="219"/>
      <c r="J186" s="220">
        <f>ROUND(I186*H186,2)</f>
        <v>0</v>
      </c>
      <c r="K186" s="216" t="s">
        <v>169</v>
      </c>
      <c r="L186" s="46"/>
      <c r="M186" s="221" t="s">
        <v>35</v>
      </c>
      <c r="N186" s="222" t="s">
        <v>52</v>
      </c>
      <c r="O186" s="86"/>
      <c r="P186" s="223">
        <f>O186*H186</f>
        <v>0</v>
      </c>
      <c r="Q186" s="223">
        <v>4.6726999999999999</v>
      </c>
      <c r="R186" s="223">
        <f>Q186*H186</f>
        <v>4.6726999999999999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170</v>
      </c>
      <c r="AT186" s="225" t="s">
        <v>165</v>
      </c>
      <c r="AU186" s="225" t="s">
        <v>21</v>
      </c>
      <c r="AY186" s="18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88</v>
      </c>
      <c r="BK186" s="226">
        <f>ROUND(I186*H186,2)</f>
        <v>0</v>
      </c>
      <c r="BL186" s="18" t="s">
        <v>170</v>
      </c>
      <c r="BM186" s="225" t="s">
        <v>701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702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172</v>
      </c>
      <c r="AU187" s="18" t="s">
        <v>21</v>
      </c>
    </row>
    <row r="188" s="2" customFormat="1">
      <c r="A188" s="40"/>
      <c r="B188" s="41"/>
      <c r="C188" s="42"/>
      <c r="D188" s="232" t="s">
        <v>174</v>
      </c>
      <c r="E188" s="42"/>
      <c r="F188" s="233" t="s">
        <v>703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174</v>
      </c>
      <c r="AU188" s="18" t="s">
        <v>21</v>
      </c>
    </row>
    <row r="189" s="2" customFormat="1" ht="33" customHeight="1">
      <c r="A189" s="40"/>
      <c r="B189" s="41"/>
      <c r="C189" s="214" t="s">
        <v>353</v>
      </c>
      <c r="D189" s="214" t="s">
        <v>165</v>
      </c>
      <c r="E189" s="215" t="s">
        <v>704</v>
      </c>
      <c r="F189" s="216" t="s">
        <v>705</v>
      </c>
      <c r="G189" s="217" t="s">
        <v>276</v>
      </c>
      <c r="H189" s="218">
        <v>3</v>
      </c>
      <c r="I189" s="219"/>
      <c r="J189" s="220">
        <f>ROUND(I189*H189,2)</f>
        <v>0</v>
      </c>
      <c r="K189" s="216" t="s">
        <v>169</v>
      </c>
      <c r="L189" s="46"/>
      <c r="M189" s="221" t="s">
        <v>35</v>
      </c>
      <c r="N189" s="222" t="s">
        <v>52</v>
      </c>
      <c r="O189" s="86"/>
      <c r="P189" s="223">
        <f>O189*H189</f>
        <v>0</v>
      </c>
      <c r="Q189" s="223">
        <v>1.06087</v>
      </c>
      <c r="R189" s="223">
        <f>Q189*H189</f>
        <v>3.1826099999999999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170</v>
      </c>
      <c r="AT189" s="225" t="s">
        <v>165</v>
      </c>
      <c r="AU189" s="225" t="s">
        <v>21</v>
      </c>
      <c r="AY189" s="18" t="s">
        <v>163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88</v>
      </c>
      <c r="BK189" s="226">
        <f>ROUND(I189*H189,2)</f>
        <v>0</v>
      </c>
      <c r="BL189" s="18" t="s">
        <v>170</v>
      </c>
      <c r="BM189" s="225" t="s">
        <v>706</v>
      </c>
    </row>
    <row r="190" s="2" customFormat="1">
      <c r="A190" s="40"/>
      <c r="B190" s="41"/>
      <c r="C190" s="42"/>
      <c r="D190" s="227" t="s">
        <v>172</v>
      </c>
      <c r="E190" s="42"/>
      <c r="F190" s="228" t="s">
        <v>707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172</v>
      </c>
      <c r="AU190" s="18" t="s">
        <v>21</v>
      </c>
    </row>
    <row r="191" s="2" customFormat="1">
      <c r="A191" s="40"/>
      <c r="B191" s="41"/>
      <c r="C191" s="42"/>
      <c r="D191" s="232" t="s">
        <v>174</v>
      </c>
      <c r="E191" s="42"/>
      <c r="F191" s="233" t="s">
        <v>708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174</v>
      </c>
      <c r="AU191" s="18" t="s">
        <v>21</v>
      </c>
    </row>
    <row r="192" s="2" customFormat="1" ht="24.15" customHeight="1">
      <c r="A192" s="40"/>
      <c r="B192" s="41"/>
      <c r="C192" s="214" t="s">
        <v>357</v>
      </c>
      <c r="D192" s="214" t="s">
        <v>165</v>
      </c>
      <c r="E192" s="215" t="s">
        <v>709</v>
      </c>
      <c r="F192" s="216" t="s">
        <v>710</v>
      </c>
      <c r="G192" s="217" t="s">
        <v>276</v>
      </c>
      <c r="H192" s="218">
        <v>5</v>
      </c>
      <c r="I192" s="219"/>
      <c r="J192" s="220">
        <f>ROUND(I192*H192,2)</f>
        <v>0</v>
      </c>
      <c r="K192" s="216" t="s">
        <v>169</v>
      </c>
      <c r="L192" s="46"/>
      <c r="M192" s="221" t="s">
        <v>35</v>
      </c>
      <c r="N192" s="222" t="s">
        <v>52</v>
      </c>
      <c r="O192" s="86"/>
      <c r="P192" s="223">
        <f>O192*H192</f>
        <v>0</v>
      </c>
      <c r="Q192" s="223">
        <v>0.089999999999999997</v>
      </c>
      <c r="R192" s="223">
        <f>Q192*H192</f>
        <v>0.44999999999999996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170</v>
      </c>
      <c r="AT192" s="225" t="s">
        <v>165</v>
      </c>
      <c r="AU192" s="225" t="s">
        <v>21</v>
      </c>
      <c r="AY192" s="18" t="s">
        <v>163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88</v>
      </c>
      <c r="BK192" s="226">
        <f>ROUND(I192*H192,2)</f>
        <v>0</v>
      </c>
      <c r="BL192" s="18" t="s">
        <v>170</v>
      </c>
      <c r="BM192" s="225" t="s">
        <v>711</v>
      </c>
    </row>
    <row r="193" s="2" customFormat="1">
      <c r="A193" s="40"/>
      <c r="B193" s="41"/>
      <c r="C193" s="42"/>
      <c r="D193" s="227" t="s">
        <v>172</v>
      </c>
      <c r="E193" s="42"/>
      <c r="F193" s="228" t="s">
        <v>712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172</v>
      </c>
      <c r="AU193" s="18" t="s">
        <v>21</v>
      </c>
    </row>
    <row r="194" s="2" customFormat="1" ht="16.5" customHeight="1">
      <c r="A194" s="40"/>
      <c r="B194" s="41"/>
      <c r="C194" s="245" t="s">
        <v>362</v>
      </c>
      <c r="D194" s="245" t="s">
        <v>211</v>
      </c>
      <c r="E194" s="246" t="s">
        <v>713</v>
      </c>
      <c r="F194" s="247" t="s">
        <v>714</v>
      </c>
      <c r="G194" s="248" t="s">
        <v>715</v>
      </c>
      <c r="H194" s="249">
        <v>5</v>
      </c>
      <c r="I194" s="250"/>
      <c r="J194" s="251">
        <f>ROUND(I194*H194,2)</f>
        <v>0</v>
      </c>
      <c r="K194" s="247" t="s">
        <v>169</v>
      </c>
      <c r="L194" s="252"/>
      <c r="M194" s="253" t="s">
        <v>35</v>
      </c>
      <c r="N194" s="254" t="s">
        <v>52</v>
      </c>
      <c r="O194" s="86"/>
      <c r="P194" s="223">
        <f>O194*H194</f>
        <v>0</v>
      </c>
      <c r="Q194" s="223">
        <v>0.12</v>
      </c>
      <c r="R194" s="223">
        <f>Q194*H194</f>
        <v>0.59999999999999998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210</v>
      </c>
      <c r="AT194" s="225" t="s">
        <v>211</v>
      </c>
      <c r="AU194" s="225" t="s">
        <v>21</v>
      </c>
      <c r="AY194" s="18" t="s">
        <v>163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88</v>
      </c>
      <c r="BK194" s="226">
        <f>ROUND(I194*H194,2)</f>
        <v>0</v>
      </c>
      <c r="BL194" s="18" t="s">
        <v>170</v>
      </c>
      <c r="BM194" s="225" t="s">
        <v>716</v>
      </c>
    </row>
    <row r="195" s="2" customFormat="1" ht="24.15" customHeight="1">
      <c r="A195" s="40"/>
      <c r="B195" s="41"/>
      <c r="C195" s="214" t="s">
        <v>367</v>
      </c>
      <c r="D195" s="214" t="s">
        <v>165</v>
      </c>
      <c r="E195" s="215" t="s">
        <v>717</v>
      </c>
      <c r="F195" s="216" t="s">
        <v>718</v>
      </c>
      <c r="G195" s="217" t="s">
        <v>276</v>
      </c>
      <c r="H195" s="218">
        <v>1</v>
      </c>
      <c r="I195" s="219"/>
      <c r="J195" s="220">
        <f>ROUND(I195*H195,2)</f>
        <v>0</v>
      </c>
      <c r="K195" s="216" t="s">
        <v>169</v>
      </c>
      <c r="L195" s="46"/>
      <c r="M195" s="221" t="s">
        <v>35</v>
      </c>
      <c r="N195" s="222" t="s">
        <v>52</v>
      </c>
      <c r="O195" s="86"/>
      <c r="P195" s="223">
        <f>O195*H195</f>
        <v>0</v>
      </c>
      <c r="Q195" s="223">
        <v>0.51795000000000002</v>
      </c>
      <c r="R195" s="223">
        <f>Q195*H195</f>
        <v>0.51795000000000002</v>
      </c>
      <c r="S195" s="223">
        <v>0.5</v>
      </c>
      <c r="T195" s="224">
        <f>S195*H195</f>
        <v>0.5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170</v>
      </c>
      <c r="AT195" s="225" t="s">
        <v>165</v>
      </c>
      <c r="AU195" s="225" t="s">
        <v>21</v>
      </c>
      <c r="AY195" s="18" t="s">
        <v>163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88</v>
      </c>
      <c r="BK195" s="226">
        <f>ROUND(I195*H195,2)</f>
        <v>0</v>
      </c>
      <c r="BL195" s="18" t="s">
        <v>170</v>
      </c>
      <c r="BM195" s="225" t="s">
        <v>719</v>
      </c>
    </row>
    <row r="196" s="2" customFormat="1">
      <c r="A196" s="40"/>
      <c r="B196" s="41"/>
      <c r="C196" s="42"/>
      <c r="D196" s="227" t="s">
        <v>172</v>
      </c>
      <c r="E196" s="42"/>
      <c r="F196" s="228" t="s">
        <v>720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172</v>
      </c>
      <c r="AU196" s="18" t="s">
        <v>21</v>
      </c>
    </row>
    <row r="197" s="2" customFormat="1">
      <c r="A197" s="40"/>
      <c r="B197" s="41"/>
      <c r="C197" s="42"/>
      <c r="D197" s="232" t="s">
        <v>174</v>
      </c>
      <c r="E197" s="42"/>
      <c r="F197" s="233" t="s">
        <v>721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174</v>
      </c>
      <c r="AU197" s="18" t="s">
        <v>21</v>
      </c>
    </row>
    <row r="198" s="2" customFormat="1" ht="16.5" customHeight="1">
      <c r="A198" s="40"/>
      <c r="B198" s="41"/>
      <c r="C198" s="214" t="s">
        <v>372</v>
      </c>
      <c r="D198" s="214" t="s">
        <v>165</v>
      </c>
      <c r="E198" s="215" t="s">
        <v>404</v>
      </c>
      <c r="F198" s="216" t="s">
        <v>405</v>
      </c>
      <c r="G198" s="217" t="s">
        <v>184</v>
      </c>
      <c r="H198" s="218">
        <v>304.69999999999999</v>
      </c>
      <c r="I198" s="219"/>
      <c r="J198" s="220">
        <f>ROUND(I198*H198,2)</f>
        <v>0</v>
      </c>
      <c r="K198" s="216" t="s">
        <v>169</v>
      </c>
      <c r="L198" s="46"/>
      <c r="M198" s="221" t="s">
        <v>35</v>
      </c>
      <c r="N198" s="222" t="s">
        <v>52</v>
      </c>
      <c r="O198" s="86"/>
      <c r="P198" s="223">
        <f>O198*H198</f>
        <v>0</v>
      </c>
      <c r="Q198" s="223">
        <v>9.0000000000000006E-05</v>
      </c>
      <c r="R198" s="223">
        <f>Q198*H198</f>
        <v>0.027422999999999999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170</v>
      </c>
      <c r="AT198" s="225" t="s">
        <v>165</v>
      </c>
      <c r="AU198" s="225" t="s">
        <v>21</v>
      </c>
      <c r="AY198" s="18" t="s">
        <v>163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88</v>
      </c>
      <c r="BK198" s="226">
        <f>ROUND(I198*H198,2)</f>
        <v>0</v>
      </c>
      <c r="BL198" s="18" t="s">
        <v>170</v>
      </c>
      <c r="BM198" s="225" t="s">
        <v>722</v>
      </c>
    </row>
    <row r="199" s="2" customFormat="1">
      <c r="A199" s="40"/>
      <c r="B199" s="41"/>
      <c r="C199" s="42"/>
      <c r="D199" s="227" t="s">
        <v>172</v>
      </c>
      <c r="E199" s="42"/>
      <c r="F199" s="228" t="s">
        <v>407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172</v>
      </c>
      <c r="AU199" s="18" t="s">
        <v>21</v>
      </c>
    </row>
    <row r="200" s="2" customFormat="1">
      <c r="A200" s="40"/>
      <c r="B200" s="41"/>
      <c r="C200" s="42"/>
      <c r="D200" s="232" t="s">
        <v>174</v>
      </c>
      <c r="E200" s="42"/>
      <c r="F200" s="233" t="s">
        <v>408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174</v>
      </c>
      <c r="AU200" s="18" t="s">
        <v>21</v>
      </c>
    </row>
    <row r="201" s="13" customFormat="1">
      <c r="A201" s="13"/>
      <c r="B201" s="234"/>
      <c r="C201" s="235"/>
      <c r="D201" s="232" t="s">
        <v>197</v>
      </c>
      <c r="E201" s="235"/>
      <c r="F201" s="237" t="s">
        <v>723</v>
      </c>
      <c r="G201" s="235"/>
      <c r="H201" s="238">
        <v>304.69999999999999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197</v>
      </c>
      <c r="AU201" s="244" t="s">
        <v>21</v>
      </c>
      <c r="AV201" s="13" t="s">
        <v>21</v>
      </c>
      <c r="AW201" s="13" t="s">
        <v>4</v>
      </c>
      <c r="AX201" s="13" t="s">
        <v>88</v>
      </c>
      <c r="AY201" s="244" t="s">
        <v>163</v>
      </c>
    </row>
    <row r="202" s="2" customFormat="1" ht="16.5" customHeight="1">
      <c r="A202" s="40"/>
      <c r="B202" s="41"/>
      <c r="C202" s="214" t="s">
        <v>377</v>
      </c>
      <c r="D202" s="214" t="s">
        <v>165</v>
      </c>
      <c r="E202" s="215" t="s">
        <v>724</v>
      </c>
      <c r="F202" s="216" t="s">
        <v>725</v>
      </c>
      <c r="G202" s="217" t="s">
        <v>276</v>
      </c>
      <c r="H202" s="218">
        <v>2</v>
      </c>
      <c r="I202" s="219"/>
      <c r="J202" s="220">
        <f>ROUND(I202*H202,2)</f>
        <v>0</v>
      </c>
      <c r="K202" s="216" t="s">
        <v>169</v>
      </c>
      <c r="L202" s="46"/>
      <c r="M202" s="221" t="s">
        <v>35</v>
      </c>
      <c r="N202" s="222" t="s">
        <v>52</v>
      </c>
      <c r="O202" s="86"/>
      <c r="P202" s="223">
        <f>O202*H202</f>
        <v>0</v>
      </c>
      <c r="Q202" s="223">
        <v>0.0016199999999999999</v>
      </c>
      <c r="R202" s="223">
        <f>Q202*H202</f>
        <v>0.0032399999999999998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170</v>
      </c>
      <c r="AT202" s="225" t="s">
        <v>165</v>
      </c>
      <c r="AU202" s="225" t="s">
        <v>21</v>
      </c>
      <c r="AY202" s="18" t="s">
        <v>163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88</v>
      </c>
      <c r="BK202" s="226">
        <f>ROUND(I202*H202,2)</f>
        <v>0</v>
      </c>
      <c r="BL202" s="18" t="s">
        <v>170</v>
      </c>
      <c r="BM202" s="225" t="s">
        <v>726</v>
      </c>
    </row>
    <row r="203" s="2" customFormat="1">
      <c r="A203" s="40"/>
      <c r="B203" s="41"/>
      <c r="C203" s="42"/>
      <c r="D203" s="227" t="s">
        <v>172</v>
      </c>
      <c r="E203" s="42"/>
      <c r="F203" s="228" t="s">
        <v>727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172</v>
      </c>
      <c r="AU203" s="18" t="s">
        <v>21</v>
      </c>
    </row>
    <row r="204" s="12" customFormat="1" ht="22.8" customHeight="1">
      <c r="A204" s="12"/>
      <c r="B204" s="198"/>
      <c r="C204" s="199"/>
      <c r="D204" s="200" t="s">
        <v>80</v>
      </c>
      <c r="E204" s="212" t="s">
        <v>215</v>
      </c>
      <c r="F204" s="212" t="s">
        <v>728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SUM(P205:P207)</f>
        <v>0</v>
      </c>
      <c r="Q204" s="206"/>
      <c r="R204" s="207">
        <f>SUM(R205:R207)</f>
        <v>0.0038800000000000002</v>
      </c>
      <c r="S204" s="206"/>
      <c r="T204" s="208">
        <f>SUM(T205:T207)</f>
        <v>0.20999999999999999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88</v>
      </c>
      <c r="AT204" s="210" t="s">
        <v>80</v>
      </c>
      <c r="AU204" s="210" t="s">
        <v>88</v>
      </c>
      <c r="AY204" s="209" t="s">
        <v>163</v>
      </c>
      <c r="BK204" s="211">
        <f>SUM(BK205:BK207)</f>
        <v>0</v>
      </c>
    </row>
    <row r="205" s="2" customFormat="1" ht="24.15" customHeight="1">
      <c r="A205" s="40"/>
      <c r="B205" s="41"/>
      <c r="C205" s="214" t="s">
        <v>29</v>
      </c>
      <c r="D205" s="214" t="s">
        <v>165</v>
      </c>
      <c r="E205" s="215" t="s">
        <v>729</v>
      </c>
      <c r="F205" s="216" t="s">
        <v>730</v>
      </c>
      <c r="G205" s="217" t="s">
        <v>184</v>
      </c>
      <c r="H205" s="218">
        <v>1</v>
      </c>
      <c r="I205" s="219"/>
      <c r="J205" s="220">
        <f>ROUND(I205*H205,2)</f>
        <v>0</v>
      </c>
      <c r="K205" s="216" t="s">
        <v>169</v>
      </c>
      <c r="L205" s="46"/>
      <c r="M205" s="221" t="s">
        <v>35</v>
      </c>
      <c r="N205" s="222" t="s">
        <v>52</v>
      </c>
      <c r="O205" s="86"/>
      <c r="P205" s="223">
        <f>O205*H205</f>
        <v>0</v>
      </c>
      <c r="Q205" s="223">
        <v>0.0038800000000000002</v>
      </c>
      <c r="R205" s="223">
        <f>Q205*H205</f>
        <v>0.0038800000000000002</v>
      </c>
      <c r="S205" s="223">
        <v>0.20999999999999999</v>
      </c>
      <c r="T205" s="224">
        <f>S205*H205</f>
        <v>0.20999999999999999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170</v>
      </c>
      <c r="AT205" s="225" t="s">
        <v>165</v>
      </c>
      <c r="AU205" s="225" t="s">
        <v>21</v>
      </c>
      <c r="AY205" s="18" t="s">
        <v>163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88</v>
      </c>
      <c r="BK205" s="226">
        <f>ROUND(I205*H205,2)</f>
        <v>0</v>
      </c>
      <c r="BL205" s="18" t="s">
        <v>170</v>
      </c>
      <c r="BM205" s="225" t="s">
        <v>731</v>
      </c>
    </row>
    <row r="206" s="2" customFormat="1">
      <c r="A206" s="40"/>
      <c r="B206" s="41"/>
      <c r="C206" s="42"/>
      <c r="D206" s="227" t="s">
        <v>172</v>
      </c>
      <c r="E206" s="42"/>
      <c r="F206" s="228" t="s">
        <v>732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172</v>
      </c>
      <c r="AU206" s="18" t="s">
        <v>21</v>
      </c>
    </row>
    <row r="207" s="2" customFormat="1">
      <c r="A207" s="40"/>
      <c r="B207" s="41"/>
      <c r="C207" s="42"/>
      <c r="D207" s="232" t="s">
        <v>174</v>
      </c>
      <c r="E207" s="42"/>
      <c r="F207" s="233" t="s">
        <v>733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174</v>
      </c>
      <c r="AU207" s="18" t="s">
        <v>21</v>
      </c>
    </row>
    <row r="208" s="12" customFormat="1" ht="22.8" customHeight="1">
      <c r="A208" s="12"/>
      <c r="B208" s="198"/>
      <c r="C208" s="199"/>
      <c r="D208" s="200" t="s">
        <v>80</v>
      </c>
      <c r="E208" s="212" t="s">
        <v>420</v>
      </c>
      <c r="F208" s="212" t="s">
        <v>421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SUM(P209:P216)</f>
        <v>0</v>
      </c>
      <c r="Q208" s="206"/>
      <c r="R208" s="207">
        <f>SUM(R209:R216)</f>
        <v>0</v>
      </c>
      <c r="S208" s="206"/>
      <c r="T208" s="208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88</v>
      </c>
      <c r="AT208" s="210" t="s">
        <v>80</v>
      </c>
      <c r="AU208" s="210" t="s">
        <v>88</v>
      </c>
      <c r="AY208" s="209" t="s">
        <v>163</v>
      </c>
      <c r="BK208" s="211">
        <f>SUM(BK209:BK216)</f>
        <v>0</v>
      </c>
    </row>
    <row r="209" s="2" customFormat="1" ht="24.15" customHeight="1">
      <c r="A209" s="40"/>
      <c r="B209" s="41"/>
      <c r="C209" s="214" t="s">
        <v>385</v>
      </c>
      <c r="D209" s="214" t="s">
        <v>165</v>
      </c>
      <c r="E209" s="215" t="s">
        <v>423</v>
      </c>
      <c r="F209" s="216" t="s">
        <v>424</v>
      </c>
      <c r="G209" s="217" t="s">
        <v>235</v>
      </c>
      <c r="H209" s="218">
        <v>1.3500000000000001</v>
      </c>
      <c r="I209" s="219"/>
      <c r="J209" s="220">
        <f>ROUND(I209*H209,2)</f>
        <v>0</v>
      </c>
      <c r="K209" s="216" t="s">
        <v>169</v>
      </c>
      <c r="L209" s="46"/>
      <c r="M209" s="221" t="s">
        <v>35</v>
      </c>
      <c r="N209" s="222" t="s">
        <v>52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170</v>
      </c>
      <c r="AT209" s="225" t="s">
        <v>165</v>
      </c>
      <c r="AU209" s="225" t="s">
        <v>21</v>
      </c>
      <c r="AY209" s="18" t="s">
        <v>163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88</v>
      </c>
      <c r="BK209" s="226">
        <f>ROUND(I209*H209,2)</f>
        <v>0</v>
      </c>
      <c r="BL209" s="18" t="s">
        <v>170</v>
      </c>
      <c r="BM209" s="225" t="s">
        <v>734</v>
      </c>
    </row>
    <row r="210" s="2" customFormat="1">
      <c r="A210" s="40"/>
      <c r="B210" s="41"/>
      <c r="C210" s="42"/>
      <c r="D210" s="227" t="s">
        <v>172</v>
      </c>
      <c r="E210" s="42"/>
      <c r="F210" s="228" t="s">
        <v>426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172</v>
      </c>
      <c r="AU210" s="18" t="s">
        <v>21</v>
      </c>
    </row>
    <row r="211" s="2" customFormat="1" ht="21.75" customHeight="1">
      <c r="A211" s="40"/>
      <c r="B211" s="41"/>
      <c r="C211" s="214" t="s">
        <v>390</v>
      </c>
      <c r="D211" s="214" t="s">
        <v>165</v>
      </c>
      <c r="E211" s="215" t="s">
        <v>428</v>
      </c>
      <c r="F211" s="216" t="s">
        <v>429</v>
      </c>
      <c r="G211" s="217" t="s">
        <v>235</v>
      </c>
      <c r="H211" s="218">
        <v>1.3500000000000001</v>
      </c>
      <c r="I211" s="219"/>
      <c r="J211" s="220">
        <f>ROUND(I211*H211,2)</f>
        <v>0</v>
      </c>
      <c r="K211" s="216" t="s">
        <v>169</v>
      </c>
      <c r="L211" s="46"/>
      <c r="M211" s="221" t="s">
        <v>35</v>
      </c>
      <c r="N211" s="222" t="s">
        <v>52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170</v>
      </c>
      <c r="AT211" s="225" t="s">
        <v>165</v>
      </c>
      <c r="AU211" s="225" t="s">
        <v>21</v>
      </c>
      <c r="AY211" s="18" t="s">
        <v>163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88</v>
      </c>
      <c r="BK211" s="226">
        <f>ROUND(I211*H211,2)</f>
        <v>0</v>
      </c>
      <c r="BL211" s="18" t="s">
        <v>170</v>
      </c>
      <c r="BM211" s="225" t="s">
        <v>735</v>
      </c>
    </row>
    <row r="212" s="2" customFormat="1">
      <c r="A212" s="40"/>
      <c r="B212" s="41"/>
      <c r="C212" s="42"/>
      <c r="D212" s="227" t="s">
        <v>172</v>
      </c>
      <c r="E212" s="42"/>
      <c r="F212" s="228" t="s">
        <v>431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172</v>
      </c>
      <c r="AU212" s="18" t="s">
        <v>21</v>
      </c>
    </row>
    <row r="213" s="2" customFormat="1" ht="24.15" customHeight="1">
      <c r="A213" s="40"/>
      <c r="B213" s="41"/>
      <c r="C213" s="214" t="s">
        <v>394</v>
      </c>
      <c r="D213" s="214" t="s">
        <v>165</v>
      </c>
      <c r="E213" s="215" t="s">
        <v>433</v>
      </c>
      <c r="F213" s="216" t="s">
        <v>434</v>
      </c>
      <c r="G213" s="217" t="s">
        <v>235</v>
      </c>
      <c r="H213" s="218">
        <v>6.75</v>
      </c>
      <c r="I213" s="219"/>
      <c r="J213" s="220">
        <f>ROUND(I213*H213,2)</f>
        <v>0</v>
      </c>
      <c r="K213" s="216" t="s">
        <v>169</v>
      </c>
      <c r="L213" s="46"/>
      <c r="M213" s="221" t="s">
        <v>35</v>
      </c>
      <c r="N213" s="222" t="s">
        <v>52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170</v>
      </c>
      <c r="AT213" s="225" t="s">
        <v>165</v>
      </c>
      <c r="AU213" s="225" t="s">
        <v>21</v>
      </c>
      <c r="AY213" s="18" t="s">
        <v>163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88</v>
      </c>
      <c r="BK213" s="226">
        <f>ROUND(I213*H213,2)</f>
        <v>0</v>
      </c>
      <c r="BL213" s="18" t="s">
        <v>170</v>
      </c>
      <c r="BM213" s="225" t="s">
        <v>736</v>
      </c>
    </row>
    <row r="214" s="2" customFormat="1">
      <c r="A214" s="40"/>
      <c r="B214" s="41"/>
      <c r="C214" s="42"/>
      <c r="D214" s="227" t="s">
        <v>172</v>
      </c>
      <c r="E214" s="42"/>
      <c r="F214" s="228" t="s">
        <v>436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172</v>
      </c>
      <c r="AU214" s="18" t="s">
        <v>21</v>
      </c>
    </row>
    <row r="215" s="13" customFormat="1">
      <c r="A215" s="13"/>
      <c r="B215" s="234"/>
      <c r="C215" s="235"/>
      <c r="D215" s="232" t="s">
        <v>197</v>
      </c>
      <c r="E215" s="235"/>
      <c r="F215" s="237" t="s">
        <v>737</v>
      </c>
      <c r="G215" s="235"/>
      <c r="H215" s="238">
        <v>6.75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197</v>
      </c>
      <c r="AU215" s="244" t="s">
        <v>21</v>
      </c>
      <c r="AV215" s="13" t="s">
        <v>21</v>
      </c>
      <c r="AW215" s="13" t="s">
        <v>4</v>
      </c>
      <c r="AX215" s="13" t="s">
        <v>88</v>
      </c>
      <c r="AY215" s="244" t="s">
        <v>163</v>
      </c>
    </row>
    <row r="216" s="2" customFormat="1" ht="24.15" customHeight="1">
      <c r="A216" s="40"/>
      <c r="B216" s="41"/>
      <c r="C216" s="214" t="s">
        <v>398</v>
      </c>
      <c r="D216" s="214" t="s">
        <v>165</v>
      </c>
      <c r="E216" s="215" t="s">
        <v>439</v>
      </c>
      <c r="F216" s="216" t="s">
        <v>440</v>
      </c>
      <c r="G216" s="217" t="s">
        <v>235</v>
      </c>
      <c r="H216" s="218">
        <v>1.3500000000000001</v>
      </c>
      <c r="I216" s="219"/>
      <c r="J216" s="220">
        <f>ROUND(I216*H216,2)</f>
        <v>0</v>
      </c>
      <c r="K216" s="216" t="s">
        <v>35</v>
      </c>
      <c r="L216" s="46"/>
      <c r="M216" s="221" t="s">
        <v>35</v>
      </c>
      <c r="N216" s="222" t="s">
        <v>52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170</v>
      </c>
      <c r="AT216" s="225" t="s">
        <v>165</v>
      </c>
      <c r="AU216" s="225" t="s">
        <v>21</v>
      </c>
      <c r="AY216" s="18" t="s">
        <v>163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88</v>
      </c>
      <c r="BK216" s="226">
        <f>ROUND(I216*H216,2)</f>
        <v>0</v>
      </c>
      <c r="BL216" s="18" t="s">
        <v>170</v>
      </c>
      <c r="BM216" s="225" t="s">
        <v>738</v>
      </c>
    </row>
    <row r="217" s="12" customFormat="1" ht="22.8" customHeight="1">
      <c r="A217" s="12"/>
      <c r="B217" s="198"/>
      <c r="C217" s="199"/>
      <c r="D217" s="200" t="s">
        <v>80</v>
      </c>
      <c r="E217" s="212" t="s">
        <v>442</v>
      </c>
      <c r="F217" s="212" t="s">
        <v>443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SUM(P218:P221)</f>
        <v>0</v>
      </c>
      <c r="Q217" s="206"/>
      <c r="R217" s="207">
        <f>SUM(R218:R221)</f>
        <v>0</v>
      </c>
      <c r="S217" s="206"/>
      <c r="T217" s="208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88</v>
      </c>
      <c r="AT217" s="210" t="s">
        <v>80</v>
      </c>
      <c r="AU217" s="210" t="s">
        <v>88</v>
      </c>
      <c r="AY217" s="209" t="s">
        <v>163</v>
      </c>
      <c r="BK217" s="211">
        <f>SUM(BK218:BK221)</f>
        <v>0</v>
      </c>
    </row>
    <row r="218" s="2" customFormat="1" ht="24.15" customHeight="1">
      <c r="A218" s="40"/>
      <c r="B218" s="41"/>
      <c r="C218" s="214" t="s">
        <v>403</v>
      </c>
      <c r="D218" s="214" t="s">
        <v>165</v>
      </c>
      <c r="E218" s="215" t="s">
        <v>445</v>
      </c>
      <c r="F218" s="216" t="s">
        <v>446</v>
      </c>
      <c r="G218" s="217" t="s">
        <v>235</v>
      </c>
      <c r="H218" s="218">
        <v>193.648</v>
      </c>
      <c r="I218" s="219"/>
      <c r="J218" s="220">
        <f>ROUND(I218*H218,2)</f>
        <v>0</v>
      </c>
      <c r="K218" s="216" t="s">
        <v>169</v>
      </c>
      <c r="L218" s="46"/>
      <c r="M218" s="221" t="s">
        <v>35</v>
      </c>
      <c r="N218" s="222" t="s">
        <v>52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170</v>
      </c>
      <c r="AT218" s="225" t="s">
        <v>165</v>
      </c>
      <c r="AU218" s="225" t="s">
        <v>21</v>
      </c>
      <c r="AY218" s="18" t="s">
        <v>163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88</v>
      </c>
      <c r="BK218" s="226">
        <f>ROUND(I218*H218,2)</f>
        <v>0</v>
      </c>
      <c r="BL218" s="18" t="s">
        <v>170</v>
      </c>
      <c r="BM218" s="225" t="s">
        <v>739</v>
      </c>
    </row>
    <row r="219" s="2" customFormat="1">
      <c r="A219" s="40"/>
      <c r="B219" s="41"/>
      <c r="C219" s="42"/>
      <c r="D219" s="227" t="s">
        <v>172</v>
      </c>
      <c r="E219" s="42"/>
      <c r="F219" s="228" t="s">
        <v>448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172</v>
      </c>
      <c r="AU219" s="18" t="s">
        <v>21</v>
      </c>
    </row>
    <row r="220" s="2" customFormat="1" ht="24.15" customHeight="1">
      <c r="A220" s="40"/>
      <c r="B220" s="41"/>
      <c r="C220" s="214" t="s">
        <v>410</v>
      </c>
      <c r="D220" s="214" t="s">
        <v>165</v>
      </c>
      <c r="E220" s="215" t="s">
        <v>450</v>
      </c>
      <c r="F220" s="216" t="s">
        <v>451</v>
      </c>
      <c r="G220" s="217" t="s">
        <v>235</v>
      </c>
      <c r="H220" s="218">
        <v>193.648</v>
      </c>
      <c r="I220" s="219"/>
      <c r="J220" s="220">
        <f>ROUND(I220*H220,2)</f>
        <v>0</v>
      </c>
      <c r="K220" s="216" t="s">
        <v>169</v>
      </c>
      <c r="L220" s="46"/>
      <c r="M220" s="221" t="s">
        <v>35</v>
      </c>
      <c r="N220" s="222" t="s">
        <v>52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170</v>
      </c>
      <c r="AT220" s="225" t="s">
        <v>165</v>
      </c>
      <c r="AU220" s="225" t="s">
        <v>21</v>
      </c>
      <c r="AY220" s="18" t="s">
        <v>163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88</v>
      </c>
      <c r="BK220" s="226">
        <f>ROUND(I220*H220,2)</f>
        <v>0</v>
      </c>
      <c r="BL220" s="18" t="s">
        <v>170</v>
      </c>
      <c r="BM220" s="225" t="s">
        <v>740</v>
      </c>
    </row>
    <row r="221" s="2" customFormat="1">
      <c r="A221" s="40"/>
      <c r="B221" s="41"/>
      <c r="C221" s="42"/>
      <c r="D221" s="227" t="s">
        <v>172</v>
      </c>
      <c r="E221" s="42"/>
      <c r="F221" s="228" t="s">
        <v>453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172</v>
      </c>
      <c r="AU221" s="18" t="s">
        <v>21</v>
      </c>
    </row>
    <row r="222" s="12" customFormat="1" ht="25.92" customHeight="1">
      <c r="A222" s="12"/>
      <c r="B222" s="198"/>
      <c r="C222" s="199"/>
      <c r="D222" s="200" t="s">
        <v>80</v>
      </c>
      <c r="E222" s="201" t="s">
        <v>211</v>
      </c>
      <c r="F222" s="201" t="s">
        <v>463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</v>
      </c>
      <c r="S222" s="206"/>
      <c r="T222" s="20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181</v>
      </c>
      <c r="AT222" s="210" t="s">
        <v>80</v>
      </c>
      <c r="AU222" s="210" t="s">
        <v>81</v>
      </c>
      <c r="AY222" s="209" t="s">
        <v>163</v>
      </c>
      <c r="BK222" s="211">
        <f>BK223</f>
        <v>0</v>
      </c>
    </row>
    <row r="223" s="12" customFormat="1" ht="22.8" customHeight="1">
      <c r="A223" s="12"/>
      <c r="B223" s="198"/>
      <c r="C223" s="199"/>
      <c r="D223" s="200" t="s">
        <v>80</v>
      </c>
      <c r="E223" s="212" t="s">
        <v>464</v>
      </c>
      <c r="F223" s="212" t="s">
        <v>465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SUM(P224:P227)</f>
        <v>0</v>
      </c>
      <c r="Q223" s="206"/>
      <c r="R223" s="207">
        <f>SUM(R224:R227)</f>
        <v>0</v>
      </c>
      <c r="S223" s="206"/>
      <c r="T223" s="208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181</v>
      </c>
      <c r="AT223" s="210" t="s">
        <v>80</v>
      </c>
      <c r="AU223" s="210" t="s">
        <v>88</v>
      </c>
      <c r="AY223" s="209" t="s">
        <v>163</v>
      </c>
      <c r="BK223" s="211">
        <f>SUM(BK224:BK227)</f>
        <v>0</v>
      </c>
    </row>
    <row r="224" s="2" customFormat="1" ht="16.5" customHeight="1">
      <c r="A224" s="40"/>
      <c r="B224" s="41"/>
      <c r="C224" s="214" t="s">
        <v>415</v>
      </c>
      <c r="D224" s="214" t="s">
        <v>165</v>
      </c>
      <c r="E224" s="215" t="s">
        <v>741</v>
      </c>
      <c r="F224" s="216" t="s">
        <v>742</v>
      </c>
      <c r="G224" s="217" t="s">
        <v>469</v>
      </c>
      <c r="H224" s="218">
        <v>1</v>
      </c>
      <c r="I224" s="219"/>
      <c r="J224" s="220">
        <f>ROUND(I224*H224,2)</f>
        <v>0</v>
      </c>
      <c r="K224" s="216" t="s">
        <v>169</v>
      </c>
      <c r="L224" s="46"/>
      <c r="M224" s="221" t="s">
        <v>35</v>
      </c>
      <c r="N224" s="222" t="s">
        <v>52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470</v>
      </c>
      <c r="AT224" s="225" t="s">
        <v>165</v>
      </c>
      <c r="AU224" s="225" t="s">
        <v>21</v>
      </c>
      <c r="AY224" s="18" t="s">
        <v>163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88</v>
      </c>
      <c r="BK224" s="226">
        <f>ROUND(I224*H224,2)</f>
        <v>0</v>
      </c>
      <c r="BL224" s="18" t="s">
        <v>470</v>
      </c>
      <c r="BM224" s="225" t="s">
        <v>743</v>
      </c>
    </row>
    <row r="225" s="2" customFormat="1">
      <c r="A225" s="40"/>
      <c r="B225" s="41"/>
      <c r="C225" s="42"/>
      <c r="D225" s="227" t="s">
        <v>172</v>
      </c>
      <c r="E225" s="42"/>
      <c r="F225" s="228" t="s">
        <v>744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172</v>
      </c>
      <c r="AU225" s="18" t="s">
        <v>21</v>
      </c>
    </row>
    <row r="226" s="2" customFormat="1" ht="16.5" customHeight="1">
      <c r="A226" s="40"/>
      <c r="B226" s="41"/>
      <c r="C226" s="214" t="s">
        <v>422</v>
      </c>
      <c r="D226" s="214" t="s">
        <v>165</v>
      </c>
      <c r="E226" s="215" t="s">
        <v>745</v>
      </c>
      <c r="F226" s="216" t="s">
        <v>746</v>
      </c>
      <c r="G226" s="217" t="s">
        <v>184</v>
      </c>
      <c r="H226" s="218">
        <v>127</v>
      </c>
      <c r="I226" s="219"/>
      <c r="J226" s="220">
        <f>ROUND(I226*H226,2)</f>
        <v>0</v>
      </c>
      <c r="K226" s="216" t="s">
        <v>169</v>
      </c>
      <c r="L226" s="46"/>
      <c r="M226" s="221" t="s">
        <v>35</v>
      </c>
      <c r="N226" s="222" t="s">
        <v>52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470</v>
      </c>
      <c r="AT226" s="225" t="s">
        <v>165</v>
      </c>
      <c r="AU226" s="225" t="s">
        <v>21</v>
      </c>
      <c r="AY226" s="18" t="s">
        <v>163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88</v>
      </c>
      <c r="BK226" s="226">
        <f>ROUND(I226*H226,2)</f>
        <v>0</v>
      </c>
      <c r="BL226" s="18" t="s">
        <v>470</v>
      </c>
      <c r="BM226" s="225" t="s">
        <v>747</v>
      </c>
    </row>
    <row r="227" s="2" customFormat="1">
      <c r="A227" s="40"/>
      <c r="B227" s="41"/>
      <c r="C227" s="42"/>
      <c r="D227" s="227" t="s">
        <v>172</v>
      </c>
      <c r="E227" s="42"/>
      <c r="F227" s="228" t="s">
        <v>748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172</v>
      </c>
      <c r="AU227" s="18" t="s">
        <v>21</v>
      </c>
    </row>
    <row r="228" s="12" customFormat="1" ht="25.92" customHeight="1">
      <c r="A228" s="12"/>
      <c r="B228" s="198"/>
      <c r="C228" s="199"/>
      <c r="D228" s="200" t="s">
        <v>80</v>
      </c>
      <c r="E228" s="201" t="s">
        <v>488</v>
      </c>
      <c r="F228" s="201" t="s">
        <v>489</v>
      </c>
      <c r="G228" s="199"/>
      <c r="H228" s="199"/>
      <c r="I228" s="202"/>
      <c r="J228" s="203">
        <f>BK228</f>
        <v>0</v>
      </c>
      <c r="K228" s="199"/>
      <c r="L228" s="204"/>
      <c r="M228" s="205"/>
      <c r="N228" s="206"/>
      <c r="O228" s="206"/>
      <c r="P228" s="207">
        <f>P229+P233</f>
        <v>0</v>
      </c>
      <c r="Q228" s="206"/>
      <c r="R228" s="207">
        <f>R229+R233</f>
        <v>0</v>
      </c>
      <c r="S228" s="206"/>
      <c r="T228" s="208">
        <f>T229+T233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191</v>
      </c>
      <c r="AT228" s="210" t="s">
        <v>80</v>
      </c>
      <c r="AU228" s="210" t="s">
        <v>81</v>
      </c>
      <c r="AY228" s="209" t="s">
        <v>163</v>
      </c>
      <c r="BK228" s="211">
        <f>BK229+BK233</f>
        <v>0</v>
      </c>
    </row>
    <row r="229" s="12" customFormat="1" ht="22.8" customHeight="1">
      <c r="A229" s="12"/>
      <c r="B229" s="198"/>
      <c r="C229" s="199"/>
      <c r="D229" s="200" t="s">
        <v>80</v>
      </c>
      <c r="E229" s="212" t="s">
        <v>490</v>
      </c>
      <c r="F229" s="212" t="s">
        <v>491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SUM(P230:P232)</f>
        <v>0</v>
      </c>
      <c r="Q229" s="206"/>
      <c r="R229" s="207">
        <f>SUM(R230:R232)</f>
        <v>0</v>
      </c>
      <c r="S229" s="206"/>
      <c r="T229" s="208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191</v>
      </c>
      <c r="AT229" s="210" t="s">
        <v>80</v>
      </c>
      <c r="AU229" s="210" t="s">
        <v>88</v>
      </c>
      <c r="AY229" s="209" t="s">
        <v>163</v>
      </c>
      <c r="BK229" s="211">
        <f>SUM(BK230:BK232)</f>
        <v>0</v>
      </c>
    </row>
    <row r="230" s="2" customFormat="1" ht="16.5" customHeight="1">
      <c r="A230" s="40"/>
      <c r="B230" s="41"/>
      <c r="C230" s="214" t="s">
        <v>427</v>
      </c>
      <c r="D230" s="214" t="s">
        <v>165</v>
      </c>
      <c r="E230" s="215" t="s">
        <v>749</v>
      </c>
      <c r="F230" s="216" t="s">
        <v>750</v>
      </c>
      <c r="G230" s="217" t="s">
        <v>495</v>
      </c>
      <c r="H230" s="218">
        <v>1</v>
      </c>
      <c r="I230" s="219"/>
      <c r="J230" s="220">
        <f>ROUND(I230*H230,2)</f>
        <v>0</v>
      </c>
      <c r="K230" s="216" t="s">
        <v>169</v>
      </c>
      <c r="L230" s="46"/>
      <c r="M230" s="221" t="s">
        <v>35</v>
      </c>
      <c r="N230" s="222" t="s">
        <v>52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496</v>
      </c>
      <c r="AT230" s="225" t="s">
        <v>165</v>
      </c>
      <c r="AU230" s="225" t="s">
        <v>21</v>
      </c>
      <c r="AY230" s="18" t="s">
        <v>163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88</v>
      </c>
      <c r="BK230" s="226">
        <f>ROUND(I230*H230,2)</f>
        <v>0</v>
      </c>
      <c r="BL230" s="18" t="s">
        <v>496</v>
      </c>
      <c r="BM230" s="225" t="s">
        <v>751</v>
      </c>
    </row>
    <row r="231" s="2" customFormat="1">
      <c r="A231" s="40"/>
      <c r="B231" s="41"/>
      <c r="C231" s="42"/>
      <c r="D231" s="227" t="s">
        <v>172</v>
      </c>
      <c r="E231" s="42"/>
      <c r="F231" s="228" t="s">
        <v>752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172</v>
      </c>
      <c r="AU231" s="18" t="s">
        <v>21</v>
      </c>
    </row>
    <row r="232" s="2" customFormat="1">
      <c r="A232" s="40"/>
      <c r="B232" s="41"/>
      <c r="C232" s="42"/>
      <c r="D232" s="232" t="s">
        <v>174</v>
      </c>
      <c r="E232" s="42"/>
      <c r="F232" s="233" t="s">
        <v>753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174</v>
      </c>
      <c r="AU232" s="18" t="s">
        <v>21</v>
      </c>
    </row>
    <row r="233" s="12" customFormat="1" ht="22.8" customHeight="1">
      <c r="A233" s="12"/>
      <c r="B233" s="198"/>
      <c r="C233" s="199"/>
      <c r="D233" s="200" t="s">
        <v>80</v>
      </c>
      <c r="E233" s="212" t="s">
        <v>500</v>
      </c>
      <c r="F233" s="212" t="s">
        <v>501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SUM(P234:P236)</f>
        <v>0</v>
      </c>
      <c r="Q233" s="206"/>
      <c r="R233" s="207">
        <f>SUM(R234:R236)</f>
        <v>0</v>
      </c>
      <c r="S233" s="206"/>
      <c r="T233" s="208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191</v>
      </c>
      <c r="AT233" s="210" t="s">
        <v>80</v>
      </c>
      <c r="AU233" s="210" t="s">
        <v>88</v>
      </c>
      <c r="AY233" s="209" t="s">
        <v>163</v>
      </c>
      <c r="BK233" s="211">
        <f>SUM(BK234:BK236)</f>
        <v>0</v>
      </c>
    </row>
    <row r="234" s="2" customFormat="1" ht="16.5" customHeight="1">
      <c r="A234" s="40"/>
      <c r="B234" s="41"/>
      <c r="C234" s="214" t="s">
        <v>432</v>
      </c>
      <c r="D234" s="214" t="s">
        <v>165</v>
      </c>
      <c r="E234" s="215" t="s">
        <v>509</v>
      </c>
      <c r="F234" s="216" t="s">
        <v>510</v>
      </c>
      <c r="G234" s="217" t="s">
        <v>495</v>
      </c>
      <c r="H234" s="218">
        <v>1</v>
      </c>
      <c r="I234" s="219"/>
      <c r="J234" s="220">
        <f>ROUND(I234*H234,2)</f>
        <v>0</v>
      </c>
      <c r="K234" s="216" t="s">
        <v>169</v>
      </c>
      <c r="L234" s="46"/>
      <c r="M234" s="221" t="s">
        <v>35</v>
      </c>
      <c r="N234" s="222" t="s">
        <v>52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496</v>
      </c>
      <c r="AT234" s="225" t="s">
        <v>165</v>
      </c>
      <c r="AU234" s="225" t="s">
        <v>21</v>
      </c>
      <c r="AY234" s="18" t="s">
        <v>163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88</v>
      </c>
      <c r="BK234" s="226">
        <f>ROUND(I234*H234,2)</f>
        <v>0</v>
      </c>
      <c r="BL234" s="18" t="s">
        <v>496</v>
      </c>
      <c r="BM234" s="225" t="s">
        <v>754</v>
      </c>
    </row>
    <row r="235" s="2" customFormat="1">
      <c r="A235" s="40"/>
      <c r="B235" s="41"/>
      <c r="C235" s="42"/>
      <c r="D235" s="227" t="s">
        <v>172</v>
      </c>
      <c r="E235" s="42"/>
      <c r="F235" s="228" t="s">
        <v>512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172</v>
      </c>
      <c r="AU235" s="18" t="s">
        <v>21</v>
      </c>
    </row>
    <row r="236" s="2" customFormat="1">
      <c r="A236" s="40"/>
      <c r="B236" s="41"/>
      <c r="C236" s="42"/>
      <c r="D236" s="232" t="s">
        <v>174</v>
      </c>
      <c r="E236" s="42"/>
      <c r="F236" s="233" t="s">
        <v>513</v>
      </c>
      <c r="G236" s="42"/>
      <c r="H236" s="42"/>
      <c r="I236" s="229"/>
      <c r="J236" s="42"/>
      <c r="K236" s="42"/>
      <c r="L236" s="46"/>
      <c r="M236" s="255"/>
      <c r="N236" s="256"/>
      <c r="O236" s="257"/>
      <c r="P236" s="257"/>
      <c r="Q236" s="257"/>
      <c r="R236" s="257"/>
      <c r="S236" s="257"/>
      <c r="T236" s="258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174</v>
      </c>
      <c r="AU236" s="18" t="s">
        <v>21</v>
      </c>
    </row>
    <row r="237" s="2" customFormat="1" ht="6.96" customHeight="1">
      <c r="A237" s="40"/>
      <c r="B237" s="61"/>
      <c r="C237" s="62"/>
      <c r="D237" s="62"/>
      <c r="E237" s="62"/>
      <c r="F237" s="62"/>
      <c r="G237" s="62"/>
      <c r="H237" s="62"/>
      <c r="I237" s="62"/>
      <c r="J237" s="62"/>
      <c r="K237" s="62"/>
      <c r="L237" s="46"/>
      <c r="M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</sheetData>
  <sheetProtection sheet="1" autoFilter="0" formatColumns="0" formatRows="0" objects="1" scenarios="1" spinCount="100000" saltValue="GpQRXtrIZeIScepAwdn8mFFfnB8nzNEQF0cxKtWsYy4IcIDL+jjV6GlNZ5s9GWQVjLYPNglaUdzZckwhyBahEQ==" hashValue="XbzYA+KQsuY4hS6uH1pPlWS8mwXlhioVBZD3l8c/JqCOUuIfbyVQasaSUmzsSVHHY92tUSdPmolB4ZDgbe0kqQ==" algorithmName="SHA-512" password="CC35"/>
  <autoFilter ref="C96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5001103"/>
    <hyperlink ref="F104" r:id="rId2" display="https://podminky.urs.cz/item/CS_URS_2024_02/115101202"/>
    <hyperlink ref="F107" r:id="rId3" display="https://podminky.urs.cz/item/CS_URS_2024_02/115101302"/>
    <hyperlink ref="F110" r:id="rId4" display="https://podminky.urs.cz/item/CS_URS_2024_02/119001406"/>
    <hyperlink ref="F112" r:id="rId5" display="https://podminky.urs.cz/item/CS_URS_2024_02/119001421"/>
    <hyperlink ref="F114" r:id="rId6" display="https://podminky.urs.cz/item/CS_URS_2024_02/131251102"/>
    <hyperlink ref="F119" r:id="rId7" display="https://podminky.urs.cz/item/CS_URS_2024_02/132254204"/>
    <hyperlink ref="F122" r:id="rId8" display="https://podminky.urs.cz/item/CS_URS_2024_02/139001101"/>
    <hyperlink ref="F125" r:id="rId9" display="https://podminky.urs.cz/item/CS_URS_2024_02/141721222"/>
    <hyperlink ref="F128" r:id="rId10" display="https://podminky.urs.cz/item/CS_URS_2024_02/151101102"/>
    <hyperlink ref="F131" r:id="rId11" display="https://podminky.urs.cz/item/CS_URS_2024_02/151101112"/>
    <hyperlink ref="F133" r:id="rId12" display="https://podminky.urs.cz/item/CS_URS_2024_02/162651112"/>
    <hyperlink ref="F138" r:id="rId13" display="https://podminky.urs.cz/item/CS_URS_2024_02/174151101"/>
    <hyperlink ref="F147" r:id="rId14" display="https://podminky.urs.cz/item/CS_URS_2024_02/175112109"/>
    <hyperlink ref="F150" r:id="rId15" display="https://podminky.urs.cz/item/CS_URS_2024_02/175151101"/>
    <hyperlink ref="F156" r:id="rId16" display="https://podminky.urs.cz/item/CS_URS_2024_02/451572111"/>
    <hyperlink ref="F159" r:id="rId17" display="https://podminky.urs.cz/item/CS_URS_2024_02/452311131"/>
    <hyperlink ref="F163" r:id="rId18" display="https://podminky.urs.cz/item/CS_URS_2024_02/810391811"/>
    <hyperlink ref="F166" r:id="rId19" display="https://podminky.urs.cz/item/CS_URS_2024_02/871370320"/>
    <hyperlink ref="F171" r:id="rId20" display="https://podminky.urs.cz/item/CS_URS_2024_02/877370320"/>
    <hyperlink ref="F174" r:id="rId21" display="https://podminky.urs.cz/item/CS_URS_2024_02/894118001"/>
    <hyperlink ref="F176" r:id="rId22" display="https://podminky.urs.cz/item/CS_URS_2024_02/894411121"/>
    <hyperlink ref="F187" r:id="rId23" display="https://podminky.urs.cz/item/CS_URS_2024_02/896211212"/>
    <hyperlink ref="F190" r:id="rId24" display="https://podminky.urs.cz/item/CS_URS_2024_02/896290113"/>
    <hyperlink ref="F193" r:id="rId25" display="https://podminky.urs.cz/item/CS_URS_2024_02/899104112"/>
    <hyperlink ref="F196" r:id="rId26" display="https://podminky.urs.cz/item/CS_URS_2024_02/899133112"/>
    <hyperlink ref="F199" r:id="rId27" display="https://podminky.urs.cz/item/CS_URS_2024_02/899722113"/>
    <hyperlink ref="F203" r:id="rId28" display="https://podminky.urs.cz/item/CS_URS_2024_02/899913164"/>
    <hyperlink ref="F206" r:id="rId29" display="https://podminky.urs.cz/item/CS_URS_2024_02/977151129"/>
    <hyperlink ref="F210" r:id="rId30" display="https://podminky.urs.cz/item/CS_URS_2024_02/997013111"/>
    <hyperlink ref="F212" r:id="rId31" display="https://podminky.urs.cz/item/CS_URS_2024_02/997013501"/>
    <hyperlink ref="F214" r:id="rId32" display="https://podminky.urs.cz/item/CS_URS_2024_02/997013509"/>
    <hyperlink ref="F219" r:id="rId33" display="https://podminky.urs.cz/item/CS_URS_2024_02/998276101"/>
    <hyperlink ref="F221" r:id="rId34" display="https://podminky.urs.cz/item/CS_URS_2024_02/998276124"/>
    <hyperlink ref="F225" r:id="rId35" display="https://podminky.urs.cz/item/CS_URS_2024_02/230170005"/>
    <hyperlink ref="F227" r:id="rId36" display="https://podminky.urs.cz/item/CS_URS_2024_02/230170015"/>
    <hyperlink ref="F231" r:id="rId37" display="https://podminky.urs.cz/item/CS_URS_2024_02/043103000"/>
    <hyperlink ref="F235" r:id="rId38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128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755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95</v>
      </c>
      <c r="G13" s="40"/>
      <c r="H13" s="40"/>
      <c r="I13" s="144" t="s">
        <v>20</v>
      </c>
      <c r="J13" s="135" t="s">
        <v>35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ROUND((SUM(BE95:BE192)),  2)</f>
        <v>0</v>
      </c>
      <c r="G35" s="40"/>
      <c r="H35" s="40"/>
      <c r="I35" s="159">
        <v>0.20999999999999999</v>
      </c>
      <c r="J35" s="158">
        <f>ROUND(((SUM(BE95:BE192))*I35),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ROUND((SUM(BF95:BF192)),  2)</f>
        <v>0</v>
      </c>
      <c r="G36" s="40"/>
      <c r="H36" s="40"/>
      <c r="I36" s="159">
        <v>0.12</v>
      </c>
      <c r="J36" s="158">
        <f>ROUND(((SUM(BF95:BF192))*I36),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ROUND((SUM(BG95:BG192)),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ROUND((SUM(BH95:BH192)),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ROUND((SUM(BI95:BI192)),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128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306 - Přípojky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136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137</v>
      </c>
      <c r="E66" s="184"/>
      <c r="F66" s="184"/>
      <c r="G66" s="184"/>
      <c r="H66" s="184"/>
      <c r="I66" s="184"/>
      <c r="J66" s="185">
        <f>J140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138</v>
      </c>
      <c r="E67" s="184"/>
      <c r="F67" s="184"/>
      <c r="G67" s="184"/>
      <c r="H67" s="184"/>
      <c r="I67" s="184"/>
      <c r="J67" s="185">
        <f>J147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139</v>
      </c>
      <c r="E68" s="184"/>
      <c r="F68" s="184"/>
      <c r="G68" s="184"/>
      <c r="H68" s="184"/>
      <c r="I68" s="184"/>
      <c r="J68" s="185">
        <f>J168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140</v>
      </c>
      <c r="E69" s="184"/>
      <c r="F69" s="184"/>
      <c r="G69" s="184"/>
      <c r="H69" s="184"/>
      <c r="I69" s="184"/>
      <c r="J69" s="185">
        <f>J177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143</v>
      </c>
      <c r="E70" s="179"/>
      <c r="F70" s="179"/>
      <c r="G70" s="179"/>
      <c r="H70" s="179"/>
      <c r="I70" s="179"/>
      <c r="J70" s="180">
        <f>J182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144</v>
      </c>
      <c r="E71" s="184"/>
      <c r="F71" s="184"/>
      <c r="G71" s="184"/>
      <c r="H71" s="184"/>
      <c r="I71" s="184"/>
      <c r="J71" s="185">
        <f>J183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145</v>
      </c>
      <c r="E72" s="179"/>
      <c r="F72" s="179"/>
      <c r="G72" s="179"/>
      <c r="H72" s="179"/>
      <c r="I72" s="179"/>
      <c r="J72" s="180">
        <f>J188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147</v>
      </c>
      <c r="E73" s="184"/>
      <c r="F73" s="184"/>
      <c r="G73" s="184"/>
      <c r="H73" s="184"/>
      <c r="I73" s="184"/>
      <c r="J73" s="185">
        <f>J189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4" t="s">
        <v>148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Rekonstrukce místních komunikací v sídlišti K Hradišťku v Dačicích - II. Etapa</v>
      </c>
      <c r="F83" s="33"/>
      <c r="G83" s="33"/>
      <c r="H83" s="33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2"/>
      <c r="C84" s="33" t="s">
        <v>127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40"/>
      <c r="B85" s="41"/>
      <c r="C85" s="42"/>
      <c r="D85" s="42"/>
      <c r="E85" s="171" t="s">
        <v>128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129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306 - Přípojky kanalizace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F14</f>
        <v>Dačice</v>
      </c>
      <c r="G89" s="42"/>
      <c r="H89" s="42"/>
      <c r="I89" s="33" t="s">
        <v>24</v>
      </c>
      <c r="J89" s="74" t="str">
        <f>IF(J14="","",J14)</f>
        <v>9. 7. 2024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E17</f>
        <v>Město Dačice, Krajířova 27, 380 13 Dačice</v>
      </c>
      <c r="G91" s="42"/>
      <c r="H91" s="42"/>
      <c r="I91" s="33" t="s">
        <v>38</v>
      </c>
      <c r="J91" s="38" t="str">
        <f>E23</f>
        <v>Ing. arch. Martin Jirovský Ph.D., MBA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3" t="s">
        <v>36</v>
      </c>
      <c r="D92" s="42"/>
      <c r="E92" s="42"/>
      <c r="F92" s="28" t="str">
        <f>IF(E20="","",E20)</f>
        <v>Vyplň údaj</v>
      </c>
      <c r="G92" s="42"/>
      <c r="H92" s="42"/>
      <c r="I92" s="33" t="s">
        <v>42</v>
      </c>
      <c r="J92" s="38" t="str">
        <f>E26</f>
        <v>Ateliér M.A.A.T. s.r.o., Petra Stejskalová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149</v>
      </c>
      <c r="D94" s="190" t="s">
        <v>66</v>
      </c>
      <c r="E94" s="190" t="s">
        <v>62</v>
      </c>
      <c r="F94" s="190" t="s">
        <v>63</v>
      </c>
      <c r="G94" s="190" t="s">
        <v>150</v>
      </c>
      <c r="H94" s="190" t="s">
        <v>151</v>
      </c>
      <c r="I94" s="190" t="s">
        <v>152</v>
      </c>
      <c r="J94" s="190" t="s">
        <v>133</v>
      </c>
      <c r="K94" s="191" t="s">
        <v>153</v>
      </c>
      <c r="L94" s="192"/>
      <c r="M94" s="94" t="s">
        <v>35</v>
      </c>
      <c r="N94" s="95" t="s">
        <v>51</v>
      </c>
      <c r="O94" s="95" t="s">
        <v>154</v>
      </c>
      <c r="P94" s="95" t="s">
        <v>155</v>
      </c>
      <c r="Q94" s="95" t="s">
        <v>156</v>
      </c>
      <c r="R94" s="95" t="s">
        <v>157</v>
      </c>
      <c r="S94" s="95" t="s">
        <v>158</v>
      </c>
      <c r="T94" s="96" t="s">
        <v>159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160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P96+P182+P188</f>
        <v>0</v>
      </c>
      <c r="Q95" s="98"/>
      <c r="R95" s="195">
        <f>R96+R182+R188</f>
        <v>81.709713909999991</v>
      </c>
      <c r="S95" s="98"/>
      <c r="T95" s="196">
        <f>T96+T182+T188</f>
        <v>7.3799999999999999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80</v>
      </c>
      <c r="AU95" s="18" t="s">
        <v>134</v>
      </c>
      <c r="BK95" s="197">
        <f>BK96+BK182+BK188</f>
        <v>0</v>
      </c>
    </row>
    <row r="96" s="12" customFormat="1" ht="25.92" customHeight="1">
      <c r="A96" s="12"/>
      <c r="B96" s="198"/>
      <c r="C96" s="199"/>
      <c r="D96" s="200" t="s">
        <v>80</v>
      </c>
      <c r="E96" s="201" t="s">
        <v>161</v>
      </c>
      <c r="F96" s="201" t="s">
        <v>162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P97+P140+P147+P168+P177</f>
        <v>0</v>
      </c>
      <c r="Q96" s="206"/>
      <c r="R96" s="207">
        <f>R97+R140+R147+R168+R177</f>
        <v>81.709713909999991</v>
      </c>
      <c r="S96" s="206"/>
      <c r="T96" s="208">
        <f>T97+T140+T147+T168+T177</f>
        <v>7.3799999999999999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88</v>
      </c>
      <c r="AT96" s="210" t="s">
        <v>80</v>
      </c>
      <c r="AU96" s="210" t="s">
        <v>81</v>
      </c>
      <c r="AY96" s="209" t="s">
        <v>163</v>
      </c>
      <c r="BK96" s="211">
        <f>BK97+BK140+BK147+BK168+BK177</f>
        <v>0</v>
      </c>
    </row>
    <row r="97" s="12" customFormat="1" ht="22.8" customHeight="1">
      <c r="A97" s="12"/>
      <c r="B97" s="198"/>
      <c r="C97" s="199"/>
      <c r="D97" s="200" t="s">
        <v>80</v>
      </c>
      <c r="E97" s="212" t="s">
        <v>88</v>
      </c>
      <c r="F97" s="212" t="s">
        <v>164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SUM(P98:P139)</f>
        <v>0</v>
      </c>
      <c r="Q97" s="206"/>
      <c r="R97" s="207">
        <f>SUM(R98:R139)</f>
        <v>60.117177499999997</v>
      </c>
      <c r="S97" s="206"/>
      <c r="T97" s="208">
        <f>SUM(T98:T139)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88</v>
      </c>
      <c r="AT97" s="210" t="s">
        <v>80</v>
      </c>
      <c r="AU97" s="210" t="s">
        <v>88</v>
      </c>
      <c r="AY97" s="209" t="s">
        <v>163</v>
      </c>
      <c r="BK97" s="211">
        <f>SUM(BK98:BK139)</f>
        <v>0</v>
      </c>
    </row>
    <row r="98" s="2" customFormat="1" ht="16.5" customHeight="1">
      <c r="A98" s="40"/>
      <c r="B98" s="41"/>
      <c r="C98" s="214" t="s">
        <v>88</v>
      </c>
      <c r="D98" s="214" t="s">
        <v>165</v>
      </c>
      <c r="E98" s="215" t="s">
        <v>588</v>
      </c>
      <c r="F98" s="216" t="s">
        <v>589</v>
      </c>
      <c r="G98" s="217" t="s">
        <v>184</v>
      </c>
      <c r="H98" s="218">
        <v>39</v>
      </c>
      <c r="I98" s="219"/>
      <c r="J98" s="220">
        <f>ROUND(I98*H98,2)</f>
        <v>0</v>
      </c>
      <c r="K98" s="216" t="s">
        <v>169</v>
      </c>
      <c r="L98" s="46"/>
      <c r="M98" s="221" t="s">
        <v>35</v>
      </c>
      <c r="N98" s="222" t="s">
        <v>52</v>
      </c>
      <c r="O98" s="86"/>
      <c r="P98" s="223">
        <f>O98*H98</f>
        <v>0</v>
      </c>
      <c r="Q98" s="223">
        <v>0.01004</v>
      </c>
      <c r="R98" s="223">
        <f>Q98*H98</f>
        <v>0.39156000000000002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170</v>
      </c>
      <c r="AT98" s="225" t="s">
        <v>165</v>
      </c>
      <c r="AU98" s="225" t="s">
        <v>21</v>
      </c>
      <c r="AY98" s="18" t="s">
        <v>163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88</v>
      </c>
      <c r="BK98" s="226">
        <f>ROUND(I98*H98,2)</f>
        <v>0</v>
      </c>
      <c r="BL98" s="18" t="s">
        <v>170</v>
      </c>
      <c r="BM98" s="225" t="s">
        <v>756</v>
      </c>
    </row>
    <row r="99" s="2" customFormat="1">
      <c r="A99" s="40"/>
      <c r="B99" s="41"/>
      <c r="C99" s="42"/>
      <c r="D99" s="227" t="s">
        <v>172</v>
      </c>
      <c r="E99" s="42"/>
      <c r="F99" s="228" t="s">
        <v>591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172</v>
      </c>
      <c r="AU99" s="18" t="s">
        <v>21</v>
      </c>
    </row>
    <row r="100" s="2" customFormat="1" ht="49.05" customHeight="1">
      <c r="A100" s="40"/>
      <c r="B100" s="41"/>
      <c r="C100" s="214" t="s">
        <v>21</v>
      </c>
      <c r="D100" s="214" t="s">
        <v>165</v>
      </c>
      <c r="E100" s="215" t="s">
        <v>182</v>
      </c>
      <c r="F100" s="216" t="s">
        <v>183</v>
      </c>
      <c r="G100" s="217" t="s">
        <v>184</v>
      </c>
      <c r="H100" s="218">
        <v>39</v>
      </c>
      <c r="I100" s="219"/>
      <c r="J100" s="220">
        <f>ROUND(I100*H100,2)</f>
        <v>0</v>
      </c>
      <c r="K100" s="216" t="s">
        <v>169</v>
      </c>
      <c r="L100" s="46"/>
      <c r="M100" s="221" t="s">
        <v>35</v>
      </c>
      <c r="N100" s="222" t="s">
        <v>52</v>
      </c>
      <c r="O100" s="86"/>
      <c r="P100" s="223">
        <f>O100*H100</f>
        <v>0</v>
      </c>
      <c r="Q100" s="223">
        <v>0.0086800000000000002</v>
      </c>
      <c r="R100" s="223">
        <f>Q100*H100</f>
        <v>0.33851999999999999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170</v>
      </c>
      <c r="AT100" s="225" t="s">
        <v>165</v>
      </c>
      <c r="AU100" s="225" t="s">
        <v>21</v>
      </c>
      <c r="AY100" s="18" t="s">
        <v>163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88</v>
      </c>
      <c r="BK100" s="226">
        <f>ROUND(I100*H100,2)</f>
        <v>0</v>
      </c>
      <c r="BL100" s="18" t="s">
        <v>170</v>
      </c>
      <c r="BM100" s="225" t="s">
        <v>757</v>
      </c>
    </row>
    <row r="101" s="2" customFormat="1">
      <c r="A101" s="40"/>
      <c r="B101" s="41"/>
      <c r="C101" s="42"/>
      <c r="D101" s="227" t="s">
        <v>172</v>
      </c>
      <c r="E101" s="42"/>
      <c r="F101" s="228" t="s">
        <v>186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172</v>
      </c>
      <c r="AU101" s="18" t="s">
        <v>21</v>
      </c>
    </row>
    <row r="102" s="2" customFormat="1" ht="49.05" customHeight="1">
      <c r="A102" s="40"/>
      <c r="B102" s="41"/>
      <c r="C102" s="214" t="s">
        <v>181</v>
      </c>
      <c r="D102" s="214" t="s">
        <v>165</v>
      </c>
      <c r="E102" s="215" t="s">
        <v>187</v>
      </c>
      <c r="F102" s="216" t="s">
        <v>188</v>
      </c>
      <c r="G102" s="217" t="s">
        <v>184</v>
      </c>
      <c r="H102" s="218">
        <v>25.199999999999999</v>
      </c>
      <c r="I102" s="219"/>
      <c r="J102" s="220">
        <f>ROUND(I102*H102,2)</f>
        <v>0</v>
      </c>
      <c r="K102" s="216" t="s">
        <v>169</v>
      </c>
      <c r="L102" s="46"/>
      <c r="M102" s="221" t="s">
        <v>35</v>
      </c>
      <c r="N102" s="222" t="s">
        <v>52</v>
      </c>
      <c r="O102" s="86"/>
      <c r="P102" s="223">
        <f>O102*H102</f>
        <v>0</v>
      </c>
      <c r="Q102" s="223">
        <v>0.036900000000000002</v>
      </c>
      <c r="R102" s="223">
        <f>Q102*H102</f>
        <v>0.92988000000000004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170</v>
      </c>
      <c r="AT102" s="225" t="s">
        <v>165</v>
      </c>
      <c r="AU102" s="225" t="s">
        <v>21</v>
      </c>
      <c r="AY102" s="18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88</v>
      </c>
      <c r="BK102" s="226">
        <f>ROUND(I102*H102,2)</f>
        <v>0</v>
      </c>
      <c r="BL102" s="18" t="s">
        <v>170</v>
      </c>
      <c r="BM102" s="225" t="s">
        <v>758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190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172</v>
      </c>
      <c r="AU103" s="18" t="s">
        <v>21</v>
      </c>
    </row>
    <row r="104" s="2" customFormat="1" ht="24.15" customHeight="1">
      <c r="A104" s="40"/>
      <c r="B104" s="41"/>
      <c r="C104" s="214" t="s">
        <v>170</v>
      </c>
      <c r="D104" s="214" t="s">
        <v>165</v>
      </c>
      <c r="E104" s="215" t="s">
        <v>759</v>
      </c>
      <c r="F104" s="216" t="s">
        <v>760</v>
      </c>
      <c r="G104" s="217" t="s">
        <v>194</v>
      </c>
      <c r="H104" s="218">
        <v>9.3599999999999994</v>
      </c>
      <c r="I104" s="219"/>
      <c r="J104" s="220">
        <f>ROUND(I104*H104,2)</f>
        <v>0</v>
      </c>
      <c r="K104" s="216" t="s">
        <v>169</v>
      </c>
      <c r="L104" s="46"/>
      <c r="M104" s="221" t="s">
        <v>35</v>
      </c>
      <c r="N104" s="222" t="s">
        <v>52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170</v>
      </c>
      <c r="AT104" s="225" t="s">
        <v>165</v>
      </c>
      <c r="AU104" s="225" t="s">
        <v>21</v>
      </c>
      <c r="AY104" s="18" t="s">
        <v>163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88</v>
      </c>
      <c r="BK104" s="226">
        <f>ROUND(I104*H104,2)</f>
        <v>0</v>
      </c>
      <c r="BL104" s="18" t="s">
        <v>170</v>
      </c>
      <c r="BM104" s="225" t="s">
        <v>761</v>
      </c>
    </row>
    <row r="105" s="2" customFormat="1">
      <c r="A105" s="40"/>
      <c r="B105" s="41"/>
      <c r="C105" s="42"/>
      <c r="D105" s="227" t="s">
        <v>172</v>
      </c>
      <c r="E105" s="42"/>
      <c r="F105" s="228" t="s">
        <v>762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172</v>
      </c>
      <c r="AU105" s="18" t="s">
        <v>21</v>
      </c>
    </row>
    <row r="106" s="13" customFormat="1">
      <c r="A106" s="13"/>
      <c r="B106" s="234"/>
      <c r="C106" s="235"/>
      <c r="D106" s="232" t="s">
        <v>197</v>
      </c>
      <c r="E106" s="236" t="s">
        <v>35</v>
      </c>
      <c r="F106" s="237" t="s">
        <v>763</v>
      </c>
      <c r="G106" s="235"/>
      <c r="H106" s="238">
        <v>9.3599999999999994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197</v>
      </c>
      <c r="AU106" s="244" t="s">
        <v>21</v>
      </c>
      <c r="AV106" s="13" t="s">
        <v>21</v>
      </c>
      <c r="AW106" s="13" t="s">
        <v>41</v>
      </c>
      <c r="AX106" s="13" t="s">
        <v>88</v>
      </c>
      <c r="AY106" s="244" t="s">
        <v>163</v>
      </c>
    </row>
    <row r="107" s="2" customFormat="1" ht="24.15" customHeight="1">
      <c r="A107" s="40"/>
      <c r="B107" s="41"/>
      <c r="C107" s="214" t="s">
        <v>191</v>
      </c>
      <c r="D107" s="214" t="s">
        <v>165</v>
      </c>
      <c r="E107" s="215" t="s">
        <v>200</v>
      </c>
      <c r="F107" s="216" t="s">
        <v>201</v>
      </c>
      <c r="G107" s="217" t="s">
        <v>194</v>
      </c>
      <c r="H107" s="218">
        <v>158.994</v>
      </c>
      <c r="I107" s="219"/>
      <c r="J107" s="220">
        <f>ROUND(I107*H107,2)</f>
        <v>0</v>
      </c>
      <c r="K107" s="216" t="s">
        <v>169</v>
      </c>
      <c r="L107" s="46"/>
      <c r="M107" s="221" t="s">
        <v>35</v>
      </c>
      <c r="N107" s="222" t="s">
        <v>52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170</v>
      </c>
      <c r="AT107" s="225" t="s">
        <v>165</v>
      </c>
      <c r="AU107" s="225" t="s">
        <v>21</v>
      </c>
      <c r="AY107" s="18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88</v>
      </c>
      <c r="BK107" s="226">
        <f>ROUND(I107*H107,2)</f>
        <v>0</v>
      </c>
      <c r="BL107" s="18" t="s">
        <v>170</v>
      </c>
      <c r="BM107" s="225" t="s">
        <v>764</v>
      </c>
    </row>
    <row r="108" s="2" customFormat="1">
      <c r="A108" s="40"/>
      <c r="B108" s="41"/>
      <c r="C108" s="42"/>
      <c r="D108" s="227" t="s">
        <v>172</v>
      </c>
      <c r="E108" s="42"/>
      <c r="F108" s="228" t="s">
        <v>203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172</v>
      </c>
      <c r="AU108" s="18" t="s">
        <v>21</v>
      </c>
    </row>
    <row r="109" s="13" customFormat="1">
      <c r="A109" s="13"/>
      <c r="B109" s="234"/>
      <c r="C109" s="235"/>
      <c r="D109" s="232" t="s">
        <v>197</v>
      </c>
      <c r="E109" s="236" t="s">
        <v>35</v>
      </c>
      <c r="F109" s="237" t="s">
        <v>765</v>
      </c>
      <c r="G109" s="235"/>
      <c r="H109" s="238">
        <v>158.994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197</v>
      </c>
      <c r="AU109" s="244" t="s">
        <v>21</v>
      </c>
      <c r="AV109" s="13" t="s">
        <v>21</v>
      </c>
      <c r="AW109" s="13" t="s">
        <v>41</v>
      </c>
      <c r="AX109" s="13" t="s">
        <v>88</v>
      </c>
      <c r="AY109" s="244" t="s">
        <v>163</v>
      </c>
    </row>
    <row r="110" s="2" customFormat="1" ht="24.15" customHeight="1">
      <c r="A110" s="40"/>
      <c r="B110" s="41"/>
      <c r="C110" s="214" t="s">
        <v>199</v>
      </c>
      <c r="D110" s="214" t="s">
        <v>165</v>
      </c>
      <c r="E110" s="215" t="s">
        <v>522</v>
      </c>
      <c r="F110" s="216" t="s">
        <v>523</v>
      </c>
      <c r="G110" s="217" t="s">
        <v>194</v>
      </c>
      <c r="H110" s="218">
        <v>26.5</v>
      </c>
      <c r="I110" s="219"/>
      <c r="J110" s="220">
        <f>ROUND(I110*H110,2)</f>
        <v>0</v>
      </c>
      <c r="K110" s="216" t="s">
        <v>169</v>
      </c>
      <c r="L110" s="46"/>
      <c r="M110" s="221" t="s">
        <v>35</v>
      </c>
      <c r="N110" s="222" t="s">
        <v>52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170</v>
      </c>
      <c r="AT110" s="225" t="s">
        <v>165</v>
      </c>
      <c r="AU110" s="225" t="s">
        <v>21</v>
      </c>
      <c r="AY110" s="18" t="s">
        <v>163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88</v>
      </c>
      <c r="BK110" s="226">
        <f>ROUND(I110*H110,2)</f>
        <v>0</v>
      </c>
      <c r="BL110" s="18" t="s">
        <v>170</v>
      </c>
      <c r="BM110" s="225" t="s">
        <v>766</v>
      </c>
    </row>
    <row r="111" s="2" customFormat="1">
      <c r="A111" s="40"/>
      <c r="B111" s="41"/>
      <c r="C111" s="42"/>
      <c r="D111" s="227" t="s">
        <v>172</v>
      </c>
      <c r="E111" s="42"/>
      <c r="F111" s="228" t="s">
        <v>525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172</v>
      </c>
      <c r="AU111" s="18" t="s">
        <v>21</v>
      </c>
    </row>
    <row r="112" s="13" customFormat="1">
      <c r="A112" s="13"/>
      <c r="B112" s="234"/>
      <c r="C112" s="235"/>
      <c r="D112" s="232" t="s">
        <v>197</v>
      </c>
      <c r="E112" s="236" t="s">
        <v>35</v>
      </c>
      <c r="F112" s="237" t="s">
        <v>767</v>
      </c>
      <c r="G112" s="235"/>
      <c r="H112" s="238">
        <v>26.5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197</v>
      </c>
      <c r="AU112" s="244" t="s">
        <v>21</v>
      </c>
      <c r="AV112" s="13" t="s">
        <v>21</v>
      </c>
      <c r="AW112" s="13" t="s">
        <v>41</v>
      </c>
      <c r="AX112" s="13" t="s">
        <v>88</v>
      </c>
      <c r="AY112" s="244" t="s">
        <v>163</v>
      </c>
    </row>
    <row r="113" s="2" customFormat="1" ht="24.15" customHeight="1">
      <c r="A113" s="40"/>
      <c r="B113" s="41"/>
      <c r="C113" s="214" t="s">
        <v>205</v>
      </c>
      <c r="D113" s="214" t="s">
        <v>165</v>
      </c>
      <c r="E113" s="215" t="s">
        <v>614</v>
      </c>
      <c r="F113" s="216" t="s">
        <v>615</v>
      </c>
      <c r="G113" s="217" t="s">
        <v>218</v>
      </c>
      <c r="H113" s="218">
        <v>375.55000000000001</v>
      </c>
      <c r="I113" s="219"/>
      <c r="J113" s="220">
        <f>ROUND(I113*H113,2)</f>
        <v>0</v>
      </c>
      <c r="K113" s="216" t="s">
        <v>169</v>
      </c>
      <c r="L113" s="46"/>
      <c r="M113" s="221" t="s">
        <v>35</v>
      </c>
      <c r="N113" s="222" t="s">
        <v>52</v>
      </c>
      <c r="O113" s="86"/>
      <c r="P113" s="223">
        <f>O113*H113</f>
        <v>0</v>
      </c>
      <c r="Q113" s="223">
        <v>0.00084999999999999995</v>
      </c>
      <c r="R113" s="223">
        <f>Q113*H113</f>
        <v>0.31921749999999999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170</v>
      </c>
      <c r="AT113" s="225" t="s">
        <v>165</v>
      </c>
      <c r="AU113" s="225" t="s">
        <v>21</v>
      </c>
      <c r="AY113" s="18" t="s">
        <v>163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88</v>
      </c>
      <c r="BK113" s="226">
        <f>ROUND(I113*H113,2)</f>
        <v>0</v>
      </c>
      <c r="BL113" s="18" t="s">
        <v>170</v>
      </c>
      <c r="BM113" s="225" t="s">
        <v>768</v>
      </c>
    </row>
    <row r="114" s="2" customFormat="1">
      <c r="A114" s="40"/>
      <c r="B114" s="41"/>
      <c r="C114" s="42"/>
      <c r="D114" s="227" t="s">
        <v>172</v>
      </c>
      <c r="E114" s="42"/>
      <c r="F114" s="228" t="s">
        <v>617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172</v>
      </c>
      <c r="AU114" s="18" t="s">
        <v>21</v>
      </c>
    </row>
    <row r="115" s="13" customFormat="1">
      <c r="A115" s="13"/>
      <c r="B115" s="234"/>
      <c r="C115" s="235"/>
      <c r="D115" s="232" t="s">
        <v>197</v>
      </c>
      <c r="E115" s="236" t="s">
        <v>35</v>
      </c>
      <c r="F115" s="237" t="s">
        <v>769</v>
      </c>
      <c r="G115" s="235"/>
      <c r="H115" s="238">
        <v>375.55000000000001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197</v>
      </c>
      <c r="AU115" s="244" t="s">
        <v>21</v>
      </c>
      <c r="AV115" s="13" t="s">
        <v>21</v>
      </c>
      <c r="AW115" s="13" t="s">
        <v>41</v>
      </c>
      <c r="AX115" s="13" t="s">
        <v>88</v>
      </c>
      <c r="AY115" s="244" t="s">
        <v>163</v>
      </c>
    </row>
    <row r="116" s="2" customFormat="1" ht="24.15" customHeight="1">
      <c r="A116" s="40"/>
      <c r="B116" s="41"/>
      <c r="C116" s="214" t="s">
        <v>210</v>
      </c>
      <c r="D116" s="214" t="s">
        <v>165</v>
      </c>
      <c r="E116" s="215" t="s">
        <v>619</v>
      </c>
      <c r="F116" s="216" t="s">
        <v>620</v>
      </c>
      <c r="G116" s="217" t="s">
        <v>218</v>
      </c>
      <c r="H116" s="218">
        <v>375.55000000000001</v>
      </c>
      <c r="I116" s="219"/>
      <c r="J116" s="220">
        <f>ROUND(I116*H116,2)</f>
        <v>0</v>
      </c>
      <c r="K116" s="216" t="s">
        <v>169</v>
      </c>
      <c r="L116" s="46"/>
      <c r="M116" s="221" t="s">
        <v>35</v>
      </c>
      <c r="N116" s="222" t="s">
        <v>52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170</v>
      </c>
      <c r="AT116" s="225" t="s">
        <v>165</v>
      </c>
      <c r="AU116" s="225" t="s">
        <v>21</v>
      </c>
      <c r="AY116" s="18" t="s">
        <v>163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88</v>
      </c>
      <c r="BK116" s="226">
        <f>ROUND(I116*H116,2)</f>
        <v>0</v>
      </c>
      <c r="BL116" s="18" t="s">
        <v>170</v>
      </c>
      <c r="BM116" s="225" t="s">
        <v>770</v>
      </c>
    </row>
    <row r="117" s="2" customFormat="1">
      <c r="A117" s="40"/>
      <c r="B117" s="41"/>
      <c r="C117" s="42"/>
      <c r="D117" s="227" t="s">
        <v>172</v>
      </c>
      <c r="E117" s="42"/>
      <c r="F117" s="228" t="s">
        <v>622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172</v>
      </c>
      <c r="AU117" s="18" t="s">
        <v>21</v>
      </c>
    </row>
    <row r="118" s="2" customFormat="1" ht="37.8" customHeight="1">
      <c r="A118" s="40"/>
      <c r="B118" s="41"/>
      <c r="C118" s="214" t="s">
        <v>215</v>
      </c>
      <c r="D118" s="214" t="s">
        <v>165</v>
      </c>
      <c r="E118" s="215" t="s">
        <v>228</v>
      </c>
      <c r="F118" s="216" t="s">
        <v>229</v>
      </c>
      <c r="G118" s="217" t="s">
        <v>194</v>
      </c>
      <c r="H118" s="218">
        <v>44.354999999999997</v>
      </c>
      <c r="I118" s="219"/>
      <c r="J118" s="220">
        <f>ROUND(I118*H118,2)</f>
        <v>0</v>
      </c>
      <c r="K118" s="216" t="s">
        <v>169</v>
      </c>
      <c r="L118" s="46"/>
      <c r="M118" s="221" t="s">
        <v>35</v>
      </c>
      <c r="N118" s="222" t="s">
        <v>52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170</v>
      </c>
      <c r="AT118" s="225" t="s">
        <v>165</v>
      </c>
      <c r="AU118" s="225" t="s">
        <v>21</v>
      </c>
      <c r="AY118" s="18" t="s">
        <v>163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88</v>
      </c>
      <c r="BK118" s="226">
        <f>ROUND(I118*H118,2)</f>
        <v>0</v>
      </c>
      <c r="BL118" s="18" t="s">
        <v>170</v>
      </c>
      <c r="BM118" s="225" t="s">
        <v>771</v>
      </c>
    </row>
    <row r="119" s="2" customFormat="1">
      <c r="A119" s="40"/>
      <c r="B119" s="41"/>
      <c r="C119" s="42"/>
      <c r="D119" s="227" t="s">
        <v>172</v>
      </c>
      <c r="E119" s="42"/>
      <c r="F119" s="228" t="s">
        <v>231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172</v>
      </c>
      <c r="AU119" s="18" t="s">
        <v>21</v>
      </c>
    </row>
    <row r="120" s="13" customFormat="1">
      <c r="A120" s="13"/>
      <c r="B120" s="234"/>
      <c r="C120" s="235"/>
      <c r="D120" s="232" t="s">
        <v>197</v>
      </c>
      <c r="E120" s="236" t="s">
        <v>35</v>
      </c>
      <c r="F120" s="237" t="s">
        <v>772</v>
      </c>
      <c r="G120" s="235"/>
      <c r="H120" s="238">
        <v>44.354999999999997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197</v>
      </c>
      <c r="AU120" s="244" t="s">
        <v>21</v>
      </c>
      <c r="AV120" s="13" t="s">
        <v>21</v>
      </c>
      <c r="AW120" s="13" t="s">
        <v>41</v>
      </c>
      <c r="AX120" s="13" t="s">
        <v>88</v>
      </c>
      <c r="AY120" s="244" t="s">
        <v>163</v>
      </c>
    </row>
    <row r="121" s="2" customFormat="1" ht="24.15" customHeight="1">
      <c r="A121" s="40"/>
      <c r="B121" s="41"/>
      <c r="C121" s="214" t="s">
        <v>222</v>
      </c>
      <c r="D121" s="214" t="s">
        <v>165</v>
      </c>
      <c r="E121" s="215" t="s">
        <v>233</v>
      </c>
      <c r="F121" s="216" t="s">
        <v>234</v>
      </c>
      <c r="G121" s="217" t="s">
        <v>235</v>
      </c>
      <c r="H121" s="218">
        <v>88.709999999999994</v>
      </c>
      <c r="I121" s="219"/>
      <c r="J121" s="220">
        <f>ROUND(I121*H121,2)</f>
        <v>0</v>
      </c>
      <c r="K121" s="216" t="s">
        <v>35</v>
      </c>
      <c r="L121" s="46"/>
      <c r="M121" s="221" t="s">
        <v>35</v>
      </c>
      <c r="N121" s="222" t="s">
        <v>52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170</v>
      </c>
      <c r="AT121" s="225" t="s">
        <v>165</v>
      </c>
      <c r="AU121" s="225" t="s">
        <v>21</v>
      </c>
      <c r="AY121" s="18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88</v>
      </c>
      <c r="BK121" s="226">
        <f>ROUND(I121*H121,2)</f>
        <v>0</v>
      </c>
      <c r="BL121" s="18" t="s">
        <v>170</v>
      </c>
      <c r="BM121" s="225" t="s">
        <v>773</v>
      </c>
    </row>
    <row r="122" s="13" customFormat="1">
      <c r="A122" s="13"/>
      <c r="B122" s="234"/>
      <c r="C122" s="235"/>
      <c r="D122" s="232" t="s">
        <v>197</v>
      </c>
      <c r="E122" s="235"/>
      <c r="F122" s="237" t="s">
        <v>774</v>
      </c>
      <c r="G122" s="235"/>
      <c r="H122" s="238">
        <v>88.709999999999994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197</v>
      </c>
      <c r="AU122" s="244" t="s">
        <v>21</v>
      </c>
      <c r="AV122" s="13" t="s">
        <v>21</v>
      </c>
      <c r="AW122" s="13" t="s">
        <v>4</v>
      </c>
      <c r="AX122" s="13" t="s">
        <v>88</v>
      </c>
      <c r="AY122" s="244" t="s">
        <v>163</v>
      </c>
    </row>
    <row r="123" s="2" customFormat="1" ht="24.15" customHeight="1">
      <c r="A123" s="40"/>
      <c r="B123" s="41"/>
      <c r="C123" s="214" t="s">
        <v>227</v>
      </c>
      <c r="D123" s="214" t="s">
        <v>165</v>
      </c>
      <c r="E123" s="215" t="s">
        <v>239</v>
      </c>
      <c r="F123" s="216" t="s">
        <v>240</v>
      </c>
      <c r="G123" s="217" t="s">
        <v>194</v>
      </c>
      <c r="H123" s="218">
        <v>123.999</v>
      </c>
      <c r="I123" s="219"/>
      <c r="J123" s="220">
        <f>ROUND(I123*H123,2)</f>
        <v>0</v>
      </c>
      <c r="K123" s="216" t="s">
        <v>169</v>
      </c>
      <c r="L123" s="46"/>
      <c r="M123" s="221" t="s">
        <v>35</v>
      </c>
      <c r="N123" s="222" t="s">
        <v>52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170</v>
      </c>
      <c r="AT123" s="225" t="s">
        <v>165</v>
      </c>
      <c r="AU123" s="225" t="s">
        <v>21</v>
      </c>
      <c r="AY123" s="18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88</v>
      </c>
      <c r="BK123" s="226">
        <f>ROUND(I123*H123,2)</f>
        <v>0</v>
      </c>
      <c r="BL123" s="18" t="s">
        <v>170</v>
      </c>
      <c r="BM123" s="225" t="s">
        <v>775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242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172</v>
      </c>
      <c r="AU124" s="18" t="s">
        <v>21</v>
      </c>
    </row>
    <row r="125" s="13" customFormat="1">
      <c r="A125" s="13"/>
      <c r="B125" s="234"/>
      <c r="C125" s="235"/>
      <c r="D125" s="232" t="s">
        <v>197</v>
      </c>
      <c r="E125" s="236" t="s">
        <v>35</v>
      </c>
      <c r="F125" s="237" t="s">
        <v>776</v>
      </c>
      <c r="G125" s="235"/>
      <c r="H125" s="238">
        <v>158.994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197</v>
      </c>
      <c r="AU125" s="244" t="s">
        <v>21</v>
      </c>
      <c r="AV125" s="13" t="s">
        <v>21</v>
      </c>
      <c r="AW125" s="13" t="s">
        <v>41</v>
      </c>
      <c r="AX125" s="13" t="s">
        <v>81</v>
      </c>
      <c r="AY125" s="244" t="s">
        <v>163</v>
      </c>
    </row>
    <row r="126" s="13" customFormat="1">
      <c r="A126" s="13"/>
      <c r="B126" s="234"/>
      <c r="C126" s="235"/>
      <c r="D126" s="232" t="s">
        <v>197</v>
      </c>
      <c r="E126" s="236" t="s">
        <v>35</v>
      </c>
      <c r="F126" s="237" t="s">
        <v>777</v>
      </c>
      <c r="G126" s="235"/>
      <c r="H126" s="238">
        <v>-38.866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197</v>
      </c>
      <c r="AU126" s="244" t="s">
        <v>21</v>
      </c>
      <c r="AV126" s="13" t="s">
        <v>21</v>
      </c>
      <c r="AW126" s="13" t="s">
        <v>41</v>
      </c>
      <c r="AX126" s="13" t="s">
        <v>81</v>
      </c>
      <c r="AY126" s="244" t="s">
        <v>163</v>
      </c>
    </row>
    <row r="127" s="13" customFormat="1">
      <c r="A127" s="13"/>
      <c r="B127" s="234"/>
      <c r="C127" s="235"/>
      <c r="D127" s="232" t="s">
        <v>197</v>
      </c>
      <c r="E127" s="236" t="s">
        <v>35</v>
      </c>
      <c r="F127" s="237" t="s">
        <v>778</v>
      </c>
      <c r="G127" s="235"/>
      <c r="H127" s="238">
        <v>-1.6140000000000001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197</v>
      </c>
      <c r="AU127" s="244" t="s">
        <v>21</v>
      </c>
      <c r="AV127" s="13" t="s">
        <v>21</v>
      </c>
      <c r="AW127" s="13" t="s">
        <v>41</v>
      </c>
      <c r="AX127" s="13" t="s">
        <v>81</v>
      </c>
      <c r="AY127" s="244" t="s">
        <v>163</v>
      </c>
    </row>
    <row r="128" s="13" customFormat="1">
      <c r="A128" s="13"/>
      <c r="B128" s="234"/>
      <c r="C128" s="235"/>
      <c r="D128" s="232" t="s">
        <v>197</v>
      </c>
      <c r="E128" s="236" t="s">
        <v>35</v>
      </c>
      <c r="F128" s="237" t="s">
        <v>779</v>
      </c>
      <c r="G128" s="235"/>
      <c r="H128" s="238">
        <v>9.3599999999999994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197</v>
      </c>
      <c r="AU128" s="244" t="s">
        <v>21</v>
      </c>
      <c r="AV128" s="13" t="s">
        <v>21</v>
      </c>
      <c r="AW128" s="13" t="s">
        <v>41</v>
      </c>
      <c r="AX128" s="13" t="s">
        <v>81</v>
      </c>
      <c r="AY128" s="244" t="s">
        <v>163</v>
      </c>
    </row>
    <row r="129" s="13" customFormat="1">
      <c r="A129" s="13"/>
      <c r="B129" s="234"/>
      <c r="C129" s="235"/>
      <c r="D129" s="232" t="s">
        <v>197</v>
      </c>
      <c r="E129" s="236" t="s">
        <v>35</v>
      </c>
      <c r="F129" s="237" t="s">
        <v>780</v>
      </c>
      <c r="G129" s="235"/>
      <c r="H129" s="238">
        <v>-0.93600000000000005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197</v>
      </c>
      <c r="AU129" s="244" t="s">
        <v>21</v>
      </c>
      <c r="AV129" s="13" t="s">
        <v>21</v>
      </c>
      <c r="AW129" s="13" t="s">
        <v>41</v>
      </c>
      <c r="AX129" s="13" t="s">
        <v>81</v>
      </c>
      <c r="AY129" s="244" t="s">
        <v>163</v>
      </c>
    </row>
    <row r="130" s="13" customFormat="1">
      <c r="A130" s="13"/>
      <c r="B130" s="234"/>
      <c r="C130" s="235"/>
      <c r="D130" s="232" t="s">
        <v>197</v>
      </c>
      <c r="E130" s="236" t="s">
        <v>35</v>
      </c>
      <c r="F130" s="237" t="s">
        <v>781</v>
      </c>
      <c r="G130" s="235"/>
      <c r="H130" s="238">
        <v>-2.9390000000000001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197</v>
      </c>
      <c r="AU130" s="244" t="s">
        <v>21</v>
      </c>
      <c r="AV130" s="13" t="s">
        <v>21</v>
      </c>
      <c r="AW130" s="13" t="s">
        <v>41</v>
      </c>
      <c r="AX130" s="13" t="s">
        <v>81</v>
      </c>
      <c r="AY130" s="244" t="s">
        <v>163</v>
      </c>
    </row>
    <row r="131" s="14" customFormat="1">
      <c r="A131" s="14"/>
      <c r="B131" s="259"/>
      <c r="C131" s="260"/>
      <c r="D131" s="232" t="s">
        <v>197</v>
      </c>
      <c r="E131" s="261" t="s">
        <v>35</v>
      </c>
      <c r="F131" s="262" t="s">
        <v>602</v>
      </c>
      <c r="G131" s="260"/>
      <c r="H131" s="263">
        <v>123.999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9" t="s">
        <v>197</v>
      </c>
      <c r="AU131" s="269" t="s">
        <v>21</v>
      </c>
      <c r="AV131" s="14" t="s">
        <v>170</v>
      </c>
      <c r="AW131" s="14" t="s">
        <v>41</v>
      </c>
      <c r="AX131" s="14" t="s">
        <v>88</v>
      </c>
      <c r="AY131" s="269" t="s">
        <v>163</v>
      </c>
    </row>
    <row r="132" s="2" customFormat="1" ht="44.25" customHeight="1">
      <c r="A132" s="40"/>
      <c r="B132" s="41"/>
      <c r="C132" s="214" t="s">
        <v>8</v>
      </c>
      <c r="D132" s="214" t="s">
        <v>165</v>
      </c>
      <c r="E132" s="215" t="s">
        <v>634</v>
      </c>
      <c r="F132" s="216" t="s">
        <v>635</v>
      </c>
      <c r="G132" s="217" t="s">
        <v>194</v>
      </c>
      <c r="H132" s="218">
        <v>106.048</v>
      </c>
      <c r="I132" s="219"/>
      <c r="J132" s="220">
        <f>ROUND(I132*H132,2)</f>
        <v>0</v>
      </c>
      <c r="K132" s="216" t="s">
        <v>169</v>
      </c>
      <c r="L132" s="46"/>
      <c r="M132" s="221" t="s">
        <v>35</v>
      </c>
      <c r="N132" s="222" t="s">
        <v>52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170</v>
      </c>
      <c r="AT132" s="225" t="s">
        <v>165</v>
      </c>
      <c r="AU132" s="225" t="s">
        <v>21</v>
      </c>
      <c r="AY132" s="18" t="s">
        <v>163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88</v>
      </c>
      <c r="BK132" s="226">
        <f>ROUND(I132*H132,2)</f>
        <v>0</v>
      </c>
      <c r="BL132" s="18" t="s">
        <v>170</v>
      </c>
      <c r="BM132" s="225" t="s">
        <v>782</v>
      </c>
    </row>
    <row r="133" s="2" customFormat="1">
      <c r="A133" s="40"/>
      <c r="B133" s="41"/>
      <c r="C133" s="42"/>
      <c r="D133" s="227" t="s">
        <v>172</v>
      </c>
      <c r="E133" s="42"/>
      <c r="F133" s="228" t="s">
        <v>637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172</v>
      </c>
      <c r="AU133" s="18" t="s">
        <v>21</v>
      </c>
    </row>
    <row r="134" s="13" customFormat="1">
      <c r="A134" s="13"/>
      <c r="B134" s="234"/>
      <c r="C134" s="235"/>
      <c r="D134" s="232" t="s">
        <v>197</v>
      </c>
      <c r="E134" s="236" t="s">
        <v>35</v>
      </c>
      <c r="F134" s="237" t="s">
        <v>783</v>
      </c>
      <c r="G134" s="235"/>
      <c r="H134" s="238">
        <v>106.048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197</v>
      </c>
      <c r="AU134" s="244" t="s">
        <v>21</v>
      </c>
      <c r="AV134" s="13" t="s">
        <v>21</v>
      </c>
      <c r="AW134" s="13" t="s">
        <v>41</v>
      </c>
      <c r="AX134" s="13" t="s">
        <v>88</v>
      </c>
      <c r="AY134" s="244" t="s">
        <v>163</v>
      </c>
    </row>
    <row r="135" s="2" customFormat="1" ht="37.8" customHeight="1">
      <c r="A135" s="40"/>
      <c r="B135" s="41"/>
      <c r="C135" s="214" t="s">
        <v>238</v>
      </c>
      <c r="D135" s="214" t="s">
        <v>165</v>
      </c>
      <c r="E135" s="215" t="s">
        <v>245</v>
      </c>
      <c r="F135" s="216" t="s">
        <v>246</v>
      </c>
      <c r="G135" s="217" t="s">
        <v>194</v>
      </c>
      <c r="H135" s="218">
        <v>29.068999999999999</v>
      </c>
      <c r="I135" s="219"/>
      <c r="J135" s="220">
        <f>ROUND(I135*H135,2)</f>
        <v>0</v>
      </c>
      <c r="K135" s="216" t="s">
        <v>169</v>
      </c>
      <c r="L135" s="46"/>
      <c r="M135" s="221" t="s">
        <v>35</v>
      </c>
      <c r="N135" s="222" t="s">
        <v>52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170</v>
      </c>
      <c r="AT135" s="225" t="s">
        <v>165</v>
      </c>
      <c r="AU135" s="225" t="s">
        <v>21</v>
      </c>
      <c r="AY135" s="18" t="s">
        <v>163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88</v>
      </c>
      <c r="BK135" s="226">
        <f>ROUND(I135*H135,2)</f>
        <v>0</v>
      </c>
      <c r="BL135" s="18" t="s">
        <v>170</v>
      </c>
      <c r="BM135" s="225" t="s">
        <v>784</v>
      </c>
    </row>
    <row r="136" s="2" customFormat="1">
      <c r="A136" s="40"/>
      <c r="B136" s="41"/>
      <c r="C136" s="42"/>
      <c r="D136" s="227" t="s">
        <v>172</v>
      </c>
      <c r="E136" s="42"/>
      <c r="F136" s="228" t="s">
        <v>248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172</v>
      </c>
      <c r="AU136" s="18" t="s">
        <v>21</v>
      </c>
    </row>
    <row r="137" s="13" customFormat="1">
      <c r="A137" s="13"/>
      <c r="B137" s="234"/>
      <c r="C137" s="235"/>
      <c r="D137" s="232" t="s">
        <v>197</v>
      </c>
      <c r="E137" s="236" t="s">
        <v>35</v>
      </c>
      <c r="F137" s="237" t="s">
        <v>785</v>
      </c>
      <c r="G137" s="235"/>
      <c r="H137" s="238">
        <v>29.068999999999999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197</v>
      </c>
      <c r="AU137" s="244" t="s">
        <v>21</v>
      </c>
      <c r="AV137" s="13" t="s">
        <v>21</v>
      </c>
      <c r="AW137" s="13" t="s">
        <v>41</v>
      </c>
      <c r="AX137" s="13" t="s">
        <v>88</v>
      </c>
      <c r="AY137" s="244" t="s">
        <v>163</v>
      </c>
    </row>
    <row r="138" s="2" customFormat="1" ht="16.5" customHeight="1">
      <c r="A138" s="40"/>
      <c r="B138" s="41"/>
      <c r="C138" s="245" t="s">
        <v>244</v>
      </c>
      <c r="D138" s="245" t="s">
        <v>211</v>
      </c>
      <c r="E138" s="246" t="s">
        <v>251</v>
      </c>
      <c r="F138" s="247" t="s">
        <v>252</v>
      </c>
      <c r="G138" s="248" t="s">
        <v>235</v>
      </c>
      <c r="H138" s="249">
        <v>58.137999999999998</v>
      </c>
      <c r="I138" s="250"/>
      <c r="J138" s="251">
        <f>ROUND(I138*H138,2)</f>
        <v>0</v>
      </c>
      <c r="K138" s="247" t="s">
        <v>169</v>
      </c>
      <c r="L138" s="252"/>
      <c r="M138" s="253" t="s">
        <v>35</v>
      </c>
      <c r="N138" s="254" t="s">
        <v>52</v>
      </c>
      <c r="O138" s="86"/>
      <c r="P138" s="223">
        <f>O138*H138</f>
        <v>0</v>
      </c>
      <c r="Q138" s="223">
        <v>1</v>
      </c>
      <c r="R138" s="223">
        <f>Q138*H138</f>
        <v>58.137999999999998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210</v>
      </c>
      <c r="AT138" s="225" t="s">
        <v>211</v>
      </c>
      <c r="AU138" s="225" t="s">
        <v>21</v>
      </c>
      <c r="AY138" s="18" t="s">
        <v>163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88</v>
      </c>
      <c r="BK138" s="226">
        <f>ROUND(I138*H138,2)</f>
        <v>0</v>
      </c>
      <c r="BL138" s="18" t="s">
        <v>170</v>
      </c>
      <c r="BM138" s="225" t="s">
        <v>786</v>
      </c>
    </row>
    <row r="139" s="13" customFormat="1">
      <c r="A139" s="13"/>
      <c r="B139" s="234"/>
      <c r="C139" s="235"/>
      <c r="D139" s="232" t="s">
        <v>197</v>
      </c>
      <c r="E139" s="235"/>
      <c r="F139" s="237" t="s">
        <v>787</v>
      </c>
      <c r="G139" s="235"/>
      <c r="H139" s="238">
        <v>58.137999999999998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197</v>
      </c>
      <c r="AU139" s="244" t="s">
        <v>21</v>
      </c>
      <c r="AV139" s="13" t="s">
        <v>21</v>
      </c>
      <c r="AW139" s="13" t="s">
        <v>4</v>
      </c>
      <c r="AX139" s="13" t="s">
        <v>88</v>
      </c>
      <c r="AY139" s="244" t="s">
        <v>163</v>
      </c>
    </row>
    <row r="140" s="12" customFormat="1" ht="22.8" customHeight="1">
      <c r="A140" s="12"/>
      <c r="B140" s="198"/>
      <c r="C140" s="199"/>
      <c r="D140" s="200" t="s">
        <v>80</v>
      </c>
      <c r="E140" s="212" t="s">
        <v>170</v>
      </c>
      <c r="F140" s="212" t="s">
        <v>255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SUM(P141:P146)</f>
        <v>0</v>
      </c>
      <c r="Q140" s="206"/>
      <c r="R140" s="207">
        <f>SUM(R141:R146)</f>
        <v>20.677628410000001</v>
      </c>
      <c r="S140" s="206"/>
      <c r="T140" s="208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88</v>
      </c>
      <c r="AT140" s="210" t="s">
        <v>80</v>
      </c>
      <c r="AU140" s="210" t="s">
        <v>88</v>
      </c>
      <c r="AY140" s="209" t="s">
        <v>163</v>
      </c>
      <c r="BK140" s="211">
        <f>SUM(BK141:BK146)</f>
        <v>0</v>
      </c>
    </row>
    <row r="141" s="2" customFormat="1" ht="21.75" customHeight="1">
      <c r="A141" s="40"/>
      <c r="B141" s="41"/>
      <c r="C141" s="214" t="s">
        <v>250</v>
      </c>
      <c r="D141" s="214" t="s">
        <v>165</v>
      </c>
      <c r="E141" s="215" t="s">
        <v>257</v>
      </c>
      <c r="F141" s="216" t="s">
        <v>258</v>
      </c>
      <c r="G141" s="217" t="s">
        <v>194</v>
      </c>
      <c r="H141" s="218">
        <v>9.7970000000000006</v>
      </c>
      <c r="I141" s="219"/>
      <c r="J141" s="220">
        <f>ROUND(I141*H141,2)</f>
        <v>0</v>
      </c>
      <c r="K141" s="216" t="s">
        <v>169</v>
      </c>
      <c r="L141" s="46"/>
      <c r="M141" s="221" t="s">
        <v>35</v>
      </c>
      <c r="N141" s="222" t="s">
        <v>52</v>
      </c>
      <c r="O141" s="86"/>
      <c r="P141" s="223">
        <f>O141*H141</f>
        <v>0</v>
      </c>
      <c r="Q141" s="223">
        <v>1.8907700000000001</v>
      </c>
      <c r="R141" s="223">
        <f>Q141*H141</f>
        <v>18.523873690000002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170</v>
      </c>
      <c r="AT141" s="225" t="s">
        <v>165</v>
      </c>
      <c r="AU141" s="225" t="s">
        <v>21</v>
      </c>
      <c r="AY141" s="18" t="s">
        <v>163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88</v>
      </c>
      <c r="BK141" s="226">
        <f>ROUND(I141*H141,2)</f>
        <v>0</v>
      </c>
      <c r="BL141" s="18" t="s">
        <v>170</v>
      </c>
      <c r="BM141" s="225" t="s">
        <v>788</v>
      </c>
    </row>
    <row r="142" s="2" customFormat="1">
      <c r="A142" s="40"/>
      <c r="B142" s="41"/>
      <c r="C142" s="42"/>
      <c r="D142" s="227" t="s">
        <v>172</v>
      </c>
      <c r="E142" s="42"/>
      <c r="F142" s="228" t="s">
        <v>260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172</v>
      </c>
      <c r="AU142" s="18" t="s">
        <v>21</v>
      </c>
    </row>
    <row r="143" s="13" customFormat="1">
      <c r="A143" s="13"/>
      <c r="B143" s="234"/>
      <c r="C143" s="235"/>
      <c r="D143" s="232" t="s">
        <v>197</v>
      </c>
      <c r="E143" s="236" t="s">
        <v>35</v>
      </c>
      <c r="F143" s="237" t="s">
        <v>789</v>
      </c>
      <c r="G143" s="235"/>
      <c r="H143" s="238">
        <v>9.7970000000000006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197</v>
      </c>
      <c r="AU143" s="244" t="s">
        <v>21</v>
      </c>
      <c r="AV143" s="13" t="s">
        <v>21</v>
      </c>
      <c r="AW143" s="13" t="s">
        <v>41</v>
      </c>
      <c r="AX143" s="13" t="s">
        <v>88</v>
      </c>
      <c r="AY143" s="244" t="s">
        <v>163</v>
      </c>
    </row>
    <row r="144" s="2" customFormat="1" ht="24.15" customHeight="1">
      <c r="A144" s="40"/>
      <c r="B144" s="41"/>
      <c r="C144" s="214" t="s">
        <v>256</v>
      </c>
      <c r="D144" s="214" t="s">
        <v>165</v>
      </c>
      <c r="E144" s="215" t="s">
        <v>645</v>
      </c>
      <c r="F144" s="216" t="s">
        <v>646</v>
      </c>
      <c r="G144" s="217" t="s">
        <v>194</v>
      </c>
      <c r="H144" s="218">
        <v>0.93600000000000005</v>
      </c>
      <c r="I144" s="219"/>
      <c r="J144" s="220">
        <f>ROUND(I144*H144,2)</f>
        <v>0</v>
      </c>
      <c r="K144" s="216" t="s">
        <v>169</v>
      </c>
      <c r="L144" s="46"/>
      <c r="M144" s="221" t="s">
        <v>35</v>
      </c>
      <c r="N144" s="222" t="s">
        <v>52</v>
      </c>
      <c r="O144" s="86"/>
      <c r="P144" s="223">
        <f>O144*H144</f>
        <v>0</v>
      </c>
      <c r="Q144" s="223">
        <v>2.3010199999999998</v>
      </c>
      <c r="R144" s="223">
        <f>Q144*H144</f>
        <v>2.1537547199999998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170</v>
      </c>
      <c r="AT144" s="225" t="s">
        <v>165</v>
      </c>
      <c r="AU144" s="225" t="s">
        <v>21</v>
      </c>
      <c r="AY144" s="18" t="s">
        <v>163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88</v>
      </c>
      <c r="BK144" s="226">
        <f>ROUND(I144*H144,2)</f>
        <v>0</v>
      </c>
      <c r="BL144" s="18" t="s">
        <v>170</v>
      </c>
      <c r="BM144" s="225" t="s">
        <v>790</v>
      </c>
    </row>
    <row r="145" s="2" customFormat="1">
      <c r="A145" s="40"/>
      <c r="B145" s="41"/>
      <c r="C145" s="42"/>
      <c r="D145" s="227" t="s">
        <v>172</v>
      </c>
      <c r="E145" s="42"/>
      <c r="F145" s="228" t="s">
        <v>648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172</v>
      </c>
      <c r="AU145" s="18" t="s">
        <v>21</v>
      </c>
    </row>
    <row r="146" s="13" customFormat="1">
      <c r="A146" s="13"/>
      <c r="B146" s="234"/>
      <c r="C146" s="235"/>
      <c r="D146" s="232" t="s">
        <v>197</v>
      </c>
      <c r="E146" s="236" t="s">
        <v>35</v>
      </c>
      <c r="F146" s="237" t="s">
        <v>791</v>
      </c>
      <c r="G146" s="235"/>
      <c r="H146" s="238">
        <v>0.93600000000000005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197</v>
      </c>
      <c r="AU146" s="244" t="s">
        <v>21</v>
      </c>
      <c r="AV146" s="13" t="s">
        <v>21</v>
      </c>
      <c r="AW146" s="13" t="s">
        <v>41</v>
      </c>
      <c r="AX146" s="13" t="s">
        <v>88</v>
      </c>
      <c r="AY146" s="244" t="s">
        <v>163</v>
      </c>
    </row>
    <row r="147" s="12" customFormat="1" ht="22.8" customHeight="1">
      <c r="A147" s="12"/>
      <c r="B147" s="198"/>
      <c r="C147" s="199"/>
      <c r="D147" s="200" t="s">
        <v>80</v>
      </c>
      <c r="E147" s="212" t="s">
        <v>210</v>
      </c>
      <c r="F147" s="212" t="s">
        <v>262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SUM(P148:P167)</f>
        <v>0</v>
      </c>
      <c r="Q147" s="206"/>
      <c r="R147" s="207">
        <f>SUM(R148:R167)</f>
        <v>0.91490799999999994</v>
      </c>
      <c r="S147" s="206"/>
      <c r="T147" s="208">
        <f>SUM(T148:T167)</f>
        <v>7.3799999999999999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88</v>
      </c>
      <c r="AT147" s="210" t="s">
        <v>80</v>
      </c>
      <c r="AU147" s="210" t="s">
        <v>88</v>
      </c>
      <c r="AY147" s="209" t="s">
        <v>163</v>
      </c>
      <c r="BK147" s="211">
        <f>SUM(BK148:BK167)</f>
        <v>0</v>
      </c>
    </row>
    <row r="148" s="2" customFormat="1" ht="16.5" customHeight="1">
      <c r="A148" s="40"/>
      <c r="B148" s="41"/>
      <c r="C148" s="214" t="s">
        <v>263</v>
      </c>
      <c r="D148" s="214" t="s">
        <v>165</v>
      </c>
      <c r="E148" s="215" t="s">
        <v>542</v>
      </c>
      <c r="F148" s="216" t="s">
        <v>543</v>
      </c>
      <c r="G148" s="217" t="s">
        <v>184</v>
      </c>
      <c r="H148" s="218">
        <v>41</v>
      </c>
      <c r="I148" s="219"/>
      <c r="J148" s="220">
        <f>ROUND(I148*H148,2)</f>
        <v>0</v>
      </c>
      <c r="K148" s="216" t="s">
        <v>169</v>
      </c>
      <c r="L148" s="46"/>
      <c r="M148" s="221" t="s">
        <v>35</v>
      </c>
      <c r="N148" s="222" t="s">
        <v>52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0.17999999999999999</v>
      </c>
      <c r="T148" s="224">
        <f>S148*H148</f>
        <v>7.3799999999999999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170</v>
      </c>
      <c r="AT148" s="225" t="s">
        <v>165</v>
      </c>
      <c r="AU148" s="225" t="s">
        <v>21</v>
      </c>
      <c r="AY148" s="18" t="s">
        <v>163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88</v>
      </c>
      <c r="BK148" s="226">
        <f>ROUND(I148*H148,2)</f>
        <v>0</v>
      </c>
      <c r="BL148" s="18" t="s">
        <v>170</v>
      </c>
      <c r="BM148" s="225" t="s">
        <v>792</v>
      </c>
    </row>
    <row r="149" s="2" customFormat="1">
      <c r="A149" s="40"/>
      <c r="B149" s="41"/>
      <c r="C149" s="42"/>
      <c r="D149" s="227" t="s">
        <v>172</v>
      </c>
      <c r="E149" s="42"/>
      <c r="F149" s="228" t="s">
        <v>545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172</v>
      </c>
      <c r="AU149" s="18" t="s">
        <v>21</v>
      </c>
    </row>
    <row r="150" s="2" customFormat="1">
      <c r="A150" s="40"/>
      <c r="B150" s="41"/>
      <c r="C150" s="42"/>
      <c r="D150" s="232" t="s">
        <v>174</v>
      </c>
      <c r="E150" s="42"/>
      <c r="F150" s="233" t="s">
        <v>793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174</v>
      </c>
      <c r="AU150" s="18" t="s">
        <v>21</v>
      </c>
    </row>
    <row r="151" s="2" customFormat="1" ht="16.5" customHeight="1">
      <c r="A151" s="40"/>
      <c r="B151" s="41"/>
      <c r="C151" s="214" t="s">
        <v>268</v>
      </c>
      <c r="D151" s="214" t="s">
        <v>165</v>
      </c>
      <c r="E151" s="215" t="s">
        <v>794</v>
      </c>
      <c r="F151" s="216" t="s">
        <v>795</v>
      </c>
      <c r="G151" s="217" t="s">
        <v>184</v>
      </c>
      <c r="H151" s="218">
        <v>80.299999999999997</v>
      </c>
      <c r="I151" s="219"/>
      <c r="J151" s="220">
        <f>ROUND(I151*H151,2)</f>
        <v>0</v>
      </c>
      <c r="K151" s="216" t="s">
        <v>169</v>
      </c>
      <c r="L151" s="46"/>
      <c r="M151" s="221" t="s">
        <v>35</v>
      </c>
      <c r="N151" s="222" t="s">
        <v>52</v>
      </c>
      <c r="O151" s="86"/>
      <c r="P151" s="223">
        <f>O151*H151</f>
        <v>0</v>
      </c>
      <c r="Q151" s="223">
        <v>1.0000000000000001E-05</v>
      </c>
      <c r="R151" s="223">
        <f>Q151*H151</f>
        <v>0.000803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170</v>
      </c>
      <c r="AT151" s="225" t="s">
        <v>165</v>
      </c>
      <c r="AU151" s="225" t="s">
        <v>21</v>
      </c>
      <c r="AY151" s="18" t="s">
        <v>163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88</v>
      </c>
      <c r="BK151" s="226">
        <f>ROUND(I151*H151,2)</f>
        <v>0</v>
      </c>
      <c r="BL151" s="18" t="s">
        <v>170</v>
      </c>
      <c r="BM151" s="225" t="s">
        <v>796</v>
      </c>
    </row>
    <row r="152" s="2" customFormat="1">
      <c r="A152" s="40"/>
      <c r="B152" s="41"/>
      <c r="C152" s="42"/>
      <c r="D152" s="227" t="s">
        <v>172</v>
      </c>
      <c r="E152" s="42"/>
      <c r="F152" s="228" t="s">
        <v>797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172</v>
      </c>
      <c r="AU152" s="18" t="s">
        <v>21</v>
      </c>
    </row>
    <row r="153" s="13" customFormat="1">
      <c r="A153" s="13"/>
      <c r="B153" s="234"/>
      <c r="C153" s="235"/>
      <c r="D153" s="232" t="s">
        <v>197</v>
      </c>
      <c r="E153" s="236" t="s">
        <v>35</v>
      </c>
      <c r="F153" s="237" t="s">
        <v>798</v>
      </c>
      <c r="G153" s="235"/>
      <c r="H153" s="238">
        <v>80.299999999999997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197</v>
      </c>
      <c r="AU153" s="244" t="s">
        <v>21</v>
      </c>
      <c r="AV153" s="13" t="s">
        <v>21</v>
      </c>
      <c r="AW153" s="13" t="s">
        <v>41</v>
      </c>
      <c r="AX153" s="13" t="s">
        <v>88</v>
      </c>
      <c r="AY153" s="244" t="s">
        <v>163</v>
      </c>
    </row>
    <row r="154" s="2" customFormat="1" ht="16.5" customHeight="1">
      <c r="A154" s="40"/>
      <c r="B154" s="41"/>
      <c r="C154" s="245" t="s">
        <v>273</v>
      </c>
      <c r="D154" s="245" t="s">
        <v>211</v>
      </c>
      <c r="E154" s="246" t="s">
        <v>799</v>
      </c>
      <c r="F154" s="247" t="s">
        <v>800</v>
      </c>
      <c r="G154" s="248" t="s">
        <v>184</v>
      </c>
      <c r="H154" s="249">
        <v>81.504999999999995</v>
      </c>
      <c r="I154" s="250"/>
      <c r="J154" s="251">
        <f>ROUND(I154*H154,2)</f>
        <v>0</v>
      </c>
      <c r="K154" s="247" t="s">
        <v>169</v>
      </c>
      <c r="L154" s="252"/>
      <c r="M154" s="253" t="s">
        <v>35</v>
      </c>
      <c r="N154" s="254" t="s">
        <v>52</v>
      </c>
      <c r="O154" s="86"/>
      <c r="P154" s="223">
        <f>O154*H154</f>
        <v>0</v>
      </c>
      <c r="Q154" s="223">
        <v>0.0050000000000000001</v>
      </c>
      <c r="R154" s="223">
        <f>Q154*H154</f>
        <v>0.40752499999999997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210</v>
      </c>
      <c r="AT154" s="225" t="s">
        <v>211</v>
      </c>
      <c r="AU154" s="225" t="s">
        <v>21</v>
      </c>
      <c r="AY154" s="18" t="s">
        <v>163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88</v>
      </c>
      <c r="BK154" s="226">
        <f>ROUND(I154*H154,2)</f>
        <v>0</v>
      </c>
      <c r="BL154" s="18" t="s">
        <v>170</v>
      </c>
      <c r="BM154" s="225" t="s">
        <v>801</v>
      </c>
    </row>
    <row r="155" s="13" customFormat="1">
      <c r="A155" s="13"/>
      <c r="B155" s="234"/>
      <c r="C155" s="235"/>
      <c r="D155" s="232" t="s">
        <v>197</v>
      </c>
      <c r="E155" s="235"/>
      <c r="F155" s="237" t="s">
        <v>802</v>
      </c>
      <c r="G155" s="235"/>
      <c r="H155" s="238">
        <v>81.504999999999995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197</v>
      </c>
      <c r="AU155" s="244" t="s">
        <v>21</v>
      </c>
      <c r="AV155" s="13" t="s">
        <v>21</v>
      </c>
      <c r="AW155" s="13" t="s">
        <v>4</v>
      </c>
      <c r="AX155" s="13" t="s">
        <v>88</v>
      </c>
      <c r="AY155" s="244" t="s">
        <v>163</v>
      </c>
    </row>
    <row r="156" s="2" customFormat="1" ht="24.15" customHeight="1">
      <c r="A156" s="40"/>
      <c r="B156" s="41"/>
      <c r="C156" s="214" t="s">
        <v>279</v>
      </c>
      <c r="D156" s="214" t="s">
        <v>165</v>
      </c>
      <c r="E156" s="215" t="s">
        <v>803</v>
      </c>
      <c r="F156" s="216" t="s">
        <v>804</v>
      </c>
      <c r="G156" s="217" t="s">
        <v>276</v>
      </c>
      <c r="H156" s="218">
        <v>12</v>
      </c>
      <c r="I156" s="219"/>
      <c r="J156" s="220">
        <f>ROUND(I156*H156,2)</f>
        <v>0</v>
      </c>
      <c r="K156" s="216" t="s">
        <v>169</v>
      </c>
      <c r="L156" s="46"/>
      <c r="M156" s="221" t="s">
        <v>35</v>
      </c>
      <c r="N156" s="222" t="s">
        <v>52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170</v>
      </c>
      <c r="AT156" s="225" t="s">
        <v>165</v>
      </c>
      <c r="AU156" s="225" t="s">
        <v>21</v>
      </c>
      <c r="AY156" s="18" t="s">
        <v>163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88</v>
      </c>
      <c r="BK156" s="226">
        <f>ROUND(I156*H156,2)</f>
        <v>0</v>
      </c>
      <c r="BL156" s="18" t="s">
        <v>170</v>
      </c>
      <c r="BM156" s="225" t="s">
        <v>805</v>
      </c>
    </row>
    <row r="157" s="2" customFormat="1">
      <c r="A157" s="40"/>
      <c r="B157" s="41"/>
      <c r="C157" s="42"/>
      <c r="D157" s="227" t="s">
        <v>172</v>
      </c>
      <c r="E157" s="42"/>
      <c r="F157" s="228" t="s">
        <v>806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172</v>
      </c>
      <c r="AU157" s="18" t="s">
        <v>21</v>
      </c>
    </row>
    <row r="158" s="2" customFormat="1" ht="16.5" customHeight="1">
      <c r="A158" s="40"/>
      <c r="B158" s="41"/>
      <c r="C158" s="245" t="s">
        <v>7</v>
      </c>
      <c r="D158" s="245" t="s">
        <v>211</v>
      </c>
      <c r="E158" s="246" t="s">
        <v>807</v>
      </c>
      <c r="F158" s="247" t="s">
        <v>808</v>
      </c>
      <c r="G158" s="248" t="s">
        <v>276</v>
      </c>
      <c r="H158" s="249">
        <v>12</v>
      </c>
      <c r="I158" s="250"/>
      <c r="J158" s="251">
        <f>ROUND(I158*H158,2)</f>
        <v>0</v>
      </c>
      <c r="K158" s="247" t="s">
        <v>169</v>
      </c>
      <c r="L158" s="252"/>
      <c r="M158" s="253" t="s">
        <v>35</v>
      </c>
      <c r="N158" s="254" t="s">
        <v>52</v>
      </c>
      <c r="O158" s="86"/>
      <c r="P158" s="223">
        <f>O158*H158</f>
        <v>0</v>
      </c>
      <c r="Q158" s="223">
        <v>0.00080000000000000004</v>
      </c>
      <c r="R158" s="223">
        <f>Q158*H158</f>
        <v>0.0096000000000000009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210</v>
      </c>
      <c r="AT158" s="225" t="s">
        <v>211</v>
      </c>
      <c r="AU158" s="225" t="s">
        <v>21</v>
      </c>
      <c r="AY158" s="18" t="s">
        <v>163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88</v>
      </c>
      <c r="BK158" s="226">
        <f>ROUND(I158*H158,2)</f>
        <v>0</v>
      </c>
      <c r="BL158" s="18" t="s">
        <v>170</v>
      </c>
      <c r="BM158" s="225" t="s">
        <v>809</v>
      </c>
    </row>
    <row r="159" s="2" customFormat="1" ht="24.15" customHeight="1">
      <c r="A159" s="40"/>
      <c r="B159" s="41"/>
      <c r="C159" s="214" t="s">
        <v>288</v>
      </c>
      <c r="D159" s="214" t="s">
        <v>165</v>
      </c>
      <c r="E159" s="215" t="s">
        <v>810</v>
      </c>
      <c r="F159" s="216" t="s">
        <v>811</v>
      </c>
      <c r="G159" s="217" t="s">
        <v>276</v>
      </c>
      <c r="H159" s="218">
        <v>13</v>
      </c>
      <c r="I159" s="219"/>
      <c r="J159" s="220">
        <f>ROUND(I159*H159,2)</f>
        <v>0</v>
      </c>
      <c r="K159" s="216" t="s">
        <v>169</v>
      </c>
      <c r="L159" s="46"/>
      <c r="M159" s="221" t="s">
        <v>35</v>
      </c>
      <c r="N159" s="222" t="s">
        <v>52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170</v>
      </c>
      <c r="AT159" s="225" t="s">
        <v>165</v>
      </c>
      <c r="AU159" s="225" t="s">
        <v>21</v>
      </c>
      <c r="AY159" s="18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88</v>
      </c>
      <c r="BK159" s="226">
        <f>ROUND(I159*H159,2)</f>
        <v>0</v>
      </c>
      <c r="BL159" s="18" t="s">
        <v>170</v>
      </c>
      <c r="BM159" s="225" t="s">
        <v>812</v>
      </c>
    </row>
    <row r="160" s="2" customFormat="1">
      <c r="A160" s="40"/>
      <c r="B160" s="41"/>
      <c r="C160" s="42"/>
      <c r="D160" s="227" t="s">
        <v>172</v>
      </c>
      <c r="E160" s="42"/>
      <c r="F160" s="228" t="s">
        <v>813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172</v>
      </c>
      <c r="AU160" s="18" t="s">
        <v>21</v>
      </c>
    </row>
    <row r="161" s="2" customFormat="1" ht="16.5" customHeight="1">
      <c r="A161" s="40"/>
      <c r="B161" s="41"/>
      <c r="C161" s="245" t="s">
        <v>293</v>
      </c>
      <c r="D161" s="245" t="s">
        <v>211</v>
      </c>
      <c r="E161" s="246" t="s">
        <v>814</v>
      </c>
      <c r="F161" s="247" t="s">
        <v>815</v>
      </c>
      <c r="G161" s="248" t="s">
        <v>276</v>
      </c>
      <c r="H161" s="249">
        <v>13</v>
      </c>
      <c r="I161" s="250"/>
      <c r="J161" s="251">
        <f>ROUND(I161*H161,2)</f>
        <v>0</v>
      </c>
      <c r="K161" s="247" t="s">
        <v>169</v>
      </c>
      <c r="L161" s="252"/>
      <c r="M161" s="253" t="s">
        <v>35</v>
      </c>
      <c r="N161" s="254" t="s">
        <v>52</v>
      </c>
      <c r="O161" s="86"/>
      <c r="P161" s="223">
        <f>O161*H161</f>
        <v>0</v>
      </c>
      <c r="Q161" s="223">
        <v>0.00114</v>
      </c>
      <c r="R161" s="223">
        <f>Q161*H161</f>
        <v>0.01482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210</v>
      </c>
      <c r="AT161" s="225" t="s">
        <v>211</v>
      </c>
      <c r="AU161" s="225" t="s">
        <v>21</v>
      </c>
      <c r="AY161" s="18" t="s">
        <v>163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88</v>
      </c>
      <c r="BK161" s="226">
        <f>ROUND(I161*H161,2)</f>
        <v>0</v>
      </c>
      <c r="BL161" s="18" t="s">
        <v>170</v>
      </c>
      <c r="BM161" s="225" t="s">
        <v>816</v>
      </c>
    </row>
    <row r="162" s="2" customFormat="1">
      <c r="A162" s="40"/>
      <c r="B162" s="41"/>
      <c r="C162" s="42"/>
      <c r="D162" s="232" t="s">
        <v>174</v>
      </c>
      <c r="E162" s="42"/>
      <c r="F162" s="233" t="s">
        <v>817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174</v>
      </c>
      <c r="AU162" s="18" t="s">
        <v>21</v>
      </c>
    </row>
    <row r="163" s="2" customFormat="1" ht="24.15" customHeight="1">
      <c r="A163" s="40"/>
      <c r="B163" s="41"/>
      <c r="C163" s="214" t="s">
        <v>298</v>
      </c>
      <c r="D163" s="214" t="s">
        <v>165</v>
      </c>
      <c r="E163" s="215" t="s">
        <v>818</v>
      </c>
      <c r="F163" s="216" t="s">
        <v>819</v>
      </c>
      <c r="G163" s="217" t="s">
        <v>276</v>
      </c>
      <c r="H163" s="218">
        <v>13</v>
      </c>
      <c r="I163" s="219"/>
      <c r="J163" s="220">
        <f>ROUND(I163*H163,2)</f>
        <v>0</v>
      </c>
      <c r="K163" s="216" t="s">
        <v>169</v>
      </c>
      <c r="L163" s="46"/>
      <c r="M163" s="221" t="s">
        <v>35</v>
      </c>
      <c r="N163" s="222" t="s">
        <v>52</v>
      </c>
      <c r="O163" s="86"/>
      <c r="P163" s="223">
        <f>O163*H163</f>
        <v>0</v>
      </c>
      <c r="Q163" s="223">
        <v>0.036479999999999999</v>
      </c>
      <c r="R163" s="223">
        <f>Q163*H163</f>
        <v>0.47423999999999999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170</v>
      </c>
      <c r="AT163" s="225" t="s">
        <v>165</v>
      </c>
      <c r="AU163" s="225" t="s">
        <v>21</v>
      </c>
      <c r="AY163" s="18" t="s">
        <v>163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88</v>
      </c>
      <c r="BK163" s="226">
        <f>ROUND(I163*H163,2)</f>
        <v>0</v>
      </c>
      <c r="BL163" s="18" t="s">
        <v>170</v>
      </c>
      <c r="BM163" s="225" t="s">
        <v>820</v>
      </c>
    </row>
    <row r="164" s="2" customFormat="1">
      <c r="A164" s="40"/>
      <c r="B164" s="41"/>
      <c r="C164" s="42"/>
      <c r="D164" s="227" t="s">
        <v>172</v>
      </c>
      <c r="E164" s="42"/>
      <c r="F164" s="228" t="s">
        <v>821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172</v>
      </c>
      <c r="AU164" s="18" t="s">
        <v>21</v>
      </c>
    </row>
    <row r="165" s="2" customFormat="1" ht="16.5" customHeight="1">
      <c r="A165" s="40"/>
      <c r="B165" s="41"/>
      <c r="C165" s="214" t="s">
        <v>303</v>
      </c>
      <c r="D165" s="214" t="s">
        <v>165</v>
      </c>
      <c r="E165" s="215" t="s">
        <v>404</v>
      </c>
      <c r="F165" s="216" t="s">
        <v>405</v>
      </c>
      <c r="G165" s="217" t="s">
        <v>184</v>
      </c>
      <c r="H165" s="218">
        <v>88</v>
      </c>
      <c r="I165" s="219"/>
      <c r="J165" s="220">
        <f>ROUND(I165*H165,2)</f>
        <v>0</v>
      </c>
      <c r="K165" s="216" t="s">
        <v>169</v>
      </c>
      <c r="L165" s="46"/>
      <c r="M165" s="221" t="s">
        <v>35</v>
      </c>
      <c r="N165" s="222" t="s">
        <v>52</v>
      </c>
      <c r="O165" s="86"/>
      <c r="P165" s="223">
        <f>O165*H165</f>
        <v>0</v>
      </c>
      <c r="Q165" s="223">
        <v>9.0000000000000006E-05</v>
      </c>
      <c r="R165" s="223">
        <f>Q165*H165</f>
        <v>0.00792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170</v>
      </c>
      <c r="AT165" s="225" t="s">
        <v>165</v>
      </c>
      <c r="AU165" s="225" t="s">
        <v>21</v>
      </c>
      <c r="AY165" s="18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88</v>
      </c>
      <c r="BK165" s="226">
        <f>ROUND(I165*H165,2)</f>
        <v>0</v>
      </c>
      <c r="BL165" s="18" t="s">
        <v>170</v>
      </c>
      <c r="BM165" s="225" t="s">
        <v>822</v>
      </c>
    </row>
    <row r="166" s="2" customFormat="1">
      <c r="A166" s="40"/>
      <c r="B166" s="41"/>
      <c r="C166" s="42"/>
      <c r="D166" s="227" t="s">
        <v>172</v>
      </c>
      <c r="E166" s="42"/>
      <c r="F166" s="228" t="s">
        <v>407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172</v>
      </c>
      <c r="AU166" s="18" t="s">
        <v>21</v>
      </c>
    </row>
    <row r="167" s="13" customFormat="1">
      <c r="A167" s="13"/>
      <c r="B167" s="234"/>
      <c r="C167" s="235"/>
      <c r="D167" s="232" t="s">
        <v>197</v>
      </c>
      <c r="E167" s="235"/>
      <c r="F167" s="237" t="s">
        <v>823</v>
      </c>
      <c r="G167" s="235"/>
      <c r="H167" s="238">
        <v>88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197</v>
      </c>
      <c r="AU167" s="244" t="s">
        <v>21</v>
      </c>
      <c r="AV167" s="13" t="s">
        <v>21</v>
      </c>
      <c r="AW167" s="13" t="s">
        <v>4</v>
      </c>
      <c r="AX167" s="13" t="s">
        <v>88</v>
      </c>
      <c r="AY167" s="244" t="s">
        <v>163</v>
      </c>
    </row>
    <row r="168" s="12" customFormat="1" ht="22.8" customHeight="1">
      <c r="A168" s="12"/>
      <c r="B168" s="198"/>
      <c r="C168" s="199"/>
      <c r="D168" s="200" t="s">
        <v>80</v>
      </c>
      <c r="E168" s="212" t="s">
        <v>420</v>
      </c>
      <c r="F168" s="212" t="s">
        <v>421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SUM(P169:P176)</f>
        <v>0</v>
      </c>
      <c r="Q168" s="206"/>
      <c r="R168" s="207">
        <f>SUM(R169:R176)</f>
        <v>0</v>
      </c>
      <c r="S168" s="206"/>
      <c r="T168" s="208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88</v>
      </c>
      <c r="AT168" s="210" t="s">
        <v>80</v>
      </c>
      <c r="AU168" s="210" t="s">
        <v>88</v>
      </c>
      <c r="AY168" s="209" t="s">
        <v>163</v>
      </c>
      <c r="BK168" s="211">
        <f>SUM(BK169:BK176)</f>
        <v>0</v>
      </c>
    </row>
    <row r="169" s="2" customFormat="1" ht="24.15" customHeight="1">
      <c r="A169" s="40"/>
      <c r="B169" s="41"/>
      <c r="C169" s="214" t="s">
        <v>308</v>
      </c>
      <c r="D169" s="214" t="s">
        <v>165</v>
      </c>
      <c r="E169" s="215" t="s">
        <v>423</v>
      </c>
      <c r="F169" s="216" t="s">
        <v>424</v>
      </c>
      <c r="G169" s="217" t="s">
        <v>235</v>
      </c>
      <c r="H169" s="218">
        <v>7.3799999999999999</v>
      </c>
      <c r="I169" s="219"/>
      <c r="J169" s="220">
        <f>ROUND(I169*H169,2)</f>
        <v>0</v>
      </c>
      <c r="K169" s="216" t="s">
        <v>169</v>
      </c>
      <c r="L169" s="46"/>
      <c r="M169" s="221" t="s">
        <v>35</v>
      </c>
      <c r="N169" s="222" t="s">
        <v>52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170</v>
      </c>
      <c r="AT169" s="225" t="s">
        <v>165</v>
      </c>
      <c r="AU169" s="225" t="s">
        <v>21</v>
      </c>
      <c r="AY169" s="18" t="s">
        <v>163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88</v>
      </c>
      <c r="BK169" s="226">
        <f>ROUND(I169*H169,2)</f>
        <v>0</v>
      </c>
      <c r="BL169" s="18" t="s">
        <v>170</v>
      </c>
      <c r="BM169" s="225" t="s">
        <v>824</v>
      </c>
    </row>
    <row r="170" s="2" customFormat="1">
      <c r="A170" s="40"/>
      <c r="B170" s="41"/>
      <c r="C170" s="42"/>
      <c r="D170" s="227" t="s">
        <v>172</v>
      </c>
      <c r="E170" s="42"/>
      <c r="F170" s="228" t="s">
        <v>426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172</v>
      </c>
      <c r="AU170" s="18" t="s">
        <v>21</v>
      </c>
    </row>
    <row r="171" s="2" customFormat="1" ht="21.75" customHeight="1">
      <c r="A171" s="40"/>
      <c r="B171" s="41"/>
      <c r="C171" s="214" t="s">
        <v>313</v>
      </c>
      <c r="D171" s="214" t="s">
        <v>165</v>
      </c>
      <c r="E171" s="215" t="s">
        <v>428</v>
      </c>
      <c r="F171" s="216" t="s">
        <v>429</v>
      </c>
      <c r="G171" s="217" t="s">
        <v>235</v>
      </c>
      <c r="H171" s="218">
        <v>7.3799999999999999</v>
      </c>
      <c r="I171" s="219"/>
      <c r="J171" s="220">
        <f>ROUND(I171*H171,2)</f>
        <v>0</v>
      </c>
      <c r="K171" s="216" t="s">
        <v>169</v>
      </c>
      <c r="L171" s="46"/>
      <c r="M171" s="221" t="s">
        <v>35</v>
      </c>
      <c r="N171" s="222" t="s">
        <v>52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170</v>
      </c>
      <c r="AT171" s="225" t="s">
        <v>165</v>
      </c>
      <c r="AU171" s="225" t="s">
        <v>21</v>
      </c>
      <c r="AY171" s="18" t="s">
        <v>163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88</v>
      </c>
      <c r="BK171" s="226">
        <f>ROUND(I171*H171,2)</f>
        <v>0</v>
      </c>
      <c r="BL171" s="18" t="s">
        <v>170</v>
      </c>
      <c r="BM171" s="225" t="s">
        <v>825</v>
      </c>
    </row>
    <row r="172" s="2" customFormat="1">
      <c r="A172" s="40"/>
      <c r="B172" s="41"/>
      <c r="C172" s="42"/>
      <c r="D172" s="227" t="s">
        <v>172</v>
      </c>
      <c r="E172" s="42"/>
      <c r="F172" s="228" t="s">
        <v>431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172</v>
      </c>
      <c r="AU172" s="18" t="s">
        <v>21</v>
      </c>
    </row>
    <row r="173" s="2" customFormat="1" ht="24.15" customHeight="1">
      <c r="A173" s="40"/>
      <c r="B173" s="41"/>
      <c r="C173" s="214" t="s">
        <v>317</v>
      </c>
      <c r="D173" s="214" t="s">
        <v>165</v>
      </c>
      <c r="E173" s="215" t="s">
        <v>433</v>
      </c>
      <c r="F173" s="216" t="s">
        <v>434</v>
      </c>
      <c r="G173" s="217" t="s">
        <v>235</v>
      </c>
      <c r="H173" s="218">
        <v>36.899999999999999</v>
      </c>
      <c r="I173" s="219"/>
      <c r="J173" s="220">
        <f>ROUND(I173*H173,2)</f>
        <v>0</v>
      </c>
      <c r="K173" s="216" t="s">
        <v>169</v>
      </c>
      <c r="L173" s="46"/>
      <c r="M173" s="221" t="s">
        <v>35</v>
      </c>
      <c r="N173" s="222" t="s">
        <v>52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170</v>
      </c>
      <c r="AT173" s="225" t="s">
        <v>165</v>
      </c>
      <c r="AU173" s="225" t="s">
        <v>21</v>
      </c>
      <c r="AY173" s="18" t="s">
        <v>163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88</v>
      </c>
      <c r="BK173" s="226">
        <f>ROUND(I173*H173,2)</f>
        <v>0</v>
      </c>
      <c r="BL173" s="18" t="s">
        <v>170</v>
      </c>
      <c r="BM173" s="225" t="s">
        <v>826</v>
      </c>
    </row>
    <row r="174" s="2" customFormat="1">
      <c r="A174" s="40"/>
      <c r="B174" s="41"/>
      <c r="C174" s="42"/>
      <c r="D174" s="227" t="s">
        <v>172</v>
      </c>
      <c r="E174" s="42"/>
      <c r="F174" s="228" t="s">
        <v>436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172</v>
      </c>
      <c r="AU174" s="18" t="s">
        <v>21</v>
      </c>
    </row>
    <row r="175" s="13" customFormat="1">
      <c r="A175" s="13"/>
      <c r="B175" s="234"/>
      <c r="C175" s="235"/>
      <c r="D175" s="232" t="s">
        <v>197</v>
      </c>
      <c r="E175" s="235"/>
      <c r="F175" s="237" t="s">
        <v>827</v>
      </c>
      <c r="G175" s="235"/>
      <c r="H175" s="238">
        <v>36.899999999999999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197</v>
      </c>
      <c r="AU175" s="244" t="s">
        <v>21</v>
      </c>
      <c r="AV175" s="13" t="s">
        <v>21</v>
      </c>
      <c r="AW175" s="13" t="s">
        <v>4</v>
      </c>
      <c r="AX175" s="13" t="s">
        <v>88</v>
      </c>
      <c r="AY175" s="244" t="s">
        <v>163</v>
      </c>
    </row>
    <row r="176" s="2" customFormat="1" ht="24.15" customHeight="1">
      <c r="A176" s="40"/>
      <c r="B176" s="41"/>
      <c r="C176" s="214" t="s">
        <v>322</v>
      </c>
      <c r="D176" s="214" t="s">
        <v>165</v>
      </c>
      <c r="E176" s="215" t="s">
        <v>439</v>
      </c>
      <c r="F176" s="216" t="s">
        <v>440</v>
      </c>
      <c r="G176" s="217" t="s">
        <v>235</v>
      </c>
      <c r="H176" s="218">
        <v>7.3799999999999999</v>
      </c>
      <c r="I176" s="219"/>
      <c r="J176" s="220">
        <f>ROUND(I176*H176,2)</f>
        <v>0</v>
      </c>
      <c r="K176" s="216" t="s">
        <v>35</v>
      </c>
      <c r="L176" s="46"/>
      <c r="M176" s="221" t="s">
        <v>35</v>
      </c>
      <c r="N176" s="222" t="s">
        <v>52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170</v>
      </c>
      <c r="AT176" s="225" t="s">
        <v>165</v>
      </c>
      <c r="AU176" s="225" t="s">
        <v>21</v>
      </c>
      <c r="AY176" s="18" t="s">
        <v>163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88</v>
      </c>
      <c r="BK176" s="226">
        <f>ROUND(I176*H176,2)</f>
        <v>0</v>
      </c>
      <c r="BL176" s="18" t="s">
        <v>170</v>
      </c>
      <c r="BM176" s="225" t="s">
        <v>828</v>
      </c>
    </row>
    <row r="177" s="12" customFormat="1" ht="22.8" customHeight="1">
      <c r="A177" s="12"/>
      <c r="B177" s="198"/>
      <c r="C177" s="199"/>
      <c r="D177" s="200" t="s">
        <v>80</v>
      </c>
      <c r="E177" s="212" t="s">
        <v>442</v>
      </c>
      <c r="F177" s="212" t="s">
        <v>443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SUM(P178:P181)</f>
        <v>0</v>
      </c>
      <c r="Q177" s="206"/>
      <c r="R177" s="207">
        <f>SUM(R178:R181)</f>
        <v>0</v>
      </c>
      <c r="S177" s="206"/>
      <c r="T177" s="208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88</v>
      </c>
      <c r="AT177" s="210" t="s">
        <v>80</v>
      </c>
      <c r="AU177" s="210" t="s">
        <v>88</v>
      </c>
      <c r="AY177" s="209" t="s">
        <v>163</v>
      </c>
      <c r="BK177" s="211">
        <f>SUM(BK178:BK181)</f>
        <v>0</v>
      </c>
    </row>
    <row r="178" s="2" customFormat="1" ht="24.15" customHeight="1">
      <c r="A178" s="40"/>
      <c r="B178" s="41"/>
      <c r="C178" s="214" t="s">
        <v>326</v>
      </c>
      <c r="D178" s="214" t="s">
        <v>165</v>
      </c>
      <c r="E178" s="215" t="s">
        <v>445</v>
      </c>
      <c r="F178" s="216" t="s">
        <v>446</v>
      </c>
      <c r="G178" s="217" t="s">
        <v>235</v>
      </c>
      <c r="H178" s="218">
        <v>81.709999999999994</v>
      </c>
      <c r="I178" s="219"/>
      <c r="J178" s="220">
        <f>ROUND(I178*H178,2)</f>
        <v>0</v>
      </c>
      <c r="K178" s="216" t="s">
        <v>169</v>
      </c>
      <c r="L178" s="46"/>
      <c r="M178" s="221" t="s">
        <v>35</v>
      </c>
      <c r="N178" s="222" t="s">
        <v>52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170</v>
      </c>
      <c r="AT178" s="225" t="s">
        <v>165</v>
      </c>
      <c r="AU178" s="225" t="s">
        <v>21</v>
      </c>
      <c r="AY178" s="18" t="s">
        <v>163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88</v>
      </c>
      <c r="BK178" s="226">
        <f>ROUND(I178*H178,2)</f>
        <v>0</v>
      </c>
      <c r="BL178" s="18" t="s">
        <v>170</v>
      </c>
      <c r="BM178" s="225" t="s">
        <v>829</v>
      </c>
    </row>
    <row r="179" s="2" customFormat="1">
      <c r="A179" s="40"/>
      <c r="B179" s="41"/>
      <c r="C179" s="42"/>
      <c r="D179" s="227" t="s">
        <v>172</v>
      </c>
      <c r="E179" s="42"/>
      <c r="F179" s="228" t="s">
        <v>448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172</v>
      </c>
      <c r="AU179" s="18" t="s">
        <v>21</v>
      </c>
    </row>
    <row r="180" s="2" customFormat="1" ht="24.15" customHeight="1">
      <c r="A180" s="40"/>
      <c r="B180" s="41"/>
      <c r="C180" s="214" t="s">
        <v>331</v>
      </c>
      <c r="D180" s="214" t="s">
        <v>165</v>
      </c>
      <c r="E180" s="215" t="s">
        <v>450</v>
      </c>
      <c r="F180" s="216" t="s">
        <v>451</v>
      </c>
      <c r="G180" s="217" t="s">
        <v>235</v>
      </c>
      <c r="H180" s="218">
        <v>81.709999999999994</v>
      </c>
      <c r="I180" s="219"/>
      <c r="J180" s="220">
        <f>ROUND(I180*H180,2)</f>
        <v>0</v>
      </c>
      <c r="K180" s="216" t="s">
        <v>169</v>
      </c>
      <c r="L180" s="46"/>
      <c r="M180" s="221" t="s">
        <v>35</v>
      </c>
      <c r="N180" s="222" t="s">
        <v>52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170</v>
      </c>
      <c r="AT180" s="225" t="s">
        <v>165</v>
      </c>
      <c r="AU180" s="225" t="s">
        <v>21</v>
      </c>
      <c r="AY180" s="18" t="s">
        <v>163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88</v>
      </c>
      <c r="BK180" s="226">
        <f>ROUND(I180*H180,2)</f>
        <v>0</v>
      </c>
      <c r="BL180" s="18" t="s">
        <v>170</v>
      </c>
      <c r="BM180" s="225" t="s">
        <v>830</v>
      </c>
    </row>
    <row r="181" s="2" customFormat="1">
      <c r="A181" s="40"/>
      <c r="B181" s="41"/>
      <c r="C181" s="42"/>
      <c r="D181" s="227" t="s">
        <v>172</v>
      </c>
      <c r="E181" s="42"/>
      <c r="F181" s="228" t="s">
        <v>453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172</v>
      </c>
      <c r="AU181" s="18" t="s">
        <v>21</v>
      </c>
    </row>
    <row r="182" s="12" customFormat="1" ht="25.92" customHeight="1">
      <c r="A182" s="12"/>
      <c r="B182" s="198"/>
      <c r="C182" s="199"/>
      <c r="D182" s="200" t="s">
        <v>80</v>
      </c>
      <c r="E182" s="201" t="s">
        <v>211</v>
      </c>
      <c r="F182" s="201" t="s">
        <v>463</v>
      </c>
      <c r="G182" s="199"/>
      <c r="H182" s="199"/>
      <c r="I182" s="202"/>
      <c r="J182" s="203">
        <f>BK182</f>
        <v>0</v>
      </c>
      <c r="K182" s="199"/>
      <c r="L182" s="204"/>
      <c r="M182" s="205"/>
      <c r="N182" s="206"/>
      <c r="O182" s="206"/>
      <c r="P182" s="207">
        <f>P183</f>
        <v>0</v>
      </c>
      <c r="Q182" s="206"/>
      <c r="R182" s="207">
        <f>R183</f>
        <v>0</v>
      </c>
      <c r="S182" s="206"/>
      <c r="T182" s="208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181</v>
      </c>
      <c r="AT182" s="210" t="s">
        <v>80</v>
      </c>
      <c r="AU182" s="210" t="s">
        <v>81</v>
      </c>
      <c r="AY182" s="209" t="s">
        <v>163</v>
      </c>
      <c r="BK182" s="211">
        <f>BK183</f>
        <v>0</v>
      </c>
    </row>
    <row r="183" s="12" customFormat="1" ht="22.8" customHeight="1">
      <c r="A183" s="12"/>
      <c r="B183" s="198"/>
      <c r="C183" s="199"/>
      <c r="D183" s="200" t="s">
        <v>80</v>
      </c>
      <c r="E183" s="212" t="s">
        <v>464</v>
      </c>
      <c r="F183" s="212" t="s">
        <v>465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SUM(P184:P187)</f>
        <v>0</v>
      </c>
      <c r="Q183" s="206"/>
      <c r="R183" s="207">
        <f>SUM(R184:R187)</f>
        <v>0</v>
      </c>
      <c r="S183" s="206"/>
      <c r="T183" s="208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181</v>
      </c>
      <c r="AT183" s="210" t="s">
        <v>80</v>
      </c>
      <c r="AU183" s="210" t="s">
        <v>88</v>
      </c>
      <c r="AY183" s="209" t="s">
        <v>163</v>
      </c>
      <c r="BK183" s="211">
        <f>SUM(BK184:BK187)</f>
        <v>0</v>
      </c>
    </row>
    <row r="184" s="2" customFormat="1" ht="16.5" customHeight="1">
      <c r="A184" s="40"/>
      <c r="B184" s="41"/>
      <c r="C184" s="214" t="s">
        <v>335</v>
      </c>
      <c r="D184" s="214" t="s">
        <v>165</v>
      </c>
      <c r="E184" s="215" t="s">
        <v>831</v>
      </c>
      <c r="F184" s="216" t="s">
        <v>832</v>
      </c>
      <c r="G184" s="217" t="s">
        <v>469</v>
      </c>
      <c r="H184" s="218">
        <v>1</v>
      </c>
      <c r="I184" s="219"/>
      <c r="J184" s="220">
        <f>ROUND(I184*H184,2)</f>
        <v>0</v>
      </c>
      <c r="K184" s="216" t="s">
        <v>169</v>
      </c>
      <c r="L184" s="46"/>
      <c r="M184" s="221" t="s">
        <v>35</v>
      </c>
      <c r="N184" s="222" t="s">
        <v>52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470</v>
      </c>
      <c r="AT184" s="225" t="s">
        <v>165</v>
      </c>
      <c r="AU184" s="225" t="s">
        <v>21</v>
      </c>
      <c r="AY184" s="18" t="s">
        <v>163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88</v>
      </c>
      <c r="BK184" s="226">
        <f>ROUND(I184*H184,2)</f>
        <v>0</v>
      </c>
      <c r="BL184" s="18" t="s">
        <v>470</v>
      </c>
      <c r="BM184" s="225" t="s">
        <v>833</v>
      </c>
    </row>
    <row r="185" s="2" customFormat="1">
      <c r="A185" s="40"/>
      <c r="B185" s="41"/>
      <c r="C185" s="42"/>
      <c r="D185" s="227" t="s">
        <v>172</v>
      </c>
      <c r="E185" s="42"/>
      <c r="F185" s="228" t="s">
        <v>834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172</v>
      </c>
      <c r="AU185" s="18" t="s">
        <v>21</v>
      </c>
    </row>
    <row r="186" s="2" customFormat="1" ht="16.5" customHeight="1">
      <c r="A186" s="40"/>
      <c r="B186" s="41"/>
      <c r="C186" s="214" t="s">
        <v>340</v>
      </c>
      <c r="D186" s="214" t="s">
        <v>165</v>
      </c>
      <c r="E186" s="215" t="s">
        <v>835</v>
      </c>
      <c r="F186" s="216" t="s">
        <v>836</v>
      </c>
      <c r="G186" s="217" t="s">
        <v>184</v>
      </c>
      <c r="H186" s="218">
        <v>80</v>
      </c>
      <c r="I186" s="219"/>
      <c r="J186" s="220">
        <f>ROUND(I186*H186,2)</f>
        <v>0</v>
      </c>
      <c r="K186" s="216" t="s">
        <v>169</v>
      </c>
      <c r="L186" s="46"/>
      <c r="M186" s="221" t="s">
        <v>35</v>
      </c>
      <c r="N186" s="222" t="s">
        <v>52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470</v>
      </c>
      <c r="AT186" s="225" t="s">
        <v>165</v>
      </c>
      <c r="AU186" s="225" t="s">
        <v>21</v>
      </c>
      <c r="AY186" s="18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88</v>
      </c>
      <c r="BK186" s="226">
        <f>ROUND(I186*H186,2)</f>
        <v>0</v>
      </c>
      <c r="BL186" s="18" t="s">
        <v>470</v>
      </c>
      <c r="BM186" s="225" t="s">
        <v>837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838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172</v>
      </c>
      <c r="AU187" s="18" t="s">
        <v>21</v>
      </c>
    </row>
    <row r="188" s="12" customFormat="1" ht="25.92" customHeight="1">
      <c r="A188" s="12"/>
      <c r="B188" s="198"/>
      <c r="C188" s="199"/>
      <c r="D188" s="200" t="s">
        <v>80</v>
      </c>
      <c r="E188" s="201" t="s">
        <v>488</v>
      </c>
      <c r="F188" s="201" t="s">
        <v>489</v>
      </c>
      <c r="G188" s="199"/>
      <c r="H188" s="199"/>
      <c r="I188" s="202"/>
      <c r="J188" s="203">
        <f>BK188</f>
        <v>0</v>
      </c>
      <c r="K188" s="199"/>
      <c r="L188" s="204"/>
      <c r="M188" s="205"/>
      <c r="N188" s="206"/>
      <c r="O188" s="206"/>
      <c r="P188" s="207">
        <f>P189</f>
        <v>0</v>
      </c>
      <c r="Q188" s="206"/>
      <c r="R188" s="207">
        <f>R189</f>
        <v>0</v>
      </c>
      <c r="S188" s="206"/>
      <c r="T188" s="208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191</v>
      </c>
      <c r="AT188" s="210" t="s">
        <v>80</v>
      </c>
      <c r="AU188" s="210" t="s">
        <v>81</v>
      </c>
      <c r="AY188" s="209" t="s">
        <v>163</v>
      </c>
      <c r="BK188" s="211">
        <f>BK189</f>
        <v>0</v>
      </c>
    </row>
    <row r="189" s="12" customFormat="1" ht="22.8" customHeight="1">
      <c r="A189" s="12"/>
      <c r="B189" s="198"/>
      <c r="C189" s="199"/>
      <c r="D189" s="200" t="s">
        <v>80</v>
      </c>
      <c r="E189" s="212" t="s">
        <v>500</v>
      </c>
      <c r="F189" s="212" t="s">
        <v>501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SUM(P190:P192)</f>
        <v>0</v>
      </c>
      <c r="Q189" s="206"/>
      <c r="R189" s="207">
        <f>SUM(R190:R192)</f>
        <v>0</v>
      </c>
      <c r="S189" s="206"/>
      <c r="T189" s="208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191</v>
      </c>
      <c r="AT189" s="210" t="s">
        <v>80</v>
      </c>
      <c r="AU189" s="210" t="s">
        <v>88</v>
      </c>
      <c r="AY189" s="209" t="s">
        <v>163</v>
      </c>
      <c r="BK189" s="211">
        <f>SUM(BK190:BK192)</f>
        <v>0</v>
      </c>
    </row>
    <row r="190" s="2" customFormat="1" ht="16.5" customHeight="1">
      <c r="A190" s="40"/>
      <c r="B190" s="41"/>
      <c r="C190" s="214" t="s">
        <v>344</v>
      </c>
      <c r="D190" s="214" t="s">
        <v>165</v>
      </c>
      <c r="E190" s="215" t="s">
        <v>509</v>
      </c>
      <c r="F190" s="216" t="s">
        <v>510</v>
      </c>
      <c r="G190" s="217" t="s">
        <v>495</v>
      </c>
      <c r="H190" s="218">
        <v>1</v>
      </c>
      <c r="I190" s="219"/>
      <c r="J190" s="220">
        <f>ROUND(I190*H190,2)</f>
        <v>0</v>
      </c>
      <c r="K190" s="216" t="s">
        <v>169</v>
      </c>
      <c r="L190" s="46"/>
      <c r="M190" s="221" t="s">
        <v>35</v>
      </c>
      <c r="N190" s="222" t="s">
        <v>52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496</v>
      </c>
      <c r="AT190" s="225" t="s">
        <v>165</v>
      </c>
      <c r="AU190" s="225" t="s">
        <v>21</v>
      </c>
      <c r="AY190" s="18" t="s">
        <v>163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88</v>
      </c>
      <c r="BK190" s="226">
        <f>ROUND(I190*H190,2)</f>
        <v>0</v>
      </c>
      <c r="BL190" s="18" t="s">
        <v>496</v>
      </c>
      <c r="BM190" s="225" t="s">
        <v>839</v>
      </c>
    </row>
    <row r="191" s="2" customFormat="1">
      <c r="A191" s="40"/>
      <c r="B191" s="41"/>
      <c r="C191" s="42"/>
      <c r="D191" s="227" t="s">
        <v>172</v>
      </c>
      <c r="E191" s="42"/>
      <c r="F191" s="228" t="s">
        <v>512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172</v>
      </c>
      <c r="AU191" s="18" t="s">
        <v>21</v>
      </c>
    </row>
    <row r="192" s="2" customFormat="1">
      <c r="A192" s="40"/>
      <c r="B192" s="41"/>
      <c r="C192" s="42"/>
      <c r="D192" s="232" t="s">
        <v>174</v>
      </c>
      <c r="E192" s="42"/>
      <c r="F192" s="233" t="s">
        <v>513</v>
      </c>
      <c r="G192" s="42"/>
      <c r="H192" s="42"/>
      <c r="I192" s="229"/>
      <c r="J192" s="42"/>
      <c r="K192" s="42"/>
      <c r="L192" s="46"/>
      <c r="M192" s="255"/>
      <c r="N192" s="256"/>
      <c r="O192" s="257"/>
      <c r="P192" s="257"/>
      <c r="Q192" s="257"/>
      <c r="R192" s="257"/>
      <c r="S192" s="257"/>
      <c r="T192" s="258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174</v>
      </c>
      <c r="AU192" s="18" t="s">
        <v>21</v>
      </c>
    </row>
    <row r="193" s="2" customFormat="1" ht="6.96" customHeight="1">
      <c r="A193" s="40"/>
      <c r="B193" s="61"/>
      <c r="C193" s="62"/>
      <c r="D193" s="62"/>
      <c r="E193" s="62"/>
      <c r="F193" s="62"/>
      <c r="G193" s="62"/>
      <c r="H193" s="62"/>
      <c r="I193" s="62"/>
      <c r="J193" s="62"/>
      <c r="K193" s="62"/>
      <c r="L193" s="46"/>
      <c r="M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</sheetData>
  <sheetProtection sheet="1" autoFilter="0" formatColumns="0" formatRows="0" objects="1" scenarios="1" spinCount="100000" saltValue="q58wmFGGuEtZgKcSeKgd8qVeNEuGZv2Bf4NC/vFpKQp2d5G7y1S1STgvgOQq/2BlxE/Uz7vC1ycY+0Jm8n8GUA==" hashValue="TzLAgfEoWH+piRS0fHTGkBBYNFe9hs+y8TVsEUY6nHYaBcwb5YAdpfGjBVQ8ccJKBvCgAKW1DoWea34FsBAi3A==" algorithmName="SHA-512" password="CC35"/>
  <autoFilter ref="C94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15001103"/>
    <hyperlink ref="F101" r:id="rId2" display="https://podminky.urs.cz/item/CS_URS_2024_02/119001406"/>
    <hyperlink ref="F103" r:id="rId3" display="https://podminky.urs.cz/item/CS_URS_2024_02/119001421"/>
    <hyperlink ref="F105" r:id="rId4" display="https://podminky.urs.cz/item/CS_URS_2024_02/131251201"/>
    <hyperlink ref="F108" r:id="rId5" display="https://podminky.urs.cz/item/CS_URS_2024_02/132254204"/>
    <hyperlink ref="F111" r:id="rId6" display="https://podminky.urs.cz/item/CS_URS_2024_02/139001101"/>
    <hyperlink ref="F114" r:id="rId7" display="https://podminky.urs.cz/item/CS_URS_2024_02/151101102"/>
    <hyperlink ref="F117" r:id="rId8" display="https://podminky.urs.cz/item/CS_URS_2024_02/151101112"/>
    <hyperlink ref="F119" r:id="rId9" display="https://podminky.urs.cz/item/CS_URS_2024_02/162651112"/>
    <hyperlink ref="F124" r:id="rId10" display="https://podminky.urs.cz/item/CS_URS_2024_02/174151101"/>
    <hyperlink ref="F133" r:id="rId11" display="https://podminky.urs.cz/item/CS_URS_2024_02/175112109"/>
    <hyperlink ref="F136" r:id="rId12" display="https://podminky.urs.cz/item/CS_URS_2024_02/175151101"/>
    <hyperlink ref="F142" r:id="rId13" display="https://podminky.urs.cz/item/CS_URS_2024_02/451572111"/>
    <hyperlink ref="F145" r:id="rId14" display="https://podminky.urs.cz/item/CS_URS_2024_02/452311131"/>
    <hyperlink ref="F149" r:id="rId15" display="https://podminky.urs.cz/item/CS_URS_2024_02/810351811"/>
    <hyperlink ref="F152" r:id="rId16" display="https://podminky.urs.cz/item/CS_URS_2024_02/871310320"/>
    <hyperlink ref="F157" r:id="rId17" display="https://podminky.urs.cz/item/CS_URS_2024_02/877310310"/>
    <hyperlink ref="F160" r:id="rId18" display="https://podminky.urs.cz/item/CS_URS_2024_02/877310330"/>
    <hyperlink ref="F164" r:id="rId19" display="https://podminky.urs.cz/item/CS_URS_2024_02/894811135"/>
    <hyperlink ref="F166" r:id="rId20" display="https://podminky.urs.cz/item/CS_URS_2024_02/899722113"/>
    <hyperlink ref="F170" r:id="rId21" display="https://podminky.urs.cz/item/CS_URS_2024_02/997013111"/>
    <hyperlink ref="F172" r:id="rId22" display="https://podminky.urs.cz/item/CS_URS_2024_02/997013501"/>
    <hyperlink ref="F174" r:id="rId23" display="https://podminky.urs.cz/item/CS_URS_2024_02/997013509"/>
    <hyperlink ref="F179" r:id="rId24" display="https://podminky.urs.cz/item/CS_URS_2024_02/998276101"/>
    <hyperlink ref="F181" r:id="rId25" display="https://podminky.urs.cz/item/CS_URS_2024_02/998276124"/>
    <hyperlink ref="F185" r:id="rId26" display="https://podminky.urs.cz/item/CS_URS_2024_02/230170004"/>
    <hyperlink ref="F187" r:id="rId27" display="https://podminky.urs.cz/item/CS_URS_2024_02/230170014"/>
    <hyperlink ref="F191" r:id="rId28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840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841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270" t="s">
        <v>26</v>
      </c>
      <c r="E15" s="40"/>
      <c r="F15" s="271" t="s">
        <v>27</v>
      </c>
      <c r="G15" s="40"/>
      <c r="H15" s="40"/>
      <c r="I15" s="270" t="s">
        <v>28</v>
      </c>
      <c r="J15" s="271" t="s">
        <v>29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ROUND((SUM(BE92:BE473)),  2)</f>
        <v>0</v>
      </c>
      <c r="G35" s="40"/>
      <c r="H35" s="40"/>
      <c r="I35" s="159">
        <v>0.20999999999999999</v>
      </c>
      <c r="J35" s="158">
        <f>ROUND(((SUM(BE92:BE473))*I35),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ROUND((SUM(BF92:BF473)),  2)</f>
        <v>0</v>
      </c>
      <c r="G36" s="40"/>
      <c r="H36" s="40"/>
      <c r="I36" s="159">
        <v>0.12</v>
      </c>
      <c r="J36" s="158">
        <f>ROUND(((SUM(BF92:BF473))*I36),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ROUND((SUM(BG92:BG473)),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ROUND((SUM(BH92:BH473)),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ROUND((SUM(BI92:BI473)),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840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 106 - MK  Jemnická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136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842</v>
      </c>
      <c r="E66" s="184"/>
      <c r="F66" s="184"/>
      <c r="G66" s="184"/>
      <c r="H66" s="184"/>
      <c r="I66" s="184"/>
      <c r="J66" s="185">
        <f>J174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843</v>
      </c>
      <c r="E67" s="184"/>
      <c r="F67" s="184"/>
      <c r="G67" s="184"/>
      <c r="H67" s="184"/>
      <c r="I67" s="184"/>
      <c r="J67" s="185">
        <f>J186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587</v>
      </c>
      <c r="E68" s="184"/>
      <c r="F68" s="184"/>
      <c r="G68" s="184"/>
      <c r="H68" s="184"/>
      <c r="I68" s="184"/>
      <c r="J68" s="185">
        <f>J292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139</v>
      </c>
      <c r="E69" s="184"/>
      <c r="F69" s="184"/>
      <c r="G69" s="184"/>
      <c r="H69" s="184"/>
      <c r="I69" s="184"/>
      <c r="J69" s="185">
        <f>J431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140</v>
      </c>
      <c r="E70" s="184"/>
      <c r="F70" s="184"/>
      <c r="G70" s="184"/>
      <c r="H70" s="184"/>
      <c r="I70" s="184"/>
      <c r="J70" s="185">
        <f>J469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148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Rekonstrukce místních komunikací v sídlišti K Hradišťku v Dačicích - II. Etapa</v>
      </c>
      <c r="F80" s="33"/>
      <c r="G80" s="33"/>
      <c r="H80" s="33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2"/>
      <c r="C81" s="33" t="s">
        <v>127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40"/>
      <c r="B82" s="41"/>
      <c r="C82" s="42"/>
      <c r="D82" s="42"/>
      <c r="E82" s="171" t="s">
        <v>840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129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 xml:space="preserve">SO 106 - MK  Jemnická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22</v>
      </c>
      <c r="D86" s="42"/>
      <c r="E86" s="42"/>
      <c r="F86" s="28" t="str">
        <f>F14</f>
        <v>Dačice</v>
      </c>
      <c r="G86" s="42"/>
      <c r="H86" s="42"/>
      <c r="I86" s="33" t="s">
        <v>24</v>
      </c>
      <c r="J86" s="74" t="str">
        <f>IF(J14="","",J14)</f>
        <v>9. 7. 2024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3" t="s">
        <v>30</v>
      </c>
      <c r="D88" s="42"/>
      <c r="E88" s="42"/>
      <c r="F88" s="28" t="str">
        <f>E17</f>
        <v>Město Dačice, Krajířova 27, 380 13 Dačice</v>
      </c>
      <c r="G88" s="42"/>
      <c r="H88" s="42"/>
      <c r="I88" s="33" t="s">
        <v>38</v>
      </c>
      <c r="J88" s="38" t="str">
        <f>E23</f>
        <v>Ing. arch. Martin Jirovský Ph.D., MBA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3" t="s">
        <v>36</v>
      </c>
      <c r="D89" s="42"/>
      <c r="E89" s="42"/>
      <c r="F89" s="28" t="str">
        <f>IF(E20="","",E20)</f>
        <v>Vyplň údaj</v>
      </c>
      <c r="G89" s="42"/>
      <c r="H89" s="42"/>
      <c r="I89" s="33" t="s">
        <v>42</v>
      </c>
      <c r="J89" s="38" t="str">
        <f>E26</f>
        <v>Ateliér M.A.A.T. s.r.o., Petra Stejskalová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149</v>
      </c>
      <c r="D91" s="190" t="s">
        <v>66</v>
      </c>
      <c r="E91" s="190" t="s">
        <v>62</v>
      </c>
      <c r="F91" s="190" t="s">
        <v>63</v>
      </c>
      <c r="G91" s="190" t="s">
        <v>150</v>
      </c>
      <c r="H91" s="190" t="s">
        <v>151</v>
      </c>
      <c r="I91" s="190" t="s">
        <v>152</v>
      </c>
      <c r="J91" s="190" t="s">
        <v>133</v>
      </c>
      <c r="K91" s="191" t="s">
        <v>153</v>
      </c>
      <c r="L91" s="192"/>
      <c r="M91" s="94" t="s">
        <v>35</v>
      </c>
      <c r="N91" s="95" t="s">
        <v>51</v>
      </c>
      <c r="O91" s="95" t="s">
        <v>154</v>
      </c>
      <c r="P91" s="95" t="s">
        <v>155</v>
      </c>
      <c r="Q91" s="95" t="s">
        <v>156</v>
      </c>
      <c r="R91" s="95" t="s">
        <v>157</v>
      </c>
      <c r="S91" s="95" t="s">
        <v>158</v>
      </c>
      <c r="T91" s="96" t="s">
        <v>159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160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3347.1247928699995</v>
      </c>
      <c r="S92" s="98"/>
      <c r="T92" s="196">
        <f>T93</f>
        <v>1245.3015399999999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80</v>
      </c>
      <c r="AU92" s="18" t="s">
        <v>134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80</v>
      </c>
      <c r="E93" s="201" t="s">
        <v>161</v>
      </c>
      <c r="F93" s="201" t="s">
        <v>162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P94+P174+P186+P292+P431+P469</f>
        <v>0</v>
      </c>
      <c r="Q93" s="206"/>
      <c r="R93" s="207">
        <f>R94+R174+R186+R292+R431+R469</f>
        <v>3347.1247928699995</v>
      </c>
      <c r="S93" s="206"/>
      <c r="T93" s="208">
        <f>T94+T174+T186+T292+T431+T469</f>
        <v>1245.3015399999999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88</v>
      </c>
      <c r="AT93" s="210" t="s">
        <v>80</v>
      </c>
      <c r="AU93" s="210" t="s">
        <v>81</v>
      </c>
      <c r="AY93" s="209" t="s">
        <v>163</v>
      </c>
      <c r="BK93" s="211">
        <f>BK94+BK174+BK186+BK292+BK431+BK469</f>
        <v>0</v>
      </c>
    </row>
    <row r="94" s="12" customFormat="1" ht="22.8" customHeight="1">
      <c r="A94" s="12"/>
      <c r="B94" s="198"/>
      <c r="C94" s="199"/>
      <c r="D94" s="200" t="s">
        <v>80</v>
      </c>
      <c r="E94" s="212" t="s">
        <v>88</v>
      </c>
      <c r="F94" s="212" t="s">
        <v>164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SUM(P95:P173)</f>
        <v>0</v>
      </c>
      <c r="Q94" s="206"/>
      <c r="R94" s="207">
        <f>SUM(R95:R173)</f>
        <v>0.039968999999999998</v>
      </c>
      <c r="S94" s="206"/>
      <c r="T94" s="208">
        <f>SUM(T95:T173)</f>
        <v>1241.6150399999999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88</v>
      </c>
      <c r="AT94" s="210" t="s">
        <v>80</v>
      </c>
      <c r="AU94" s="210" t="s">
        <v>88</v>
      </c>
      <c r="AY94" s="209" t="s">
        <v>163</v>
      </c>
      <c r="BK94" s="211">
        <f>SUM(BK95:BK173)</f>
        <v>0</v>
      </c>
    </row>
    <row r="95" s="2" customFormat="1" ht="37.8" customHeight="1">
      <c r="A95" s="40"/>
      <c r="B95" s="41"/>
      <c r="C95" s="214" t="s">
        <v>88</v>
      </c>
      <c r="D95" s="214" t="s">
        <v>165</v>
      </c>
      <c r="E95" s="215" t="s">
        <v>844</v>
      </c>
      <c r="F95" s="216" t="s">
        <v>845</v>
      </c>
      <c r="G95" s="217" t="s">
        <v>218</v>
      </c>
      <c r="H95" s="218">
        <v>15.43</v>
      </c>
      <c r="I95" s="219"/>
      <c r="J95" s="220">
        <f>ROUND(I95*H95,2)</f>
        <v>0</v>
      </c>
      <c r="K95" s="216" t="s">
        <v>169</v>
      </c>
      <c r="L95" s="46"/>
      <c r="M95" s="221" t="s">
        <v>35</v>
      </c>
      <c r="N95" s="222" t="s">
        <v>52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0.32000000000000001</v>
      </c>
      <c r="T95" s="224">
        <f>S95*H95</f>
        <v>4.9375999999999998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170</v>
      </c>
      <c r="AT95" s="225" t="s">
        <v>165</v>
      </c>
      <c r="AU95" s="225" t="s">
        <v>21</v>
      </c>
      <c r="AY95" s="18" t="s">
        <v>163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88</v>
      </c>
      <c r="BK95" s="226">
        <f>ROUND(I95*H95,2)</f>
        <v>0</v>
      </c>
      <c r="BL95" s="18" t="s">
        <v>170</v>
      </c>
      <c r="BM95" s="225" t="s">
        <v>846</v>
      </c>
    </row>
    <row r="96" s="2" customFormat="1">
      <c r="A96" s="40"/>
      <c r="B96" s="41"/>
      <c r="C96" s="42"/>
      <c r="D96" s="227" t="s">
        <v>172</v>
      </c>
      <c r="E96" s="42"/>
      <c r="F96" s="228" t="s">
        <v>847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172</v>
      </c>
      <c r="AU96" s="18" t="s">
        <v>21</v>
      </c>
    </row>
    <row r="97" s="13" customFormat="1">
      <c r="A97" s="13"/>
      <c r="B97" s="234"/>
      <c r="C97" s="235"/>
      <c r="D97" s="232" t="s">
        <v>197</v>
      </c>
      <c r="E97" s="236" t="s">
        <v>35</v>
      </c>
      <c r="F97" s="237" t="s">
        <v>848</v>
      </c>
      <c r="G97" s="235"/>
      <c r="H97" s="238">
        <v>15.43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197</v>
      </c>
      <c r="AU97" s="244" t="s">
        <v>21</v>
      </c>
      <c r="AV97" s="13" t="s">
        <v>21</v>
      </c>
      <c r="AW97" s="13" t="s">
        <v>41</v>
      </c>
      <c r="AX97" s="13" t="s">
        <v>88</v>
      </c>
      <c r="AY97" s="244" t="s">
        <v>163</v>
      </c>
    </row>
    <row r="98" s="2" customFormat="1" ht="37.8" customHeight="1">
      <c r="A98" s="40"/>
      <c r="B98" s="41"/>
      <c r="C98" s="214" t="s">
        <v>21</v>
      </c>
      <c r="D98" s="214" t="s">
        <v>165</v>
      </c>
      <c r="E98" s="215" t="s">
        <v>849</v>
      </c>
      <c r="F98" s="216" t="s">
        <v>850</v>
      </c>
      <c r="G98" s="217" t="s">
        <v>218</v>
      </c>
      <c r="H98" s="218">
        <v>209.96000000000001</v>
      </c>
      <c r="I98" s="219"/>
      <c r="J98" s="220">
        <f>ROUND(I98*H98,2)</f>
        <v>0</v>
      </c>
      <c r="K98" s="216" t="s">
        <v>169</v>
      </c>
      <c r="L98" s="46"/>
      <c r="M98" s="221" t="s">
        <v>35</v>
      </c>
      <c r="N98" s="222" t="s">
        <v>52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0.29499999999999998</v>
      </c>
      <c r="T98" s="224">
        <f>S98*H98</f>
        <v>61.938200000000002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170</v>
      </c>
      <c r="AT98" s="225" t="s">
        <v>165</v>
      </c>
      <c r="AU98" s="225" t="s">
        <v>21</v>
      </c>
      <c r="AY98" s="18" t="s">
        <v>163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88</v>
      </c>
      <c r="BK98" s="226">
        <f>ROUND(I98*H98,2)</f>
        <v>0</v>
      </c>
      <c r="BL98" s="18" t="s">
        <v>170</v>
      </c>
      <c r="BM98" s="225" t="s">
        <v>851</v>
      </c>
    </row>
    <row r="99" s="2" customFormat="1">
      <c r="A99" s="40"/>
      <c r="B99" s="41"/>
      <c r="C99" s="42"/>
      <c r="D99" s="227" t="s">
        <v>172</v>
      </c>
      <c r="E99" s="42"/>
      <c r="F99" s="228" t="s">
        <v>852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172</v>
      </c>
      <c r="AU99" s="18" t="s">
        <v>21</v>
      </c>
    </row>
    <row r="100" s="13" customFormat="1">
      <c r="A100" s="13"/>
      <c r="B100" s="234"/>
      <c r="C100" s="235"/>
      <c r="D100" s="232" t="s">
        <v>197</v>
      </c>
      <c r="E100" s="236" t="s">
        <v>35</v>
      </c>
      <c r="F100" s="237" t="s">
        <v>853</v>
      </c>
      <c r="G100" s="235"/>
      <c r="H100" s="238">
        <v>33.299999999999997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197</v>
      </c>
      <c r="AU100" s="244" t="s">
        <v>21</v>
      </c>
      <c r="AV100" s="13" t="s">
        <v>21</v>
      </c>
      <c r="AW100" s="13" t="s">
        <v>41</v>
      </c>
      <c r="AX100" s="13" t="s">
        <v>81</v>
      </c>
      <c r="AY100" s="244" t="s">
        <v>163</v>
      </c>
    </row>
    <row r="101" s="13" customFormat="1">
      <c r="A101" s="13"/>
      <c r="B101" s="234"/>
      <c r="C101" s="235"/>
      <c r="D101" s="232" t="s">
        <v>197</v>
      </c>
      <c r="E101" s="236" t="s">
        <v>35</v>
      </c>
      <c r="F101" s="237" t="s">
        <v>854</v>
      </c>
      <c r="G101" s="235"/>
      <c r="H101" s="238">
        <v>176.66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197</v>
      </c>
      <c r="AU101" s="244" t="s">
        <v>21</v>
      </c>
      <c r="AV101" s="13" t="s">
        <v>21</v>
      </c>
      <c r="AW101" s="13" t="s">
        <v>41</v>
      </c>
      <c r="AX101" s="13" t="s">
        <v>81</v>
      </c>
      <c r="AY101" s="244" t="s">
        <v>163</v>
      </c>
    </row>
    <row r="102" s="14" customFormat="1">
      <c r="A102" s="14"/>
      <c r="B102" s="259"/>
      <c r="C102" s="260"/>
      <c r="D102" s="232" t="s">
        <v>197</v>
      </c>
      <c r="E102" s="261" t="s">
        <v>35</v>
      </c>
      <c r="F102" s="262" t="s">
        <v>602</v>
      </c>
      <c r="G102" s="260"/>
      <c r="H102" s="263">
        <v>209.95999999999998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9" t="s">
        <v>197</v>
      </c>
      <c r="AU102" s="269" t="s">
        <v>21</v>
      </c>
      <c r="AV102" s="14" t="s">
        <v>170</v>
      </c>
      <c r="AW102" s="14" t="s">
        <v>41</v>
      </c>
      <c r="AX102" s="14" t="s">
        <v>88</v>
      </c>
      <c r="AY102" s="269" t="s">
        <v>163</v>
      </c>
    </row>
    <row r="103" s="2" customFormat="1" ht="37.8" customHeight="1">
      <c r="A103" s="40"/>
      <c r="B103" s="41"/>
      <c r="C103" s="214" t="s">
        <v>181</v>
      </c>
      <c r="D103" s="214" t="s">
        <v>165</v>
      </c>
      <c r="E103" s="215" t="s">
        <v>855</v>
      </c>
      <c r="F103" s="216" t="s">
        <v>856</v>
      </c>
      <c r="G103" s="217" t="s">
        <v>218</v>
      </c>
      <c r="H103" s="218">
        <v>70.480000000000004</v>
      </c>
      <c r="I103" s="219"/>
      <c r="J103" s="220">
        <f>ROUND(I103*H103,2)</f>
        <v>0</v>
      </c>
      <c r="K103" s="216" t="s">
        <v>169</v>
      </c>
      <c r="L103" s="46"/>
      <c r="M103" s="221" t="s">
        <v>35</v>
      </c>
      <c r="N103" s="222" t="s">
        <v>52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0.17000000000000001</v>
      </c>
      <c r="T103" s="224">
        <f>S103*H103</f>
        <v>11.981600000000002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170</v>
      </c>
      <c r="AT103" s="225" t="s">
        <v>165</v>
      </c>
      <c r="AU103" s="225" t="s">
        <v>21</v>
      </c>
      <c r="AY103" s="18" t="s">
        <v>163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88</v>
      </c>
      <c r="BK103" s="226">
        <f>ROUND(I103*H103,2)</f>
        <v>0</v>
      </c>
      <c r="BL103" s="18" t="s">
        <v>170</v>
      </c>
      <c r="BM103" s="225" t="s">
        <v>857</v>
      </c>
    </row>
    <row r="104" s="2" customFormat="1">
      <c r="A104" s="40"/>
      <c r="B104" s="41"/>
      <c r="C104" s="42"/>
      <c r="D104" s="227" t="s">
        <v>172</v>
      </c>
      <c r="E104" s="42"/>
      <c r="F104" s="228" t="s">
        <v>858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172</v>
      </c>
      <c r="AU104" s="18" t="s">
        <v>21</v>
      </c>
    </row>
    <row r="105" s="13" customFormat="1">
      <c r="A105" s="13"/>
      <c r="B105" s="234"/>
      <c r="C105" s="235"/>
      <c r="D105" s="232" t="s">
        <v>197</v>
      </c>
      <c r="E105" s="236" t="s">
        <v>35</v>
      </c>
      <c r="F105" s="237" t="s">
        <v>859</v>
      </c>
      <c r="G105" s="235"/>
      <c r="H105" s="238">
        <v>70.480000000000004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197</v>
      </c>
      <c r="AU105" s="244" t="s">
        <v>21</v>
      </c>
      <c r="AV105" s="13" t="s">
        <v>21</v>
      </c>
      <c r="AW105" s="13" t="s">
        <v>41</v>
      </c>
      <c r="AX105" s="13" t="s">
        <v>88</v>
      </c>
      <c r="AY105" s="244" t="s">
        <v>163</v>
      </c>
    </row>
    <row r="106" s="2" customFormat="1" ht="37.8" customHeight="1">
      <c r="A106" s="40"/>
      <c r="B106" s="41"/>
      <c r="C106" s="214" t="s">
        <v>170</v>
      </c>
      <c r="D106" s="214" t="s">
        <v>165</v>
      </c>
      <c r="E106" s="215" t="s">
        <v>860</v>
      </c>
      <c r="F106" s="216" t="s">
        <v>861</v>
      </c>
      <c r="G106" s="217" t="s">
        <v>218</v>
      </c>
      <c r="H106" s="218">
        <v>77.810000000000002</v>
      </c>
      <c r="I106" s="219"/>
      <c r="J106" s="220">
        <f>ROUND(I106*H106,2)</f>
        <v>0</v>
      </c>
      <c r="K106" s="216" t="s">
        <v>169</v>
      </c>
      <c r="L106" s="46"/>
      <c r="M106" s="221" t="s">
        <v>35</v>
      </c>
      <c r="N106" s="222" t="s">
        <v>52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0.28999999999999998</v>
      </c>
      <c r="T106" s="224">
        <f>S106*H106</f>
        <v>22.564899999999998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170</v>
      </c>
      <c r="AT106" s="225" t="s">
        <v>165</v>
      </c>
      <c r="AU106" s="225" t="s">
        <v>21</v>
      </c>
      <c r="AY106" s="18" t="s">
        <v>163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88</v>
      </c>
      <c r="BK106" s="226">
        <f>ROUND(I106*H106,2)</f>
        <v>0</v>
      </c>
      <c r="BL106" s="18" t="s">
        <v>170</v>
      </c>
      <c r="BM106" s="225" t="s">
        <v>862</v>
      </c>
    </row>
    <row r="107" s="2" customFormat="1">
      <c r="A107" s="40"/>
      <c r="B107" s="41"/>
      <c r="C107" s="42"/>
      <c r="D107" s="227" t="s">
        <v>172</v>
      </c>
      <c r="E107" s="42"/>
      <c r="F107" s="228" t="s">
        <v>863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172</v>
      </c>
      <c r="AU107" s="18" t="s">
        <v>21</v>
      </c>
    </row>
    <row r="108" s="13" customFormat="1">
      <c r="A108" s="13"/>
      <c r="B108" s="234"/>
      <c r="C108" s="235"/>
      <c r="D108" s="232" t="s">
        <v>197</v>
      </c>
      <c r="E108" s="236" t="s">
        <v>35</v>
      </c>
      <c r="F108" s="237" t="s">
        <v>864</v>
      </c>
      <c r="G108" s="235"/>
      <c r="H108" s="238">
        <v>77.810000000000002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197</v>
      </c>
      <c r="AU108" s="244" t="s">
        <v>21</v>
      </c>
      <c r="AV108" s="13" t="s">
        <v>21</v>
      </c>
      <c r="AW108" s="13" t="s">
        <v>41</v>
      </c>
      <c r="AX108" s="13" t="s">
        <v>88</v>
      </c>
      <c r="AY108" s="244" t="s">
        <v>163</v>
      </c>
    </row>
    <row r="109" s="2" customFormat="1" ht="37.8" customHeight="1">
      <c r="A109" s="40"/>
      <c r="B109" s="41"/>
      <c r="C109" s="214" t="s">
        <v>191</v>
      </c>
      <c r="D109" s="214" t="s">
        <v>165</v>
      </c>
      <c r="E109" s="215" t="s">
        <v>865</v>
      </c>
      <c r="F109" s="216" t="s">
        <v>866</v>
      </c>
      <c r="G109" s="217" t="s">
        <v>218</v>
      </c>
      <c r="H109" s="218">
        <v>96</v>
      </c>
      <c r="I109" s="219"/>
      <c r="J109" s="220">
        <f>ROUND(I109*H109,2)</f>
        <v>0</v>
      </c>
      <c r="K109" s="216" t="s">
        <v>169</v>
      </c>
      <c r="L109" s="46"/>
      <c r="M109" s="221" t="s">
        <v>35</v>
      </c>
      <c r="N109" s="222" t="s">
        <v>52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0.44</v>
      </c>
      <c r="T109" s="224">
        <f>S109*H109</f>
        <v>42.240000000000002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170</v>
      </c>
      <c r="AT109" s="225" t="s">
        <v>165</v>
      </c>
      <c r="AU109" s="225" t="s">
        <v>21</v>
      </c>
      <c r="AY109" s="18" t="s">
        <v>163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88</v>
      </c>
      <c r="BK109" s="226">
        <f>ROUND(I109*H109,2)</f>
        <v>0</v>
      </c>
      <c r="BL109" s="18" t="s">
        <v>170</v>
      </c>
      <c r="BM109" s="225" t="s">
        <v>867</v>
      </c>
    </row>
    <row r="110" s="2" customFormat="1">
      <c r="A110" s="40"/>
      <c r="B110" s="41"/>
      <c r="C110" s="42"/>
      <c r="D110" s="227" t="s">
        <v>172</v>
      </c>
      <c r="E110" s="42"/>
      <c r="F110" s="228" t="s">
        <v>868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172</v>
      </c>
      <c r="AU110" s="18" t="s">
        <v>21</v>
      </c>
    </row>
    <row r="111" s="13" customFormat="1">
      <c r="A111" s="13"/>
      <c r="B111" s="234"/>
      <c r="C111" s="235"/>
      <c r="D111" s="232" t="s">
        <v>197</v>
      </c>
      <c r="E111" s="236" t="s">
        <v>35</v>
      </c>
      <c r="F111" s="237" t="s">
        <v>869</v>
      </c>
      <c r="G111" s="235"/>
      <c r="H111" s="238">
        <v>96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197</v>
      </c>
      <c r="AU111" s="244" t="s">
        <v>21</v>
      </c>
      <c r="AV111" s="13" t="s">
        <v>21</v>
      </c>
      <c r="AW111" s="13" t="s">
        <v>41</v>
      </c>
      <c r="AX111" s="13" t="s">
        <v>88</v>
      </c>
      <c r="AY111" s="244" t="s">
        <v>163</v>
      </c>
    </row>
    <row r="112" s="2" customFormat="1" ht="37.8" customHeight="1">
      <c r="A112" s="40"/>
      <c r="B112" s="41"/>
      <c r="C112" s="214" t="s">
        <v>199</v>
      </c>
      <c r="D112" s="214" t="s">
        <v>165</v>
      </c>
      <c r="E112" s="215" t="s">
        <v>870</v>
      </c>
      <c r="F112" s="216" t="s">
        <v>871</v>
      </c>
      <c r="G112" s="217" t="s">
        <v>218</v>
      </c>
      <c r="H112" s="218">
        <v>1259.413</v>
      </c>
      <c r="I112" s="219"/>
      <c r="J112" s="220">
        <f>ROUND(I112*H112,2)</f>
        <v>0</v>
      </c>
      <c r="K112" s="216" t="s">
        <v>169</v>
      </c>
      <c r="L112" s="46"/>
      <c r="M112" s="221" t="s">
        <v>35</v>
      </c>
      <c r="N112" s="222" t="s">
        <v>52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0.57999999999999996</v>
      </c>
      <c r="T112" s="224">
        <f>S112*H112</f>
        <v>730.45953999999995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170</v>
      </c>
      <c r="AT112" s="225" t="s">
        <v>165</v>
      </c>
      <c r="AU112" s="225" t="s">
        <v>21</v>
      </c>
      <c r="AY112" s="18" t="s">
        <v>163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88</v>
      </c>
      <c r="BK112" s="226">
        <f>ROUND(I112*H112,2)</f>
        <v>0</v>
      </c>
      <c r="BL112" s="18" t="s">
        <v>170</v>
      </c>
      <c r="BM112" s="225" t="s">
        <v>872</v>
      </c>
    </row>
    <row r="113" s="2" customFormat="1">
      <c r="A113" s="40"/>
      <c r="B113" s="41"/>
      <c r="C113" s="42"/>
      <c r="D113" s="227" t="s">
        <v>172</v>
      </c>
      <c r="E113" s="42"/>
      <c r="F113" s="228" t="s">
        <v>873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172</v>
      </c>
      <c r="AU113" s="18" t="s">
        <v>21</v>
      </c>
    </row>
    <row r="114" s="13" customFormat="1">
      <c r="A114" s="13"/>
      <c r="B114" s="234"/>
      <c r="C114" s="235"/>
      <c r="D114" s="232" t="s">
        <v>197</v>
      </c>
      <c r="E114" s="236" t="s">
        <v>35</v>
      </c>
      <c r="F114" s="237" t="s">
        <v>874</v>
      </c>
      <c r="G114" s="235"/>
      <c r="H114" s="238">
        <v>4.5800000000000001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197</v>
      </c>
      <c r="AU114" s="244" t="s">
        <v>21</v>
      </c>
      <c r="AV114" s="13" t="s">
        <v>21</v>
      </c>
      <c r="AW114" s="13" t="s">
        <v>41</v>
      </c>
      <c r="AX114" s="13" t="s">
        <v>81</v>
      </c>
      <c r="AY114" s="244" t="s">
        <v>163</v>
      </c>
    </row>
    <row r="115" s="13" customFormat="1">
      <c r="A115" s="13"/>
      <c r="B115" s="234"/>
      <c r="C115" s="235"/>
      <c r="D115" s="232" t="s">
        <v>197</v>
      </c>
      <c r="E115" s="236" t="s">
        <v>35</v>
      </c>
      <c r="F115" s="237" t="s">
        <v>875</v>
      </c>
      <c r="G115" s="235"/>
      <c r="H115" s="238">
        <v>981.63300000000004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197</v>
      </c>
      <c r="AU115" s="244" t="s">
        <v>21</v>
      </c>
      <c r="AV115" s="13" t="s">
        <v>21</v>
      </c>
      <c r="AW115" s="13" t="s">
        <v>41</v>
      </c>
      <c r="AX115" s="13" t="s">
        <v>81</v>
      </c>
      <c r="AY115" s="244" t="s">
        <v>163</v>
      </c>
    </row>
    <row r="116" s="13" customFormat="1">
      <c r="A116" s="13"/>
      <c r="B116" s="234"/>
      <c r="C116" s="235"/>
      <c r="D116" s="232" t="s">
        <v>197</v>
      </c>
      <c r="E116" s="236" t="s">
        <v>35</v>
      </c>
      <c r="F116" s="237" t="s">
        <v>876</v>
      </c>
      <c r="G116" s="235"/>
      <c r="H116" s="238">
        <v>273.19999999999999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197</v>
      </c>
      <c r="AU116" s="244" t="s">
        <v>21</v>
      </c>
      <c r="AV116" s="13" t="s">
        <v>21</v>
      </c>
      <c r="AW116" s="13" t="s">
        <v>41</v>
      </c>
      <c r="AX116" s="13" t="s">
        <v>81</v>
      </c>
      <c r="AY116" s="244" t="s">
        <v>163</v>
      </c>
    </row>
    <row r="117" s="14" customFormat="1">
      <c r="A117" s="14"/>
      <c r="B117" s="259"/>
      <c r="C117" s="260"/>
      <c r="D117" s="232" t="s">
        <v>197</v>
      </c>
      <c r="E117" s="261" t="s">
        <v>35</v>
      </c>
      <c r="F117" s="262" t="s">
        <v>602</v>
      </c>
      <c r="G117" s="260"/>
      <c r="H117" s="263">
        <v>1259.413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9" t="s">
        <v>197</v>
      </c>
      <c r="AU117" s="269" t="s">
        <v>21</v>
      </c>
      <c r="AV117" s="14" t="s">
        <v>170</v>
      </c>
      <c r="AW117" s="14" t="s">
        <v>41</v>
      </c>
      <c r="AX117" s="14" t="s">
        <v>88</v>
      </c>
      <c r="AY117" s="269" t="s">
        <v>163</v>
      </c>
    </row>
    <row r="118" s="2" customFormat="1" ht="33" customHeight="1">
      <c r="A118" s="40"/>
      <c r="B118" s="41"/>
      <c r="C118" s="214" t="s">
        <v>205</v>
      </c>
      <c r="D118" s="214" t="s">
        <v>165</v>
      </c>
      <c r="E118" s="215" t="s">
        <v>877</v>
      </c>
      <c r="F118" s="216" t="s">
        <v>878</v>
      </c>
      <c r="G118" s="217" t="s">
        <v>218</v>
      </c>
      <c r="H118" s="218">
        <v>29.079999999999998</v>
      </c>
      <c r="I118" s="219"/>
      <c r="J118" s="220">
        <f>ROUND(I118*H118,2)</f>
        <v>0</v>
      </c>
      <c r="K118" s="216" t="s">
        <v>169</v>
      </c>
      <c r="L118" s="46"/>
      <c r="M118" s="221" t="s">
        <v>35</v>
      </c>
      <c r="N118" s="222" t="s">
        <v>52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0.23999999999999999</v>
      </c>
      <c r="T118" s="224">
        <f>S118*H118</f>
        <v>6.9791999999999996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170</v>
      </c>
      <c r="AT118" s="225" t="s">
        <v>165</v>
      </c>
      <c r="AU118" s="225" t="s">
        <v>21</v>
      </c>
      <c r="AY118" s="18" t="s">
        <v>163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88</v>
      </c>
      <c r="BK118" s="226">
        <f>ROUND(I118*H118,2)</f>
        <v>0</v>
      </c>
      <c r="BL118" s="18" t="s">
        <v>170</v>
      </c>
      <c r="BM118" s="225" t="s">
        <v>879</v>
      </c>
    </row>
    <row r="119" s="2" customFormat="1">
      <c r="A119" s="40"/>
      <c r="B119" s="41"/>
      <c r="C119" s="42"/>
      <c r="D119" s="227" t="s">
        <v>172</v>
      </c>
      <c r="E119" s="42"/>
      <c r="F119" s="228" t="s">
        <v>880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172</v>
      </c>
      <c r="AU119" s="18" t="s">
        <v>21</v>
      </c>
    </row>
    <row r="120" s="13" customFormat="1">
      <c r="A120" s="13"/>
      <c r="B120" s="234"/>
      <c r="C120" s="235"/>
      <c r="D120" s="232" t="s">
        <v>197</v>
      </c>
      <c r="E120" s="236" t="s">
        <v>35</v>
      </c>
      <c r="F120" s="237" t="s">
        <v>881</v>
      </c>
      <c r="G120" s="235"/>
      <c r="H120" s="238">
        <v>29.079999999999998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197</v>
      </c>
      <c r="AU120" s="244" t="s">
        <v>21</v>
      </c>
      <c r="AV120" s="13" t="s">
        <v>21</v>
      </c>
      <c r="AW120" s="13" t="s">
        <v>41</v>
      </c>
      <c r="AX120" s="13" t="s">
        <v>88</v>
      </c>
      <c r="AY120" s="244" t="s">
        <v>163</v>
      </c>
    </row>
    <row r="121" s="2" customFormat="1" ht="24.15" customHeight="1">
      <c r="A121" s="40"/>
      <c r="B121" s="41"/>
      <c r="C121" s="214" t="s">
        <v>210</v>
      </c>
      <c r="D121" s="214" t="s">
        <v>165</v>
      </c>
      <c r="E121" s="215" t="s">
        <v>882</v>
      </c>
      <c r="F121" s="216" t="s">
        <v>883</v>
      </c>
      <c r="G121" s="217" t="s">
        <v>218</v>
      </c>
      <c r="H121" s="218">
        <v>1332.3</v>
      </c>
      <c r="I121" s="219"/>
      <c r="J121" s="220">
        <f>ROUND(I121*H121,2)</f>
        <v>0</v>
      </c>
      <c r="K121" s="216" t="s">
        <v>169</v>
      </c>
      <c r="L121" s="46"/>
      <c r="M121" s="221" t="s">
        <v>35</v>
      </c>
      <c r="N121" s="222" t="s">
        <v>52</v>
      </c>
      <c r="O121" s="86"/>
      <c r="P121" s="223">
        <f>O121*H121</f>
        <v>0</v>
      </c>
      <c r="Q121" s="223">
        <v>3.0000000000000001E-05</v>
      </c>
      <c r="R121" s="223">
        <f>Q121*H121</f>
        <v>0.039968999999999998</v>
      </c>
      <c r="S121" s="223">
        <v>0.23000000000000001</v>
      </c>
      <c r="T121" s="224">
        <f>S121*H121</f>
        <v>306.42900000000003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170</v>
      </c>
      <c r="AT121" s="225" t="s">
        <v>165</v>
      </c>
      <c r="AU121" s="225" t="s">
        <v>21</v>
      </c>
      <c r="AY121" s="18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88</v>
      </c>
      <c r="BK121" s="226">
        <f>ROUND(I121*H121,2)</f>
        <v>0</v>
      </c>
      <c r="BL121" s="18" t="s">
        <v>170</v>
      </c>
      <c r="BM121" s="225" t="s">
        <v>884</v>
      </c>
    </row>
    <row r="122" s="2" customFormat="1">
      <c r="A122" s="40"/>
      <c r="B122" s="41"/>
      <c r="C122" s="42"/>
      <c r="D122" s="227" t="s">
        <v>172</v>
      </c>
      <c r="E122" s="42"/>
      <c r="F122" s="228" t="s">
        <v>885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172</v>
      </c>
      <c r="AU122" s="18" t="s">
        <v>21</v>
      </c>
    </row>
    <row r="123" s="13" customFormat="1">
      <c r="A123" s="13"/>
      <c r="B123" s="234"/>
      <c r="C123" s="235"/>
      <c r="D123" s="232" t="s">
        <v>197</v>
      </c>
      <c r="E123" s="236" t="s">
        <v>35</v>
      </c>
      <c r="F123" s="237" t="s">
        <v>886</v>
      </c>
      <c r="G123" s="235"/>
      <c r="H123" s="238">
        <v>1059.2000000000001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197</v>
      </c>
      <c r="AU123" s="244" t="s">
        <v>21</v>
      </c>
      <c r="AV123" s="13" t="s">
        <v>21</v>
      </c>
      <c r="AW123" s="13" t="s">
        <v>41</v>
      </c>
      <c r="AX123" s="13" t="s">
        <v>81</v>
      </c>
      <c r="AY123" s="244" t="s">
        <v>163</v>
      </c>
    </row>
    <row r="124" s="13" customFormat="1">
      <c r="A124" s="13"/>
      <c r="B124" s="234"/>
      <c r="C124" s="235"/>
      <c r="D124" s="232" t="s">
        <v>197</v>
      </c>
      <c r="E124" s="236" t="s">
        <v>35</v>
      </c>
      <c r="F124" s="237" t="s">
        <v>887</v>
      </c>
      <c r="G124" s="235"/>
      <c r="H124" s="238">
        <v>273.10000000000002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197</v>
      </c>
      <c r="AU124" s="244" t="s">
        <v>21</v>
      </c>
      <c r="AV124" s="13" t="s">
        <v>21</v>
      </c>
      <c r="AW124" s="13" t="s">
        <v>41</v>
      </c>
      <c r="AX124" s="13" t="s">
        <v>81</v>
      </c>
      <c r="AY124" s="244" t="s">
        <v>163</v>
      </c>
    </row>
    <row r="125" s="14" customFormat="1">
      <c r="A125" s="14"/>
      <c r="B125" s="259"/>
      <c r="C125" s="260"/>
      <c r="D125" s="232" t="s">
        <v>197</v>
      </c>
      <c r="E125" s="261" t="s">
        <v>35</v>
      </c>
      <c r="F125" s="262" t="s">
        <v>602</v>
      </c>
      <c r="G125" s="260"/>
      <c r="H125" s="263">
        <v>1332.3000000000002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9" t="s">
        <v>197</v>
      </c>
      <c r="AU125" s="269" t="s">
        <v>21</v>
      </c>
      <c r="AV125" s="14" t="s">
        <v>170</v>
      </c>
      <c r="AW125" s="14" t="s">
        <v>41</v>
      </c>
      <c r="AX125" s="14" t="s">
        <v>88</v>
      </c>
      <c r="AY125" s="269" t="s">
        <v>163</v>
      </c>
    </row>
    <row r="126" s="2" customFormat="1" ht="24.15" customHeight="1">
      <c r="A126" s="40"/>
      <c r="B126" s="41"/>
      <c r="C126" s="214" t="s">
        <v>215</v>
      </c>
      <c r="D126" s="214" t="s">
        <v>165</v>
      </c>
      <c r="E126" s="215" t="s">
        <v>888</v>
      </c>
      <c r="F126" s="216" t="s">
        <v>889</v>
      </c>
      <c r="G126" s="217" t="s">
        <v>184</v>
      </c>
      <c r="H126" s="218">
        <v>186.5</v>
      </c>
      <c r="I126" s="219"/>
      <c r="J126" s="220">
        <f>ROUND(I126*H126,2)</f>
        <v>0</v>
      </c>
      <c r="K126" s="216" t="s">
        <v>169</v>
      </c>
      <c r="L126" s="46"/>
      <c r="M126" s="221" t="s">
        <v>35</v>
      </c>
      <c r="N126" s="222" t="s">
        <v>52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0.28999999999999998</v>
      </c>
      <c r="T126" s="224">
        <f>S126*H126</f>
        <v>54.084999999999994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170</v>
      </c>
      <c r="AT126" s="225" t="s">
        <v>165</v>
      </c>
      <c r="AU126" s="225" t="s">
        <v>21</v>
      </c>
      <c r="AY126" s="18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88</v>
      </c>
      <c r="BK126" s="226">
        <f>ROUND(I126*H126,2)</f>
        <v>0</v>
      </c>
      <c r="BL126" s="18" t="s">
        <v>170</v>
      </c>
      <c r="BM126" s="225" t="s">
        <v>890</v>
      </c>
    </row>
    <row r="127" s="2" customFormat="1">
      <c r="A127" s="40"/>
      <c r="B127" s="41"/>
      <c r="C127" s="42"/>
      <c r="D127" s="227" t="s">
        <v>172</v>
      </c>
      <c r="E127" s="42"/>
      <c r="F127" s="228" t="s">
        <v>891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172</v>
      </c>
      <c r="AU127" s="18" t="s">
        <v>21</v>
      </c>
    </row>
    <row r="128" s="13" customFormat="1">
      <c r="A128" s="13"/>
      <c r="B128" s="234"/>
      <c r="C128" s="235"/>
      <c r="D128" s="232" t="s">
        <v>197</v>
      </c>
      <c r="E128" s="236" t="s">
        <v>35</v>
      </c>
      <c r="F128" s="237" t="s">
        <v>892</v>
      </c>
      <c r="G128" s="235"/>
      <c r="H128" s="238">
        <v>186.5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197</v>
      </c>
      <c r="AU128" s="244" t="s">
        <v>21</v>
      </c>
      <c r="AV128" s="13" t="s">
        <v>21</v>
      </c>
      <c r="AW128" s="13" t="s">
        <v>41</v>
      </c>
      <c r="AX128" s="13" t="s">
        <v>88</v>
      </c>
      <c r="AY128" s="244" t="s">
        <v>163</v>
      </c>
    </row>
    <row r="129" s="2" customFormat="1" ht="16.5" customHeight="1">
      <c r="A129" s="40"/>
      <c r="B129" s="41"/>
      <c r="C129" s="214" t="s">
        <v>222</v>
      </c>
      <c r="D129" s="214" t="s">
        <v>165</v>
      </c>
      <c r="E129" s="215" t="s">
        <v>893</v>
      </c>
      <c r="F129" s="216" t="s">
        <v>894</v>
      </c>
      <c r="G129" s="217" t="s">
        <v>218</v>
      </c>
      <c r="H129" s="218">
        <v>283.93299999999999</v>
      </c>
      <c r="I129" s="219"/>
      <c r="J129" s="220">
        <f>ROUND(I129*H129,2)</f>
        <v>0</v>
      </c>
      <c r="K129" s="216" t="s">
        <v>169</v>
      </c>
      <c r="L129" s="46"/>
      <c r="M129" s="221" t="s">
        <v>35</v>
      </c>
      <c r="N129" s="222" t="s">
        <v>52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170</v>
      </c>
      <c r="AT129" s="225" t="s">
        <v>165</v>
      </c>
      <c r="AU129" s="225" t="s">
        <v>21</v>
      </c>
      <c r="AY129" s="18" t="s">
        <v>163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88</v>
      </c>
      <c r="BK129" s="226">
        <f>ROUND(I129*H129,2)</f>
        <v>0</v>
      </c>
      <c r="BL129" s="18" t="s">
        <v>170</v>
      </c>
      <c r="BM129" s="225" t="s">
        <v>895</v>
      </c>
    </row>
    <row r="130" s="2" customFormat="1">
      <c r="A130" s="40"/>
      <c r="B130" s="41"/>
      <c r="C130" s="42"/>
      <c r="D130" s="227" t="s">
        <v>172</v>
      </c>
      <c r="E130" s="42"/>
      <c r="F130" s="228" t="s">
        <v>896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172</v>
      </c>
      <c r="AU130" s="18" t="s">
        <v>21</v>
      </c>
    </row>
    <row r="131" s="13" customFormat="1">
      <c r="A131" s="13"/>
      <c r="B131" s="234"/>
      <c r="C131" s="235"/>
      <c r="D131" s="232" t="s">
        <v>197</v>
      </c>
      <c r="E131" s="236" t="s">
        <v>35</v>
      </c>
      <c r="F131" s="237" t="s">
        <v>897</v>
      </c>
      <c r="G131" s="235"/>
      <c r="H131" s="238">
        <v>251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197</v>
      </c>
      <c r="AU131" s="244" t="s">
        <v>21</v>
      </c>
      <c r="AV131" s="13" t="s">
        <v>21</v>
      </c>
      <c r="AW131" s="13" t="s">
        <v>41</v>
      </c>
      <c r="AX131" s="13" t="s">
        <v>81</v>
      </c>
      <c r="AY131" s="244" t="s">
        <v>163</v>
      </c>
    </row>
    <row r="132" s="13" customFormat="1">
      <c r="A132" s="13"/>
      <c r="B132" s="234"/>
      <c r="C132" s="235"/>
      <c r="D132" s="232" t="s">
        <v>197</v>
      </c>
      <c r="E132" s="236" t="s">
        <v>35</v>
      </c>
      <c r="F132" s="237" t="s">
        <v>898</v>
      </c>
      <c r="G132" s="235"/>
      <c r="H132" s="238">
        <v>32.933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197</v>
      </c>
      <c r="AU132" s="244" t="s">
        <v>21</v>
      </c>
      <c r="AV132" s="13" t="s">
        <v>21</v>
      </c>
      <c r="AW132" s="13" t="s">
        <v>41</v>
      </c>
      <c r="AX132" s="13" t="s">
        <v>81</v>
      </c>
      <c r="AY132" s="244" t="s">
        <v>163</v>
      </c>
    </row>
    <row r="133" s="14" customFormat="1">
      <c r="A133" s="14"/>
      <c r="B133" s="259"/>
      <c r="C133" s="260"/>
      <c r="D133" s="232" t="s">
        <v>197</v>
      </c>
      <c r="E133" s="261" t="s">
        <v>35</v>
      </c>
      <c r="F133" s="262" t="s">
        <v>602</v>
      </c>
      <c r="G133" s="260"/>
      <c r="H133" s="263">
        <v>283.93299999999999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197</v>
      </c>
      <c r="AU133" s="269" t="s">
        <v>21</v>
      </c>
      <c r="AV133" s="14" t="s">
        <v>170</v>
      </c>
      <c r="AW133" s="14" t="s">
        <v>41</v>
      </c>
      <c r="AX133" s="14" t="s">
        <v>88</v>
      </c>
      <c r="AY133" s="269" t="s">
        <v>163</v>
      </c>
    </row>
    <row r="134" s="2" customFormat="1" ht="21.75" customHeight="1">
      <c r="A134" s="40"/>
      <c r="B134" s="41"/>
      <c r="C134" s="214" t="s">
        <v>227</v>
      </c>
      <c r="D134" s="214" t="s">
        <v>165</v>
      </c>
      <c r="E134" s="215" t="s">
        <v>899</v>
      </c>
      <c r="F134" s="216" t="s">
        <v>900</v>
      </c>
      <c r="G134" s="217" t="s">
        <v>194</v>
      </c>
      <c r="H134" s="218">
        <v>795.58000000000004</v>
      </c>
      <c r="I134" s="219"/>
      <c r="J134" s="220">
        <f>ROUND(I134*H134,2)</f>
        <v>0</v>
      </c>
      <c r="K134" s="216" t="s">
        <v>169</v>
      </c>
      <c r="L134" s="46"/>
      <c r="M134" s="221" t="s">
        <v>35</v>
      </c>
      <c r="N134" s="222" t="s">
        <v>52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170</v>
      </c>
      <c r="AT134" s="225" t="s">
        <v>165</v>
      </c>
      <c r="AU134" s="225" t="s">
        <v>21</v>
      </c>
      <c r="AY134" s="18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88</v>
      </c>
      <c r="BK134" s="226">
        <f>ROUND(I134*H134,2)</f>
        <v>0</v>
      </c>
      <c r="BL134" s="18" t="s">
        <v>170</v>
      </c>
      <c r="BM134" s="225" t="s">
        <v>901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902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172</v>
      </c>
      <c r="AU135" s="18" t="s">
        <v>21</v>
      </c>
    </row>
    <row r="136" s="13" customFormat="1">
      <c r="A136" s="13"/>
      <c r="B136" s="234"/>
      <c r="C136" s="235"/>
      <c r="D136" s="232" t="s">
        <v>197</v>
      </c>
      <c r="E136" s="236" t="s">
        <v>35</v>
      </c>
      <c r="F136" s="237" t="s">
        <v>903</v>
      </c>
      <c r="G136" s="235"/>
      <c r="H136" s="238">
        <v>124.41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197</v>
      </c>
      <c r="AU136" s="244" t="s">
        <v>21</v>
      </c>
      <c r="AV136" s="13" t="s">
        <v>21</v>
      </c>
      <c r="AW136" s="13" t="s">
        <v>41</v>
      </c>
      <c r="AX136" s="13" t="s">
        <v>81</v>
      </c>
      <c r="AY136" s="244" t="s">
        <v>163</v>
      </c>
    </row>
    <row r="137" s="13" customFormat="1">
      <c r="A137" s="13"/>
      <c r="B137" s="234"/>
      <c r="C137" s="235"/>
      <c r="D137" s="232" t="s">
        <v>197</v>
      </c>
      <c r="E137" s="236" t="s">
        <v>35</v>
      </c>
      <c r="F137" s="237" t="s">
        <v>904</v>
      </c>
      <c r="G137" s="235"/>
      <c r="H137" s="238">
        <v>9.8699999999999992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197</v>
      </c>
      <c r="AU137" s="244" t="s">
        <v>21</v>
      </c>
      <c r="AV137" s="13" t="s">
        <v>21</v>
      </c>
      <c r="AW137" s="13" t="s">
        <v>41</v>
      </c>
      <c r="AX137" s="13" t="s">
        <v>81</v>
      </c>
      <c r="AY137" s="244" t="s">
        <v>163</v>
      </c>
    </row>
    <row r="138" s="13" customFormat="1">
      <c r="A138" s="13"/>
      <c r="B138" s="234"/>
      <c r="C138" s="235"/>
      <c r="D138" s="232" t="s">
        <v>197</v>
      </c>
      <c r="E138" s="236" t="s">
        <v>35</v>
      </c>
      <c r="F138" s="237" t="s">
        <v>905</v>
      </c>
      <c r="G138" s="235"/>
      <c r="H138" s="238">
        <v>55.240000000000002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197</v>
      </c>
      <c r="AU138" s="244" t="s">
        <v>21</v>
      </c>
      <c r="AV138" s="13" t="s">
        <v>21</v>
      </c>
      <c r="AW138" s="13" t="s">
        <v>41</v>
      </c>
      <c r="AX138" s="13" t="s">
        <v>81</v>
      </c>
      <c r="AY138" s="244" t="s">
        <v>163</v>
      </c>
    </row>
    <row r="139" s="13" customFormat="1">
      <c r="A139" s="13"/>
      <c r="B139" s="234"/>
      <c r="C139" s="235"/>
      <c r="D139" s="232" t="s">
        <v>197</v>
      </c>
      <c r="E139" s="236" t="s">
        <v>35</v>
      </c>
      <c r="F139" s="237" t="s">
        <v>906</v>
      </c>
      <c r="G139" s="235"/>
      <c r="H139" s="238">
        <v>484.35000000000002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197</v>
      </c>
      <c r="AU139" s="244" t="s">
        <v>21</v>
      </c>
      <c r="AV139" s="13" t="s">
        <v>21</v>
      </c>
      <c r="AW139" s="13" t="s">
        <v>41</v>
      </c>
      <c r="AX139" s="13" t="s">
        <v>81</v>
      </c>
      <c r="AY139" s="244" t="s">
        <v>163</v>
      </c>
    </row>
    <row r="140" s="13" customFormat="1">
      <c r="A140" s="13"/>
      <c r="B140" s="234"/>
      <c r="C140" s="235"/>
      <c r="D140" s="232" t="s">
        <v>197</v>
      </c>
      <c r="E140" s="236" t="s">
        <v>35</v>
      </c>
      <c r="F140" s="237" t="s">
        <v>907</v>
      </c>
      <c r="G140" s="235"/>
      <c r="H140" s="238">
        <v>121.70999999999999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197</v>
      </c>
      <c r="AU140" s="244" t="s">
        <v>21</v>
      </c>
      <c r="AV140" s="13" t="s">
        <v>21</v>
      </c>
      <c r="AW140" s="13" t="s">
        <v>41</v>
      </c>
      <c r="AX140" s="13" t="s">
        <v>81</v>
      </c>
      <c r="AY140" s="244" t="s">
        <v>163</v>
      </c>
    </row>
    <row r="141" s="14" customFormat="1">
      <c r="A141" s="14"/>
      <c r="B141" s="259"/>
      <c r="C141" s="260"/>
      <c r="D141" s="232" t="s">
        <v>197</v>
      </c>
      <c r="E141" s="261" t="s">
        <v>35</v>
      </c>
      <c r="F141" s="262" t="s">
        <v>602</v>
      </c>
      <c r="G141" s="260"/>
      <c r="H141" s="263">
        <v>795.58000000000004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197</v>
      </c>
      <c r="AU141" s="269" t="s">
        <v>21</v>
      </c>
      <c r="AV141" s="14" t="s">
        <v>170</v>
      </c>
      <c r="AW141" s="14" t="s">
        <v>41</v>
      </c>
      <c r="AX141" s="14" t="s">
        <v>88</v>
      </c>
      <c r="AY141" s="269" t="s">
        <v>163</v>
      </c>
    </row>
    <row r="142" s="2" customFormat="1" ht="24.15" customHeight="1">
      <c r="A142" s="40"/>
      <c r="B142" s="41"/>
      <c r="C142" s="214" t="s">
        <v>8</v>
      </c>
      <c r="D142" s="214" t="s">
        <v>165</v>
      </c>
      <c r="E142" s="215" t="s">
        <v>908</v>
      </c>
      <c r="F142" s="216" t="s">
        <v>909</v>
      </c>
      <c r="G142" s="217" t="s">
        <v>194</v>
      </c>
      <c r="H142" s="218">
        <v>408</v>
      </c>
      <c r="I142" s="219"/>
      <c r="J142" s="220">
        <f>ROUND(I142*H142,2)</f>
        <v>0</v>
      </c>
      <c r="K142" s="216" t="s">
        <v>169</v>
      </c>
      <c r="L142" s="46"/>
      <c r="M142" s="221" t="s">
        <v>35</v>
      </c>
      <c r="N142" s="222" t="s">
        <v>52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170</v>
      </c>
      <c r="AT142" s="225" t="s">
        <v>165</v>
      </c>
      <c r="AU142" s="225" t="s">
        <v>21</v>
      </c>
      <c r="AY142" s="18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88</v>
      </c>
      <c r="BK142" s="226">
        <f>ROUND(I142*H142,2)</f>
        <v>0</v>
      </c>
      <c r="BL142" s="18" t="s">
        <v>170</v>
      </c>
      <c r="BM142" s="225" t="s">
        <v>910</v>
      </c>
    </row>
    <row r="143" s="2" customFormat="1">
      <c r="A143" s="40"/>
      <c r="B143" s="41"/>
      <c r="C143" s="42"/>
      <c r="D143" s="227" t="s">
        <v>172</v>
      </c>
      <c r="E143" s="42"/>
      <c r="F143" s="228" t="s">
        <v>911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172</v>
      </c>
      <c r="AU143" s="18" t="s">
        <v>21</v>
      </c>
    </row>
    <row r="144" s="13" customFormat="1">
      <c r="A144" s="13"/>
      <c r="B144" s="234"/>
      <c r="C144" s="235"/>
      <c r="D144" s="232" t="s">
        <v>197</v>
      </c>
      <c r="E144" s="236" t="s">
        <v>35</v>
      </c>
      <c r="F144" s="237" t="s">
        <v>912</v>
      </c>
      <c r="G144" s="235"/>
      <c r="H144" s="238">
        <v>225.5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197</v>
      </c>
      <c r="AU144" s="244" t="s">
        <v>21</v>
      </c>
      <c r="AV144" s="13" t="s">
        <v>21</v>
      </c>
      <c r="AW144" s="13" t="s">
        <v>41</v>
      </c>
      <c r="AX144" s="13" t="s">
        <v>81</v>
      </c>
      <c r="AY144" s="244" t="s">
        <v>163</v>
      </c>
    </row>
    <row r="145" s="13" customFormat="1">
      <c r="A145" s="13"/>
      <c r="B145" s="234"/>
      <c r="C145" s="235"/>
      <c r="D145" s="232" t="s">
        <v>197</v>
      </c>
      <c r="E145" s="236" t="s">
        <v>35</v>
      </c>
      <c r="F145" s="237" t="s">
        <v>913</v>
      </c>
      <c r="G145" s="235"/>
      <c r="H145" s="238">
        <v>72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197</v>
      </c>
      <c r="AU145" s="244" t="s">
        <v>21</v>
      </c>
      <c r="AV145" s="13" t="s">
        <v>21</v>
      </c>
      <c r="AW145" s="13" t="s">
        <v>41</v>
      </c>
      <c r="AX145" s="13" t="s">
        <v>81</v>
      </c>
      <c r="AY145" s="244" t="s">
        <v>163</v>
      </c>
    </row>
    <row r="146" s="13" customFormat="1">
      <c r="A146" s="13"/>
      <c r="B146" s="234"/>
      <c r="C146" s="235"/>
      <c r="D146" s="232" t="s">
        <v>197</v>
      </c>
      <c r="E146" s="236" t="s">
        <v>35</v>
      </c>
      <c r="F146" s="237" t="s">
        <v>914</v>
      </c>
      <c r="G146" s="235"/>
      <c r="H146" s="238">
        <v>110.5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197</v>
      </c>
      <c r="AU146" s="244" t="s">
        <v>21</v>
      </c>
      <c r="AV146" s="13" t="s">
        <v>21</v>
      </c>
      <c r="AW146" s="13" t="s">
        <v>41</v>
      </c>
      <c r="AX146" s="13" t="s">
        <v>81</v>
      </c>
      <c r="AY146" s="244" t="s">
        <v>163</v>
      </c>
    </row>
    <row r="147" s="14" customFormat="1">
      <c r="A147" s="14"/>
      <c r="B147" s="259"/>
      <c r="C147" s="260"/>
      <c r="D147" s="232" t="s">
        <v>197</v>
      </c>
      <c r="E147" s="261" t="s">
        <v>35</v>
      </c>
      <c r="F147" s="262" t="s">
        <v>602</v>
      </c>
      <c r="G147" s="260"/>
      <c r="H147" s="263">
        <v>408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197</v>
      </c>
      <c r="AU147" s="269" t="s">
        <v>21</v>
      </c>
      <c r="AV147" s="14" t="s">
        <v>170</v>
      </c>
      <c r="AW147" s="14" t="s">
        <v>41</v>
      </c>
      <c r="AX147" s="14" t="s">
        <v>88</v>
      </c>
      <c r="AY147" s="269" t="s">
        <v>163</v>
      </c>
    </row>
    <row r="148" s="2" customFormat="1" ht="37.8" customHeight="1">
      <c r="A148" s="40"/>
      <c r="B148" s="41"/>
      <c r="C148" s="214" t="s">
        <v>238</v>
      </c>
      <c r="D148" s="214" t="s">
        <v>165</v>
      </c>
      <c r="E148" s="215" t="s">
        <v>915</v>
      </c>
      <c r="F148" s="216" t="s">
        <v>916</v>
      </c>
      <c r="G148" s="217" t="s">
        <v>194</v>
      </c>
      <c r="H148" s="218">
        <v>111.33</v>
      </c>
      <c r="I148" s="219"/>
      <c r="J148" s="220">
        <f>ROUND(I148*H148,2)</f>
        <v>0</v>
      </c>
      <c r="K148" s="216" t="s">
        <v>169</v>
      </c>
      <c r="L148" s="46"/>
      <c r="M148" s="221" t="s">
        <v>35</v>
      </c>
      <c r="N148" s="222" t="s">
        <v>52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170</v>
      </c>
      <c r="AT148" s="225" t="s">
        <v>165</v>
      </c>
      <c r="AU148" s="225" t="s">
        <v>21</v>
      </c>
      <c r="AY148" s="18" t="s">
        <v>163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88</v>
      </c>
      <c r="BK148" s="226">
        <f>ROUND(I148*H148,2)</f>
        <v>0</v>
      </c>
      <c r="BL148" s="18" t="s">
        <v>170</v>
      </c>
      <c r="BM148" s="225" t="s">
        <v>917</v>
      </c>
    </row>
    <row r="149" s="2" customFormat="1">
      <c r="A149" s="40"/>
      <c r="B149" s="41"/>
      <c r="C149" s="42"/>
      <c r="D149" s="227" t="s">
        <v>172</v>
      </c>
      <c r="E149" s="42"/>
      <c r="F149" s="228" t="s">
        <v>918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172</v>
      </c>
      <c r="AU149" s="18" t="s">
        <v>21</v>
      </c>
    </row>
    <row r="150" s="13" customFormat="1">
      <c r="A150" s="13"/>
      <c r="B150" s="234"/>
      <c r="C150" s="235"/>
      <c r="D150" s="232" t="s">
        <v>197</v>
      </c>
      <c r="E150" s="236" t="s">
        <v>35</v>
      </c>
      <c r="F150" s="237" t="s">
        <v>919</v>
      </c>
      <c r="G150" s="235"/>
      <c r="H150" s="238">
        <v>42.590000000000003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197</v>
      </c>
      <c r="AU150" s="244" t="s">
        <v>21</v>
      </c>
      <c r="AV150" s="13" t="s">
        <v>21</v>
      </c>
      <c r="AW150" s="13" t="s">
        <v>41</v>
      </c>
      <c r="AX150" s="13" t="s">
        <v>81</v>
      </c>
      <c r="AY150" s="244" t="s">
        <v>163</v>
      </c>
    </row>
    <row r="151" s="13" customFormat="1">
      <c r="A151" s="13"/>
      <c r="B151" s="234"/>
      <c r="C151" s="235"/>
      <c r="D151" s="232" t="s">
        <v>197</v>
      </c>
      <c r="E151" s="236" t="s">
        <v>35</v>
      </c>
      <c r="F151" s="237" t="s">
        <v>920</v>
      </c>
      <c r="G151" s="235"/>
      <c r="H151" s="238">
        <v>68.739999999999995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197</v>
      </c>
      <c r="AU151" s="244" t="s">
        <v>21</v>
      </c>
      <c r="AV151" s="13" t="s">
        <v>21</v>
      </c>
      <c r="AW151" s="13" t="s">
        <v>41</v>
      </c>
      <c r="AX151" s="13" t="s">
        <v>81</v>
      </c>
      <c r="AY151" s="244" t="s">
        <v>163</v>
      </c>
    </row>
    <row r="152" s="14" customFormat="1">
      <c r="A152" s="14"/>
      <c r="B152" s="259"/>
      <c r="C152" s="260"/>
      <c r="D152" s="232" t="s">
        <v>197</v>
      </c>
      <c r="E152" s="261" t="s">
        <v>35</v>
      </c>
      <c r="F152" s="262" t="s">
        <v>602</v>
      </c>
      <c r="G152" s="260"/>
      <c r="H152" s="263">
        <v>111.33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197</v>
      </c>
      <c r="AU152" s="269" t="s">
        <v>21</v>
      </c>
      <c r="AV152" s="14" t="s">
        <v>170</v>
      </c>
      <c r="AW152" s="14" t="s">
        <v>41</v>
      </c>
      <c r="AX152" s="14" t="s">
        <v>88</v>
      </c>
      <c r="AY152" s="269" t="s">
        <v>163</v>
      </c>
    </row>
    <row r="153" s="2" customFormat="1" ht="37.8" customHeight="1">
      <c r="A153" s="40"/>
      <c r="B153" s="41"/>
      <c r="C153" s="214" t="s">
        <v>244</v>
      </c>
      <c r="D153" s="214" t="s">
        <v>165</v>
      </c>
      <c r="E153" s="215" t="s">
        <v>228</v>
      </c>
      <c r="F153" s="216" t="s">
        <v>229</v>
      </c>
      <c r="G153" s="217" t="s">
        <v>194</v>
      </c>
      <c r="H153" s="218">
        <v>761.21000000000004</v>
      </c>
      <c r="I153" s="219"/>
      <c r="J153" s="220">
        <f>ROUND(I153*H153,2)</f>
        <v>0</v>
      </c>
      <c r="K153" s="216" t="s">
        <v>169</v>
      </c>
      <c r="L153" s="46"/>
      <c r="M153" s="221" t="s">
        <v>35</v>
      </c>
      <c r="N153" s="222" t="s">
        <v>52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170</v>
      </c>
      <c r="AT153" s="225" t="s">
        <v>165</v>
      </c>
      <c r="AU153" s="225" t="s">
        <v>21</v>
      </c>
      <c r="AY153" s="18" t="s">
        <v>163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88</v>
      </c>
      <c r="BK153" s="226">
        <f>ROUND(I153*H153,2)</f>
        <v>0</v>
      </c>
      <c r="BL153" s="18" t="s">
        <v>170</v>
      </c>
      <c r="BM153" s="225" t="s">
        <v>921</v>
      </c>
    </row>
    <row r="154" s="2" customFormat="1">
      <c r="A154" s="40"/>
      <c r="B154" s="41"/>
      <c r="C154" s="42"/>
      <c r="D154" s="227" t="s">
        <v>172</v>
      </c>
      <c r="E154" s="42"/>
      <c r="F154" s="228" t="s">
        <v>231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172</v>
      </c>
      <c r="AU154" s="18" t="s">
        <v>21</v>
      </c>
    </row>
    <row r="155" s="13" customFormat="1">
      <c r="A155" s="13"/>
      <c r="B155" s="234"/>
      <c r="C155" s="235"/>
      <c r="D155" s="232" t="s">
        <v>197</v>
      </c>
      <c r="E155" s="236" t="s">
        <v>35</v>
      </c>
      <c r="F155" s="237" t="s">
        <v>922</v>
      </c>
      <c r="G155" s="235"/>
      <c r="H155" s="238">
        <v>761.21000000000004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197</v>
      </c>
      <c r="AU155" s="244" t="s">
        <v>21</v>
      </c>
      <c r="AV155" s="13" t="s">
        <v>21</v>
      </c>
      <c r="AW155" s="13" t="s">
        <v>41</v>
      </c>
      <c r="AX155" s="13" t="s">
        <v>88</v>
      </c>
      <c r="AY155" s="244" t="s">
        <v>163</v>
      </c>
    </row>
    <row r="156" s="2" customFormat="1" ht="24.15" customHeight="1">
      <c r="A156" s="40"/>
      <c r="B156" s="41"/>
      <c r="C156" s="214" t="s">
        <v>250</v>
      </c>
      <c r="D156" s="214" t="s">
        <v>165</v>
      </c>
      <c r="E156" s="215" t="s">
        <v>923</v>
      </c>
      <c r="F156" s="216" t="s">
        <v>924</v>
      </c>
      <c r="G156" s="217" t="s">
        <v>194</v>
      </c>
      <c r="H156" s="218">
        <v>34.369999999999997</v>
      </c>
      <c r="I156" s="219"/>
      <c r="J156" s="220">
        <f>ROUND(I156*H156,2)</f>
        <v>0</v>
      </c>
      <c r="K156" s="216" t="s">
        <v>169</v>
      </c>
      <c r="L156" s="46"/>
      <c r="M156" s="221" t="s">
        <v>35</v>
      </c>
      <c r="N156" s="222" t="s">
        <v>52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170</v>
      </c>
      <c r="AT156" s="225" t="s">
        <v>165</v>
      </c>
      <c r="AU156" s="225" t="s">
        <v>21</v>
      </c>
      <c r="AY156" s="18" t="s">
        <v>163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88</v>
      </c>
      <c r="BK156" s="226">
        <f>ROUND(I156*H156,2)</f>
        <v>0</v>
      </c>
      <c r="BL156" s="18" t="s">
        <v>170</v>
      </c>
      <c r="BM156" s="225" t="s">
        <v>925</v>
      </c>
    </row>
    <row r="157" s="2" customFormat="1">
      <c r="A157" s="40"/>
      <c r="B157" s="41"/>
      <c r="C157" s="42"/>
      <c r="D157" s="227" t="s">
        <v>172</v>
      </c>
      <c r="E157" s="42"/>
      <c r="F157" s="228" t="s">
        <v>926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172</v>
      </c>
      <c r="AU157" s="18" t="s">
        <v>21</v>
      </c>
    </row>
    <row r="158" s="13" customFormat="1">
      <c r="A158" s="13"/>
      <c r="B158" s="234"/>
      <c r="C158" s="235"/>
      <c r="D158" s="232" t="s">
        <v>197</v>
      </c>
      <c r="E158" s="236" t="s">
        <v>35</v>
      </c>
      <c r="F158" s="237" t="s">
        <v>927</v>
      </c>
      <c r="G158" s="235"/>
      <c r="H158" s="238">
        <v>34.369999999999997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197</v>
      </c>
      <c r="AU158" s="244" t="s">
        <v>21</v>
      </c>
      <c r="AV158" s="13" t="s">
        <v>21</v>
      </c>
      <c r="AW158" s="13" t="s">
        <v>41</v>
      </c>
      <c r="AX158" s="13" t="s">
        <v>88</v>
      </c>
      <c r="AY158" s="244" t="s">
        <v>163</v>
      </c>
    </row>
    <row r="159" s="2" customFormat="1" ht="24.15" customHeight="1">
      <c r="A159" s="40"/>
      <c r="B159" s="41"/>
      <c r="C159" s="214" t="s">
        <v>256</v>
      </c>
      <c r="D159" s="214" t="s">
        <v>165</v>
      </c>
      <c r="E159" s="215" t="s">
        <v>233</v>
      </c>
      <c r="F159" s="216" t="s">
        <v>234</v>
      </c>
      <c r="G159" s="217" t="s">
        <v>235</v>
      </c>
      <c r="H159" s="218">
        <v>1522.4200000000001</v>
      </c>
      <c r="I159" s="219"/>
      <c r="J159" s="220">
        <f>ROUND(I159*H159,2)</f>
        <v>0</v>
      </c>
      <c r="K159" s="216" t="s">
        <v>35</v>
      </c>
      <c r="L159" s="46"/>
      <c r="M159" s="221" t="s">
        <v>35</v>
      </c>
      <c r="N159" s="222" t="s">
        <v>52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170</v>
      </c>
      <c r="AT159" s="225" t="s">
        <v>165</v>
      </c>
      <c r="AU159" s="225" t="s">
        <v>21</v>
      </c>
      <c r="AY159" s="18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88</v>
      </c>
      <c r="BK159" s="226">
        <f>ROUND(I159*H159,2)</f>
        <v>0</v>
      </c>
      <c r="BL159" s="18" t="s">
        <v>170</v>
      </c>
      <c r="BM159" s="225" t="s">
        <v>928</v>
      </c>
    </row>
    <row r="160" s="13" customFormat="1">
      <c r="A160" s="13"/>
      <c r="B160" s="234"/>
      <c r="C160" s="235"/>
      <c r="D160" s="232" t="s">
        <v>197</v>
      </c>
      <c r="E160" s="235"/>
      <c r="F160" s="237" t="s">
        <v>929</v>
      </c>
      <c r="G160" s="235"/>
      <c r="H160" s="238">
        <v>1522.4200000000001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197</v>
      </c>
      <c r="AU160" s="244" t="s">
        <v>21</v>
      </c>
      <c r="AV160" s="13" t="s">
        <v>21</v>
      </c>
      <c r="AW160" s="13" t="s">
        <v>4</v>
      </c>
      <c r="AX160" s="13" t="s">
        <v>88</v>
      </c>
      <c r="AY160" s="244" t="s">
        <v>163</v>
      </c>
    </row>
    <row r="161" s="2" customFormat="1" ht="24.15" customHeight="1">
      <c r="A161" s="40"/>
      <c r="B161" s="41"/>
      <c r="C161" s="214" t="s">
        <v>263</v>
      </c>
      <c r="D161" s="214" t="s">
        <v>165</v>
      </c>
      <c r="E161" s="215" t="s">
        <v>930</v>
      </c>
      <c r="F161" s="216" t="s">
        <v>931</v>
      </c>
      <c r="G161" s="217" t="s">
        <v>194</v>
      </c>
      <c r="H161" s="218">
        <v>34.369999999999997</v>
      </c>
      <c r="I161" s="219"/>
      <c r="J161" s="220">
        <f>ROUND(I161*H161,2)</f>
        <v>0</v>
      </c>
      <c r="K161" s="216" t="s">
        <v>169</v>
      </c>
      <c r="L161" s="46"/>
      <c r="M161" s="221" t="s">
        <v>35</v>
      </c>
      <c r="N161" s="222" t="s">
        <v>52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170</v>
      </c>
      <c r="AT161" s="225" t="s">
        <v>165</v>
      </c>
      <c r="AU161" s="225" t="s">
        <v>21</v>
      </c>
      <c r="AY161" s="18" t="s">
        <v>163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88</v>
      </c>
      <c r="BK161" s="226">
        <f>ROUND(I161*H161,2)</f>
        <v>0</v>
      </c>
      <c r="BL161" s="18" t="s">
        <v>170</v>
      </c>
      <c r="BM161" s="225" t="s">
        <v>932</v>
      </c>
    </row>
    <row r="162" s="2" customFormat="1">
      <c r="A162" s="40"/>
      <c r="B162" s="41"/>
      <c r="C162" s="42"/>
      <c r="D162" s="227" t="s">
        <v>172</v>
      </c>
      <c r="E162" s="42"/>
      <c r="F162" s="228" t="s">
        <v>933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172</v>
      </c>
      <c r="AU162" s="18" t="s">
        <v>21</v>
      </c>
    </row>
    <row r="163" s="13" customFormat="1">
      <c r="A163" s="13"/>
      <c r="B163" s="234"/>
      <c r="C163" s="235"/>
      <c r="D163" s="232" t="s">
        <v>197</v>
      </c>
      <c r="E163" s="236" t="s">
        <v>35</v>
      </c>
      <c r="F163" s="237" t="s">
        <v>934</v>
      </c>
      <c r="G163" s="235"/>
      <c r="H163" s="238">
        <v>31.079999999999998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197</v>
      </c>
      <c r="AU163" s="244" t="s">
        <v>21</v>
      </c>
      <c r="AV163" s="13" t="s">
        <v>21</v>
      </c>
      <c r="AW163" s="13" t="s">
        <v>41</v>
      </c>
      <c r="AX163" s="13" t="s">
        <v>81</v>
      </c>
      <c r="AY163" s="244" t="s">
        <v>163</v>
      </c>
    </row>
    <row r="164" s="13" customFormat="1">
      <c r="A164" s="13"/>
      <c r="B164" s="234"/>
      <c r="C164" s="235"/>
      <c r="D164" s="232" t="s">
        <v>197</v>
      </c>
      <c r="E164" s="236" t="s">
        <v>35</v>
      </c>
      <c r="F164" s="237" t="s">
        <v>935</v>
      </c>
      <c r="G164" s="235"/>
      <c r="H164" s="238">
        <v>3.29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197</v>
      </c>
      <c r="AU164" s="244" t="s">
        <v>21</v>
      </c>
      <c r="AV164" s="13" t="s">
        <v>21</v>
      </c>
      <c r="AW164" s="13" t="s">
        <v>41</v>
      </c>
      <c r="AX164" s="13" t="s">
        <v>81</v>
      </c>
      <c r="AY164" s="244" t="s">
        <v>163</v>
      </c>
    </row>
    <row r="165" s="14" customFormat="1">
      <c r="A165" s="14"/>
      <c r="B165" s="259"/>
      <c r="C165" s="260"/>
      <c r="D165" s="232" t="s">
        <v>197</v>
      </c>
      <c r="E165" s="261" t="s">
        <v>35</v>
      </c>
      <c r="F165" s="262" t="s">
        <v>602</v>
      </c>
      <c r="G165" s="260"/>
      <c r="H165" s="263">
        <v>34.369999999999997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197</v>
      </c>
      <c r="AU165" s="269" t="s">
        <v>21</v>
      </c>
      <c r="AV165" s="14" t="s">
        <v>170</v>
      </c>
      <c r="AW165" s="14" t="s">
        <v>41</v>
      </c>
      <c r="AX165" s="14" t="s">
        <v>88</v>
      </c>
      <c r="AY165" s="269" t="s">
        <v>163</v>
      </c>
    </row>
    <row r="166" s="2" customFormat="1" ht="16.5" customHeight="1">
      <c r="A166" s="40"/>
      <c r="B166" s="41"/>
      <c r="C166" s="214" t="s">
        <v>268</v>
      </c>
      <c r="D166" s="214" t="s">
        <v>165</v>
      </c>
      <c r="E166" s="215" t="s">
        <v>936</v>
      </c>
      <c r="F166" s="216" t="s">
        <v>937</v>
      </c>
      <c r="G166" s="217" t="s">
        <v>218</v>
      </c>
      <c r="H166" s="218">
        <v>1739.7570000000001</v>
      </c>
      <c r="I166" s="219"/>
      <c r="J166" s="220">
        <f>ROUND(I166*H166,2)</f>
        <v>0</v>
      </c>
      <c r="K166" s="216" t="s">
        <v>169</v>
      </c>
      <c r="L166" s="46"/>
      <c r="M166" s="221" t="s">
        <v>35</v>
      </c>
      <c r="N166" s="222" t="s">
        <v>52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170</v>
      </c>
      <c r="AT166" s="225" t="s">
        <v>165</v>
      </c>
      <c r="AU166" s="225" t="s">
        <v>21</v>
      </c>
      <c r="AY166" s="18" t="s">
        <v>163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88</v>
      </c>
      <c r="BK166" s="226">
        <f>ROUND(I166*H166,2)</f>
        <v>0</v>
      </c>
      <c r="BL166" s="18" t="s">
        <v>170</v>
      </c>
      <c r="BM166" s="225" t="s">
        <v>938</v>
      </c>
    </row>
    <row r="167" s="2" customFormat="1">
      <c r="A167" s="40"/>
      <c r="B167" s="41"/>
      <c r="C167" s="42"/>
      <c r="D167" s="227" t="s">
        <v>172</v>
      </c>
      <c r="E167" s="42"/>
      <c r="F167" s="228" t="s">
        <v>939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172</v>
      </c>
      <c r="AU167" s="18" t="s">
        <v>21</v>
      </c>
    </row>
    <row r="168" s="13" customFormat="1">
      <c r="A168" s="13"/>
      <c r="B168" s="234"/>
      <c r="C168" s="235"/>
      <c r="D168" s="232" t="s">
        <v>197</v>
      </c>
      <c r="E168" s="236" t="s">
        <v>35</v>
      </c>
      <c r="F168" s="237" t="s">
        <v>940</v>
      </c>
      <c r="G168" s="235"/>
      <c r="H168" s="238">
        <v>1143.019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197</v>
      </c>
      <c r="AU168" s="244" t="s">
        <v>21</v>
      </c>
      <c r="AV168" s="13" t="s">
        <v>21</v>
      </c>
      <c r="AW168" s="13" t="s">
        <v>41</v>
      </c>
      <c r="AX168" s="13" t="s">
        <v>81</v>
      </c>
      <c r="AY168" s="244" t="s">
        <v>163</v>
      </c>
    </row>
    <row r="169" s="13" customFormat="1">
      <c r="A169" s="13"/>
      <c r="B169" s="234"/>
      <c r="C169" s="235"/>
      <c r="D169" s="232" t="s">
        <v>197</v>
      </c>
      <c r="E169" s="236" t="s">
        <v>35</v>
      </c>
      <c r="F169" s="237" t="s">
        <v>941</v>
      </c>
      <c r="G169" s="235"/>
      <c r="H169" s="238">
        <v>216.84899999999999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197</v>
      </c>
      <c r="AU169" s="244" t="s">
        <v>21</v>
      </c>
      <c r="AV169" s="13" t="s">
        <v>21</v>
      </c>
      <c r="AW169" s="13" t="s">
        <v>41</v>
      </c>
      <c r="AX169" s="13" t="s">
        <v>81</v>
      </c>
      <c r="AY169" s="244" t="s">
        <v>163</v>
      </c>
    </row>
    <row r="170" s="13" customFormat="1">
      <c r="A170" s="13"/>
      <c r="B170" s="234"/>
      <c r="C170" s="235"/>
      <c r="D170" s="232" t="s">
        <v>197</v>
      </c>
      <c r="E170" s="236" t="s">
        <v>35</v>
      </c>
      <c r="F170" s="237" t="s">
        <v>942</v>
      </c>
      <c r="G170" s="235"/>
      <c r="H170" s="238">
        <v>7.1509999999999998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197</v>
      </c>
      <c r="AU170" s="244" t="s">
        <v>21</v>
      </c>
      <c r="AV170" s="13" t="s">
        <v>21</v>
      </c>
      <c r="AW170" s="13" t="s">
        <v>41</v>
      </c>
      <c r="AX170" s="13" t="s">
        <v>81</v>
      </c>
      <c r="AY170" s="244" t="s">
        <v>163</v>
      </c>
    </row>
    <row r="171" s="13" customFormat="1">
      <c r="A171" s="13"/>
      <c r="B171" s="234"/>
      <c r="C171" s="235"/>
      <c r="D171" s="232" t="s">
        <v>197</v>
      </c>
      <c r="E171" s="236" t="s">
        <v>35</v>
      </c>
      <c r="F171" s="237" t="s">
        <v>943</v>
      </c>
      <c r="G171" s="235"/>
      <c r="H171" s="238">
        <v>363.947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197</v>
      </c>
      <c r="AU171" s="244" t="s">
        <v>21</v>
      </c>
      <c r="AV171" s="13" t="s">
        <v>21</v>
      </c>
      <c r="AW171" s="13" t="s">
        <v>41</v>
      </c>
      <c r="AX171" s="13" t="s">
        <v>81</v>
      </c>
      <c r="AY171" s="244" t="s">
        <v>163</v>
      </c>
    </row>
    <row r="172" s="13" customFormat="1">
      <c r="A172" s="13"/>
      <c r="B172" s="234"/>
      <c r="C172" s="235"/>
      <c r="D172" s="232" t="s">
        <v>197</v>
      </c>
      <c r="E172" s="236" t="s">
        <v>35</v>
      </c>
      <c r="F172" s="237" t="s">
        <v>944</v>
      </c>
      <c r="G172" s="235"/>
      <c r="H172" s="238">
        <v>8.7910000000000004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197</v>
      </c>
      <c r="AU172" s="244" t="s">
        <v>21</v>
      </c>
      <c r="AV172" s="13" t="s">
        <v>21</v>
      </c>
      <c r="AW172" s="13" t="s">
        <v>41</v>
      </c>
      <c r="AX172" s="13" t="s">
        <v>81</v>
      </c>
      <c r="AY172" s="244" t="s">
        <v>163</v>
      </c>
    </row>
    <row r="173" s="14" customFormat="1">
      <c r="A173" s="14"/>
      <c r="B173" s="259"/>
      <c r="C173" s="260"/>
      <c r="D173" s="232" t="s">
        <v>197</v>
      </c>
      <c r="E173" s="261" t="s">
        <v>35</v>
      </c>
      <c r="F173" s="262" t="s">
        <v>602</v>
      </c>
      <c r="G173" s="260"/>
      <c r="H173" s="263">
        <v>1739.7569999999998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197</v>
      </c>
      <c r="AU173" s="269" t="s">
        <v>21</v>
      </c>
      <c r="AV173" s="14" t="s">
        <v>170</v>
      </c>
      <c r="AW173" s="14" t="s">
        <v>41</v>
      </c>
      <c r="AX173" s="14" t="s">
        <v>88</v>
      </c>
      <c r="AY173" s="269" t="s">
        <v>163</v>
      </c>
    </row>
    <row r="174" s="12" customFormat="1" ht="22.8" customHeight="1">
      <c r="A174" s="12"/>
      <c r="B174" s="198"/>
      <c r="C174" s="199"/>
      <c r="D174" s="200" t="s">
        <v>80</v>
      </c>
      <c r="E174" s="212" t="s">
        <v>21</v>
      </c>
      <c r="F174" s="212" t="s">
        <v>945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SUM(P175:P185)</f>
        <v>0</v>
      </c>
      <c r="Q174" s="206"/>
      <c r="R174" s="207">
        <f>SUM(R175:R185)</f>
        <v>64.415166499999998</v>
      </c>
      <c r="S174" s="206"/>
      <c r="T174" s="208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88</v>
      </c>
      <c r="AT174" s="210" t="s">
        <v>80</v>
      </c>
      <c r="AU174" s="210" t="s">
        <v>88</v>
      </c>
      <c r="AY174" s="209" t="s">
        <v>163</v>
      </c>
      <c r="BK174" s="211">
        <f>SUM(BK175:BK185)</f>
        <v>0</v>
      </c>
    </row>
    <row r="175" s="2" customFormat="1" ht="24.15" customHeight="1">
      <c r="A175" s="40"/>
      <c r="B175" s="41"/>
      <c r="C175" s="214" t="s">
        <v>273</v>
      </c>
      <c r="D175" s="214" t="s">
        <v>165</v>
      </c>
      <c r="E175" s="215" t="s">
        <v>946</v>
      </c>
      <c r="F175" s="216" t="s">
        <v>947</v>
      </c>
      <c r="G175" s="217" t="s">
        <v>218</v>
      </c>
      <c r="H175" s="218">
        <v>361.60000000000002</v>
      </c>
      <c r="I175" s="219"/>
      <c r="J175" s="220">
        <f>ROUND(I175*H175,2)</f>
        <v>0</v>
      </c>
      <c r="K175" s="216" t="s">
        <v>948</v>
      </c>
      <c r="L175" s="46"/>
      <c r="M175" s="221" t="s">
        <v>35</v>
      </c>
      <c r="N175" s="222" t="s">
        <v>52</v>
      </c>
      <c r="O175" s="86"/>
      <c r="P175" s="223">
        <f>O175*H175</f>
        <v>0</v>
      </c>
      <c r="Q175" s="223">
        <v>0.00017000000000000001</v>
      </c>
      <c r="R175" s="223">
        <f>Q175*H175</f>
        <v>0.061472000000000006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170</v>
      </c>
      <c r="AT175" s="225" t="s">
        <v>165</v>
      </c>
      <c r="AU175" s="225" t="s">
        <v>21</v>
      </c>
      <c r="AY175" s="18" t="s">
        <v>163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88</v>
      </c>
      <c r="BK175" s="226">
        <f>ROUND(I175*H175,2)</f>
        <v>0</v>
      </c>
      <c r="BL175" s="18" t="s">
        <v>170</v>
      </c>
      <c r="BM175" s="225" t="s">
        <v>949</v>
      </c>
    </row>
    <row r="176" s="2" customFormat="1">
      <c r="A176" s="40"/>
      <c r="B176" s="41"/>
      <c r="C176" s="42"/>
      <c r="D176" s="227" t="s">
        <v>172</v>
      </c>
      <c r="E176" s="42"/>
      <c r="F176" s="228" t="s">
        <v>950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172</v>
      </c>
      <c r="AU176" s="18" t="s">
        <v>21</v>
      </c>
    </row>
    <row r="177" s="13" customFormat="1">
      <c r="A177" s="13"/>
      <c r="B177" s="234"/>
      <c r="C177" s="235"/>
      <c r="D177" s="232" t="s">
        <v>197</v>
      </c>
      <c r="E177" s="236" t="s">
        <v>35</v>
      </c>
      <c r="F177" s="237" t="s">
        <v>951</v>
      </c>
      <c r="G177" s="235"/>
      <c r="H177" s="238">
        <v>361.60000000000002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197</v>
      </c>
      <c r="AU177" s="244" t="s">
        <v>21</v>
      </c>
      <c r="AV177" s="13" t="s">
        <v>21</v>
      </c>
      <c r="AW177" s="13" t="s">
        <v>41</v>
      </c>
      <c r="AX177" s="13" t="s">
        <v>88</v>
      </c>
      <c r="AY177" s="244" t="s">
        <v>163</v>
      </c>
    </row>
    <row r="178" s="2" customFormat="1" ht="16.5" customHeight="1">
      <c r="A178" s="40"/>
      <c r="B178" s="41"/>
      <c r="C178" s="245" t="s">
        <v>279</v>
      </c>
      <c r="D178" s="245" t="s">
        <v>211</v>
      </c>
      <c r="E178" s="246" t="s">
        <v>952</v>
      </c>
      <c r="F178" s="247" t="s">
        <v>953</v>
      </c>
      <c r="G178" s="248" t="s">
        <v>218</v>
      </c>
      <c r="H178" s="249">
        <v>428.315</v>
      </c>
      <c r="I178" s="250"/>
      <c r="J178" s="251">
        <f>ROUND(I178*H178,2)</f>
        <v>0</v>
      </c>
      <c r="K178" s="247" t="s">
        <v>948</v>
      </c>
      <c r="L178" s="252"/>
      <c r="M178" s="253" t="s">
        <v>35</v>
      </c>
      <c r="N178" s="254" t="s">
        <v>52</v>
      </c>
      <c r="O178" s="86"/>
      <c r="P178" s="223">
        <f>O178*H178</f>
        <v>0</v>
      </c>
      <c r="Q178" s="223">
        <v>0.00029999999999999997</v>
      </c>
      <c r="R178" s="223">
        <f>Q178*H178</f>
        <v>0.12849449999999998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210</v>
      </c>
      <c r="AT178" s="225" t="s">
        <v>211</v>
      </c>
      <c r="AU178" s="225" t="s">
        <v>21</v>
      </c>
      <c r="AY178" s="18" t="s">
        <v>163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88</v>
      </c>
      <c r="BK178" s="226">
        <f>ROUND(I178*H178,2)</f>
        <v>0</v>
      </c>
      <c r="BL178" s="18" t="s">
        <v>170</v>
      </c>
      <c r="BM178" s="225" t="s">
        <v>954</v>
      </c>
    </row>
    <row r="179" s="13" customFormat="1">
      <c r="A179" s="13"/>
      <c r="B179" s="234"/>
      <c r="C179" s="235"/>
      <c r="D179" s="232" t="s">
        <v>197</v>
      </c>
      <c r="E179" s="235"/>
      <c r="F179" s="237" t="s">
        <v>955</v>
      </c>
      <c r="G179" s="235"/>
      <c r="H179" s="238">
        <v>428.315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197</v>
      </c>
      <c r="AU179" s="244" t="s">
        <v>21</v>
      </c>
      <c r="AV179" s="13" t="s">
        <v>21</v>
      </c>
      <c r="AW179" s="13" t="s">
        <v>4</v>
      </c>
      <c r="AX179" s="13" t="s">
        <v>88</v>
      </c>
      <c r="AY179" s="244" t="s">
        <v>163</v>
      </c>
    </row>
    <row r="180" s="2" customFormat="1" ht="33" customHeight="1">
      <c r="A180" s="40"/>
      <c r="B180" s="41"/>
      <c r="C180" s="214" t="s">
        <v>7</v>
      </c>
      <c r="D180" s="214" t="s">
        <v>165</v>
      </c>
      <c r="E180" s="215" t="s">
        <v>956</v>
      </c>
      <c r="F180" s="216" t="s">
        <v>957</v>
      </c>
      <c r="G180" s="217" t="s">
        <v>184</v>
      </c>
      <c r="H180" s="218">
        <v>225</v>
      </c>
      <c r="I180" s="219"/>
      <c r="J180" s="220">
        <f>ROUND(I180*H180,2)</f>
        <v>0</v>
      </c>
      <c r="K180" s="216" t="s">
        <v>948</v>
      </c>
      <c r="L180" s="46"/>
      <c r="M180" s="221" t="s">
        <v>35</v>
      </c>
      <c r="N180" s="222" t="s">
        <v>52</v>
      </c>
      <c r="O180" s="86"/>
      <c r="P180" s="223">
        <f>O180*H180</f>
        <v>0</v>
      </c>
      <c r="Q180" s="223">
        <v>0.27411000000000002</v>
      </c>
      <c r="R180" s="223">
        <f>Q180*H180</f>
        <v>61.674750000000003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170</v>
      </c>
      <c r="AT180" s="225" t="s">
        <v>165</v>
      </c>
      <c r="AU180" s="225" t="s">
        <v>21</v>
      </c>
      <c r="AY180" s="18" t="s">
        <v>163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88</v>
      </c>
      <c r="BK180" s="226">
        <f>ROUND(I180*H180,2)</f>
        <v>0</v>
      </c>
      <c r="BL180" s="18" t="s">
        <v>170</v>
      </c>
      <c r="BM180" s="225" t="s">
        <v>958</v>
      </c>
    </row>
    <row r="181" s="2" customFormat="1">
      <c r="A181" s="40"/>
      <c r="B181" s="41"/>
      <c r="C181" s="42"/>
      <c r="D181" s="227" t="s">
        <v>172</v>
      </c>
      <c r="E181" s="42"/>
      <c r="F181" s="228" t="s">
        <v>959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172</v>
      </c>
      <c r="AU181" s="18" t="s">
        <v>21</v>
      </c>
    </row>
    <row r="182" s="13" customFormat="1">
      <c r="A182" s="13"/>
      <c r="B182" s="234"/>
      <c r="C182" s="235"/>
      <c r="D182" s="232" t="s">
        <v>197</v>
      </c>
      <c r="E182" s="236" t="s">
        <v>35</v>
      </c>
      <c r="F182" s="237" t="s">
        <v>960</v>
      </c>
      <c r="G182" s="235"/>
      <c r="H182" s="238">
        <v>225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197</v>
      </c>
      <c r="AU182" s="244" t="s">
        <v>21</v>
      </c>
      <c r="AV182" s="13" t="s">
        <v>21</v>
      </c>
      <c r="AW182" s="13" t="s">
        <v>41</v>
      </c>
      <c r="AX182" s="13" t="s">
        <v>88</v>
      </c>
      <c r="AY182" s="244" t="s">
        <v>163</v>
      </c>
    </row>
    <row r="183" s="2" customFormat="1" ht="24.15" customHeight="1">
      <c r="A183" s="40"/>
      <c r="B183" s="41"/>
      <c r="C183" s="214" t="s">
        <v>288</v>
      </c>
      <c r="D183" s="214" t="s">
        <v>165</v>
      </c>
      <c r="E183" s="215" t="s">
        <v>961</v>
      </c>
      <c r="F183" s="216" t="s">
        <v>962</v>
      </c>
      <c r="G183" s="217" t="s">
        <v>194</v>
      </c>
      <c r="H183" s="218">
        <v>1</v>
      </c>
      <c r="I183" s="219"/>
      <c r="J183" s="220">
        <f>ROUND(I183*H183,2)</f>
        <v>0</v>
      </c>
      <c r="K183" s="216" t="s">
        <v>169</v>
      </c>
      <c r="L183" s="46"/>
      <c r="M183" s="221" t="s">
        <v>35</v>
      </c>
      <c r="N183" s="222" t="s">
        <v>52</v>
      </c>
      <c r="O183" s="86"/>
      <c r="P183" s="223">
        <f>O183*H183</f>
        <v>0</v>
      </c>
      <c r="Q183" s="223">
        <v>2.5504500000000001</v>
      </c>
      <c r="R183" s="223">
        <f>Q183*H183</f>
        <v>2.5504500000000001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170</v>
      </c>
      <c r="AT183" s="225" t="s">
        <v>165</v>
      </c>
      <c r="AU183" s="225" t="s">
        <v>21</v>
      </c>
      <c r="AY183" s="18" t="s">
        <v>163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88</v>
      </c>
      <c r="BK183" s="226">
        <f>ROUND(I183*H183,2)</f>
        <v>0</v>
      </c>
      <c r="BL183" s="18" t="s">
        <v>170</v>
      </c>
      <c r="BM183" s="225" t="s">
        <v>963</v>
      </c>
    </row>
    <row r="184" s="2" customFormat="1">
      <c r="A184" s="40"/>
      <c r="B184" s="41"/>
      <c r="C184" s="42"/>
      <c r="D184" s="227" t="s">
        <v>172</v>
      </c>
      <c r="E184" s="42"/>
      <c r="F184" s="228" t="s">
        <v>964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172</v>
      </c>
      <c r="AU184" s="18" t="s">
        <v>21</v>
      </c>
    </row>
    <row r="185" s="2" customFormat="1">
      <c r="A185" s="40"/>
      <c r="B185" s="41"/>
      <c r="C185" s="42"/>
      <c r="D185" s="232" t="s">
        <v>174</v>
      </c>
      <c r="E185" s="42"/>
      <c r="F185" s="233" t="s">
        <v>965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174</v>
      </c>
      <c r="AU185" s="18" t="s">
        <v>21</v>
      </c>
    </row>
    <row r="186" s="12" customFormat="1" ht="22.8" customHeight="1">
      <c r="A186" s="12"/>
      <c r="B186" s="198"/>
      <c r="C186" s="199"/>
      <c r="D186" s="200" t="s">
        <v>80</v>
      </c>
      <c r="E186" s="212" t="s">
        <v>191</v>
      </c>
      <c r="F186" s="212" t="s">
        <v>966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SUM(P187:P291)</f>
        <v>0</v>
      </c>
      <c r="Q186" s="206"/>
      <c r="R186" s="207">
        <f>SUM(R187:R291)</f>
        <v>3144.6847119099998</v>
      </c>
      <c r="S186" s="206"/>
      <c r="T186" s="208">
        <f>SUM(T187:T291)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88</v>
      </c>
      <c r="AT186" s="210" t="s">
        <v>80</v>
      </c>
      <c r="AU186" s="210" t="s">
        <v>88</v>
      </c>
      <c r="AY186" s="209" t="s">
        <v>163</v>
      </c>
      <c r="BK186" s="211">
        <f>SUM(BK187:BK291)</f>
        <v>0</v>
      </c>
    </row>
    <row r="187" s="2" customFormat="1" ht="33" customHeight="1">
      <c r="A187" s="40"/>
      <c r="B187" s="41"/>
      <c r="C187" s="214" t="s">
        <v>293</v>
      </c>
      <c r="D187" s="214" t="s">
        <v>165</v>
      </c>
      <c r="E187" s="215" t="s">
        <v>967</v>
      </c>
      <c r="F187" s="216" t="s">
        <v>968</v>
      </c>
      <c r="G187" s="217" t="s">
        <v>218</v>
      </c>
      <c r="H187" s="218">
        <v>2286.1799999999998</v>
      </c>
      <c r="I187" s="219"/>
      <c r="J187" s="220">
        <f>ROUND(I187*H187,2)</f>
        <v>0</v>
      </c>
      <c r="K187" s="216" t="s">
        <v>169</v>
      </c>
      <c r="L187" s="46"/>
      <c r="M187" s="221" t="s">
        <v>35</v>
      </c>
      <c r="N187" s="222" t="s">
        <v>52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170</v>
      </c>
      <c r="AT187" s="225" t="s">
        <v>165</v>
      </c>
      <c r="AU187" s="225" t="s">
        <v>21</v>
      </c>
      <c r="AY187" s="18" t="s">
        <v>163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88</v>
      </c>
      <c r="BK187" s="226">
        <f>ROUND(I187*H187,2)</f>
        <v>0</v>
      </c>
      <c r="BL187" s="18" t="s">
        <v>170</v>
      </c>
      <c r="BM187" s="225" t="s">
        <v>969</v>
      </c>
    </row>
    <row r="188" s="2" customFormat="1">
      <c r="A188" s="40"/>
      <c r="B188" s="41"/>
      <c r="C188" s="42"/>
      <c r="D188" s="227" t="s">
        <v>172</v>
      </c>
      <c r="E188" s="42"/>
      <c r="F188" s="228" t="s">
        <v>970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172</v>
      </c>
      <c r="AU188" s="18" t="s">
        <v>21</v>
      </c>
    </row>
    <row r="189" s="2" customFormat="1">
      <c r="A189" s="40"/>
      <c r="B189" s="41"/>
      <c r="C189" s="42"/>
      <c r="D189" s="232" t="s">
        <v>174</v>
      </c>
      <c r="E189" s="42"/>
      <c r="F189" s="233" t="s">
        <v>971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174</v>
      </c>
      <c r="AU189" s="18" t="s">
        <v>21</v>
      </c>
    </row>
    <row r="190" s="13" customFormat="1">
      <c r="A190" s="13"/>
      <c r="B190" s="234"/>
      <c r="C190" s="235"/>
      <c r="D190" s="232" t="s">
        <v>197</v>
      </c>
      <c r="E190" s="236" t="s">
        <v>35</v>
      </c>
      <c r="F190" s="237" t="s">
        <v>972</v>
      </c>
      <c r="G190" s="235"/>
      <c r="H190" s="238">
        <v>2286.1799999999998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197</v>
      </c>
      <c r="AU190" s="244" t="s">
        <v>21</v>
      </c>
      <c r="AV190" s="13" t="s">
        <v>21</v>
      </c>
      <c r="AW190" s="13" t="s">
        <v>41</v>
      </c>
      <c r="AX190" s="13" t="s">
        <v>88</v>
      </c>
      <c r="AY190" s="244" t="s">
        <v>163</v>
      </c>
    </row>
    <row r="191" s="2" customFormat="1" ht="16.5" customHeight="1">
      <c r="A191" s="40"/>
      <c r="B191" s="41"/>
      <c r="C191" s="245" t="s">
        <v>298</v>
      </c>
      <c r="D191" s="245" t="s">
        <v>211</v>
      </c>
      <c r="E191" s="246" t="s">
        <v>973</v>
      </c>
      <c r="F191" s="247" t="s">
        <v>974</v>
      </c>
      <c r="G191" s="248" t="s">
        <v>235</v>
      </c>
      <c r="H191" s="249">
        <v>1028.781</v>
      </c>
      <c r="I191" s="250"/>
      <c r="J191" s="251">
        <f>ROUND(I191*H191,2)</f>
        <v>0</v>
      </c>
      <c r="K191" s="247" t="s">
        <v>169</v>
      </c>
      <c r="L191" s="252"/>
      <c r="M191" s="253" t="s">
        <v>35</v>
      </c>
      <c r="N191" s="254" t="s">
        <v>52</v>
      </c>
      <c r="O191" s="86"/>
      <c r="P191" s="223">
        <f>O191*H191</f>
        <v>0</v>
      </c>
      <c r="Q191" s="223">
        <v>1</v>
      </c>
      <c r="R191" s="223">
        <f>Q191*H191</f>
        <v>1028.781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210</v>
      </c>
      <c r="AT191" s="225" t="s">
        <v>211</v>
      </c>
      <c r="AU191" s="225" t="s">
        <v>21</v>
      </c>
      <c r="AY191" s="18" t="s">
        <v>163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88</v>
      </c>
      <c r="BK191" s="226">
        <f>ROUND(I191*H191,2)</f>
        <v>0</v>
      </c>
      <c r="BL191" s="18" t="s">
        <v>170</v>
      </c>
      <c r="BM191" s="225" t="s">
        <v>975</v>
      </c>
    </row>
    <row r="192" s="13" customFormat="1">
      <c r="A192" s="13"/>
      <c r="B192" s="234"/>
      <c r="C192" s="235"/>
      <c r="D192" s="232" t="s">
        <v>197</v>
      </c>
      <c r="E192" s="236" t="s">
        <v>35</v>
      </c>
      <c r="F192" s="237" t="s">
        <v>976</v>
      </c>
      <c r="G192" s="235"/>
      <c r="H192" s="238">
        <v>571.54499999999996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197</v>
      </c>
      <c r="AU192" s="244" t="s">
        <v>21</v>
      </c>
      <c r="AV192" s="13" t="s">
        <v>21</v>
      </c>
      <c r="AW192" s="13" t="s">
        <v>41</v>
      </c>
      <c r="AX192" s="13" t="s">
        <v>88</v>
      </c>
      <c r="AY192" s="244" t="s">
        <v>163</v>
      </c>
    </row>
    <row r="193" s="13" customFormat="1">
      <c r="A193" s="13"/>
      <c r="B193" s="234"/>
      <c r="C193" s="235"/>
      <c r="D193" s="232" t="s">
        <v>197</v>
      </c>
      <c r="E193" s="235"/>
      <c r="F193" s="237" t="s">
        <v>977</v>
      </c>
      <c r="G193" s="235"/>
      <c r="H193" s="238">
        <v>1028.781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197</v>
      </c>
      <c r="AU193" s="244" t="s">
        <v>21</v>
      </c>
      <c r="AV193" s="13" t="s">
        <v>21</v>
      </c>
      <c r="AW193" s="13" t="s">
        <v>4</v>
      </c>
      <c r="AX193" s="13" t="s">
        <v>88</v>
      </c>
      <c r="AY193" s="244" t="s">
        <v>163</v>
      </c>
    </row>
    <row r="194" s="2" customFormat="1" ht="33" customHeight="1">
      <c r="A194" s="40"/>
      <c r="B194" s="41"/>
      <c r="C194" s="214" t="s">
        <v>303</v>
      </c>
      <c r="D194" s="214" t="s">
        <v>165</v>
      </c>
      <c r="E194" s="215" t="s">
        <v>978</v>
      </c>
      <c r="F194" s="216" t="s">
        <v>979</v>
      </c>
      <c r="G194" s="217" t="s">
        <v>218</v>
      </c>
      <c r="H194" s="218">
        <v>540.13</v>
      </c>
      <c r="I194" s="219"/>
      <c r="J194" s="220">
        <f>ROUND(I194*H194,2)</f>
        <v>0</v>
      </c>
      <c r="K194" s="216" t="s">
        <v>169</v>
      </c>
      <c r="L194" s="46"/>
      <c r="M194" s="221" t="s">
        <v>35</v>
      </c>
      <c r="N194" s="222" t="s">
        <v>52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170</v>
      </c>
      <c r="AT194" s="225" t="s">
        <v>165</v>
      </c>
      <c r="AU194" s="225" t="s">
        <v>21</v>
      </c>
      <c r="AY194" s="18" t="s">
        <v>163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88</v>
      </c>
      <c r="BK194" s="226">
        <f>ROUND(I194*H194,2)</f>
        <v>0</v>
      </c>
      <c r="BL194" s="18" t="s">
        <v>170</v>
      </c>
      <c r="BM194" s="225" t="s">
        <v>980</v>
      </c>
    </row>
    <row r="195" s="2" customFormat="1">
      <c r="A195" s="40"/>
      <c r="B195" s="41"/>
      <c r="C195" s="42"/>
      <c r="D195" s="227" t="s">
        <v>172</v>
      </c>
      <c r="E195" s="42"/>
      <c r="F195" s="228" t="s">
        <v>981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172</v>
      </c>
      <c r="AU195" s="18" t="s">
        <v>21</v>
      </c>
    </row>
    <row r="196" s="2" customFormat="1">
      <c r="A196" s="40"/>
      <c r="B196" s="41"/>
      <c r="C196" s="42"/>
      <c r="D196" s="232" t="s">
        <v>174</v>
      </c>
      <c r="E196" s="42"/>
      <c r="F196" s="233" t="s">
        <v>982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174</v>
      </c>
      <c r="AU196" s="18" t="s">
        <v>21</v>
      </c>
    </row>
    <row r="197" s="13" customFormat="1">
      <c r="A197" s="13"/>
      <c r="B197" s="234"/>
      <c r="C197" s="235"/>
      <c r="D197" s="232" t="s">
        <v>197</v>
      </c>
      <c r="E197" s="236" t="s">
        <v>35</v>
      </c>
      <c r="F197" s="237" t="s">
        <v>983</v>
      </c>
      <c r="G197" s="235"/>
      <c r="H197" s="238">
        <v>216.84899999999999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197</v>
      </c>
      <c r="AU197" s="244" t="s">
        <v>21</v>
      </c>
      <c r="AV197" s="13" t="s">
        <v>21</v>
      </c>
      <c r="AW197" s="13" t="s">
        <v>41</v>
      </c>
      <c r="AX197" s="13" t="s">
        <v>81</v>
      </c>
      <c r="AY197" s="244" t="s">
        <v>163</v>
      </c>
    </row>
    <row r="198" s="13" customFormat="1">
      <c r="A198" s="13"/>
      <c r="B198" s="234"/>
      <c r="C198" s="235"/>
      <c r="D198" s="232" t="s">
        <v>197</v>
      </c>
      <c r="E198" s="236" t="s">
        <v>35</v>
      </c>
      <c r="F198" s="237" t="s">
        <v>984</v>
      </c>
      <c r="G198" s="235"/>
      <c r="H198" s="238">
        <v>8.7910000000000004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197</v>
      </c>
      <c r="AU198" s="244" t="s">
        <v>21</v>
      </c>
      <c r="AV198" s="13" t="s">
        <v>21</v>
      </c>
      <c r="AW198" s="13" t="s">
        <v>41</v>
      </c>
      <c r="AX198" s="13" t="s">
        <v>81</v>
      </c>
      <c r="AY198" s="244" t="s">
        <v>163</v>
      </c>
    </row>
    <row r="199" s="13" customFormat="1">
      <c r="A199" s="13"/>
      <c r="B199" s="234"/>
      <c r="C199" s="235"/>
      <c r="D199" s="232" t="s">
        <v>197</v>
      </c>
      <c r="E199" s="236" t="s">
        <v>35</v>
      </c>
      <c r="F199" s="237" t="s">
        <v>985</v>
      </c>
      <c r="G199" s="235"/>
      <c r="H199" s="238">
        <v>308.43000000000001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197</v>
      </c>
      <c r="AU199" s="244" t="s">
        <v>21</v>
      </c>
      <c r="AV199" s="13" t="s">
        <v>21</v>
      </c>
      <c r="AW199" s="13" t="s">
        <v>41</v>
      </c>
      <c r="AX199" s="13" t="s">
        <v>81</v>
      </c>
      <c r="AY199" s="244" t="s">
        <v>163</v>
      </c>
    </row>
    <row r="200" s="13" customFormat="1">
      <c r="A200" s="13"/>
      <c r="B200" s="234"/>
      <c r="C200" s="235"/>
      <c r="D200" s="232" t="s">
        <v>197</v>
      </c>
      <c r="E200" s="236" t="s">
        <v>35</v>
      </c>
      <c r="F200" s="237" t="s">
        <v>986</v>
      </c>
      <c r="G200" s="235"/>
      <c r="H200" s="238">
        <v>6.0599999999999996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197</v>
      </c>
      <c r="AU200" s="244" t="s">
        <v>21</v>
      </c>
      <c r="AV200" s="13" t="s">
        <v>21</v>
      </c>
      <c r="AW200" s="13" t="s">
        <v>41</v>
      </c>
      <c r="AX200" s="13" t="s">
        <v>81</v>
      </c>
      <c r="AY200" s="244" t="s">
        <v>163</v>
      </c>
    </row>
    <row r="201" s="14" customFormat="1">
      <c r="A201" s="14"/>
      <c r="B201" s="259"/>
      <c r="C201" s="260"/>
      <c r="D201" s="232" t="s">
        <v>197</v>
      </c>
      <c r="E201" s="261" t="s">
        <v>35</v>
      </c>
      <c r="F201" s="262" t="s">
        <v>602</v>
      </c>
      <c r="G201" s="260"/>
      <c r="H201" s="263">
        <v>540.12999999999988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197</v>
      </c>
      <c r="AU201" s="269" t="s">
        <v>21</v>
      </c>
      <c r="AV201" s="14" t="s">
        <v>170</v>
      </c>
      <c r="AW201" s="14" t="s">
        <v>41</v>
      </c>
      <c r="AX201" s="14" t="s">
        <v>88</v>
      </c>
      <c r="AY201" s="269" t="s">
        <v>163</v>
      </c>
    </row>
    <row r="202" s="2" customFormat="1" ht="16.5" customHeight="1">
      <c r="A202" s="40"/>
      <c r="B202" s="41"/>
      <c r="C202" s="245" t="s">
        <v>308</v>
      </c>
      <c r="D202" s="245" t="s">
        <v>211</v>
      </c>
      <c r="E202" s="246" t="s">
        <v>973</v>
      </c>
      <c r="F202" s="247" t="s">
        <v>974</v>
      </c>
      <c r="G202" s="248" t="s">
        <v>235</v>
      </c>
      <c r="H202" s="249">
        <v>291.67000000000002</v>
      </c>
      <c r="I202" s="250"/>
      <c r="J202" s="251">
        <f>ROUND(I202*H202,2)</f>
        <v>0</v>
      </c>
      <c r="K202" s="247" t="s">
        <v>169</v>
      </c>
      <c r="L202" s="252"/>
      <c r="M202" s="253" t="s">
        <v>35</v>
      </c>
      <c r="N202" s="254" t="s">
        <v>52</v>
      </c>
      <c r="O202" s="86"/>
      <c r="P202" s="223">
        <f>O202*H202</f>
        <v>0</v>
      </c>
      <c r="Q202" s="223">
        <v>1</v>
      </c>
      <c r="R202" s="223">
        <f>Q202*H202</f>
        <v>291.67000000000002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210</v>
      </c>
      <c r="AT202" s="225" t="s">
        <v>211</v>
      </c>
      <c r="AU202" s="225" t="s">
        <v>21</v>
      </c>
      <c r="AY202" s="18" t="s">
        <v>163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88</v>
      </c>
      <c r="BK202" s="226">
        <f>ROUND(I202*H202,2)</f>
        <v>0</v>
      </c>
      <c r="BL202" s="18" t="s">
        <v>170</v>
      </c>
      <c r="BM202" s="225" t="s">
        <v>987</v>
      </c>
    </row>
    <row r="203" s="13" customFormat="1">
      <c r="A203" s="13"/>
      <c r="B203" s="234"/>
      <c r="C203" s="235"/>
      <c r="D203" s="232" t="s">
        <v>197</v>
      </c>
      <c r="E203" s="235"/>
      <c r="F203" s="237" t="s">
        <v>988</v>
      </c>
      <c r="G203" s="235"/>
      <c r="H203" s="238">
        <v>291.67000000000002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197</v>
      </c>
      <c r="AU203" s="244" t="s">
        <v>21</v>
      </c>
      <c r="AV203" s="13" t="s">
        <v>21</v>
      </c>
      <c r="AW203" s="13" t="s">
        <v>4</v>
      </c>
      <c r="AX203" s="13" t="s">
        <v>88</v>
      </c>
      <c r="AY203" s="244" t="s">
        <v>163</v>
      </c>
    </row>
    <row r="204" s="2" customFormat="1" ht="24.15" customHeight="1">
      <c r="A204" s="40"/>
      <c r="B204" s="41"/>
      <c r="C204" s="214" t="s">
        <v>313</v>
      </c>
      <c r="D204" s="214" t="s">
        <v>165</v>
      </c>
      <c r="E204" s="215" t="s">
        <v>989</v>
      </c>
      <c r="F204" s="216" t="s">
        <v>990</v>
      </c>
      <c r="G204" s="217" t="s">
        <v>218</v>
      </c>
      <c r="H204" s="218">
        <v>303.07100000000003</v>
      </c>
      <c r="I204" s="219"/>
      <c r="J204" s="220">
        <f>ROUND(I204*H204,2)</f>
        <v>0</v>
      </c>
      <c r="K204" s="216" t="s">
        <v>35</v>
      </c>
      <c r="L204" s="46"/>
      <c r="M204" s="221" t="s">
        <v>35</v>
      </c>
      <c r="N204" s="222" t="s">
        <v>52</v>
      </c>
      <c r="O204" s="86"/>
      <c r="P204" s="223">
        <f>O204*H204</f>
        <v>0</v>
      </c>
      <c r="Q204" s="223">
        <v>0.34499999999999997</v>
      </c>
      <c r="R204" s="223">
        <f>Q204*H204</f>
        <v>104.559495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170</v>
      </c>
      <c r="AT204" s="225" t="s">
        <v>165</v>
      </c>
      <c r="AU204" s="225" t="s">
        <v>21</v>
      </c>
      <c r="AY204" s="18" t="s">
        <v>163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88</v>
      </c>
      <c r="BK204" s="226">
        <f>ROUND(I204*H204,2)</f>
        <v>0</v>
      </c>
      <c r="BL204" s="18" t="s">
        <v>170</v>
      </c>
      <c r="BM204" s="225" t="s">
        <v>991</v>
      </c>
    </row>
    <row r="205" s="2" customFormat="1">
      <c r="A205" s="40"/>
      <c r="B205" s="41"/>
      <c r="C205" s="42"/>
      <c r="D205" s="232" t="s">
        <v>174</v>
      </c>
      <c r="E205" s="42"/>
      <c r="F205" s="233" t="s">
        <v>992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174</v>
      </c>
      <c r="AU205" s="18" t="s">
        <v>21</v>
      </c>
    </row>
    <row r="206" s="13" customFormat="1">
      <c r="A206" s="13"/>
      <c r="B206" s="234"/>
      <c r="C206" s="235"/>
      <c r="D206" s="232" t="s">
        <v>197</v>
      </c>
      <c r="E206" s="236" t="s">
        <v>35</v>
      </c>
      <c r="F206" s="237" t="s">
        <v>993</v>
      </c>
      <c r="G206" s="235"/>
      <c r="H206" s="238">
        <v>294.27999999999997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197</v>
      </c>
      <c r="AU206" s="244" t="s">
        <v>21</v>
      </c>
      <c r="AV206" s="13" t="s">
        <v>21</v>
      </c>
      <c r="AW206" s="13" t="s">
        <v>41</v>
      </c>
      <c r="AX206" s="13" t="s">
        <v>81</v>
      </c>
      <c r="AY206" s="244" t="s">
        <v>163</v>
      </c>
    </row>
    <row r="207" s="13" customFormat="1">
      <c r="A207" s="13"/>
      <c r="B207" s="234"/>
      <c r="C207" s="235"/>
      <c r="D207" s="232" t="s">
        <v>197</v>
      </c>
      <c r="E207" s="236" t="s">
        <v>35</v>
      </c>
      <c r="F207" s="237" t="s">
        <v>994</v>
      </c>
      <c r="G207" s="235"/>
      <c r="H207" s="238">
        <v>8.7910000000000004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197</v>
      </c>
      <c r="AU207" s="244" t="s">
        <v>21</v>
      </c>
      <c r="AV207" s="13" t="s">
        <v>21</v>
      </c>
      <c r="AW207" s="13" t="s">
        <v>41</v>
      </c>
      <c r="AX207" s="13" t="s">
        <v>81</v>
      </c>
      <c r="AY207" s="244" t="s">
        <v>163</v>
      </c>
    </row>
    <row r="208" s="14" customFormat="1">
      <c r="A208" s="14"/>
      <c r="B208" s="259"/>
      <c r="C208" s="260"/>
      <c r="D208" s="232" t="s">
        <v>197</v>
      </c>
      <c r="E208" s="261" t="s">
        <v>35</v>
      </c>
      <c r="F208" s="262" t="s">
        <v>602</v>
      </c>
      <c r="G208" s="260"/>
      <c r="H208" s="263">
        <v>303.07099999999997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197</v>
      </c>
      <c r="AU208" s="269" t="s">
        <v>21</v>
      </c>
      <c r="AV208" s="14" t="s">
        <v>170</v>
      </c>
      <c r="AW208" s="14" t="s">
        <v>41</v>
      </c>
      <c r="AX208" s="14" t="s">
        <v>88</v>
      </c>
      <c r="AY208" s="269" t="s">
        <v>163</v>
      </c>
    </row>
    <row r="209" s="2" customFormat="1" ht="21.75" customHeight="1">
      <c r="A209" s="40"/>
      <c r="B209" s="41"/>
      <c r="C209" s="214" t="s">
        <v>317</v>
      </c>
      <c r="D209" s="214" t="s">
        <v>165</v>
      </c>
      <c r="E209" s="215" t="s">
        <v>995</v>
      </c>
      <c r="F209" s="216" t="s">
        <v>996</v>
      </c>
      <c r="G209" s="217" t="s">
        <v>218</v>
      </c>
      <c r="H209" s="218">
        <v>258.267</v>
      </c>
      <c r="I209" s="219"/>
      <c r="J209" s="220">
        <f>ROUND(I209*H209,2)</f>
        <v>0</v>
      </c>
      <c r="K209" s="216" t="s">
        <v>169</v>
      </c>
      <c r="L209" s="46"/>
      <c r="M209" s="221" t="s">
        <v>35</v>
      </c>
      <c r="N209" s="222" t="s">
        <v>52</v>
      </c>
      <c r="O209" s="86"/>
      <c r="P209" s="223">
        <f>O209*H209</f>
        <v>0</v>
      </c>
      <c r="Q209" s="223">
        <v>0.46000000000000002</v>
      </c>
      <c r="R209" s="223">
        <f>Q209*H209</f>
        <v>118.80282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170</v>
      </c>
      <c r="AT209" s="225" t="s">
        <v>165</v>
      </c>
      <c r="AU209" s="225" t="s">
        <v>21</v>
      </c>
      <c r="AY209" s="18" t="s">
        <v>163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88</v>
      </c>
      <c r="BK209" s="226">
        <f>ROUND(I209*H209,2)</f>
        <v>0</v>
      </c>
      <c r="BL209" s="18" t="s">
        <v>170</v>
      </c>
      <c r="BM209" s="225" t="s">
        <v>997</v>
      </c>
    </row>
    <row r="210" s="2" customFormat="1">
      <c r="A210" s="40"/>
      <c r="B210" s="41"/>
      <c r="C210" s="42"/>
      <c r="D210" s="227" t="s">
        <v>172</v>
      </c>
      <c r="E210" s="42"/>
      <c r="F210" s="228" t="s">
        <v>998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172</v>
      </c>
      <c r="AU210" s="18" t="s">
        <v>21</v>
      </c>
    </row>
    <row r="211" s="2" customFormat="1">
      <c r="A211" s="40"/>
      <c r="B211" s="41"/>
      <c r="C211" s="42"/>
      <c r="D211" s="232" t="s">
        <v>174</v>
      </c>
      <c r="E211" s="42"/>
      <c r="F211" s="233" t="s">
        <v>999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174</v>
      </c>
      <c r="AU211" s="18" t="s">
        <v>21</v>
      </c>
    </row>
    <row r="212" s="13" customFormat="1">
      <c r="A212" s="13"/>
      <c r="B212" s="234"/>
      <c r="C212" s="235"/>
      <c r="D212" s="232" t="s">
        <v>197</v>
      </c>
      <c r="E212" s="236" t="s">
        <v>35</v>
      </c>
      <c r="F212" s="237" t="s">
        <v>941</v>
      </c>
      <c r="G212" s="235"/>
      <c r="H212" s="238">
        <v>216.84899999999999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197</v>
      </c>
      <c r="AU212" s="244" t="s">
        <v>21</v>
      </c>
      <c r="AV212" s="13" t="s">
        <v>21</v>
      </c>
      <c r="AW212" s="13" t="s">
        <v>41</v>
      </c>
      <c r="AX212" s="13" t="s">
        <v>81</v>
      </c>
      <c r="AY212" s="244" t="s">
        <v>163</v>
      </c>
    </row>
    <row r="213" s="13" customFormat="1">
      <c r="A213" s="13"/>
      <c r="B213" s="234"/>
      <c r="C213" s="235"/>
      <c r="D213" s="232" t="s">
        <v>197</v>
      </c>
      <c r="E213" s="236" t="s">
        <v>35</v>
      </c>
      <c r="F213" s="237" t="s">
        <v>942</v>
      </c>
      <c r="G213" s="235"/>
      <c r="H213" s="238">
        <v>7.1509999999999998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197</v>
      </c>
      <c r="AU213" s="244" t="s">
        <v>21</v>
      </c>
      <c r="AV213" s="13" t="s">
        <v>21</v>
      </c>
      <c r="AW213" s="13" t="s">
        <v>41</v>
      </c>
      <c r="AX213" s="13" t="s">
        <v>81</v>
      </c>
      <c r="AY213" s="244" t="s">
        <v>163</v>
      </c>
    </row>
    <row r="214" s="13" customFormat="1">
      <c r="A214" s="13"/>
      <c r="B214" s="234"/>
      <c r="C214" s="235"/>
      <c r="D214" s="232" t="s">
        <v>197</v>
      </c>
      <c r="E214" s="236" t="s">
        <v>35</v>
      </c>
      <c r="F214" s="237" t="s">
        <v>1000</v>
      </c>
      <c r="G214" s="235"/>
      <c r="H214" s="238">
        <v>34.267000000000003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197</v>
      </c>
      <c r="AU214" s="244" t="s">
        <v>21</v>
      </c>
      <c r="AV214" s="13" t="s">
        <v>21</v>
      </c>
      <c r="AW214" s="13" t="s">
        <v>41</v>
      </c>
      <c r="AX214" s="13" t="s">
        <v>81</v>
      </c>
      <c r="AY214" s="244" t="s">
        <v>163</v>
      </c>
    </row>
    <row r="215" s="14" customFormat="1">
      <c r="A215" s="14"/>
      <c r="B215" s="259"/>
      <c r="C215" s="260"/>
      <c r="D215" s="232" t="s">
        <v>197</v>
      </c>
      <c r="E215" s="261" t="s">
        <v>35</v>
      </c>
      <c r="F215" s="262" t="s">
        <v>602</v>
      </c>
      <c r="G215" s="260"/>
      <c r="H215" s="263">
        <v>258.267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197</v>
      </c>
      <c r="AU215" s="269" t="s">
        <v>21</v>
      </c>
      <c r="AV215" s="14" t="s">
        <v>170</v>
      </c>
      <c r="AW215" s="14" t="s">
        <v>41</v>
      </c>
      <c r="AX215" s="14" t="s">
        <v>88</v>
      </c>
      <c r="AY215" s="269" t="s">
        <v>163</v>
      </c>
    </row>
    <row r="216" s="2" customFormat="1" ht="21.75" customHeight="1">
      <c r="A216" s="40"/>
      <c r="B216" s="41"/>
      <c r="C216" s="214" t="s">
        <v>322</v>
      </c>
      <c r="D216" s="214" t="s">
        <v>165</v>
      </c>
      <c r="E216" s="215" t="s">
        <v>995</v>
      </c>
      <c r="F216" s="216" t="s">
        <v>996</v>
      </c>
      <c r="G216" s="217" t="s">
        <v>218</v>
      </c>
      <c r="H216" s="218">
        <v>1259.258</v>
      </c>
      <c r="I216" s="219"/>
      <c r="J216" s="220">
        <f>ROUND(I216*H216,2)</f>
        <v>0</v>
      </c>
      <c r="K216" s="216" t="s">
        <v>169</v>
      </c>
      <c r="L216" s="46"/>
      <c r="M216" s="221" t="s">
        <v>35</v>
      </c>
      <c r="N216" s="222" t="s">
        <v>52</v>
      </c>
      <c r="O216" s="86"/>
      <c r="P216" s="223">
        <f>O216*H216</f>
        <v>0</v>
      </c>
      <c r="Q216" s="223">
        <v>0.46000000000000002</v>
      </c>
      <c r="R216" s="223">
        <f>Q216*H216</f>
        <v>579.25868000000003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170</v>
      </c>
      <c r="AT216" s="225" t="s">
        <v>165</v>
      </c>
      <c r="AU216" s="225" t="s">
        <v>21</v>
      </c>
      <c r="AY216" s="18" t="s">
        <v>163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88</v>
      </c>
      <c r="BK216" s="226">
        <f>ROUND(I216*H216,2)</f>
        <v>0</v>
      </c>
      <c r="BL216" s="18" t="s">
        <v>170</v>
      </c>
      <c r="BM216" s="225" t="s">
        <v>1001</v>
      </c>
    </row>
    <row r="217" s="2" customFormat="1">
      <c r="A217" s="40"/>
      <c r="B217" s="41"/>
      <c r="C217" s="42"/>
      <c r="D217" s="227" t="s">
        <v>172</v>
      </c>
      <c r="E217" s="42"/>
      <c r="F217" s="228" t="s">
        <v>998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172</v>
      </c>
      <c r="AU217" s="18" t="s">
        <v>21</v>
      </c>
    </row>
    <row r="218" s="2" customFormat="1">
      <c r="A218" s="40"/>
      <c r="B218" s="41"/>
      <c r="C218" s="42"/>
      <c r="D218" s="232" t="s">
        <v>174</v>
      </c>
      <c r="E218" s="42"/>
      <c r="F218" s="233" t="s">
        <v>1002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174</v>
      </c>
      <c r="AU218" s="18" t="s">
        <v>21</v>
      </c>
    </row>
    <row r="219" s="13" customFormat="1">
      <c r="A219" s="13"/>
      <c r="B219" s="234"/>
      <c r="C219" s="235"/>
      <c r="D219" s="232" t="s">
        <v>197</v>
      </c>
      <c r="E219" s="236" t="s">
        <v>35</v>
      </c>
      <c r="F219" s="237" t="s">
        <v>1003</v>
      </c>
      <c r="G219" s="235"/>
      <c r="H219" s="238">
        <v>1259.258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197</v>
      </c>
      <c r="AU219" s="244" t="s">
        <v>21</v>
      </c>
      <c r="AV219" s="13" t="s">
        <v>21</v>
      </c>
      <c r="AW219" s="13" t="s">
        <v>41</v>
      </c>
      <c r="AX219" s="13" t="s">
        <v>88</v>
      </c>
      <c r="AY219" s="244" t="s">
        <v>163</v>
      </c>
    </row>
    <row r="220" s="2" customFormat="1" ht="21.75" customHeight="1">
      <c r="A220" s="40"/>
      <c r="B220" s="41"/>
      <c r="C220" s="214" t="s">
        <v>326</v>
      </c>
      <c r="D220" s="214" t="s">
        <v>165</v>
      </c>
      <c r="E220" s="215" t="s">
        <v>1004</v>
      </c>
      <c r="F220" s="216" t="s">
        <v>1005</v>
      </c>
      <c r="G220" s="217" t="s">
        <v>218</v>
      </c>
      <c r="H220" s="218">
        <v>312.65600000000001</v>
      </c>
      <c r="I220" s="219"/>
      <c r="J220" s="220">
        <f>ROUND(I220*H220,2)</f>
        <v>0</v>
      </c>
      <c r="K220" s="216" t="s">
        <v>169</v>
      </c>
      <c r="L220" s="46"/>
      <c r="M220" s="221" t="s">
        <v>35</v>
      </c>
      <c r="N220" s="222" t="s">
        <v>52</v>
      </c>
      <c r="O220" s="86"/>
      <c r="P220" s="223">
        <f>O220*H220</f>
        <v>0</v>
      </c>
      <c r="Q220" s="223">
        <v>0.57499999999999996</v>
      </c>
      <c r="R220" s="223">
        <f>Q220*H220</f>
        <v>179.77719999999999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170</v>
      </c>
      <c r="AT220" s="225" t="s">
        <v>165</v>
      </c>
      <c r="AU220" s="225" t="s">
        <v>21</v>
      </c>
      <c r="AY220" s="18" t="s">
        <v>163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88</v>
      </c>
      <c r="BK220" s="226">
        <f>ROUND(I220*H220,2)</f>
        <v>0</v>
      </c>
      <c r="BL220" s="18" t="s">
        <v>170</v>
      </c>
      <c r="BM220" s="225" t="s">
        <v>1006</v>
      </c>
    </row>
    <row r="221" s="2" customFormat="1">
      <c r="A221" s="40"/>
      <c r="B221" s="41"/>
      <c r="C221" s="42"/>
      <c r="D221" s="227" t="s">
        <v>172</v>
      </c>
      <c r="E221" s="42"/>
      <c r="F221" s="228" t="s">
        <v>1007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172</v>
      </c>
      <c r="AU221" s="18" t="s">
        <v>21</v>
      </c>
    </row>
    <row r="222" s="2" customFormat="1">
      <c r="A222" s="40"/>
      <c r="B222" s="41"/>
      <c r="C222" s="42"/>
      <c r="D222" s="232" t="s">
        <v>174</v>
      </c>
      <c r="E222" s="42"/>
      <c r="F222" s="233" t="s">
        <v>1008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174</v>
      </c>
      <c r="AU222" s="18" t="s">
        <v>21</v>
      </c>
    </row>
    <row r="223" s="13" customFormat="1">
      <c r="A223" s="13"/>
      <c r="B223" s="234"/>
      <c r="C223" s="235"/>
      <c r="D223" s="232" t="s">
        <v>197</v>
      </c>
      <c r="E223" s="236" t="s">
        <v>35</v>
      </c>
      <c r="F223" s="237" t="s">
        <v>1009</v>
      </c>
      <c r="G223" s="235"/>
      <c r="H223" s="238">
        <v>304.53500000000003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197</v>
      </c>
      <c r="AU223" s="244" t="s">
        <v>21</v>
      </c>
      <c r="AV223" s="13" t="s">
        <v>21</v>
      </c>
      <c r="AW223" s="13" t="s">
        <v>41</v>
      </c>
      <c r="AX223" s="13" t="s">
        <v>81</v>
      </c>
      <c r="AY223" s="244" t="s">
        <v>163</v>
      </c>
    </row>
    <row r="224" s="13" customFormat="1">
      <c r="A224" s="13"/>
      <c r="B224" s="234"/>
      <c r="C224" s="235"/>
      <c r="D224" s="232" t="s">
        <v>197</v>
      </c>
      <c r="E224" s="236" t="s">
        <v>35</v>
      </c>
      <c r="F224" s="237" t="s">
        <v>1010</v>
      </c>
      <c r="G224" s="235"/>
      <c r="H224" s="238">
        <v>8.1210000000000004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197</v>
      </c>
      <c r="AU224" s="244" t="s">
        <v>21</v>
      </c>
      <c r="AV224" s="13" t="s">
        <v>21</v>
      </c>
      <c r="AW224" s="13" t="s">
        <v>41</v>
      </c>
      <c r="AX224" s="13" t="s">
        <v>81</v>
      </c>
      <c r="AY224" s="244" t="s">
        <v>163</v>
      </c>
    </row>
    <row r="225" s="14" customFormat="1">
      <c r="A225" s="14"/>
      <c r="B225" s="259"/>
      <c r="C225" s="260"/>
      <c r="D225" s="232" t="s">
        <v>197</v>
      </c>
      <c r="E225" s="261" t="s">
        <v>35</v>
      </c>
      <c r="F225" s="262" t="s">
        <v>602</v>
      </c>
      <c r="G225" s="260"/>
      <c r="H225" s="263">
        <v>312.65600000000001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197</v>
      </c>
      <c r="AU225" s="269" t="s">
        <v>21</v>
      </c>
      <c r="AV225" s="14" t="s">
        <v>170</v>
      </c>
      <c r="AW225" s="14" t="s">
        <v>41</v>
      </c>
      <c r="AX225" s="14" t="s">
        <v>88</v>
      </c>
      <c r="AY225" s="269" t="s">
        <v>163</v>
      </c>
    </row>
    <row r="226" s="2" customFormat="1" ht="24.15" customHeight="1">
      <c r="A226" s="40"/>
      <c r="B226" s="41"/>
      <c r="C226" s="214" t="s">
        <v>331</v>
      </c>
      <c r="D226" s="214" t="s">
        <v>165</v>
      </c>
      <c r="E226" s="215" t="s">
        <v>1011</v>
      </c>
      <c r="F226" s="216" t="s">
        <v>1012</v>
      </c>
      <c r="G226" s="217" t="s">
        <v>218</v>
      </c>
      <c r="H226" s="218">
        <v>1113.9590000000001</v>
      </c>
      <c r="I226" s="219"/>
      <c r="J226" s="220">
        <f>ROUND(I226*H226,2)</f>
        <v>0</v>
      </c>
      <c r="K226" s="216" t="s">
        <v>169</v>
      </c>
      <c r="L226" s="46"/>
      <c r="M226" s="221" t="s">
        <v>35</v>
      </c>
      <c r="N226" s="222" t="s">
        <v>52</v>
      </c>
      <c r="O226" s="86"/>
      <c r="P226" s="223">
        <f>O226*H226</f>
        <v>0</v>
      </c>
      <c r="Q226" s="223">
        <v>0.30651</v>
      </c>
      <c r="R226" s="223">
        <f>Q226*H226</f>
        <v>341.43957309000001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170</v>
      </c>
      <c r="AT226" s="225" t="s">
        <v>165</v>
      </c>
      <c r="AU226" s="225" t="s">
        <v>21</v>
      </c>
      <c r="AY226" s="18" t="s">
        <v>163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88</v>
      </c>
      <c r="BK226" s="226">
        <f>ROUND(I226*H226,2)</f>
        <v>0</v>
      </c>
      <c r="BL226" s="18" t="s">
        <v>170</v>
      </c>
      <c r="BM226" s="225" t="s">
        <v>1013</v>
      </c>
    </row>
    <row r="227" s="2" customFormat="1">
      <c r="A227" s="40"/>
      <c r="B227" s="41"/>
      <c r="C227" s="42"/>
      <c r="D227" s="227" t="s">
        <v>172</v>
      </c>
      <c r="E227" s="42"/>
      <c r="F227" s="228" t="s">
        <v>1014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172</v>
      </c>
      <c r="AU227" s="18" t="s">
        <v>21</v>
      </c>
    </row>
    <row r="228" s="13" customFormat="1">
      <c r="A228" s="13"/>
      <c r="B228" s="234"/>
      <c r="C228" s="235"/>
      <c r="D228" s="232" t="s">
        <v>197</v>
      </c>
      <c r="E228" s="236" t="s">
        <v>35</v>
      </c>
      <c r="F228" s="237" t="s">
        <v>1015</v>
      </c>
      <c r="G228" s="235"/>
      <c r="H228" s="238">
        <v>1113.9590000000001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197</v>
      </c>
      <c r="AU228" s="244" t="s">
        <v>21</v>
      </c>
      <c r="AV228" s="13" t="s">
        <v>21</v>
      </c>
      <c r="AW228" s="13" t="s">
        <v>41</v>
      </c>
      <c r="AX228" s="13" t="s">
        <v>88</v>
      </c>
      <c r="AY228" s="244" t="s">
        <v>163</v>
      </c>
    </row>
    <row r="229" s="2" customFormat="1" ht="24.15" customHeight="1">
      <c r="A229" s="40"/>
      <c r="B229" s="41"/>
      <c r="C229" s="214" t="s">
        <v>335</v>
      </c>
      <c r="D229" s="214" t="s">
        <v>165</v>
      </c>
      <c r="E229" s="215" t="s">
        <v>1016</v>
      </c>
      <c r="F229" s="216" t="s">
        <v>1017</v>
      </c>
      <c r="G229" s="217" t="s">
        <v>218</v>
      </c>
      <c r="H229" s="218">
        <v>238.56800000000001</v>
      </c>
      <c r="I229" s="219"/>
      <c r="J229" s="220">
        <f>ROUND(I229*H229,2)</f>
        <v>0</v>
      </c>
      <c r="K229" s="216" t="s">
        <v>169</v>
      </c>
      <c r="L229" s="46"/>
      <c r="M229" s="221" t="s">
        <v>35</v>
      </c>
      <c r="N229" s="222" t="s">
        <v>52</v>
      </c>
      <c r="O229" s="86"/>
      <c r="P229" s="223">
        <f>O229*H229</f>
        <v>0</v>
      </c>
      <c r="Q229" s="223">
        <v>0.40869</v>
      </c>
      <c r="R229" s="223">
        <f>Q229*H229</f>
        <v>97.500355920000004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170</v>
      </c>
      <c r="AT229" s="225" t="s">
        <v>165</v>
      </c>
      <c r="AU229" s="225" t="s">
        <v>21</v>
      </c>
      <c r="AY229" s="18" t="s">
        <v>163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88</v>
      </c>
      <c r="BK229" s="226">
        <f>ROUND(I229*H229,2)</f>
        <v>0</v>
      </c>
      <c r="BL229" s="18" t="s">
        <v>170</v>
      </c>
      <c r="BM229" s="225" t="s">
        <v>1018</v>
      </c>
    </row>
    <row r="230" s="2" customFormat="1">
      <c r="A230" s="40"/>
      <c r="B230" s="41"/>
      <c r="C230" s="42"/>
      <c r="D230" s="227" t="s">
        <v>172</v>
      </c>
      <c r="E230" s="42"/>
      <c r="F230" s="228" t="s">
        <v>1019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172</v>
      </c>
      <c r="AU230" s="18" t="s">
        <v>21</v>
      </c>
    </row>
    <row r="231" s="13" customFormat="1">
      <c r="A231" s="13"/>
      <c r="B231" s="234"/>
      <c r="C231" s="235"/>
      <c r="D231" s="232" t="s">
        <v>197</v>
      </c>
      <c r="E231" s="236" t="s">
        <v>35</v>
      </c>
      <c r="F231" s="237" t="s">
        <v>1020</v>
      </c>
      <c r="G231" s="235"/>
      <c r="H231" s="238">
        <v>200.309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197</v>
      </c>
      <c r="AU231" s="244" t="s">
        <v>21</v>
      </c>
      <c r="AV231" s="13" t="s">
        <v>21</v>
      </c>
      <c r="AW231" s="13" t="s">
        <v>41</v>
      </c>
      <c r="AX231" s="13" t="s">
        <v>81</v>
      </c>
      <c r="AY231" s="244" t="s">
        <v>163</v>
      </c>
    </row>
    <row r="232" s="13" customFormat="1">
      <c r="A232" s="13"/>
      <c r="B232" s="234"/>
      <c r="C232" s="235"/>
      <c r="D232" s="232" t="s">
        <v>197</v>
      </c>
      <c r="E232" s="236" t="s">
        <v>35</v>
      </c>
      <c r="F232" s="237" t="s">
        <v>1021</v>
      </c>
      <c r="G232" s="235"/>
      <c r="H232" s="238">
        <v>6.6050000000000004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197</v>
      </c>
      <c r="AU232" s="244" t="s">
        <v>21</v>
      </c>
      <c r="AV232" s="13" t="s">
        <v>21</v>
      </c>
      <c r="AW232" s="13" t="s">
        <v>41</v>
      </c>
      <c r="AX232" s="13" t="s">
        <v>81</v>
      </c>
      <c r="AY232" s="244" t="s">
        <v>163</v>
      </c>
    </row>
    <row r="233" s="13" customFormat="1">
      <c r="A233" s="13"/>
      <c r="B233" s="234"/>
      <c r="C233" s="235"/>
      <c r="D233" s="232" t="s">
        <v>197</v>
      </c>
      <c r="E233" s="236" t="s">
        <v>35</v>
      </c>
      <c r="F233" s="237" t="s">
        <v>1022</v>
      </c>
      <c r="G233" s="235"/>
      <c r="H233" s="238">
        <v>31.654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197</v>
      </c>
      <c r="AU233" s="244" t="s">
        <v>21</v>
      </c>
      <c r="AV233" s="13" t="s">
        <v>21</v>
      </c>
      <c r="AW233" s="13" t="s">
        <v>41</v>
      </c>
      <c r="AX233" s="13" t="s">
        <v>81</v>
      </c>
      <c r="AY233" s="244" t="s">
        <v>163</v>
      </c>
    </row>
    <row r="234" s="14" customFormat="1">
      <c r="A234" s="14"/>
      <c r="B234" s="259"/>
      <c r="C234" s="260"/>
      <c r="D234" s="232" t="s">
        <v>197</v>
      </c>
      <c r="E234" s="261" t="s">
        <v>35</v>
      </c>
      <c r="F234" s="262" t="s">
        <v>602</v>
      </c>
      <c r="G234" s="260"/>
      <c r="H234" s="263">
        <v>238.56799999999998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197</v>
      </c>
      <c r="AU234" s="269" t="s">
        <v>21</v>
      </c>
      <c r="AV234" s="14" t="s">
        <v>170</v>
      </c>
      <c r="AW234" s="14" t="s">
        <v>41</v>
      </c>
      <c r="AX234" s="14" t="s">
        <v>88</v>
      </c>
      <c r="AY234" s="269" t="s">
        <v>163</v>
      </c>
    </row>
    <row r="235" s="2" customFormat="1" ht="16.5" customHeight="1">
      <c r="A235" s="40"/>
      <c r="B235" s="41"/>
      <c r="C235" s="214" t="s">
        <v>340</v>
      </c>
      <c r="D235" s="214" t="s">
        <v>165</v>
      </c>
      <c r="E235" s="215" t="s">
        <v>1023</v>
      </c>
      <c r="F235" s="216" t="s">
        <v>1024</v>
      </c>
      <c r="G235" s="217" t="s">
        <v>218</v>
      </c>
      <c r="H235" s="218">
        <v>968.65999999999997</v>
      </c>
      <c r="I235" s="219"/>
      <c r="J235" s="220">
        <f>ROUND(I235*H235,2)</f>
        <v>0</v>
      </c>
      <c r="K235" s="216" t="s">
        <v>169</v>
      </c>
      <c r="L235" s="46"/>
      <c r="M235" s="221" t="s">
        <v>35</v>
      </c>
      <c r="N235" s="222" t="s">
        <v>52</v>
      </c>
      <c r="O235" s="86"/>
      <c r="P235" s="223">
        <f>O235*H235</f>
        <v>0</v>
      </c>
      <c r="Q235" s="223">
        <v>0.00034000000000000002</v>
      </c>
      <c r="R235" s="223">
        <f>Q235*H235</f>
        <v>0.32934440000000004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170</v>
      </c>
      <c r="AT235" s="225" t="s">
        <v>165</v>
      </c>
      <c r="AU235" s="225" t="s">
        <v>21</v>
      </c>
      <c r="AY235" s="18" t="s">
        <v>163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88</v>
      </c>
      <c r="BK235" s="226">
        <f>ROUND(I235*H235,2)</f>
        <v>0</v>
      </c>
      <c r="BL235" s="18" t="s">
        <v>170</v>
      </c>
      <c r="BM235" s="225" t="s">
        <v>1025</v>
      </c>
    </row>
    <row r="236" s="2" customFormat="1">
      <c r="A236" s="40"/>
      <c r="B236" s="41"/>
      <c r="C236" s="42"/>
      <c r="D236" s="227" t="s">
        <v>172</v>
      </c>
      <c r="E236" s="42"/>
      <c r="F236" s="228" t="s">
        <v>1026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172</v>
      </c>
      <c r="AU236" s="18" t="s">
        <v>21</v>
      </c>
    </row>
    <row r="237" s="2" customFormat="1" ht="24.15" customHeight="1">
      <c r="A237" s="40"/>
      <c r="B237" s="41"/>
      <c r="C237" s="214" t="s">
        <v>344</v>
      </c>
      <c r="D237" s="214" t="s">
        <v>165</v>
      </c>
      <c r="E237" s="215" t="s">
        <v>1027</v>
      </c>
      <c r="F237" s="216" t="s">
        <v>1028</v>
      </c>
      <c r="G237" s="217" t="s">
        <v>218</v>
      </c>
      <c r="H237" s="218">
        <v>968.65999999999997</v>
      </c>
      <c r="I237" s="219"/>
      <c r="J237" s="220">
        <f>ROUND(I237*H237,2)</f>
        <v>0</v>
      </c>
      <c r="K237" s="216" t="s">
        <v>169</v>
      </c>
      <c r="L237" s="46"/>
      <c r="M237" s="221" t="s">
        <v>35</v>
      </c>
      <c r="N237" s="222" t="s">
        <v>52</v>
      </c>
      <c r="O237" s="86"/>
      <c r="P237" s="223">
        <f>O237*H237</f>
        <v>0</v>
      </c>
      <c r="Q237" s="223">
        <v>0.15826000000000001</v>
      </c>
      <c r="R237" s="223">
        <f>Q237*H237</f>
        <v>153.30013160000001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170</v>
      </c>
      <c r="AT237" s="225" t="s">
        <v>165</v>
      </c>
      <c r="AU237" s="225" t="s">
        <v>21</v>
      </c>
      <c r="AY237" s="18" t="s">
        <v>163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88</v>
      </c>
      <c r="BK237" s="226">
        <f>ROUND(I237*H237,2)</f>
        <v>0</v>
      </c>
      <c r="BL237" s="18" t="s">
        <v>170</v>
      </c>
      <c r="BM237" s="225" t="s">
        <v>1029</v>
      </c>
    </row>
    <row r="238" s="2" customFormat="1">
      <c r="A238" s="40"/>
      <c r="B238" s="41"/>
      <c r="C238" s="42"/>
      <c r="D238" s="227" t="s">
        <v>172</v>
      </c>
      <c r="E238" s="42"/>
      <c r="F238" s="228" t="s">
        <v>1030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172</v>
      </c>
      <c r="AU238" s="18" t="s">
        <v>21</v>
      </c>
    </row>
    <row r="239" s="2" customFormat="1">
      <c r="A239" s="40"/>
      <c r="B239" s="41"/>
      <c r="C239" s="42"/>
      <c r="D239" s="232" t="s">
        <v>174</v>
      </c>
      <c r="E239" s="42"/>
      <c r="F239" s="233" t="s">
        <v>1031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174</v>
      </c>
      <c r="AU239" s="18" t="s">
        <v>21</v>
      </c>
    </row>
    <row r="240" s="2" customFormat="1" ht="16.5" customHeight="1">
      <c r="A240" s="40"/>
      <c r="B240" s="41"/>
      <c r="C240" s="214" t="s">
        <v>348</v>
      </c>
      <c r="D240" s="214" t="s">
        <v>165</v>
      </c>
      <c r="E240" s="215" t="s">
        <v>1032</v>
      </c>
      <c r="F240" s="216" t="s">
        <v>1033</v>
      </c>
      <c r="G240" s="217" t="s">
        <v>218</v>
      </c>
      <c r="H240" s="218">
        <v>968.65999999999997</v>
      </c>
      <c r="I240" s="219"/>
      <c r="J240" s="220">
        <f>ROUND(I240*H240,2)</f>
        <v>0</v>
      </c>
      <c r="K240" s="216" t="s">
        <v>169</v>
      </c>
      <c r="L240" s="46"/>
      <c r="M240" s="221" t="s">
        <v>35</v>
      </c>
      <c r="N240" s="222" t="s">
        <v>52</v>
      </c>
      <c r="O240" s="86"/>
      <c r="P240" s="223">
        <f>O240*H240</f>
        <v>0</v>
      </c>
      <c r="Q240" s="223">
        <v>0.00051000000000000004</v>
      </c>
      <c r="R240" s="223">
        <f>Q240*H240</f>
        <v>0.49401660000000003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170</v>
      </c>
      <c r="AT240" s="225" t="s">
        <v>165</v>
      </c>
      <c r="AU240" s="225" t="s">
        <v>21</v>
      </c>
      <c r="AY240" s="18" t="s">
        <v>163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88</v>
      </c>
      <c r="BK240" s="226">
        <f>ROUND(I240*H240,2)</f>
        <v>0</v>
      </c>
      <c r="BL240" s="18" t="s">
        <v>170</v>
      </c>
      <c r="BM240" s="225" t="s">
        <v>1034</v>
      </c>
    </row>
    <row r="241" s="2" customFormat="1">
      <c r="A241" s="40"/>
      <c r="B241" s="41"/>
      <c r="C241" s="42"/>
      <c r="D241" s="227" t="s">
        <v>172</v>
      </c>
      <c r="E241" s="42"/>
      <c r="F241" s="228" t="s">
        <v>1035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172</v>
      </c>
      <c r="AU241" s="18" t="s">
        <v>21</v>
      </c>
    </row>
    <row r="242" s="2" customFormat="1" ht="24.15" customHeight="1">
      <c r="A242" s="40"/>
      <c r="B242" s="41"/>
      <c r="C242" s="214" t="s">
        <v>353</v>
      </c>
      <c r="D242" s="214" t="s">
        <v>165</v>
      </c>
      <c r="E242" s="215" t="s">
        <v>1036</v>
      </c>
      <c r="F242" s="216" t="s">
        <v>1037</v>
      </c>
      <c r="G242" s="217" t="s">
        <v>218</v>
      </c>
      <c r="H242" s="218">
        <v>968.65999999999997</v>
      </c>
      <c r="I242" s="219"/>
      <c r="J242" s="220">
        <f>ROUND(I242*H242,2)</f>
        <v>0</v>
      </c>
      <c r="K242" s="216" t="s">
        <v>169</v>
      </c>
      <c r="L242" s="46"/>
      <c r="M242" s="221" t="s">
        <v>35</v>
      </c>
      <c r="N242" s="222" t="s">
        <v>52</v>
      </c>
      <c r="O242" s="86"/>
      <c r="P242" s="223">
        <f>O242*H242</f>
        <v>0</v>
      </c>
      <c r="Q242" s="223">
        <v>0.10373</v>
      </c>
      <c r="R242" s="223">
        <f>Q242*H242</f>
        <v>100.4791018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170</v>
      </c>
      <c r="AT242" s="225" t="s">
        <v>165</v>
      </c>
      <c r="AU242" s="225" t="s">
        <v>21</v>
      </c>
      <c r="AY242" s="18" t="s">
        <v>163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88</v>
      </c>
      <c r="BK242" s="226">
        <f>ROUND(I242*H242,2)</f>
        <v>0</v>
      </c>
      <c r="BL242" s="18" t="s">
        <v>170</v>
      </c>
      <c r="BM242" s="225" t="s">
        <v>1038</v>
      </c>
    </row>
    <row r="243" s="2" customFormat="1">
      <c r="A243" s="40"/>
      <c r="B243" s="41"/>
      <c r="C243" s="42"/>
      <c r="D243" s="227" t="s">
        <v>172</v>
      </c>
      <c r="E243" s="42"/>
      <c r="F243" s="228" t="s">
        <v>1039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172</v>
      </c>
      <c r="AU243" s="18" t="s">
        <v>21</v>
      </c>
    </row>
    <row r="244" s="2" customFormat="1">
      <c r="A244" s="40"/>
      <c r="B244" s="41"/>
      <c r="C244" s="42"/>
      <c r="D244" s="232" t="s">
        <v>174</v>
      </c>
      <c r="E244" s="42"/>
      <c r="F244" s="233" t="s">
        <v>1040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174</v>
      </c>
      <c r="AU244" s="18" t="s">
        <v>21</v>
      </c>
    </row>
    <row r="245" s="13" customFormat="1">
      <c r="A245" s="13"/>
      <c r="B245" s="234"/>
      <c r="C245" s="235"/>
      <c r="D245" s="232" t="s">
        <v>197</v>
      </c>
      <c r="E245" s="236" t="s">
        <v>35</v>
      </c>
      <c r="F245" s="237" t="s">
        <v>1041</v>
      </c>
      <c r="G245" s="235"/>
      <c r="H245" s="238">
        <v>968.65999999999997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197</v>
      </c>
      <c r="AU245" s="244" t="s">
        <v>21</v>
      </c>
      <c r="AV245" s="13" t="s">
        <v>21</v>
      </c>
      <c r="AW245" s="13" t="s">
        <v>41</v>
      </c>
      <c r="AX245" s="13" t="s">
        <v>88</v>
      </c>
      <c r="AY245" s="244" t="s">
        <v>163</v>
      </c>
    </row>
    <row r="246" s="2" customFormat="1" ht="33" customHeight="1">
      <c r="A246" s="40"/>
      <c r="B246" s="41"/>
      <c r="C246" s="214" t="s">
        <v>357</v>
      </c>
      <c r="D246" s="214" t="s">
        <v>165</v>
      </c>
      <c r="E246" s="215" t="s">
        <v>1042</v>
      </c>
      <c r="F246" s="216" t="s">
        <v>1043</v>
      </c>
      <c r="G246" s="217" t="s">
        <v>218</v>
      </c>
      <c r="H246" s="218">
        <v>30.289999999999999</v>
      </c>
      <c r="I246" s="219"/>
      <c r="J246" s="220">
        <f>ROUND(I246*H246,2)</f>
        <v>0</v>
      </c>
      <c r="K246" s="216" t="s">
        <v>169</v>
      </c>
      <c r="L246" s="46"/>
      <c r="M246" s="221" t="s">
        <v>35</v>
      </c>
      <c r="N246" s="222" t="s">
        <v>52</v>
      </c>
      <c r="O246" s="86"/>
      <c r="P246" s="223">
        <f>O246*H246</f>
        <v>0</v>
      </c>
      <c r="Q246" s="223">
        <v>0.1837</v>
      </c>
      <c r="R246" s="223">
        <f>Q246*H246</f>
        <v>5.564273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170</v>
      </c>
      <c r="AT246" s="225" t="s">
        <v>165</v>
      </c>
      <c r="AU246" s="225" t="s">
        <v>21</v>
      </c>
      <c r="AY246" s="18" t="s">
        <v>163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88</v>
      </c>
      <c r="BK246" s="226">
        <f>ROUND(I246*H246,2)</f>
        <v>0</v>
      </c>
      <c r="BL246" s="18" t="s">
        <v>170</v>
      </c>
      <c r="BM246" s="225" t="s">
        <v>1044</v>
      </c>
    </row>
    <row r="247" s="2" customFormat="1">
      <c r="A247" s="40"/>
      <c r="B247" s="41"/>
      <c r="C247" s="42"/>
      <c r="D247" s="227" t="s">
        <v>172</v>
      </c>
      <c r="E247" s="42"/>
      <c r="F247" s="228" t="s">
        <v>1045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172</v>
      </c>
      <c r="AU247" s="18" t="s">
        <v>21</v>
      </c>
    </row>
    <row r="248" s="13" customFormat="1">
      <c r="A248" s="13"/>
      <c r="B248" s="234"/>
      <c r="C248" s="235"/>
      <c r="D248" s="232" t="s">
        <v>197</v>
      </c>
      <c r="E248" s="236" t="s">
        <v>35</v>
      </c>
      <c r="F248" s="237" t="s">
        <v>1046</v>
      </c>
      <c r="G248" s="235"/>
      <c r="H248" s="238">
        <v>22.18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197</v>
      </c>
      <c r="AU248" s="244" t="s">
        <v>21</v>
      </c>
      <c r="AV248" s="13" t="s">
        <v>21</v>
      </c>
      <c r="AW248" s="13" t="s">
        <v>41</v>
      </c>
      <c r="AX248" s="13" t="s">
        <v>81</v>
      </c>
      <c r="AY248" s="244" t="s">
        <v>163</v>
      </c>
    </row>
    <row r="249" s="13" customFormat="1">
      <c r="A249" s="13"/>
      <c r="B249" s="234"/>
      <c r="C249" s="235"/>
      <c r="D249" s="232" t="s">
        <v>197</v>
      </c>
      <c r="E249" s="236" t="s">
        <v>35</v>
      </c>
      <c r="F249" s="237" t="s">
        <v>1047</v>
      </c>
      <c r="G249" s="235"/>
      <c r="H249" s="238">
        <v>2.8799999999999999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197</v>
      </c>
      <c r="AU249" s="244" t="s">
        <v>21</v>
      </c>
      <c r="AV249" s="13" t="s">
        <v>21</v>
      </c>
      <c r="AW249" s="13" t="s">
        <v>41</v>
      </c>
      <c r="AX249" s="13" t="s">
        <v>81</v>
      </c>
      <c r="AY249" s="244" t="s">
        <v>163</v>
      </c>
    </row>
    <row r="250" s="13" customFormat="1">
      <c r="A250" s="13"/>
      <c r="B250" s="234"/>
      <c r="C250" s="235"/>
      <c r="D250" s="232" t="s">
        <v>197</v>
      </c>
      <c r="E250" s="236" t="s">
        <v>35</v>
      </c>
      <c r="F250" s="237" t="s">
        <v>1048</v>
      </c>
      <c r="G250" s="235"/>
      <c r="H250" s="238">
        <v>2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197</v>
      </c>
      <c r="AU250" s="244" t="s">
        <v>21</v>
      </c>
      <c r="AV250" s="13" t="s">
        <v>21</v>
      </c>
      <c r="AW250" s="13" t="s">
        <v>41</v>
      </c>
      <c r="AX250" s="13" t="s">
        <v>81</v>
      </c>
      <c r="AY250" s="244" t="s">
        <v>163</v>
      </c>
    </row>
    <row r="251" s="13" customFormat="1">
      <c r="A251" s="13"/>
      <c r="B251" s="234"/>
      <c r="C251" s="235"/>
      <c r="D251" s="232" t="s">
        <v>197</v>
      </c>
      <c r="E251" s="236" t="s">
        <v>35</v>
      </c>
      <c r="F251" s="237" t="s">
        <v>1049</v>
      </c>
      <c r="G251" s="235"/>
      <c r="H251" s="238">
        <v>3.23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197</v>
      </c>
      <c r="AU251" s="244" t="s">
        <v>21</v>
      </c>
      <c r="AV251" s="13" t="s">
        <v>21</v>
      </c>
      <c r="AW251" s="13" t="s">
        <v>41</v>
      </c>
      <c r="AX251" s="13" t="s">
        <v>81</v>
      </c>
      <c r="AY251" s="244" t="s">
        <v>163</v>
      </c>
    </row>
    <row r="252" s="14" customFormat="1">
      <c r="A252" s="14"/>
      <c r="B252" s="259"/>
      <c r="C252" s="260"/>
      <c r="D252" s="232" t="s">
        <v>197</v>
      </c>
      <c r="E252" s="261" t="s">
        <v>35</v>
      </c>
      <c r="F252" s="262" t="s">
        <v>602</v>
      </c>
      <c r="G252" s="260"/>
      <c r="H252" s="263">
        <v>30.289999999999999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197</v>
      </c>
      <c r="AU252" s="269" t="s">
        <v>21</v>
      </c>
      <c r="AV252" s="14" t="s">
        <v>170</v>
      </c>
      <c r="AW252" s="14" t="s">
        <v>41</v>
      </c>
      <c r="AX252" s="14" t="s">
        <v>88</v>
      </c>
      <c r="AY252" s="269" t="s">
        <v>163</v>
      </c>
    </row>
    <row r="253" s="2" customFormat="1" ht="16.5" customHeight="1">
      <c r="A253" s="40"/>
      <c r="B253" s="41"/>
      <c r="C253" s="245" t="s">
        <v>362</v>
      </c>
      <c r="D253" s="245" t="s">
        <v>211</v>
      </c>
      <c r="E253" s="246" t="s">
        <v>1050</v>
      </c>
      <c r="F253" s="247" t="s">
        <v>1051</v>
      </c>
      <c r="G253" s="248" t="s">
        <v>218</v>
      </c>
      <c r="H253" s="249">
        <v>23.289000000000001</v>
      </c>
      <c r="I253" s="250"/>
      <c r="J253" s="251">
        <f>ROUND(I253*H253,2)</f>
        <v>0</v>
      </c>
      <c r="K253" s="247" t="s">
        <v>169</v>
      </c>
      <c r="L253" s="252"/>
      <c r="M253" s="253" t="s">
        <v>35</v>
      </c>
      <c r="N253" s="254" t="s">
        <v>52</v>
      </c>
      <c r="O253" s="86"/>
      <c r="P253" s="223">
        <f>O253*H253</f>
        <v>0</v>
      </c>
      <c r="Q253" s="223">
        <v>0.222</v>
      </c>
      <c r="R253" s="223">
        <f>Q253*H253</f>
        <v>5.1701580000000007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210</v>
      </c>
      <c r="AT253" s="225" t="s">
        <v>211</v>
      </c>
      <c r="AU253" s="225" t="s">
        <v>21</v>
      </c>
      <c r="AY253" s="18" t="s">
        <v>163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88</v>
      </c>
      <c r="BK253" s="226">
        <f>ROUND(I253*H253,2)</f>
        <v>0</v>
      </c>
      <c r="BL253" s="18" t="s">
        <v>170</v>
      </c>
      <c r="BM253" s="225" t="s">
        <v>1052</v>
      </c>
    </row>
    <row r="254" s="13" customFormat="1">
      <c r="A254" s="13"/>
      <c r="B254" s="234"/>
      <c r="C254" s="235"/>
      <c r="D254" s="232" t="s">
        <v>197</v>
      </c>
      <c r="E254" s="236" t="s">
        <v>35</v>
      </c>
      <c r="F254" s="237" t="s">
        <v>1046</v>
      </c>
      <c r="G254" s="235"/>
      <c r="H254" s="238">
        <v>22.18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197</v>
      </c>
      <c r="AU254" s="244" t="s">
        <v>21</v>
      </c>
      <c r="AV254" s="13" t="s">
        <v>21</v>
      </c>
      <c r="AW254" s="13" t="s">
        <v>41</v>
      </c>
      <c r="AX254" s="13" t="s">
        <v>88</v>
      </c>
      <c r="AY254" s="244" t="s">
        <v>163</v>
      </c>
    </row>
    <row r="255" s="13" customFormat="1">
      <c r="A255" s="13"/>
      <c r="B255" s="234"/>
      <c r="C255" s="235"/>
      <c r="D255" s="232" t="s">
        <v>197</v>
      </c>
      <c r="E255" s="235"/>
      <c r="F255" s="237" t="s">
        <v>1053</v>
      </c>
      <c r="G255" s="235"/>
      <c r="H255" s="238">
        <v>23.289000000000001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197</v>
      </c>
      <c r="AU255" s="244" t="s">
        <v>21</v>
      </c>
      <c r="AV255" s="13" t="s">
        <v>21</v>
      </c>
      <c r="AW255" s="13" t="s">
        <v>4</v>
      </c>
      <c r="AX255" s="13" t="s">
        <v>88</v>
      </c>
      <c r="AY255" s="244" t="s">
        <v>163</v>
      </c>
    </row>
    <row r="256" s="2" customFormat="1" ht="16.5" customHeight="1">
      <c r="A256" s="40"/>
      <c r="B256" s="41"/>
      <c r="C256" s="245" t="s">
        <v>367</v>
      </c>
      <c r="D256" s="245" t="s">
        <v>211</v>
      </c>
      <c r="E256" s="246" t="s">
        <v>1054</v>
      </c>
      <c r="F256" s="247" t="s">
        <v>1055</v>
      </c>
      <c r="G256" s="248" t="s">
        <v>218</v>
      </c>
      <c r="H256" s="249">
        <v>2.1000000000000001</v>
      </c>
      <c r="I256" s="250"/>
      <c r="J256" s="251">
        <f>ROUND(I256*H256,2)</f>
        <v>0</v>
      </c>
      <c r="K256" s="247" t="s">
        <v>35</v>
      </c>
      <c r="L256" s="252"/>
      <c r="M256" s="253" t="s">
        <v>35</v>
      </c>
      <c r="N256" s="254" t="s">
        <v>52</v>
      </c>
      <c r="O256" s="86"/>
      <c r="P256" s="223">
        <f>O256*H256</f>
        <v>0</v>
      </c>
      <c r="Q256" s="223">
        <v>0.13500000000000001</v>
      </c>
      <c r="R256" s="223">
        <f>Q256*H256</f>
        <v>0.28350000000000003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210</v>
      </c>
      <c r="AT256" s="225" t="s">
        <v>211</v>
      </c>
      <c r="AU256" s="225" t="s">
        <v>21</v>
      </c>
      <c r="AY256" s="18" t="s">
        <v>163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88</v>
      </c>
      <c r="BK256" s="226">
        <f>ROUND(I256*H256,2)</f>
        <v>0</v>
      </c>
      <c r="BL256" s="18" t="s">
        <v>170</v>
      </c>
      <c r="BM256" s="225" t="s">
        <v>1056</v>
      </c>
    </row>
    <row r="257" s="13" customFormat="1">
      <c r="A257" s="13"/>
      <c r="B257" s="234"/>
      <c r="C257" s="235"/>
      <c r="D257" s="232" t="s">
        <v>197</v>
      </c>
      <c r="E257" s="236" t="s">
        <v>35</v>
      </c>
      <c r="F257" s="237" t="s">
        <v>1048</v>
      </c>
      <c r="G257" s="235"/>
      <c r="H257" s="238">
        <v>2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197</v>
      </c>
      <c r="AU257" s="244" t="s">
        <v>21</v>
      </c>
      <c r="AV257" s="13" t="s">
        <v>21</v>
      </c>
      <c r="AW257" s="13" t="s">
        <v>41</v>
      </c>
      <c r="AX257" s="13" t="s">
        <v>88</v>
      </c>
      <c r="AY257" s="244" t="s">
        <v>163</v>
      </c>
    </row>
    <row r="258" s="13" customFormat="1">
      <c r="A258" s="13"/>
      <c r="B258" s="234"/>
      <c r="C258" s="235"/>
      <c r="D258" s="232" t="s">
        <v>197</v>
      </c>
      <c r="E258" s="235"/>
      <c r="F258" s="237" t="s">
        <v>1057</v>
      </c>
      <c r="G258" s="235"/>
      <c r="H258" s="238">
        <v>2.1000000000000001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197</v>
      </c>
      <c r="AU258" s="244" t="s">
        <v>21</v>
      </c>
      <c r="AV258" s="13" t="s">
        <v>21</v>
      </c>
      <c r="AW258" s="13" t="s">
        <v>4</v>
      </c>
      <c r="AX258" s="13" t="s">
        <v>88</v>
      </c>
      <c r="AY258" s="244" t="s">
        <v>163</v>
      </c>
    </row>
    <row r="259" s="2" customFormat="1" ht="16.5" customHeight="1">
      <c r="A259" s="40"/>
      <c r="B259" s="41"/>
      <c r="C259" s="245" t="s">
        <v>372</v>
      </c>
      <c r="D259" s="245" t="s">
        <v>211</v>
      </c>
      <c r="E259" s="246" t="s">
        <v>1058</v>
      </c>
      <c r="F259" s="247" t="s">
        <v>1059</v>
      </c>
      <c r="G259" s="248" t="s">
        <v>218</v>
      </c>
      <c r="H259" s="249">
        <v>3.024</v>
      </c>
      <c r="I259" s="250"/>
      <c r="J259" s="251">
        <f>ROUND(I259*H259,2)</f>
        <v>0</v>
      </c>
      <c r="K259" s="247" t="s">
        <v>35</v>
      </c>
      <c r="L259" s="252"/>
      <c r="M259" s="253" t="s">
        <v>35</v>
      </c>
      <c r="N259" s="254" t="s">
        <v>52</v>
      </c>
      <c r="O259" s="86"/>
      <c r="P259" s="223">
        <f>O259*H259</f>
        <v>0</v>
      </c>
      <c r="Q259" s="223">
        <v>0.22800000000000001</v>
      </c>
      <c r="R259" s="223">
        <f>Q259*H259</f>
        <v>0.68947200000000008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210</v>
      </c>
      <c r="AT259" s="225" t="s">
        <v>211</v>
      </c>
      <c r="AU259" s="225" t="s">
        <v>21</v>
      </c>
      <c r="AY259" s="18" t="s">
        <v>163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88</v>
      </c>
      <c r="BK259" s="226">
        <f>ROUND(I259*H259,2)</f>
        <v>0</v>
      </c>
      <c r="BL259" s="18" t="s">
        <v>170</v>
      </c>
      <c r="BM259" s="225" t="s">
        <v>1060</v>
      </c>
    </row>
    <row r="260" s="13" customFormat="1">
      <c r="A260" s="13"/>
      <c r="B260" s="234"/>
      <c r="C260" s="235"/>
      <c r="D260" s="232" t="s">
        <v>197</v>
      </c>
      <c r="E260" s="236" t="s">
        <v>35</v>
      </c>
      <c r="F260" s="237" t="s">
        <v>1047</v>
      </c>
      <c r="G260" s="235"/>
      <c r="H260" s="238">
        <v>2.8799999999999999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197</v>
      </c>
      <c r="AU260" s="244" t="s">
        <v>21</v>
      </c>
      <c r="AV260" s="13" t="s">
        <v>21</v>
      </c>
      <c r="AW260" s="13" t="s">
        <v>41</v>
      </c>
      <c r="AX260" s="13" t="s">
        <v>88</v>
      </c>
      <c r="AY260" s="244" t="s">
        <v>163</v>
      </c>
    </row>
    <row r="261" s="13" customFormat="1">
      <c r="A261" s="13"/>
      <c r="B261" s="234"/>
      <c r="C261" s="235"/>
      <c r="D261" s="232" t="s">
        <v>197</v>
      </c>
      <c r="E261" s="235"/>
      <c r="F261" s="237" t="s">
        <v>1061</v>
      </c>
      <c r="G261" s="235"/>
      <c r="H261" s="238">
        <v>3.024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197</v>
      </c>
      <c r="AU261" s="244" t="s">
        <v>21</v>
      </c>
      <c r="AV261" s="13" t="s">
        <v>21</v>
      </c>
      <c r="AW261" s="13" t="s">
        <v>4</v>
      </c>
      <c r="AX261" s="13" t="s">
        <v>88</v>
      </c>
      <c r="AY261" s="244" t="s">
        <v>163</v>
      </c>
    </row>
    <row r="262" s="2" customFormat="1" ht="37.8" customHeight="1">
      <c r="A262" s="40"/>
      <c r="B262" s="41"/>
      <c r="C262" s="214" t="s">
        <v>377</v>
      </c>
      <c r="D262" s="214" t="s">
        <v>165</v>
      </c>
      <c r="E262" s="215" t="s">
        <v>1062</v>
      </c>
      <c r="F262" s="216" t="s">
        <v>1063</v>
      </c>
      <c r="G262" s="217" t="s">
        <v>218</v>
      </c>
      <c r="H262" s="218">
        <v>273.32499999999999</v>
      </c>
      <c r="I262" s="219"/>
      <c r="J262" s="220">
        <f>ROUND(I262*H262,2)</f>
        <v>0</v>
      </c>
      <c r="K262" s="216" t="s">
        <v>169</v>
      </c>
      <c r="L262" s="46"/>
      <c r="M262" s="221" t="s">
        <v>35</v>
      </c>
      <c r="N262" s="222" t="s">
        <v>52</v>
      </c>
      <c r="O262" s="86"/>
      <c r="P262" s="223">
        <f>O262*H262</f>
        <v>0</v>
      </c>
      <c r="Q262" s="223">
        <v>0.11162</v>
      </c>
      <c r="R262" s="223">
        <f>Q262*H262</f>
        <v>30.508536499999998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170</v>
      </c>
      <c r="AT262" s="225" t="s">
        <v>165</v>
      </c>
      <c r="AU262" s="225" t="s">
        <v>21</v>
      </c>
      <c r="AY262" s="18" t="s">
        <v>163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88</v>
      </c>
      <c r="BK262" s="226">
        <f>ROUND(I262*H262,2)</f>
        <v>0</v>
      </c>
      <c r="BL262" s="18" t="s">
        <v>170</v>
      </c>
      <c r="BM262" s="225" t="s">
        <v>1064</v>
      </c>
    </row>
    <row r="263" s="2" customFormat="1">
      <c r="A263" s="40"/>
      <c r="B263" s="41"/>
      <c r="C263" s="42"/>
      <c r="D263" s="227" t="s">
        <v>172</v>
      </c>
      <c r="E263" s="42"/>
      <c r="F263" s="228" t="s">
        <v>1065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172</v>
      </c>
      <c r="AU263" s="18" t="s">
        <v>21</v>
      </c>
    </row>
    <row r="264" s="13" customFormat="1">
      <c r="A264" s="13"/>
      <c r="B264" s="234"/>
      <c r="C264" s="235"/>
      <c r="D264" s="232" t="s">
        <v>197</v>
      </c>
      <c r="E264" s="236" t="s">
        <v>35</v>
      </c>
      <c r="F264" s="237" t="s">
        <v>1066</v>
      </c>
      <c r="G264" s="235"/>
      <c r="H264" s="238">
        <v>7.2850000000000001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197</v>
      </c>
      <c r="AU264" s="244" t="s">
        <v>21</v>
      </c>
      <c r="AV264" s="13" t="s">
        <v>21</v>
      </c>
      <c r="AW264" s="13" t="s">
        <v>41</v>
      </c>
      <c r="AX264" s="13" t="s">
        <v>81</v>
      </c>
      <c r="AY264" s="244" t="s">
        <v>163</v>
      </c>
    </row>
    <row r="265" s="13" customFormat="1">
      <c r="A265" s="13"/>
      <c r="B265" s="234"/>
      <c r="C265" s="235"/>
      <c r="D265" s="232" t="s">
        <v>197</v>
      </c>
      <c r="E265" s="236" t="s">
        <v>35</v>
      </c>
      <c r="F265" s="237" t="s">
        <v>1067</v>
      </c>
      <c r="G265" s="235"/>
      <c r="H265" s="238">
        <v>29.07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197</v>
      </c>
      <c r="AU265" s="244" t="s">
        <v>21</v>
      </c>
      <c r="AV265" s="13" t="s">
        <v>21</v>
      </c>
      <c r="AW265" s="13" t="s">
        <v>41</v>
      </c>
      <c r="AX265" s="13" t="s">
        <v>81</v>
      </c>
      <c r="AY265" s="244" t="s">
        <v>163</v>
      </c>
    </row>
    <row r="266" s="13" customFormat="1">
      <c r="A266" s="13"/>
      <c r="B266" s="234"/>
      <c r="C266" s="235"/>
      <c r="D266" s="232" t="s">
        <v>197</v>
      </c>
      <c r="E266" s="236" t="s">
        <v>35</v>
      </c>
      <c r="F266" s="237" t="s">
        <v>1068</v>
      </c>
      <c r="G266" s="235"/>
      <c r="H266" s="238">
        <v>164.28999999999999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197</v>
      </c>
      <c r="AU266" s="244" t="s">
        <v>21</v>
      </c>
      <c r="AV266" s="13" t="s">
        <v>21</v>
      </c>
      <c r="AW266" s="13" t="s">
        <v>41</v>
      </c>
      <c r="AX266" s="13" t="s">
        <v>81</v>
      </c>
      <c r="AY266" s="244" t="s">
        <v>163</v>
      </c>
    </row>
    <row r="267" s="13" customFormat="1">
      <c r="A267" s="13"/>
      <c r="B267" s="234"/>
      <c r="C267" s="235"/>
      <c r="D267" s="232" t="s">
        <v>197</v>
      </c>
      <c r="E267" s="236" t="s">
        <v>35</v>
      </c>
      <c r="F267" s="237" t="s">
        <v>1069</v>
      </c>
      <c r="G267" s="235"/>
      <c r="H267" s="238">
        <v>72.680000000000007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197</v>
      </c>
      <c r="AU267" s="244" t="s">
        <v>21</v>
      </c>
      <c r="AV267" s="13" t="s">
        <v>21</v>
      </c>
      <c r="AW267" s="13" t="s">
        <v>41</v>
      </c>
      <c r="AX267" s="13" t="s">
        <v>81</v>
      </c>
      <c r="AY267" s="244" t="s">
        <v>163</v>
      </c>
    </row>
    <row r="268" s="14" customFormat="1">
      <c r="A268" s="14"/>
      <c r="B268" s="259"/>
      <c r="C268" s="260"/>
      <c r="D268" s="232" t="s">
        <v>197</v>
      </c>
      <c r="E268" s="261" t="s">
        <v>35</v>
      </c>
      <c r="F268" s="262" t="s">
        <v>602</v>
      </c>
      <c r="G268" s="260"/>
      <c r="H268" s="263">
        <v>273.32499999999999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197</v>
      </c>
      <c r="AU268" s="269" t="s">
        <v>21</v>
      </c>
      <c r="AV268" s="14" t="s">
        <v>170</v>
      </c>
      <c r="AW268" s="14" t="s">
        <v>41</v>
      </c>
      <c r="AX268" s="14" t="s">
        <v>88</v>
      </c>
      <c r="AY268" s="269" t="s">
        <v>163</v>
      </c>
    </row>
    <row r="269" s="2" customFormat="1" ht="16.5" customHeight="1">
      <c r="A269" s="40"/>
      <c r="B269" s="41"/>
      <c r="C269" s="245" t="s">
        <v>29</v>
      </c>
      <c r="D269" s="245" t="s">
        <v>211</v>
      </c>
      <c r="E269" s="246" t="s">
        <v>1070</v>
      </c>
      <c r="F269" s="247" t="s">
        <v>1071</v>
      </c>
      <c r="G269" s="248" t="s">
        <v>218</v>
      </c>
      <c r="H269" s="249">
        <v>184.517</v>
      </c>
      <c r="I269" s="250"/>
      <c r="J269" s="251">
        <f>ROUND(I269*H269,2)</f>
        <v>0</v>
      </c>
      <c r="K269" s="247" t="s">
        <v>169</v>
      </c>
      <c r="L269" s="252"/>
      <c r="M269" s="253" t="s">
        <v>35</v>
      </c>
      <c r="N269" s="254" t="s">
        <v>52</v>
      </c>
      <c r="O269" s="86"/>
      <c r="P269" s="223">
        <f>O269*H269</f>
        <v>0</v>
      </c>
      <c r="Q269" s="223">
        <v>0.17599999999999999</v>
      </c>
      <c r="R269" s="223">
        <f>Q269*H269</f>
        <v>32.474992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210</v>
      </c>
      <c r="AT269" s="225" t="s">
        <v>211</v>
      </c>
      <c r="AU269" s="225" t="s">
        <v>21</v>
      </c>
      <c r="AY269" s="18" t="s">
        <v>163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88</v>
      </c>
      <c r="BK269" s="226">
        <f>ROUND(I269*H269,2)</f>
        <v>0</v>
      </c>
      <c r="BL269" s="18" t="s">
        <v>170</v>
      </c>
      <c r="BM269" s="225" t="s">
        <v>1072</v>
      </c>
    </row>
    <row r="270" s="13" customFormat="1">
      <c r="A270" s="13"/>
      <c r="B270" s="234"/>
      <c r="C270" s="235"/>
      <c r="D270" s="232" t="s">
        <v>197</v>
      </c>
      <c r="E270" s="236" t="s">
        <v>35</v>
      </c>
      <c r="F270" s="237" t="s">
        <v>1073</v>
      </c>
      <c r="G270" s="235"/>
      <c r="H270" s="238">
        <v>4.4199999999999999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197</v>
      </c>
      <c r="AU270" s="244" t="s">
        <v>21</v>
      </c>
      <c r="AV270" s="13" t="s">
        <v>21</v>
      </c>
      <c r="AW270" s="13" t="s">
        <v>41</v>
      </c>
      <c r="AX270" s="13" t="s">
        <v>81</v>
      </c>
      <c r="AY270" s="244" t="s">
        <v>163</v>
      </c>
    </row>
    <row r="271" s="13" customFormat="1">
      <c r="A271" s="13"/>
      <c r="B271" s="234"/>
      <c r="C271" s="235"/>
      <c r="D271" s="232" t="s">
        <v>197</v>
      </c>
      <c r="E271" s="236" t="s">
        <v>35</v>
      </c>
      <c r="F271" s="237" t="s">
        <v>1067</v>
      </c>
      <c r="G271" s="235"/>
      <c r="H271" s="238">
        <v>29.07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197</v>
      </c>
      <c r="AU271" s="244" t="s">
        <v>21</v>
      </c>
      <c r="AV271" s="13" t="s">
        <v>21</v>
      </c>
      <c r="AW271" s="13" t="s">
        <v>41</v>
      </c>
      <c r="AX271" s="13" t="s">
        <v>81</v>
      </c>
      <c r="AY271" s="244" t="s">
        <v>163</v>
      </c>
    </row>
    <row r="272" s="13" customFormat="1">
      <c r="A272" s="13"/>
      <c r="B272" s="234"/>
      <c r="C272" s="235"/>
      <c r="D272" s="232" t="s">
        <v>197</v>
      </c>
      <c r="E272" s="236" t="s">
        <v>35</v>
      </c>
      <c r="F272" s="237" t="s">
        <v>1074</v>
      </c>
      <c r="G272" s="235"/>
      <c r="H272" s="238">
        <v>142.24000000000001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197</v>
      </c>
      <c r="AU272" s="244" t="s">
        <v>21</v>
      </c>
      <c r="AV272" s="13" t="s">
        <v>21</v>
      </c>
      <c r="AW272" s="13" t="s">
        <v>41</v>
      </c>
      <c r="AX272" s="13" t="s">
        <v>81</v>
      </c>
      <c r="AY272" s="244" t="s">
        <v>163</v>
      </c>
    </row>
    <row r="273" s="14" customFormat="1">
      <c r="A273" s="14"/>
      <c r="B273" s="259"/>
      <c r="C273" s="260"/>
      <c r="D273" s="232" t="s">
        <v>197</v>
      </c>
      <c r="E273" s="261" t="s">
        <v>35</v>
      </c>
      <c r="F273" s="262" t="s">
        <v>602</v>
      </c>
      <c r="G273" s="260"/>
      <c r="H273" s="263">
        <v>175.73000000000002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197</v>
      </c>
      <c r="AU273" s="269" t="s">
        <v>21</v>
      </c>
      <c r="AV273" s="14" t="s">
        <v>170</v>
      </c>
      <c r="AW273" s="14" t="s">
        <v>41</v>
      </c>
      <c r="AX273" s="14" t="s">
        <v>88</v>
      </c>
      <c r="AY273" s="269" t="s">
        <v>163</v>
      </c>
    </row>
    <row r="274" s="13" customFormat="1">
      <c r="A274" s="13"/>
      <c r="B274" s="234"/>
      <c r="C274" s="235"/>
      <c r="D274" s="232" t="s">
        <v>197</v>
      </c>
      <c r="E274" s="235"/>
      <c r="F274" s="237" t="s">
        <v>1075</v>
      </c>
      <c r="G274" s="235"/>
      <c r="H274" s="238">
        <v>184.517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197</v>
      </c>
      <c r="AU274" s="244" t="s">
        <v>21</v>
      </c>
      <c r="AV274" s="13" t="s">
        <v>21</v>
      </c>
      <c r="AW274" s="13" t="s">
        <v>4</v>
      </c>
      <c r="AX274" s="13" t="s">
        <v>88</v>
      </c>
      <c r="AY274" s="244" t="s">
        <v>163</v>
      </c>
    </row>
    <row r="275" s="2" customFormat="1" ht="16.5" customHeight="1">
      <c r="A275" s="40"/>
      <c r="B275" s="41"/>
      <c r="C275" s="245" t="s">
        <v>385</v>
      </c>
      <c r="D275" s="245" t="s">
        <v>211</v>
      </c>
      <c r="E275" s="246" t="s">
        <v>1076</v>
      </c>
      <c r="F275" s="247" t="s">
        <v>1077</v>
      </c>
      <c r="G275" s="248" t="s">
        <v>218</v>
      </c>
      <c r="H275" s="249">
        <v>9.5419999999999998</v>
      </c>
      <c r="I275" s="250"/>
      <c r="J275" s="251">
        <f>ROUND(I275*H275,2)</f>
        <v>0</v>
      </c>
      <c r="K275" s="247" t="s">
        <v>169</v>
      </c>
      <c r="L275" s="252"/>
      <c r="M275" s="253" t="s">
        <v>35</v>
      </c>
      <c r="N275" s="254" t="s">
        <v>52</v>
      </c>
      <c r="O275" s="86"/>
      <c r="P275" s="223">
        <f>O275*H275</f>
        <v>0</v>
      </c>
      <c r="Q275" s="223">
        <v>0.17000000000000001</v>
      </c>
      <c r="R275" s="223">
        <f>Q275*H275</f>
        <v>1.6221400000000001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210</v>
      </c>
      <c r="AT275" s="225" t="s">
        <v>211</v>
      </c>
      <c r="AU275" s="225" t="s">
        <v>21</v>
      </c>
      <c r="AY275" s="18" t="s">
        <v>163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88</v>
      </c>
      <c r="BK275" s="226">
        <f>ROUND(I275*H275,2)</f>
        <v>0</v>
      </c>
      <c r="BL275" s="18" t="s">
        <v>170</v>
      </c>
      <c r="BM275" s="225" t="s">
        <v>1078</v>
      </c>
    </row>
    <row r="276" s="13" customFormat="1">
      <c r="A276" s="13"/>
      <c r="B276" s="234"/>
      <c r="C276" s="235"/>
      <c r="D276" s="232" t="s">
        <v>197</v>
      </c>
      <c r="E276" s="236" t="s">
        <v>35</v>
      </c>
      <c r="F276" s="237" t="s">
        <v>1079</v>
      </c>
      <c r="G276" s="235"/>
      <c r="H276" s="238">
        <v>1.2250000000000001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197</v>
      </c>
      <c r="AU276" s="244" t="s">
        <v>21</v>
      </c>
      <c r="AV276" s="13" t="s">
        <v>21</v>
      </c>
      <c r="AW276" s="13" t="s">
        <v>41</v>
      </c>
      <c r="AX276" s="13" t="s">
        <v>81</v>
      </c>
      <c r="AY276" s="244" t="s">
        <v>163</v>
      </c>
    </row>
    <row r="277" s="13" customFormat="1">
      <c r="A277" s="13"/>
      <c r="B277" s="234"/>
      <c r="C277" s="235"/>
      <c r="D277" s="232" t="s">
        <v>197</v>
      </c>
      <c r="E277" s="236" t="s">
        <v>35</v>
      </c>
      <c r="F277" s="237" t="s">
        <v>1080</v>
      </c>
      <c r="G277" s="235"/>
      <c r="H277" s="238">
        <v>7.8630000000000004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197</v>
      </c>
      <c r="AU277" s="244" t="s">
        <v>21</v>
      </c>
      <c r="AV277" s="13" t="s">
        <v>21</v>
      </c>
      <c r="AW277" s="13" t="s">
        <v>41</v>
      </c>
      <c r="AX277" s="13" t="s">
        <v>81</v>
      </c>
      <c r="AY277" s="244" t="s">
        <v>163</v>
      </c>
    </row>
    <row r="278" s="14" customFormat="1">
      <c r="A278" s="14"/>
      <c r="B278" s="259"/>
      <c r="C278" s="260"/>
      <c r="D278" s="232" t="s">
        <v>197</v>
      </c>
      <c r="E278" s="261" t="s">
        <v>35</v>
      </c>
      <c r="F278" s="262" t="s">
        <v>602</v>
      </c>
      <c r="G278" s="260"/>
      <c r="H278" s="263">
        <v>9.088000000000001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197</v>
      </c>
      <c r="AU278" s="269" t="s">
        <v>21</v>
      </c>
      <c r="AV278" s="14" t="s">
        <v>170</v>
      </c>
      <c r="AW278" s="14" t="s">
        <v>41</v>
      </c>
      <c r="AX278" s="14" t="s">
        <v>88</v>
      </c>
      <c r="AY278" s="269" t="s">
        <v>163</v>
      </c>
    </row>
    <row r="279" s="13" customFormat="1">
      <c r="A279" s="13"/>
      <c r="B279" s="234"/>
      <c r="C279" s="235"/>
      <c r="D279" s="232" t="s">
        <v>197</v>
      </c>
      <c r="E279" s="235"/>
      <c r="F279" s="237" t="s">
        <v>1081</v>
      </c>
      <c r="G279" s="235"/>
      <c r="H279" s="238">
        <v>9.5419999999999998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197</v>
      </c>
      <c r="AU279" s="244" t="s">
        <v>21</v>
      </c>
      <c r="AV279" s="13" t="s">
        <v>21</v>
      </c>
      <c r="AW279" s="13" t="s">
        <v>4</v>
      </c>
      <c r="AX279" s="13" t="s">
        <v>88</v>
      </c>
      <c r="AY279" s="244" t="s">
        <v>163</v>
      </c>
    </row>
    <row r="280" s="2" customFormat="1" ht="16.5" customHeight="1">
      <c r="A280" s="40"/>
      <c r="B280" s="41"/>
      <c r="C280" s="245" t="s">
        <v>390</v>
      </c>
      <c r="D280" s="245" t="s">
        <v>211</v>
      </c>
      <c r="E280" s="246" t="s">
        <v>1082</v>
      </c>
      <c r="F280" s="247" t="s">
        <v>1083</v>
      </c>
      <c r="G280" s="248" t="s">
        <v>218</v>
      </c>
      <c r="H280" s="249">
        <v>16.622</v>
      </c>
      <c r="I280" s="250"/>
      <c r="J280" s="251">
        <f>ROUND(I280*H280,2)</f>
        <v>0</v>
      </c>
      <c r="K280" s="247" t="s">
        <v>169</v>
      </c>
      <c r="L280" s="252"/>
      <c r="M280" s="253" t="s">
        <v>35</v>
      </c>
      <c r="N280" s="254" t="s">
        <v>52</v>
      </c>
      <c r="O280" s="86"/>
      <c r="P280" s="223">
        <f>O280*H280</f>
        <v>0</v>
      </c>
      <c r="Q280" s="223">
        <v>0.17499999999999999</v>
      </c>
      <c r="R280" s="223">
        <f>Q280*H280</f>
        <v>2.9088499999999997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210</v>
      </c>
      <c r="AT280" s="225" t="s">
        <v>211</v>
      </c>
      <c r="AU280" s="225" t="s">
        <v>21</v>
      </c>
      <c r="AY280" s="18" t="s">
        <v>163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88</v>
      </c>
      <c r="BK280" s="226">
        <f>ROUND(I280*H280,2)</f>
        <v>0</v>
      </c>
      <c r="BL280" s="18" t="s">
        <v>170</v>
      </c>
      <c r="BM280" s="225" t="s">
        <v>1084</v>
      </c>
    </row>
    <row r="281" s="13" customFormat="1">
      <c r="A281" s="13"/>
      <c r="B281" s="234"/>
      <c r="C281" s="235"/>
      <c r="D281" s="232" t="s">
        <v>197</v>
      </c>
      <c r="E281" s="236" t="s">
        <v>35</v>
      </c>
      <c r="F281" s="237" t="s">
        <v>1085</v>
      </c>
      <c r="G281" s="235"/>
      <c r="H281" s="238">
        <v>1.6399999999999999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197</v>
      </c>
      <c r="AU281" s="244" t="s">
        <v>21</v>
      </c>
      <c r="AV281" s="13" t="s">
        <v>21</v>
      </c>
      <c r="AW281" s="13" t="s">
        <v>41</v>
      </c>
      <c r="AX281" s="13" t="s">
        <v>81</v>
      </c>
      <c r="AY281" s="244" t="s">
        <v>163</v>
      </c>
    </row>
    <row r="282" s="13" customFormat="1">
      <c r="A282" s="13"/>
      <c r="B282" s="234"/>
      <c r="C282" s="235"/>
      <c r="D282" s="232" t="s">
        <v>197</v>
      </c>
      <c r="E282" s="236" t="s">
        <v>35</v>
      </c>
      <c r="F282" s="237" t="s">
        <v>1086</v>
      </c>
      <c r="G282" s="235"/>
      <c r="H282" s="238">
        <v>14.19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197</v>
      </c>
      <c r="AU282" s="244" t="s">
        <v>21</v>
      </c>
      <c r="AV282" s="13" t="s">
        <v>21</v>
      </c>
      <c r="AW282" s="13" t="s">
        <v>41</v>
      </c>
      <c r="AX282" s="13" t="s">
        <v>81</v>
      </c>
      <c r="AY282" s="244" t="s">
        <v>163</v>
      </c>
    </row>
    <row r="283" s="14" customFormat="1">
      <c r="A283" s="14"/>
      <c r="B283" s="259"/>
      <c r="C283" s="260"/>
      <c r="D283" s="232" t="s">
        <v>197</v>
      </c>
      <c r="E283" s="261" t="s">
        <v>35</v>
      </c>
      <c r="F283" s="262" t="s">
        <v>602</v>
      </c>
      <c r="G283" s="260"/>
      <c r="H283" s="263">
        <v>15.83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197</v>
      </c>
      <c r="AU283" s="269" t="s">
        <v>21</v>
      </c>
      <c r="AV283" s="14" t="s">
        <v>170</v>
      </c>
      <c r="AW283" s="14" t="s">
        <v>41</v>
      </c>
      <c r="AX283" s="14" t="s">
        <v>88</v>
      </c>
      <c r="AY283" s="269" t="s">
        <v>163</v>
      </c>
    </row>
    <row r="284" s="13" customFormat="1">
      <c r="A284" s="13"/>
      <c r="B284" s="234"/>
      <c r="C284" s="235"/>
      <c r="D284" s="232" t="s">
        <v>197</v>
      </c>
      <c r="E284" s="235"/>
      <c r="F284" s="237" t="s">
        <v>1087</v>
      </c>
      <c r="G284" s="235"/>
      <c r="H284" s="238">
        <v>16.622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197</v>
      </c>
      <c r="AU284" s="244" t="s">
        <v>21</v>
      </c>
      <c r="AV284" s="13" t="s">
        <v>21</v>
      </c>
      <c r="AW284" s="13" t="s">
        <v>4</v>
      </c>
      <c r="AX284" s="13" t="s">
        <v>88</v>
      </c>
      <c r="AY284" s="244" t="s">
        <v>163</v>
      </c>
    </row>
    <row r="285" s="2" customFormat="1" ht="37.8" customHeight="1">
      <c r="A285" s="40"/>
      <c r="B285" s="41"/>
      <c r="C285" s="214" t="s">
        <v>394</v>
      </c>
      <c r="D285" s="214" t="s">
        <v>165</v>
      </c>
      <c r="E285" s="215" t="s">
        <v>1088</v>
      </c>
      <c r="F285" s="216" t="s">
        <v>1089</v>
      </c>
      <c r="G285" s="217" t="s">
        <v>218</v>
      </c>
      <c r="H285" s="218">
        <v>286.83999999999997</v>
      </c>
      <c r="I285" s="219"/>
      <c r="J285" s="220">
        <f>ROUND(I285*H285,2)</f>
        <v>0</v>
      </c>
      <c r="K285" s="216" t="s">
        <v>169</v>
      </c>
      <c r="L285" s="46"/>
      <c r="M285" s="221" t="s">
        <v>35</v>
      </c>
      <c r="N285" s="222" t="s">
        <v>52</v>
      </c>
      <c r="O285" s="86"/>
      <c r="P285" s="223">
        <f>O285*H285</f>
        <v>0</v>
      </c>
      <c r="Q285" s="223">
        <v>0.098000000000000004</v>
      </c>
      <c r="R285" s="223">
        <f>Q285*H285</f>
        <v>28.110319999999998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170</v>
      </c>
      <c r="AT285" s="225" t="s">
        <v>165</v>
      </c>
      <c r="AU285" s="225" t="s">
        <v>21</v>
      </c>
      <c r="AY285" s="18" t="s">
        <v>163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88</v>
      </c>
      <c r="BK285" s="226">
        <f>ROUND(I285*H285,2)</f>
        <v>0</v>
      </c>
      <c r="BL285" s="18" t="s">
        <v>170</v>
      </c>
      <c r="BM285" s="225" t="s">
        <v>1090</v>
      </c>
    </row>
    <row r="286" s="2" customFormat="1">
      <c r="A286" s="40"/>
      <c r="B286" s="41"/>
      <c r="C286" s="42"/>
      <c r="D286" s="227" t="s">
        <v>172</v>
      </c>
      <c r="E286" s="42"/>
      <c r="F286" s="228" t="s">
        <v>1091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172</v>
      </c>
      <c r="AU286" s="18" t="s">
        <v>21</v>
      </c>
    </row>
    <row r="287" s="13" customFormat="1">
      <c r="A287" s="13"/>
      <c r="B287" s="234"/>
      <c r="C287" s="235"/>
      <c r="D287" s="232" t="s">
        <v>197</v>
      </c>
      <c r="E287" s="236" t="s">
        <v>35</v>
      </c>
      <c r="F287" s="237" t="s">
        <v>1092</v>
      </c>
      <c r="G287" s="235"/>
      <c r="H287" s="238">
        <v>279.38999999999999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197</v>
      </c>
      <c r="AU287" s="244" t="s">
        <v>21</v>
      </c>
      <c r="AV287" s="13" t="s">
        <v>21</v>
      </c>
      <c r="AW287" s="13" t="s">
        <v>41</v>
      </c>
      <c r="AX287" s="13" t="s">
        <v>81</v>
      </c>
      <c r="AY287" s="244" t="s">
        <v>163</v>
      </c>
    </row>
    <row r="288" s="13" customFormat="1">
      <c r="A288" s="13"/>
      <c r="B288" s="234"/>
      <c r="C288" s="235"/>
      <c r="D288" s="232" t="s">
        <v>197</v>
      </c>
      <c r="E288" s="236" t="s">
        <v>35</v>
      </c>
      <c r="F288" s="237" t="s">
        <v>1093</v>
      </c>
      <c r="G288" s="235"/>
      <c r="H288" s="238">
        <v>7.4500000000000002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197</v>
      </c>
      <c r="AU288" s="244" t="s">
        <v>21</v>
      </c>
      <c r="AV288" s="13" t="s">
        <v>21</v>
      </c>
      <c r="AW288" s="13" t="s">
        <v>41</v>
      </c>
      <c r="AX288" s="13" t="s">
        <v>81</v>
      </c>
      <c r="AY288" s="244" t="s">
        <v>163</v>
      </c>
    </row>
    <row r="289" s="14" customFormat="1">
      <c r="A289" s="14"/>
      <c r="B289" s="259"/>
      <c r="C289" s="260"/>
      <c r="D289" s="232" t="s">
        <v>197</v>
      </c>
      <c r="E289" s="261" t="s">
        <v>35</v>
      </c>
      <c r="F289" s="262" t="s">
        <v>602</v>
      </c>
      <c r="G289" s="260"/>
      <c r="H289" s="263">
        <v>286.83999999999997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197</v>
      </c>
      <c r="AU289" s="269" t="s">
        <v>21</v>
      </c>
      <c r="AV289" s="14" t="s">
        <v>170</v>
      </c>
      <c r="AW289" s="14" t="s">
        <v>41</v>
      </c>
      <c r="AX289" s="14" t="s">
        <v>88</v>
      </c>
      <c r="AY289" s="269" t="s">
        <v>163</v>
      </c>
    </row>
    <row r="290" s="2" customFormat="1" ht="16.5" customHeight="1">
      <c r="A290" s="40"/>
      <c r="B290" s="41"/>
      <c r="C290" s="245" t="s">
        <v>398</v>
      </c>
      <c r="D290" s="245" t="s">
        <v>211</v>
      </c>
      <c r="E290" s="246" t="s">
        <v>1094</v>
      </c>
      <c r="F290" s="247" t="s">
        <v>1095</v>
      </c>
      <c r="G290" s="248" t="s">
        <v>218</v>
      </c>
      <c r="H290" s="249">
        <v>301.18200000000002</v>
      </c>
      <c r="I290" s="250"/>
      <c r="J290" s="251">
        <f>ROUND(I290*H290,2)</f>
        <v>0</v>
      </c>
      <c r="K290" s="247" t="s">
        <v>169</v>
      </c>
      <c r="L290" s="252"/>
      <c r="M290" s="253" t="s">
        <v>35</v>
      </c>
      <c r="N290" s="254" t="s">
        <v>52</v>
      </c>
      <c r="O290" s="86"/>
      <c r="P290" s="223">
        <f>O290*H290</f>
        <v>0</v>
      </c>
      <c r="Q290" s="223">
        <v>0.13600000000000001</v>
      </c>
      <c r="R290" s="223">
        <f>Q290*H290</f>
        <v>40.960752000000006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210</v>
      </c>
      <c r="AT290" s="225" t="s">
        <v>211</v>
      </c>
      <c r="AU290" s="225" t="s">
        <v>21</v>
      </c>
      <c r="AY290" s="18" t="s">
        <v>163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88</v>
      </c>
      <c r="BK290" s="226">
        <f>ROUND(I290*H290,2)</f>
        <v>0</v>
      </c>
      <c r="BL290" s="18" t="s">
        <v>170</v>
      </c>
      <c r="BM290" s="225" t="s">
        <v>1096</v>
      </c>
    </row>
    <row r="291" s="13" customFormat="1">
      <c r="A291" s="13"/>
      <c r="B291" s="234"/>
      <c r="C291" s="235"/>
      <c r="D291" s="232" t="s">
        <v>197</v>
      </c>
      <c r="E291" s="235"/>
      <c r="F291" s="237" t="s">
        <v>1097</v>
      </c>
      <c r="G291" s="235"/>
      <c r="H291" s="238">
        <v>301.18200000000002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197</v>
      </c>
      <c r="AU291" s="244" t="s">
        <v>21</v>
      </c>
      <c r="AV291" s="13" t="s">
        <v>21</v>
      </c>
      <c r="AW291" s="13" t="s">
        <v>4</v>
      </c>
      <c r="AX291" s="13" t="s">
        <v>88</v>
      </c>
      <c r="AY291" s="244" t="s">
        <v>163</v>
      </c>
    </row>
    <row r="292" s="12" customFormat="1" ht="22.8" customHeight="1">
      <c r="A292" s="12"/>
      <c r="B292" s="198"/>
      <c r="C292" s="199"/>
      <c r="D292" s="200" t="s">
        <v>80</v>
      </c>
      <c r="E292" s="212" t="s">
        <v>215</v>
      </c>
      <c r="F292" s="212" t="s">
        <v>728</v>
      </c>
      <c r="G292" s="199"/>
      <c r="H292" s="199"/>
      <c r="I292" s="202"/>
      <c r="J292" s="213">
        <f>BK292</f>
        <v>0</v>
      </c>
      <c r="K292" s="199"/>
      <c r="L292" s="204"/>
      <c r="M292" s="205"/>
      <c r="N292" s="206"/>
      <c r="O292" s="206"/>
      <c r="P292" s="207">
        <f>SUM(P293:P430)</f>
        <v>0</v>
      </c>
      <c r="Q292" s="206"/>
      <c r="R292" s="207">
        <f>SUM(R293:R430)</f>
        <v>137.98494546000001</v>
      </c>
      <c r="S292" s="206"/>
      <c r="T292" s="208">
        <f>SUM(T293:T430)</f>
        <v>3.6865000000000001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9" t="s">
        <v>88</v>
      </c>
      <c r="AT292" s="210" t="s">
        <v>80</v>
      </c>
      <c r="AU292" s="210" t="s">
        <v>88</v>
      </c>
      <c r="AY292" s="209" t="s">
        <v>163</v>
      </c>
      <c r="BK292" s="211">
        <f>SUM(BK293:BK430)</f>
        <v>0</v>
      </c>
    </row>
    <row r="293" s="2" customFormat="1" ht="16.5" customHeight="1">
      <c r="A293" s="40"/>
      <c r="B293" s="41"/>
      <c r="C293" s="214" t="s">
        <v>403</v>
      </c>
      <c r="D293" s="214" t="s">
        <v>165</v>
      </c>
      <c r="E293" s="215" t="s">
        <v>1098</v>
      </c>
      <c r="F293" s="216" t="s">
        <v>1099</v>
      </c>
      <c r="G293" s="217" t="s">
        <v>184</v>
      </c>
      <c r="H293" s="218">
        <v>12</v>
      </c>
      <c r="I293" s="219"/>
      <c r="J293" s="220">
        <f>ROUND(I293*H293,2)</f>
        <v>0</v>
      </c>
      <c r="K293" s="216" t="s">
        <v>169</v>
      </c>
      <c r="L293" s="46"/>
      <c r="M293" s="221" t="s">
        <v>35</v>
      </c>
      <c r="N293" s="222" t="s">
        <v>52</v>
      </c>
      <c r="O293" s="86"/>
      <c r="P293" s="223">
        <f>O293*H293</f>
        <v>0</v>
      </c>
      <c r="Q293" s="223">
        <v>0.040079999999999998</v>
      </c>
      <c r="R293" s="223">
        <f>Q293*H293</f>
        <v>0.48095999999999994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170</v>
      </c>
      <c r="AT293" s="225" t="s">
        <v>165</v>
      </c>
      <c r="AU293" s="225" t="s">
        <v>21</v>
      </c>
      <c r="AY293" s="18" t="s">
        <v>163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88</v>
      </c>
      <c r="BK293" s="226">
        <f>ROUND(I293*H293,2)</f>
        <v>0</v>
      </c>
      <c r="BL293" s="18" t="s">
        <v>170</v>
      </c>
      <c r="BM293" s="225" t="s">
        <v>1100</v>
      </c>
    </row>
    <row r="294" s="2" customFormat="1">
      <c r="A294" s="40"/>
      <c r="B294" s="41"/>
      <c r="C294" s="42"/>
      <c r="D294" s="227" t="s">
        <v>172</v>
      </c>
      <c r="E294" s="42"/>
      <c r="F294" s="228" t="s">
        <v>1101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172</v>
      </c>
      <c r="AU294" s="18" t="s">
        <v>21</v>
      </c>
    </row>
    <row r="295" s="2" customFormat="1" ht="16.5" customHeight="1">
      <c r="A295" s="40"/>
      <c r="B295" s="41"/>
      <c r="C295" s="245" t="s">
        <v>410</v>
      </c>
      <c r="D295" s="245" t="s">
        <v>211</v>
      </c>
      <c r="E295" s="246" t="s">
        <v>1102</v>
      </c>
      <c r="F295" s="247" t="s">
        <v>1103</v>
      </c>
      <c r="G295" s="248" t="s">
        <v>184</v>
      </c>
      <c r="H295" s="249">
        <v>12</v>
      </c>
      <c r="I295" s="250"/>
      <c r="J295" s="251">
        <f>ROUND(I295*H295,2)</f>
        <v>0</v>
      </c>
      <c r="K295" s="247" t="s">
        <v>35</v>
      </c>
      <c r="L295" s="252"/>
      <c r="M295" s="253" t="s">
        <v>35</v>
      </c>
      <c r="N295" s="254" t="s">
        <v>52</v>
      </c>
      <c r="O295" s="86"/>
      <c r="P295" s="223">
        <f>O295*H295</f>
        <v>0</v>
      </c>
      <c r="Q295" s="223">
        <v>0.013860000000000001</v>
      </c>
      <c r="R295" s="223">
        <f>Q295*H295</f>
        <v>0.16632000000000002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210</v>
      </c>
      <c r="AT295" s="225" t="s">
        <v>211</v>
      </c>
      <c r="AU295" s="225" t="s">
        <v>21</v>
      </c>
      <c r="AY295" s="18" t="s">
        <v>163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88</v>
      </c>
      <c r="BK295" s="226">
        <f>ROUND(I295*H295,2)</f>
        <v>0</v>
      </c>
      <c r="BL295" s="18" t="s">
        <v>170</v>
      </c>
      <c r="BM295" s="225" t="s">
        <v>1104</v>
      </c>
    </row>
    <row r="296" s="2" customFormat="1" ht="16.5" customHeight="1">
      <c r="A296" s="40"/>
      <c r="B296" s="41"/>
      <c r="C296" s="214" t="s">
        <v>415</v>
      </c>
      <c r="D296" s="214" t="s">
        <v>165</v>
      </c>
      <c r="E296" s="215" t="s">
        <v>1105</v>
      </c>
      <c r="F296" s="216" t="s">
        <v>1106</v>
      </c>
      <c r="G296" s="217" t="s">
        <v>276</v>
      </c>
      <c r="H296" s="218">
        <v>8</v>
      </c>
      <c r="I296" s="219"/>
      <c r="J296" s="220">
        <f>ROUND(I296*H296,2)</f>
        <v>0</v>
      </c>
      <c r="K296" s="216" t="s">
        <v>169</v>
      </c>
      <c r="L296" s="46"/>
      <c r="M296" s="221" t="s">
        <v>35</v>
      </c>
      <c r="N296" s="222" t="s">
        <v>52</v>
      </c>
      <c r="O296" s="86"/>
      <c r="P296" s="223">
        <f>O296*H296</f>
        <v>0</v>
      </c>
      <c r="Q296" s="223">
        <v>0.00069999999999999999</v>
      </c>
      <c r="R296" s="223">
        <f>Q296*H296</f>
        <v>0.0055999999999999999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170</v>
      </c>
      <c r="AT296" s="225" t="s">
        <v>165</v>
      </c>
      <c r="AU296" s="225" t="s">
        <v>21</v>
      </c>
      <c r="AY296" s="18" t="s">
        <v>163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88</v>
      </c>
      <c r="BK296" s="226">
        <f>ROUND(I296*H296,2)</f>
        <v>0</v>
      </c>
      <c r="BL296" s="18" t="s">
        <v>170</v>
      </c>
      <c r="BM296" s="225" t="s">
        <v>1107</v>
      </c>
    </row>
    <row r="297" s="2" customFormat="1">
      <c r="A297" s="40"/>
      <c r="B297" s="41"/>
      <c r="C297" s="42"/>
      <c r="D297" s="227" t="s">
        <v>172</v>
      </c>
      <c r="E297" s="42"/>
      <c r="F297" s="228" t="s">
        <v>1108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172</v>
      </c>
      <c r="AU297" s="18" t="s">
        <v>21</v>
      </c>
    </row>
    <row r="298" s="13" customFormat="1">
      <c r="A298" s="13"/>
      <c r="B298" s="234"/>
      <c r="C298" s="235"/>
      <c r="D298" s="232" t="s">
        <v>197</v>
      </c>
      <c r="E298" s="236" t="s">
        <v>35</v>
      </c>
      <c r="F298" s="237" t="s">
        <v>1109</v>
      </c>
      <c r="G298" s="235"/>
      <c r="H298" s="238">
        <v>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197</v>
      </c>
      <c r="AU298" s="244" t="s">
        <v>21</v>
      </c>
      <c r="AV298" s="13" t="s">
        <v>21</v>
      </c>
      <c r="AW298" s="13" t="s">
        <v>41</v>
      </c>
      <c r="AX298" s="13" t="s">
        <v>81</v>
      </c>
      <c r="AY298" s="244" t="s">
        <v>163</v>
      </c>
    </row>
    <row r="299" s="13" customFormat="1">
      <c r="A299" s="13"/>
      <c r="B299" s="234"/>
      <c r="C299" s="235"/>
      <c r="D299" s="232" t="s">
        <v>197</v>
      </c>
      <c r="E299" s="236" t="s">
        <v>35</v>
      </c>
      <c r="F299" s="237" t="s">
        <v>1110</v>
      </c>
      <c r="G299" s="235"/>
      <c r="H299" s="238">
        <v>1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197</v>
      </c>
      <c r="AU299" s="244" t="s">
        <v>21</v>
      </c>
      <c r="AV299" s="13" t="s">
        <v>21</v>
      </c>
      <c r="AW299" s="13" t="s">
        <v>41</v>
      </c>
      <c r="AX299" s="13" t="s">
        <v>81</v>
      </c>
      <c r="AY299" s="244" t="s">
        <v>163</v>
      </c>
    </row>
    <row r="300" s="13" customFormat="1">
      <c r="A300" s="13"/>
      <c r="B300" s="234"/>
      <c r="C300" s="235"/>
      <c r="D300" s="232" t="s">
        <v>197</v>
      </c>
      <c r="E300" s="236" t="s">
        <v>35</v>
      </c>
      <c r="F300" s="237" t="s">
        <v>1111</v>
      </c>
      <c r="G300" s="235"/>
      <c r="H300" s="238">
        <v>1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197</v>
      </c>
      <c r="AU300" s="244" t="s">
        <v>21</v>
      </c>
      <c r="AV300" s="13" t="s">
        <v>21</v>
      </c>
      <c r="AW300" s="13" t="s">
        <v>41</v>
      </c>
      <c r="AX300" s="13" t="s">
        <v>81</v>
      </c>
      <c r="AY300" s="244" t="s">
        <v>163</v>
      </c>
    </row>
    <row r="301" s="13" customFormat="1">
      <c r="A301" s="13"/>
      <c r="B301" s="234"/>
      <c r="C301" s="235"/>
      <c r="D301" s="232" t="s">
        <v>197</v>
      </c>
      <c r="E301" s="236" t="s">
        <v>35</v>
      </c>
      <c r="F301" s="237" t="s">
        <v>1112</v>
      </c>
      <c r="G301" s="235"/>
      <c r="H301" s="238">
        <v>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197</v>
      </c>
      <c r="AU301" s="244" t="s">
        <v>21</v>
      </c>
      <c r="AV301" s="13" t="s">
        <v>21</v>
      </c>
      <c r="AW301" s="13" t="s">
        <v>41</v>
      </c>
      <c r="AX301" s="13" t="s">
        <v>81</v>
      </c>
      <c r="AY301" s="244" t="s">
        <v>163</v>
      </c>
    </row>
    <row r="302" s="13" customFormat="1">
      <c r="A302" s="13"/>
      <c r="B302" s="234"/>
      <c r="C302" s="235"/>
      <c r="D302" s="232" t="s">
        <v>197</v>
      </c>
      <c r="E302" s="236" t="s">
        <v>35</v>
      </c>
      <c r="F302" s="237" t="s">
        <v>1113</v>
      </c>
      <c r="G302" s="235"/>
      <c r="H302" s="238">
        <v>1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197</v>
      </c>
      <c r="AU302" s="244" t="s">
        <v>21</v>
      </c>
      <c r="AV302" s="13" t="s">
        <v>21</v>
      </c>
      <c r="AW302" s="13" t="s">
        <v>41</v>
      </c>
      <c r="AX302" s="13" t="s">
        <v>81</v>
      </c>
      <c r="AY302" s="244" t="s">
        <v>163</v>
      </c>
    </row>
    <row r="303" s="13" customFormat="1">
      <c r="A303" s="13"/>
      <c r="B303" s="234"/>
      <c r="C303" s="235"/>
      <c r="D303" s="232" t="s">
        <v>197</v>
      </c>
      <c r="E303" s="236" t="s">
        <v>35</v>
      </c>
      <c r="F303" s="237" t="s">
        <v>1114</v>
      </c>
      <c r="G303" s="235"/>
      <c r="H303" s="238">
        <v>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197</v>
      </c>
      <c r="AU303" s="244" t="s">
        <v>21</v>
      </c>
      <c r="AV303" s="13" t="s">
        <v>21</v>
      </c>
      <c r="AW303" s="13" t="s">
        <v>41</v>
      </c>
      <c r="AX303" s="13" t="s">
        <v>81</v>
      </c>
      <c r="AY303" s="244" t="s">
        <v>163</v>
      </c>
    </row>
    <row r="304" s="13" customFormat="1">
      <c r="A304" s="13"/>
      <c r="B304" s="234"/>
      <c r="C304" s="235"/>
      <c r="D304" s="232" t="s">
        <v>197</v>
      </c>
      <c r="E304" s="236" t="s">
        <v>35</v>
      </c>
      <c r="F304" s="237" t="s">
        <v>1115</v>
      </c>
      <c r="G304" s="235"/>
      <c r="H304" s="238">
        <v>1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197</v>
      </c>
      <c r="AU304" s="244" t="s">
        <v>21</v>
      </c>
      <c r="AV304" s="13" t="s">
        <v>21</v>
      </c>
      <c r="AW304" s="13" t="s">
        <v>41</v>
      </c>
      <c r="AX304" s="13" t="s">
        <v>81</v>
      </c>
      <c r="AY304" s="244" t="s">
        <v>163</v>
      </c>
    </row>
    <row r="305" s="13" customFormat="1">
      <c r="A305" s="13"/>
      <c r="B305" s="234"/>
      <c r="C305" s="235"/>
      <c r="D305" s="232" t="s">
        <v>197</v>
      </c>
      <c r="E305" s="236" t="s">
        <v>35</v>
      </c>
      <c r="F305" s="237" t="s">
        <v>1116</v>
      </c>
      <c r="G305" s="235"/>
      <c r="H305" s="238">
        <v>1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197</v>
      </c>
      <c r="AU305" s="244" t="s">
        <v>21</v>
      </c>
      <c r="AV305" s="13" t="s">
        <v>21</v>
      </c>
      <c r="AW305" s="13" t="s">
        <v>41</v>
      </c>
      <c r="AX305" s="13" t="s">
        <v>81</v>
      </c>
      <c r="AY305" s="244" t="s">
        <v>163</v>
      </c>
    </row>
    <row r="306" s="14" customFormat="1">
      <c r="A306" s="14"/>
      <c r="B306" s="259"/>
      <c r="C306" s="260"/>
      <c r="D306" s="232" t="s">
        <v>197</v>
      </c>
      <c r="E306" s="261" t="s">
        <v>35</v>
      </c>
      <c r="F306" s="262" t="s">
        <v>602</v>
      </c>
      <c r="G306" s="260"/>
      <c r="H306" s="263">
        <v>8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197</v>
      </c>
      <c r="AU306" s="269" t="s">
        <v>21</v>
      </c>
      <c r="AV306" s="14" t="s">
        <v>170</v>
      </c>
      <c r="AW306" s="14" t="s">
        <v>41</v>
      </c>
      <c r="AX306" s="14" t="s">
        <v>88</v>
      </c>
      <c r="AY306" s="269" t="s">
        <v>163</v>
      </c>
    </row>
    <row r="307" s="2" customFormat="1" ht="16.5" customHeight="1">
      <c r="A307" s="40"/>
      <c r="B307" s="41"/>
      <c r="C307" s="245" t="s">
        <v>422</v>
      </c>
      <c r="D307" s="245" t="s">
        <v>211</v>
      </c>
      <c r="E307" s="246" t="s">
        <v>1117</v>
      </c>
      <c r="F307" s="247" t="s">
        <v>1118</v>
      </c>
      <c r="G307" s="248" t="s">
        <v>276</v>
      </c>
      <c r="H307" s="249">
        <v>2</v>
      </c>
      <c r="I307" s="250"/>
      <c r="J307" s="251">
        <f>ROUND(I307*H307,2)</f>
        <v>0</v>
      </c>
      <c r="K307" s="247" t="s">
        <v>169</v>
      </c>
      <c r="L307" s="252"/>
      <c r="M307" s="253" t="s">
        <v>35</v>
      </c>
      <c r="N307" s="254" t="s">
        <v>52</v>
      </c>
      <c r="O307" s="86"/>
      <c r="P307" s="223">
        <f>O307*H307</f>
        <v>0</v>
      </c>
      <c r="Q307" s="223">
        <v>0.0012999999999999999</v>
      </c>
      <c r="R307" s="223">
        <f>Q307*H307</f>
        <v>0.0025999999999999999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210</v>
      </c>
      <c r="AT307" s="225" t="s">
        <v>211</v>
      </c>
      <c r="AU307" s="225" t="s">
        <v>21</v>
      </c>
      <c r="AY307" s="18" t="s">
        <v>163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88</v>
      </c>
      <c r="BK307" s="226">
        <f>ROUND(I307*H307,2)</f>
        <v>0</v>
      </c>
      <c r="BL307" s="18" t="s">
        <v>170</v>
      </c>
      <c r="BM307" s="225" t="s">
        <v>1119</v>
      </c>
    </row>
    <row r="308" s="13" customFormat="1">
      <c r="A308" s="13"/>
      <c r="B308" s="234"/>
      <c r="C308" s="235"/>
      <c r="D308" s="232" t="s">
        <v>197</v>
      </c>
      <c r="E308" s="236" t="s">
        <v>35</v>
      </c>
      <c r="F308" s="237" t="s">
        <v>1120</v>
      </c>
      <c r="G308" s="235"/>
      <c r="H308" s="238">
        <v>1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197</v>
      </c>
      <c r="AU308" s="244" t="s">
        <v>21</v>
      </c>
      <c r="AV308" s="13" t="s">
        <v>21</v>
      </c>
      <c r="AW308" s="13" t="s">
        <v>41</v>
      </c>
      <c r="AX308" s="13" t="s">
        <v>81</v>
      </c>
      <c r="AY308" s="244" t="s">
        <v>163</v>
      </c>
    </row>
    <row r="309" s="13" customFormat="1">
      <c r="A309" s="13"/>
      <c r="B309" s="234"/>
      <c r="C309" s="235"/>
      <c r="D309" s="232" t="s">
        <v>197</v>
      </c>
      <c r="E309" s="236" t="s">
        <v>35</v>
      </c>
      <c r="F309" s="237" t="s">
        <v>1121</v>
      </c>
      <c r="G309" s="235"/>
      <c r="H309" s="238">
        <v>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197</v>
      </c>
      <c r="AU309" s="244" t="s">
        <v>21</v>
      </c>
      <c r="AV309" s="13" t="s">
        <v>21</v>
      </c>
      <c r="AW309" s="13" t="s">
        <v>41</v>
      </c>
      <c r="AX309" s="13" t="s">
        <v>81</v>
      </c>
      <c r="AY309" s="244" t="s">
        <v>163</v>
      </c>
    </row>
    <row r="310" s="14" customFormat="1">
      <c r="A310" s="14"/>
      <c r="B310" s="259"/>
      <c r="C310" s="260"/>
      <c r="D310" s="232" t="s">
        <v>197</v>
      </c>
      <c r="E310" s="261" t="s">
        <v>35</v>
      </c>
      <c r="F310" s="262" t="s">
        <v>602</v>
      </c>
      <c r="G310" s="260"/>
      <c r="H310" s="263">
        <v>2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197</v>
      </c>
      <c r="AU310" s="269" t="s">
        <v>21</v>
      </c>
      <c r="AV310" s="14" t="s">
        <v>170</v>
      </c>
      <c r="AW310" s="14" t="s">
        <v>41</v>
      </c>
      <c r="AX310" s="14" t="s">
        <v>88</v>
      </c>
      <c r="AY310" s="269" t="s">
        <v>163</v>
      </c>
    </row>
    <row r="311" s="2" customFormat="1" ht="16.5" customHeight="1">
      <c r="A311" s="40"/>
      <c r="B311" s="41"/>
      <c r="C311" s="245" t="s">
        <v>427</v>
      </c>
      <c r="D311" s="245" t="s">
        <v>211</v>
      </c>
      <c r="E311" s="246" t="s">
        <v>1122</v>
      </c>
      <c r="F311" s="247" t="s">
        <v>1123</v>
      </c>
      <c r="G311" s="248" t="s">
        <v>276</v>
      </c>
      <c r="H311" s="249">
        <v>1</v>
      </c>
      <c r="I311" s="250"/>
      <c r="J311" s="251">
        <f>ROUND(I311*H311,2)</f>
        <v>0</v>
      </c>
      <c r="K311" s="247" t="s">
        <v>169</v>
      </c>
      <c r="L311" s="252"/>
      <c r="M311" s="253" t="s">
        <v>35</v>
      </c>
      <c r="N311" s="254" t="s">
        <v>52</v>
      </c>
      <c r="O311" s="86"/>
      <c r="P311" s="223">
        <f>O311*H311</f>
        <v>0</v>
      </c>
      <c r="Q311" s="223">
        <v>0.0050000000000000001</v>
      </c>
      <c r="R311" s="223">
        <f>Q311*H311</f>
        <v>0.0050000000000000001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210</v>
      </c>
      <c r="AT311" s="225" t="s">
        <v>211</v>
      </c>
      <c r="AU311" s="225" t="s">
        <v>21</v>
      </c>
      <c r="AY311" s="18" t="s">
        <v>163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88</v>
      </c>
      <c r="BK311" s="226">
        <f>ROUND(I311*H311,2)</f>
        <v>0</v>
      </c>
      <c r="BL311" s="18" t="s">
        <v>170</v>
      </c>
      <c r="BM311" s="225" t="s">
        <v>1124</v>
      </c>
    </row>
    <row r="312" s="13" customFormat="1">
      <c r="A312" s="13"/>
      <c r="B312" s="234"/>
      <c r="C312" s="235"/>
      <c r="D312" s="232" t="s">
        <v>197</v>
      </c>
      <c r="E312" s="236" t="s">
        <v>35</v>
      </c>
      <c r="F312" s="237" t="s">
        <v>1125</v>
      </c>
      <c r="G312" s="235"/>
      <c r="H312" s="238">
        <v>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197</v>
      </c>
      <c r="AU312" s="244" t="s">
        <v>21</v>
      </c>
      <c r="AV312" s="13" t="s">
        <v>21</v>
      </c>
      <c r="AW312" s="13" t="s">
        <v>41</v>
      </c>
      <c r="AX312" s="13" t="s">
        <v>88</v>
      </c>
      <c r="AY312" s="244" t="s">
        <v>163</v>
      </c>
    </row>
    <row r="313" s="2" customFormat="1" ht="16.5" customHeight="1">
      <c r="A313" s="40"/>
      <c r="B313" s="41"/>
      <c r="C313" s="245" t="s">
        <v>432</v>
      </c>
      <c r="D313" s="245" t="s">
        <v>211</v>
      </c>
      <c r="E313" s="246" t="s">
        <v>1126</v>
      </c>
      <c r="F313" s="247" t="s">
        <v>1127</v>
      </c>
      <c r="G313" s="248" t="s">
        <v>276</v>
      </c>
      <c r="H313" s="249">
        <v>2</v>
      </c>
      <c r="I313" s="250"/>
      <c r="J313" s="251">
        <f>ROUND(I313*H313,2)</f>
        <v>0</v>
      </c>
      <c r="K313" s="247" t="s">
        <v>169</v>
      </c>
      <c r="L313" s="252"/>
      <c r="M313" s="253" t="s">
        <v>35</v>
      </c>
      <c r="N313" s="254" t="s">
        <v>52</v>
      </c>
      <c r="O313" s="86"/>
      <c r="P313" s="223">
        <f>O313*H313</f>
        <v>0</v>
      </c>
      <c r="Q313" s="223">
        <v>0.0035000000000000001</v>
      </c>
      <c r="R313" s="223">
        <f>Q313*H313</f>
        <v>0.0070000000000000001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210</v>
      </c>
      <c r="AT313" s="225" t="s">
        <v>211</v>
      </c>
      <c r="AU313" s="225" t="s">
        <v>21</v>
      </c>
      <c r="AY313" s="18" t="s">
        <v>163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88</v>
      </c>
      <c r="BK313" s="226">
        <f>ROUND(I313*H313,2)</f>
        <v>0</v>
      </c>
      <c r="BL313" s="18" t="s">
        <v>170</v>
      </c>
      <c r="BM313" s="225" t="s">
        <v>1128</v>
      </c>
    </row>
    <row r="314" s="13" customFormat="1">
      <c r="A314" s="13"/>
      <c r="B314" s="234"/>
      <c r="C314" s="235"/>
      <c r="D314" s="232" t="s">
        <v>197</v>
      </c>
      <c r="E314" s="236" t="s">
        <v>35</v>
      </c>
      <c r="F314" s="237" t="s">
        <v>1129</v>
      </c>
      <c r="G314" s="235"/>
      <c r="H314" s="238">
        <v>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197</v>
      </c>
      <c r="AU314" s="244" t="s">
        <v>21</v>
      </c>
      <c r="AV314" s="13" t="s">
        <v>21</v>
      </c>
      <c r="AW314" s="13" t="s">
        <v>41</v>
      </c>
      <c r="AX314" s="13" t="s">
        <v>81</v>
      </c>
      <c r="AY314" s="244" t="s">
        <v>163</v>
      </c>
    </row>
    <row r="315" s="13" customFormat="1">
      <c r="A315" s="13"/>
      <c r="B315" s="234"/>
      <c r="C315" s="235"/>
      <c r="D315" s="232" t="s">
        <v>197</v>
      </c>
      <c r="E315" s="236" t="s">
        <v>35</v>
      </c>
      <c r="F315" s="237" t="s">
        <v>1130</v>
      </c>
      <c r="G315" s="235"/>
      <c r="H315" s="238">
        <v>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197</v>
      </c>
      <c r="AU315" s="244" t="s">
        <v>21</v>
      </c>
      <c r="AV315" s="13" t="s">
        <v>21</v>
      </c>
      <c r="AW315" s="13" t="s">
        <v>41</v>
      </c>
      <c r="AX315" s="13" t="s">
        <v>81</v>
      </c>
      <c r="AY315" s="244" t="s">
        <v>163</v>
      </c>
    </row>
    <row r="316" s="14" customFormat="1">
      <c r="A316" s="14"/>
      <c r="B316" s="259"/>
      <c r="C316" s="260"/>
      <c r="D316" s="232" t="s">
        <v>197</v>
      </c>
      <c r="E316" s="261" t="s">
        <v>35</v>
      </c>
      <c r="F316" s="262" t="s">
        <v>602</v>
      </c>
      <c r="G316" s="260"/>
      <c r="H316" s="263">
        <v>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197</v>
      </c>
      <c r="AU316" s="269" t="s">
        <v>21</v>
      </c>
      <c r="AV316" s="14" t="s">
        <v>170</v>
      </c>
      <c r="AW316" s="14" t="s">
        <v>41</v>
      </c>
      <c r="AX316" s="14" t="s">
        <v>88</v>
      </c>
      <c r="AY316" s="269" t="s">
        <v>163</v>
      </c>
    </row>
    <row r="317" s="2" customFormat="1" ht="16.5" customHeight="1">
      <c r="A317" s="40"/>
      <c r="B317" s="41"/>
      <c r="C317" s="245" t="s">
        <v>438</v>
      </c>
      <c r="D317" s="245" t="s">
        <v>211</v>
      </c>
      <c r="E317" s="246" t="s">
        <v>1131</v>
      </c>
      <c r="F317" s="247" t="s">
        <v>1132</v>
      </c>
      <c r="G317" s="248" t="s">
        <v>276</v>
      </c>
      <c r="H317" s="249">
        <v>1</v>
      </c>
      <c r="I317" s="250"/>
      <c r="J317" s="251">
        <f>ROUND(I317*H317,2)</f>
        <v>0</v>
      </c>
      <c r="K317" s="247" t="s">
        <v>169</v>
      </c>
      <c r="L317" s="252"/>
      <c r="M317" s="253" t="s">
        <v>35</v>
      </c>
      <c r="N317" s="254" t="s">
        <v>52</v>
      </c>
      <c r="O317" s="86"/>
      <c r="P317" s="223">
        <f>O317*H317</f>
        <v>0</v>
      </c>
      <c r="Q317" s="223">
        <v>0.0025000000000000001</v>
      </c>
      <c r="R317" s="223">
        <f>Q317*H317</f>
        <v>0.0025000000000000001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210</v>
      </c>
      <c r="AT317" s="225" t="s">
        <v>211</v>
      </c>
      <c r="AU317" s="225" t="s">
        <v>21</v>
      </c>
      <c r="AY317" s="18" t="s">
        <v>163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88</v>
      </c>
      <c r="BK317" s="226">
        <f>ROUND(I317*H317,2)</f>
        <v>0</v>
      </c>
      <c r="BL317" s="18" t="s">
        <v>170</v>
      </c>
      <c r="BM317" s="225" t="s">
        <v>1133</v>
      </c>
    </row>
    <row r="318" s="13" customFormat="1">
      <c r="A318" s="13"/>
      <c r="B318" s="234"/>
      <c r="C318" s="235"/>
      <c r="D318" s="232" t="s">
        <v>197</v>
      </c>
      <c r="E318" s="236" t="s">
        <v>35</v>
      </c>
      <c r="F318" s="237" t="s">
        <v>1134</v>
      </c>
      <c r="G318" s="235"/>
      <c r="H318" s="238">
        <v>1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197</v>
      </c>
      <c r="AU318" s="244" t="s">
        <v>21</v>
      </c>
      <c r="AV318" s="13" t="s">
        <v>21</v>
      </c>
      <c r="AW318" s="13" t="s">
        <v>41</v>
      </c>
      <c r="AX318" s="13" t="s">
        <v>88</v>
      </c>
      <c r="AY318" s="244" t="s">
        <v>163</v>
      </c>
    </row>
    <row r="319" s="2" customFormat="1" ht="16.5" customHeight="1">
      <c r="A319" s="40"/>
      <c r="B319" s="41"/>
      <c r="C319" s="214" t="s">
        <v>444</v>
      </c>
      <c r="D319" s="214" t="s">
        <v>165</v>
      </c>
      <c r="E319" s="215" t="s">
        <v>1135</v>
      </c>
      <c r="F319" s="216" t="s">
        <v>1136</v>
      </c>
      <c r="G319" s="217" t="s">
        <v>276</v>
      </c>
      <c r="H319" s="218">
        <v>7</v>
      </c>
      <c r="I319" s="219"/>
      <c r="J319" s="220">
        <f>ROUND(I319*H319,2)</f>
        <v>0</v>
      </c>
      <c r="K319" s="216" t="s">
        <v>169</v>
      </c>
      <c r="L319" s="46"/>
      <c r="M319" s="221" t="s">
        <v>35</v>
      </c>
      <c r="N319" s="222" t="s">
        <v>52</v>
      </c>
      <c r="O319" s="86"/>
      <c r="P319" s="223">
        <f>O319*H319</f>
        <v>0</v>
      </c>
      <c r="Q319" s="223">
        <v>0.11241</v>
      </c>
      <c r="R319" s="223">
        <f>Q319*H319</f>
        <v>0.78686999999999996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170</v>
      </c>
      <c r="AT319" s="225" t="s">
        <v>165</v>
      </c>
      <c r="AU319" s="225" t="s">
        <v>21</v>
      </c>
      <c r="AY319" s="18" t="s">
        <v>163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88</v>
      </c>
      <c r="BK319" s="226">
        <f>ROUND(I319*H319,2)</f>
        <v>0</v>
      </c>
      <c r="BL319" s="18" t="s">
        <v>170</v>
      </c>
      <c r="BM319" s="225" t="s">
        <v>1137</v>
      </c>
    </row>
    <row r="320" s="2" customFormat="1">
      <c r="A320" s="40"/>
      <c r="B320" s="41"/>
      <c r="C320" s="42"/>
      <c r="D320" s="227" t="s">
        <v>172</v>
      </c>
      <c r="E320" s="42"/>
      <c r="F320" s="228" t="s">
        <v>1138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172</v>
      </c>
      <c r="AU320" s="18" t="s">
        <v>21</v>
      </c>
    </row>
    <row r="321" s="2" customFormat="1" ht="16.5" customHeight="1">
      <c r="A321" s="40"/>
      <c r="B321" s="41"/>
      <c r="C321" s="245" t="s">
        <v>449</v>
      </c>
      <c r="D321" s="245" t="s">
        <v>211</v>
      </c>
      <c r="E321" s="246" t="s">
        <v>1139</v>
      </c>
      <c r="F321" s="247" t="s">
        <v>1140</v>
      </c>
      <c r="G321" s="248" t="s">
        <v>276</v>
      </c>
      <c r="H321" s="249">
        <v>7</v>
      </c>
      <c r="I321" s="250"/>
      <c r="J321" s="251">
        <f>ROUND(I321*H321,2)</f>
        <v>0</v>
      </c>
      <c r="K321" s="247" t="s">
        <v>169</v>
      </c>
      <c r="L321" s="252"/>
      <c r="M321" s="253" t="s">
        <v>35</v>
      </c>
      <c r="N321" s="254" t="s">
        <v>52</v>
      </c>
      <c r="O321" s="86"/>
      <c r="P321" s="223">
        <f>O321*H321</f>
        <v>0</v>
      </c>
      <c r="Q321" s="223">
        <v>0.0061000000000000004</v>
      </c>
      <c r="R321" s="223">
        <f>Q321*H321</f>
        <v>0.042700000000000002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210</v>
      </c>
      <c r="AT321" s="225" t="s">
        <v>211</v>
      </c>
      <c r="AU321" s="225" t="s">
        <v>21</v>
      </c>
      <c r="AY321" s="18" t="s">
        <v>163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88</v>
      </c>
      <c r="BK321" s="226">
        <f>ROUND(I321*H321,2)</f>
        <v>0</v>
      </c>
      <c r="BL321" s="18" t="s">
        <v>170</v>
      </c>
      <c r="BM321" s="225" t="s">
        <v>1141</v>
      </c>
    </row>
    <row r="322" s="2" customFormat="1" ht="16.5" customHeight="1">
      <c r="A322" s="40"/>
      <c r="B322" s="41"/>
      <c r="C322" s="214" t="s">
        <v>458</v>
      </c>
      <c r="D322" s="214" t="s">
        <v>165</v>
      </c>
      <c r="E322" s="215" t="s">
        <v>1142</v>
      </c>
      <c r="F322" s="216" t="s">
        <v>1143</v>
      </c>
      <c r="G322" s="217" t="s">
        <v>184</v>
      </c>
      <c r="H322" s="218">
        <v>86</v>
      </c>
      <c r="I322" s="219"/>
      <c r="J322" s="220">
        <f>ROUND(I322*H322,2)</f>
        <v>0</v>
      </c>
      <c r="K322" s="216" t="s">
        <v>169</v>
      </c>
      <c r="L322" s="46"/>
      <c r="M322" s="221" t="s">
        <v>35</v>
      </c>
      <c r="N322" s="222" t="s">
        <v>52</v>
      </c>
      <c r="O322" s="86"/>
      <c r="P322" s="223">
        <f>O322*H322</f>
        <v>0</v>
      </c>
      <c r="Q322" s="223">
        <v>0.00010000000000000001</v>
      </c>
      <c r="R322" s="223">
        <f>Q322*H322</f>
        <v>0.0086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170</v>
      </c>
      <c r="AT322" s="225" t="s">
        <v>165</v>
      </c>
      <c r="AU322" s="225" t="s">
        <v>21</v>
      </c>
      <c r="AY322" s="18" t="s">
        <v>163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88</v>
      </c>
      <c r="BK322" s="226">
        <f>ROUND(I322*H322,2)</f>
        <v>0</v>
      </c>
      <c r="BL322" s="18" t="s">
        <v>170</v>
      </c>
      <c r="BM322" s="225" t="s">
        <v>1144</v>
      </c>
    </row>
    <row r="323" s="2" customFormat="1">
      <c r="A323" s="40"/>
      <c r="B323" s="41"/>
      <c r="C323" s="42"/>
      <c r="D323" s="227" t="s">
        <v>172</v>
      </c>
      <c r="E323" s="42"/>
      <c r="F323" s="228" t="s">
        <v>1145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172</v>
      </c>
      <c r="AU323" s="18" t="s">
        <v>21</v>
      </c>
    </row>
    <row r="324" s="13" customFormat="1">
      <c r="A324" s="13"/>
      <c r="B324" s="234"/>
      <c r="C324" s="235"/>
      <c r="D324" s="232" t="s">
        <v>197</v>
      </c>
      <c r="E324" s="236" t="s">
        <v>35</v>
      </c>
      <c r="F324" s="237" t="s">
        <v>1146</v>
      </c>
      <c r="G324" s="235"/>
      <c r="H324" s="238">
        <v>86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197</v>
      </c>
      <c r="AU324" s="244" t="s">
        <v>21</v>
      </c>
      <c r="AV324" s="13" t="s">
        <v>21</v>
      </c>
      <c r="AW324" s="13" t="s">
        <v>41</v>
      </c>
      <c r="AX324" s="13" t="s">
        <v>88</v>
      </c>
      <c r="AY324" s="244" t="s">
        <v>163</v>
      </c>
    </row>
    <row r="325" s="2" customFormat="1" ht="16.5" customHeight="1">
      <c r="A325" s="40"/>
      <c r="B325" s="41"/>
      <c r="C325" s="214" t="s">
        <v>466</v>
      </c>
      <c r="D325" s="214" t="s">
        <v>165</v>
      </c>
      <c r="E325" s="215" t="s">
        <v>1147</v>
      </c>
      <c r="F325" s="216" t="s">
        <v>1148</v>
      </c>
      <c r="G325" s="217" t="s">
        <v>184</v>
      </c>
      <c r="H325" s="218">
        <v>43.600000000000001</v>
      </c>
      <c r="I325" s="219"/>
      <c r="J325" s="220">
        <f>ROUND(I325*H325,2)</f>
        <v>0</v>
      </c>
      <c r="K325" s="216" t="s">
        <v>169</v>
      </c>
      <c r="L325" s="46"/>
      <c r="M325" s="221" t="s">
        <v>35</v>
      </c>
      <c r="N325" s="222" t="s">
        <v>52</v>
      </c>
      <c r="O325" s="86"/>
      <c r="P325" s="223">
        <f>O325*H325</f>
        <v>0</v>
      </c>
      <c r="Q325" s="223">
        <v>5.0000000000000002E-05</v>
      </c>
      <c r="R325" s="223">
        <f>Q325*H325</f>
        <v>0.0021800000000000001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170</v>
      </c>
      <c r="AT325" s="225" t="s">
        <v>165</v>
      </c>
      <c r="AU325" s="225" t="s">
        <v>21</v>
      </c>
      <c r="AY325" s="18" t="s">
        <v>163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88</v>
      </c>
      <c r="BK325" s="226">
        <f>ROUND(I325*H325,2)</f>
        <v>0</v>
      </c>
      <c r="BL325" s="18" t="s">
        <v>170</v>
      </c>
      <c r="BM325" s="225" t="s">
        <v>1149</v>
      </c>
    </row>
    <row r="326" s="2" customFormat="1">
      <c r="A326" s="40"/>
      <c r="B326" s="41"/>
      <c r="C326" s="42"/>
      <c r="D326" s="227" t="s">
        <v>172</v>
      </c>
      <c r="E326" s="42"/>
      <c r="F326" s="228" t="s">
        <v>1150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172</v>
      </c>
      <c r="AU326" s="18" t="s">
        <v>21</v>
      </c>
    </row>
    <row r="327" s="13" customFormat="1">
      <c r="A327" s="13"/>
      <c r="B327" s="234"/>
      <c r="C327" s="235"/>
      <c r="D327" s="232" t="s">
        <v>197</v>
      </c>
      <c r="E327" s="236" t="s">
        <v>35</v>
      </c>
      <c r="F327" s="237" t="s">
        <v>1151</v>
      </c>
      <c r="G327" s="235"/>
      <c r="H327" s="238">
        <v>27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197</v>
      </c>
      <c r="AU327" s="244" t="s">
        <v>21</v>
      </c>
      <c r="AV327" s="13" t="s">
        <v>21</v>
      </c>
      <c r="AW327" s="13" t="s">
        <v>41</v>
      </c>
      <c r="AX327" s="13" t="s">
        <v>81</v>
      </c>
      <c r="AY327" s="244" t="s">
        <v>163</v>
      </c>
    </row>
    <row r="328" s="13" customFormat="1">
      <c r="A328" s="13"/>
      <c r="B328" s="234"/>
      <c r="C328" s="235"/>
      <c r="D328" s="232" t="s">
        <v>197</v>
      </c>
      <c r="E328" s="236" t="s">
        <v>35</v>
      </c>
      <c r="F328" s="237" t="s">
        <v>1152</v>
      </c>
      <c r="G328" s="235"/>
      <c r="H328" s="238">
        <v>16.600000000000001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197</v>
      </c>
      <c r="AU328" s="244" t="s">
        <v>21</v>
      </c>
      <c r="AV328" s="13" t="s">
        <v>21</v>
      </c>
      <c r="AW328" s="13" t="s">
        <v>41</v>
      </c>
      <c r="AX328" s="13" t="s">
        <v>81</v>
      </c>
      <c r="AY328" s="244" t="s">
        <v>163</v>
      </c>
    </row>
    <row r="329" s="14" customFormat="1">
      <c r="A329" s="14"/>
      <c r="B329" s="259"/>
      <c r="C329" s="260"/>
      <c r="D329" s="232" t="s">
        <v>197</v>
      </c>
      <c r="E329" s="261" t="s">
        <v>35</v>
      </c>
      <c r="F329" s="262" t="s">
        <v>602</v>
      </c>
      <c r="G329" s="260"/>
      <c r="H329" s="263">
        <v>43.600000000000001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197</v>
      </c>
      <c r="AU329" s="269" t="s">
        <v>21</v>
      </c>
      <c r="AV329" s="14" t="s">
        <v>170</v>
      </c>
      <c r="AW329" s="14" t="s">
        <v>41</v>
      </c>
      <c r="AX329" s="14" t="s">
        <v>88</v>
      </c>
      <c r="AY329" s="269" t="s">
        <v>163</v>
      </c>
    </row>
    <row r="330" s="2" customFormat="1" ht="16.5" customHeight="1">
      <c r="A330" s="40"/>
      <c r="B330" s="41"/>
      <c r="C330" s="214" t="s">
        <v>473</v>
      </c>
      <c r="D330" s="214" t="s">
        <v>165</v>
      </c>
      <c r="E330" s="215" t="s">
        <v>1153</v>
      </c>
      <c r="F330" s="216" t="s">
        <v>1154</v>
      </c>
      <c r="G330" s="217" t="s">
        <v>218</v>
      </c>
      <c r="H330" s="218">
        <v>3.2000000000000002</v>
      </c>
      <c r="I330" s="219"/>
      <c r="J330" s="220">
        <f>ROUND(I330*H330,2)</f>
        <v>0</v>
      </c>
      <c r="K330" s="216" t="s">
        <v>169</v>
      </c>
      <c r="L330" s="46"/>
      <c r="M330" s="221" t="s">
        <v>35</v>
      </c>
      <c r="N330" s="222" t="s">
        <v>52</v>
      </c>
      <c r="O330" s="86"/>
      <c r="P330" s="223">
        <f>O330*H330</f>
        <v>0</v>
      </c>
      <c r="Q330" s="223">
        <v>0.0011999999999999999</v>
      </c>
      <c r="R330" s="223">
        <f>Q330*H330</f>
        <v>0.0038399999999999997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170</v>
      </c>
      <c r="AT330" s="225" t="s">
        <v>165</v>
      </c>
      <c r="AU330" s="225" t="s">
        <v>21</v>
      </c>
      <c r="AY330" s="18" t="s">
        <v>163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88</v>
      </c>
      <c r="BK330" s="226">
        <f>ROUND(I330*H330,2)</f>
        <v>0</v>
      </c>
      <c r="BL330" s="18" t="s">
        <v>170</v>
      </c>
      <c r="BM330" s="225" t="s">
        <v>1155</v>
      </c>
    </row>
    <row r="331" s="2" customFormat="1">
      <c r="A331" s="40"/>
      <c r="B331" s="41"/>
      <c r="C331" s="42"/>
      <c r="D331" s="227" t="s">
        <v>172</v>
      </c>
      <c r="E331" s="42"/>
      <c r="F331" s="228" t="s">
        <v>1156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172</v>
      </c>
      <c r="AU331" s="18" t="s">
        <v>21</v>
      </c>
    </row>
    <row r="332" s="13" customFormat="1">
      <c r="A332" s="13"/>
      <c r="B332" s="234"/>
      <c r="C332" s="235"/>
      <c r="D332" s="232" t="s">
        <v>197</v>
      </c>
      <c r="E332" s="236" t="s">
        <v>35</v>
      </c>
      <c r="F332" s="237" t="s">
        <v>1157</v>
      </c>
      <c r="G332" s="235"/>
      <c r="H332" s="238">
        <v>1.6000000000000001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197</v>
      </c>
      <c r="AU332" s="244" t="s">
        <v>21</v>
      </c>
      <c r="AV332" s="13" t="s">
        <v>21</v>
      </c>
      <c r="AW332" s="13" t="s">
        <v>41</v>
      </c>
      <c r="AX332" s="13" t="s">
        <v>81</v>
      </c>
      <c r="AY332" s="244" t="s">
        <v>163</v>
      </c>
    </row>
    <row r="333" s="13" customFormat="1">
      <c r="A333" s="13"/>
      <c r="B333" s="234"/>
      <c r="C333" s="235"/>
      <c r="D333" s="232" t="s">
        <v>197</v>
      </c>
      <c r="E333" s="236" t="s">
        <v>35</v>
      </c>
      <c r="F333" s="237" t="s">
        <v>1158</v>
      </c>
      <c r="G333" s="235"/>
      <c r="H333" s="238">
        <v>1.6000000000000001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197</v>
      </c>
      <c r="AU333" s="244" t="s">
        <v>21</v>
      </c>
      <c r="AV333" s="13" t="s">
        <v>21</v>
      </c>
      <c r="AW333" s="13" t="s">
        <v>41</v>
      </c>
      <c r="AX333" s="13" t="s">
        <v>81</v>
      </c>
      <c r="AY333" s="244" t="s">
        <v>163</v>
      </c>
    </row>
    <row r="334" s="14" customFormat="1">
      <c r="A334" s="14"/>
      <c r="B334" s="259"/>
      <c r="C334" s="260"/>
      <c r="D334" s="232" t="s">
        <v>197</v>
      </c>
      <c r="E334" s="261" t="s">
        <v>35</v>
      </c>
      <c r="F334" s="262" t="s">
        <v>602</v>
      </c>
      <c r="G334" s="260"/>
      <c r="H334" s="263">
        <v>3.2000000000000002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197</v>
      </c>
      <c r="AU334" s="269" t="s">
        <v>21</v>
      </c>
      <c r="AV334" s="14" t="s">
        <v>170</v>
      </c>
      <c r="AW334" s="14" t="s">
        <v>41</v>
      </c>
      <c r="AX334" s="14" t="s">
        <v>88</v>
      </c>
      <c r="AY334" s="269" t="s">
        <v>163</v>
      </c>
    </row>
    <row r="335" s="2" customFormat="1" ht="16.5" customHeight="1">
      <c r="A335" s="40"/>
      <c r="B335" s="41"/>
      <c r="C335" s="214" t="s">
        <v>478</v>
      </c>
      <c r="D335" s="214" t="s">
        <v>165</v>
      </c>
      <c r="E335" s="215" t="s">
        <v>1159</v>
      </c>
      <c r="F335" s="216" t="s">
        <v>1160</v>
      </c>
      <c r="G335" s="217" t="s">
        <v>184</v>
      </c>
      <c r="H335" s="218">
        <v>14</v>
      </c>
      <c r="I335" s="219"/>
      <c r="J335" s="220">
        <f>ROUND(I335*H335,2)</f>
        <v>0</v>
      </c>
      <c r="K335" s="216" t="s">
        <v>169</v>
      </c>
      <c r="L335" s="46"/>
      <c r="M335" s="221" t="s">
        <v>35</v>
      </c>
      <c r="N335" s="222" t="s">
        <v>52</v>
      </c>
      <c r="O335" s="86"/>
      <c r="P335" s="223">
        <f>O335*H335</f>
        <v>0</v>
      </c>
      <c r="Q335" s="223">
        <v>0.00013999999999999999</v>
      </c>
      <c r="R335" s="223">
        <f>Q335*H335</f>
        <v>0.0019599999999999999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170</v>
      </c>
      <c r="AT335" s="225" t="s">
        <v>165</v>
      </c>
      <c r="AU335" s="225" t="s">
        <v>21</v>
      </c>
      <c r="AY335" s="18" t="s">
        <v>163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88</v>
      </c>
      <c r="BK335" s="226">
        <f>ROUND(I335*H335,2)</f>
        <v>0</v>
      </c>
      <c r="BL335" s="18" t="s">
        <v>170</v>
      </c>
      <c r="BM335" s="225" t="s">
        <v>1161</v>
      </c>
    </row>
    <row r="336" s="2" customFormat="1">
      <c r="A336" s="40"/>
      <c r="B336" s="41"/>
      <c r="C336" s="42"/>
      <c r="D336" s="227" t="s">
        <v>172</v>
      </c>
      <c r="E336" s="42"/>
      <c r="F336" s="228" t="s">
        <v>1162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172</v>
      </c>
      <c r="AU336" s="18" t="s">
        <v>21</v>
      </c>
    </row>
    <row r="337" s="13" customFormat="1">
      <c r="A337" s="13"/>
      <c r="B337" s="234"/>
      <c r="C337" s="235"/>
      <c r="D337" s="232" t="s">
        <v>197</v>
      </c>
      <c r="E337" s="236" t="s">
        <v>35</v>
      </c>
      <c r="F337" s="237" t="s">
        <v>1163</v>
      </c>
      <c r="G337" s="235"/>
      <c r="H337" s="238">
        <v>14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197</v>
      </c>
      <c r="AU337" s="244" t="s">
        <v>21</v>
      </c>
      <c r="AV337" s="13" t="s">
        <v>21</v>
      </c>
      <c r="AW337" s="13" t="s">
        <v>41</v>
      </c>
      <c r="AX337" s="13" t="s">
        <v>88</v>
      </c>
      <c r="AY337" s="244" t="s">
        <v>163</v>
      </c>
    </row>
    <row r="338" s="2" customFormat="1" ht="24.15" customHeight="1">
      <c r="A338" s="40"/>
      <c r="B338" s="41"/>
      <c r="C338" s="214" t="s">
        <v>483</v>
      </c>
      <c r="D338" s="214" t="s">
        <v>165</v>
      </c>
      <c r="E338" s="215" t="s">
        <v>1164</v>
      </c>
      <c r="F338" s="216" t="s">
        <v>1165</v>
      </c>
      <c r="G338" s="217" t="s">
        <v>184</v>
      </c>
      <c r="H338" s="218">
        <v>129.59999999999999</v>
      </c>
      <c r="I338" s="219"/>
      <c r="J338" s="220">
        <f>ROUND(I338*H338,2)</f>
        <v>0</v>
      </c>
      <c r="K338" s="216" t="s">
        <v>169</v>
      </c>
      <c r="L338" s="46"/>
      <c r="M338" s="221" t="s">
        <v>35</v>
      </c>
      <c r="N338" s="222" t="s">
        <v>52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170</v>
      </c>
      <c r="AT338" s="225" t="s">
        <v>165</v>
      </c>
      <c r="AU338" s="225" t="s">
        <v>21</v>
      </c>
      <c r="AY338" s="18" t="s">
        <v>163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88</v>
      </c>
      <c r="BK338" s="226">
        <f>ROUND(I338*H338,2)</f>
        <v>0</v>
      </c>
      <c r="BL338" s="18" t="s">
        <v>170</v>
      </c>
      <c r="BM338" s="225" t="s">
        <v>1166</v>
      </c>
    </row>
    <row r="339" s="2" customFormat="1">
      <c r="A339" s="40"/>
      <c r="B339" s="41"/>
      <c r="C339" s="42"/>
      <c r="D339" s="227" t="s">
        <v>172</v>
      </c>
      <c r="E339" s="42"/>
      <c r="F339" s="228" t="s">
        <v>1167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172</v>
      </c>
      <c r="AU339" s="18" t="s">
        <v>21</v>
      </c>
    </row>
    <row r="340" s="2" customFormat="1" ht="24.15" customHeight="1">
      <c r="A340" s="40"/>
      <c r="B340" s="41"/>
      <c r="C340" s="214" t="s">
        <v>492</v>
      </c>
      <c r="D340" s="214" t="s">
        <v>165</v>
      </c>
      <c r="E340" s="215" t="s">
        <v>1168</v>
      </c>
      <c r="F340" s="216" t="s">
        <v>1169</v>
      </c>
      <c r="G340" s="217" t="s">
        <v>218</v>
      </c>
      <c r="H340" s="218">
        <v>7.4000000000000004</v>
      </c>
      <c r="I340" s="219"/>
      <c r="J340" s="220">
        <f>ROUND(I340*H340,2)</f>
        <v>0</v>
      </c>
      <c r="K340" s="216" t="s">
        <v>169</v>
      </c>
      <c r="L340" s="46"/>
      <c r="M340" s="221" t="s">
        <v>35</v>
      </c>
      <c r="N340" s="222" t="s">
        <v>52</v>
      </c>
      <c r="O340" s="86"/>
      <c r="P340" s="223">
        <f>O340*H340</f>
        <v>0</v>
      </c>
      <c r="Q340" s="223">
        <v>1.0000000000000001E-05</v>
      </c>
      <c r="R340" s="223">
        <f>Q340*H340</f>
        <v>7.400000000000001E-05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170</v>
      </c>
      <c r="AT340" s="225" t="s">
        <v>165</v>
      </c>
      <c r="AU340" s="225" t="s">
        <v>21</v>
      </c>
      <c r="AY340" s="18" t="s">
        <v>163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88</v>
      </c>
      <c r="BK340" s="226">
        <f>ROUND(I340*H340,2)</f>
        <v>0</v>
      </c>
      <c r="BL340" s="18" t="s">
        <v>170</v>
      </c>
      <c r="BM340" s="225" t="s">
        <v>1170</v>
      </c>
    </row>
    <row r="341" s="2" customFormat="1">
      <c r="A341" s="40"/>
      <c r="B341" s="41"/>
      <c r="C341" s="42"/>
      <c r="D341" s="227" t="s">
        <v>172</v>
      </c>
      <c r="E341" s="42"/>
      <c r="F341" s="228" t="s">
        <v>1171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172</v>
      </c>
      <c r="AU341" s="18" t="s">
        <v>21</v>
      </c>
    </row>
    <row r="342" s="2" customFormat="1" ht="24.15" customHeight="1">
      <c r="A342" s="40"/>
      <c r="B342" s="41"/>
      <c r="C342" s="214" t="s">
        <v>502</v>
      </c>
      <c r="D342" s="214" t="s">
        <v>165</v>
      </c>
      <c r="E342" s="215" t="s">
        <v>1172</v>
      </c>
      <c r="F342" s="216" t="s">
        <v>1173</v>
      </c>
      <c r="G342" s="217" t="s">
        <v>184</v>
      </c>
      <c r="H342" s="218">
        <v>528.85000000000002</v>
      </c>
      <c r="I342" s="219"/>
      <c r="J342" s="220">
        <f>ROUND(I342*H342,2)</f>
        <v>0</v>
      </c>
      <c r="K342" s="216" t="s">
        <v>169</v>
      </c>
      <c r="L342" s="46"/>
      <c r="M342" s="221" t="s">
        <v>35</v>
      </c>
      <c r="N342" s="222" t="s">
        <v>52</v>
      </c>
      <c r="O342" s="86"/>
      <c r="P342" s="223">
        <f>O342*H342</f>
        <v>0</v>
      </c>
      <c r="Q342" s="223">
        <v>0.15540000000000001</v>
      </c>
      <c r="R342" s="223">
        <f>Q342*H342</f>
        <v>82.183290000000014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170</v>
      </c>
      <c r="AT342" s="225" t="s">
        <v>165</v>
      </c>
      <c r="AU342" s="225" t="s">
        <v>21</v>
      </c>
      <c r="AY342" s="18" t="s">
        <v>163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88</v>
      </c>
      <c r="BK342" s="226">
        <f>ROUND(I342*H342,2)</f>
        <v>0</v>
      </c>
      <c r="BL342" s="18" t="s">
        <v>170</v>
      </c>
      <c r="BM342" s="225" t="s">
        <v>1174</v>
      </c>
    </row>
    <row r="343" s="2" customFormat="1">
      <c r="A343" s="40"/>
      <c r="B343" s="41"/>
      <c r="C343" s="42"/>
      <c r="D343" s="227" t="s">
        <v>172</v>
      </c>
      <c r="E343" s="42"/>
      <c r="F343" s="228" t="s">
        <v>1175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172</v>
      </c>
      <c r="AU343" s="18" t="s">
        <v>21</v>
      </c>
    </row>
    <row r="344" s="13" customFormat="1">
      <c r="A344" s="13"/>
      <c r="B344" s="234"/>
      <c r="C344" s="235"/>
      <c r="D344" s="232" t="s">
        <v>197</v>
      </c>
      <c r="E344" s="236" t="s">
        <v>35</v>
      </c>
      <c r="F344" s="237" t="s">
        <v>1176</v>
      </c>
      <c r="G344" s="235"/>
      <c r="H344" s="238">
        <v>528.85000000000002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197</v>
      </c>
      <c r="AU344" s="244" t="s">
        <v>21</v>
      </c>
      <c r="AV344" s="13" t="s">
        <v>21</v>
      </c>
      <c r="AW344" s="13" t="s">
        <v>41</v>
      </c>
      <c r="AX344" s="13" t="s">
        <v>88</v>
      </c>
      <c r="AY344" s="244" t="s">
        <v>163</v>
      </c>
    </row>
    <row r="345" s="2" customFormat="1" ht="16.5" customHeight="1">
      <c r="A345" s="40"/>
      <c r="B345" s="41"/>
      <c r="C345" s="245" t="s">
        <v>508</v>
      </c>
      <c r="D345" s="245" t="s">
        <v>211</v>
      </c>
      <c r="E345" s="246" t="s">
        <v>1177</v>
      </c>
      <c r="F345" s="247" t="s">
        <v>1178</v>
      </c>
      <c r="G345" s="248" t="s">
        <v>184</v>
      </c>
      <c r="H345" s="249">
        <v>45.951000000000001</v>
      </c>
      <c r="I345" s="250"/>
      <c r="J345" s="251">
        <f>ROUND(I345*H345,2)</f>
        <v>0</v>
      </c>
      <c r="K345" s="247" t="s">
        <v>169</v>
      </c>
      <c r="L345" s="252"/>
      <c r="M345" s="253" t="s">
        <v>35</v>
      </c>
      <c r="N345" s="254" t="s">
        <v>52</v>
      </c>
      <c r="O345" s="86"/>
      <c r="P345" s="223">
        <f>O345*H345</f>
        <v>0</v>
      </c>
      <c r="Q345" s="223">
        <v>0.040000000000000001</v>
      </c>
      <c r="R345" s="223">
        <f>Q345*H345</f>
        <v>1.8380400000000001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210</v>
      </c>
      <c r="AT345" s="225" t="s">
        <v>211</v>
      </c>
      <c r="AU345" s="225" t="s">
        <v>21</v>
      </c>
      <c r="AY345" s="18" t="s">
        <v>163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88</v>
      </c>
      <c r="BK345" s="226">
        <f>ROUND(I345*H345,2)</f>
        <v>0</v>
      </c>
      <c r="BL345" s="18" t="s">
        <v>170</v>
      </c>
      <c r="BM345" s="225" t="s">
        <v>1179</v>
      </c>
    </row>
    <row r="346" s="13" customFormat="1">
      <c r="A346" s="13"/>
      <c r="B346" s="234"/>
      <c r="C346" s="235"/>
      <c r="D346" s="232" t="s">
        <v>197</v>
      </c>
      <c r="E346" s="236" t="s">
        <v>35</v>
      </c>
      <c r="F346" s="237" t="s">
        <v>1180</v>
      </c>
      <c r="G346" s="235"/>
      <c r="H346" s="238">
        <v>13.220000000000001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197</v>
      </c>
      <c r="AU346" s="244" t="s">
        <v>21</v>
      </c>
      <c r="AV346" s="13" t="s">
        <v>21</v>
      </c>
      <c r="AW346" s="13" t="s">
        <v>41</v>
      </c>
      <c r="AX346" s="13" t="s">
        <v>81</v>
      </c>
      <c r="AY346" s="244" t="s">
        <v>163</v>
      </c>
    </row>
    <row r="347" s="13" customFormat="1">
      <c r="A347" s="13"/>
      <c r="B347" s="234"/>
      <c r="C347" s="235"/>
      <c r="D347" s="232" t="s">
        <v>197</v>
      </c>
      <c r="E347" s="236" t="s">
        <v>35</v>
      </c>
      <c r="F347" s="237" t="s">
        <v>1181</v>
      </c>
      <c r="G347" s="235"/>
      <c r="H347" s="238">
        <v>9.3900000000000006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197</v>
      </c>
      <c r="AU347" s="244" t="s">
        <v>21</v>
      </c>
      <c r="AV347" s="13" t="s">
        <v>21</v>
      </c>
      <c r="AW347" s="13" t="s">
        <v>41</v>
      </c>
      <c r="AX347" s="13" t="s">
        <v>81</v>
      </c>
      <c r="AY347" s="244" t="s">
        <v>163</v>
      </c>
    </row>
    <row r="348" s="13" customFormat="1">
      <c r="A348" s="13"/>
      <c r="B348" s="234"/>
      <c r="C348" s="235"/>
      <c r="D348" s="232" t="s">
        <v>197</v>
      </c>
      <c r="E348" s="236" t="s">
        <v>35</v>
      </c>
      <c r="F348" s="237" t="s">
        <v>1182</v>
      </c>
      <c r="G348" s="235"/>
      <c r="H348" s="238">
        <v>9.5500000000000007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197</v>
      </c>
      <c r="AU348" s="244" t="s">
        <v>21</v>
      </c>
      <c r="AV348" s="13" t="s">
        <v>21</v>
      </c>
      <c r="AW348" s="13" t="s">
        <v>41</v>
      </c>
      <c r="AX348" s="13" t="s">
        <v>81</v>
      </c>
      <c r="AY348" s="244" t="s">
        <v>163</v>
      </c>
    </row>
    <row r="349" s="13" customFormat="1">
      <c r="A349" s="13"/>
      <c r="B349" s="234"/>
      <c r="C349" s="235"/>
      <c r="D349" s="232" t="s">
        <v>197</v>
      </c>
      <c r="E349" s="236" t="s">
        <v>35</v>
      </c>
      <c r="F349" s="237" t="s">
        <v>1183</v>
      </c>
      <c r="G349" s="235"/>
      <c r="H349" s="238">
        <v>12.890000000000001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197</v>
      </c>
      <c r="AU349" s="244" t="s">
        <v>21</v>
      </c>
      <c r="AV349" s="13" t="s">
        <v>21</v>
      </c>
      <c r="AW349" s="13" t="s">
        <v>41</v>
      </c>
      <c r="AX349" s="13" t="s">
        <v>81</v>
      </c>
      <c r="AY349" s="244" t="s">
        <v>163</v>
      </c>
    </row>
    <row r="350" s="14" customFormat="1">
      <c r="A350" s="14"/>
      <c r="B350" s="259"/>
      <c r="C350" s="260"/>
      <c r="D350" s="232" t="s">
        <v>197</v>
      </c>
      <c r="E350" s="261" t="s">
        <v>35</v>
      </c>
      <c r="F350" s="262" t="s">
        <v>602</v>
      </c>
      <c r="G350" s="260"/>
      <c r="H350" s="263">
        <v>45.049999999999997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197</v>
      </c>
      <c r="AU350" s="269" t="s">
        <v>21</v>
      </c>
      <c r="AV350" s="14" t="s">
        <v>170</v>
      </c>
      <c r="AW350" s="14" t="s">
        <v>41</v>
      </c>
      <c r="AX350" s="14" t="s">
        <v>88</v>
      </c>
      <c r="AY350" s="269" t="s">
        <v>163</v>
      </c>
    </row>
    <row r="351" s="13" customFormat="1">
      <c r="A351" s="13"/>
      <c r="B351" s="234"/>
      <c r="C351" s="235"/>
      <c r="D351" s="232" t="s">
        <v>197</v>
      </c>
      <c r="E351" s="235"/>
      <c r="F351" s="237" t="s">
        <v>1184</v>
      </c>
      <c r="G351" s="235"/>
      <c r="H351" s="238">
        <v>45.951000000000001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197</v>
      </c>
      <c r="AU351" s="244" t="s">
        <v>21</v>
      </c>
      <c r="AV351" s="13" t="s">
        <v>21</v>
      </c>
      <c r="AW351" s="13" t="s">
        <v>4</v>
      </c>
      <c r="AX351" s="13" t="s">
        <v>88</v>
      </c>
      <c r="AY351" s="244" t="s">
        <v>163</v>
      </c>
    </row>
    <row r="352" s="2" customFormat="1" ht="16.5" customHeight="1">
      <c r="A352" s="40"/>
      <c r="B352" s="41"/>
      <c r="C352" s="245" t="s">
        <v>470</v>
      </c>
      <c r="D352" s="245" t="s">
        <v>211</v>
      </c>
      <c r="E352" s="246" t="s">
        <v>1185</v>
      </c>
      <c r="F352" s="247" t="s">
        <v>1186</v>
      </c>
      <c r="G352" s="248" t="s">
        <v>184</v>
      </c>
      <c r="H352" s="249">
        <v>265.87299999999999</v>
      </c>
      <c r="I352" s="250"/>
      <c r="J352" s="251">
        <f>ROUND(I352*H352,2)</f>
        <v>0</v>
      </c>
      <c r="K352" s="247" t="s">
        <v>169</v>
      </c>
      <c r="L352" s="252"/>
      <c r="M352" s="253" t="s">
        <v>35</v>
      </c>
      <c r="N352" s="254" t="s">
        <v>52</v>
      </c>
      <c r="O352" s="86"/>
      <c r="P352" s="223">
        <f>O352*H352</f>
        <v>0</v>
      </c>
      <c r="Q352" s="223">
        <v>0.080000000000000002</v>
      </c>
      <c r="R352" s="223">
        <f>Q352*H352</f>
        <v>21.269839999999999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210</v>
      </c>
      <c r="AT352" s="225" t="s">
        <v>211</v>
      </c>
      <c r="AU352" s="225" t="s">
        <v>21</v>
      </c>
      <c r="AY352" s="18" t="s">
        <v>163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88</v>
      </c>
      <c r="BK352" s="226">
        <f>ROUND(I352*H352,2)</f>
        <v>0</v>
      </c>
      <c r="BL352" s="18" t="s">
        <v>170</v>
      </c>
      <c r="BM352" s="225" t="s">
        <v>1187</v>
      </c>
    </row>
    <row r="353" s="13" customFormat="1">
      <c r="A353" s="13"/>
      <c r="B353" s="234"/>
      <c r="C353" s="235"/>
      <c r="D353" s="232" t="s">
        <v>197</v>
      </c>
      <c r="E353" s="236" t="s">
        <v>35</v>
      </c>
      <c r="F353" s="237" t="s">
        <v>1188</v>
      </c>
      <c r="G353" s="235"/>
      <c r="H353" s="238">
        <v>96.140000000000001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197</v>
      </c>
      <c r="AU353" s="244" t="s">
        <v>21</v>
      </c>
      <c r="AV353" s="13" t="s">
        <v>21</v>
      </c>
      <c r="AW353" s="13" t="s">
        <v>41</v>
      </c>
      <c r="AX353" s="13" t="s">
        <v>81</v>
      </c>
      <c r="AY353" s="244" t="s">
        <v>163</v>
      </c>
    </row>
    <row r="354" s="13" customFormat="1">
      <c r="A354" s="13"/>
      <c r="B354" s="234"/>
      <c r="C354" s="235"/>
      <c r="D354" s="232" t="s">
        <v>197</v>
      </c>
      <c r="E354" s="236" t="s">
        <v>35</v>
      </c>
      <c r="F354" s="237" t="s">
        <v>1189</v>
      </c>
      <c r="G354" s="235"/>
      <c r="H354" s="238">
        <v>36.119999999999997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197</v>
      </c>
      <c r="AU354" s="244" t="s">
        <v>21</v>
      </c>
      <c r="AV354" s="13" t="s">
        <v>21</v>
      </c>
      <c r="AW354" s="13" t="s">
        <v>41</v>
      </c>
      <c r="AX354" s="13" t="s">
        <v>81</v>
      </c>
      <c r="AY354" s="244" t="s">
        <v>163</v>
      </c>
    </row>
    <row r="355" s="13" customFormat="1">
      <c r="A355" s="13"/>
      <c r="B355" s="234"/>
      <c r="C355" s="235"/>
      <c r="D355" s="232" t="s">
        <v>197</v>
      </c>
      <c r="E355" s="236" t="s">
        <v>35</v>
      </c>
      <c r="F355" s="237" t="s">
        <v>1190</v>
      </c>
      <c r="G355" s="235"/>
      <c r="H355" s="238">
        <v>128.40000000000001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197</v>
      </c>
      <c r="AU355" s="244" t="s">
        <v>21</v>
      </c>
      <c r="AV355" s="13" t="s">
        <v>21</v>
      </c>
      <c r="AW355" s="13" t="s">
        <v>41</v>
      </c>
      <c r="AX355" s="13" t="s">
        <v>81</v>
      </c>
      <c r="AY355" s="244" t="s">
        <v>163</v>
      </c>
    </row>
    <row r="356" s="14" customFormat="1">
      <c r="A356" s="14"/>
      <c r="B356" s="259"/>
      <c r="C356" s="260"/>
      <c r="D356" s="232" t="s">
        <v>197</v>
      </c>
      <c r="E356" s="261" t="s">
        <v>35</v>
      </c>
      <c r="F356" s="262" t="s">
        <v>602</v>
      </c>
      <c r="G356" s="260"/>
      <c r="H356" s="263">
        <v>260.65999999999997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197</v>
      </c>
      <c r="AU356" s="269" t="s">
        <v>21</v>
      </c>
      <c r="AV356" s="14" t="s">
        <v>170</v>
      </c>
      <c r="AW356" s="14" t="s">
        <v>41</v>
      </c>
      <c r="AX356" s="14" t="s">
        <v>88</v>
      </c>
      <c r="AY356" s="269" t="s">
        <v>163</v>
      </c>
    </row>
    <row r="357" s="13" customFormat="1">
      <c r="A357" s="13"/>
      <c r="B357" s="234"/>
      <c r="C357" s="235"/>
      <c r="D357" s="232" t="s">
        <v>197</v>
      </c>
      <c r="E357" s="235"/>
      <c r="F357" s="237" t="s">
        <v>1191</v>
      </c>
      <c r="G357" s="235"/>
      <c r="H357" s="238">
        <v>265.87299999999999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197</v>
      </c>
      <c r="AU357" s="244" t="s">
        <v>21</v>
      </c>
      <c r="AV357" s="13" t="s">
        <v>21</v>
      </c>
      <c r="AW357" s="13" t="s">
        <v>4</v>
      </c>
      <c r="AX357" s="13" t="s">
        <v>88</v>
      </c>
      <c r="AY357" s="244" t="s">
        <v>163</v>
      </c>
    </row>
    <row r="358" s="2" customFormat="1" ht="16.5" customHeight="1">
      <c r="A358" s="40"/>
      <c r="B358" s="41"/>
      <c r="C358" s="245" t="s">
        <v>1192</v>
      </c>
      <c r="D358" s="245" t="s">
        <v>211</v>
      </c>
      <c r="E358" s="246" t="s">
        <v>1193</v>
      </c>
      <c r="F358" s="247" t="s">
        <v>1194</v>
      </c>
      <c r="G358" s="248" t="s">
        <v>184</v>
      </c>
      <c r="H358" s="249">
        <v>163.618</v>
      </c>
      <c r="I358" s="250"/>
      <c r="J358" s="251">
        <f>ROUND(I358*H358,2)</f>
        <v>0</v>
      </c>
      <c r="K358" s="247" t="s">
        <v>169</v>
      </c>
      <c r="L358" s="252"/>
      <c r="M358" s="253" t="s">
        <v>35</v>
      </c>
      <c r="N358" s="254" t="s">
        <v>52</v>
      </c>
      <c r="O358" s="86"/>
      <c r="P358" s="223">
        <f>O358*H358</f>
        <v>0</v>
      </c>
      <c r="Q358" s="223">
        <v>0.048300000000000003</v>
      </c>
      <c r="R358" s="223">
        <f>Q358*H358</f>
        <v>7.9027494000000003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210</v>
      </c>
      <c r="AT358" s="225" t="s">
        <v>211</v>
      </c>
      <c r="AU358" s="225" t="s">
        <v>21</v>
      </c>
      <c r="AY358" s="18" t="s">
        <v>163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88</v>
      </c>
      <c r="BK358" s="226">
        <f>ROUND(I358*H358,2)</f>
        <v>0</v>
      </c>
      <c r="BL358" s="18" t="s">
        <v>170</v>
      </c>
      <c r="BM358" s="225" t="s">
        <v>1195</v>
      </c>
    </row>
    <row r="359" s="13" customFormat="1">
      <c r="A359" s="13"/>
      <c r="B359" s="234"/>
      <c r="C359" s="235"/>
      <c r="D359" s="232" t="s">
        <v>197</v>
      </c>
      <c r="E359" s="236" t="s">
        <v>35</v>
      </c>
      <c r="F359" s="237" t="s">
        <v>1196</v>
      </c>
      <c r="G359" s="235"/>
      <c r="H359" s="238">
        <v>86.930000000000007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197</v>
      </c>
      <c r="AU359" s="244" t="s">
        <v>21</v>
      </c>
      <c r="AV359" s="13" t="s">
        <v>21</v>
      </c>
      <c r="AW359" s="13" t="s">
        <v>41</v>
      </c>
      <c r="AX359" s="13" t="s">
        <v>81</v>
      </c>
      <c r="AY359" s="244" t="s">
        <v>163</v>
      </c>
    </row>
    <row r="360" s="13" customFormat="1">
      <c r="A360" s="13"/>
      <c r="B360" s="234"/>
      <c r="C360" s="235"/>
      <c r="D360" s="232" t="s">
        <v>197</v>
      </c>
      <c r="E360" s="236" t="s">
        <v>35</v>
      </c>
      <c r="F360" s="237" t="s">
        <v>1197</v>
      </c>
      <c r="G360" s="235"/>
      <c r="H360" s="238">
        <v>73.480000000000004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197</v>
      </c>
      <c r="AU360" s="244" t="s">
        <v>21</v>
      </c>
      <c r="AV360" s="13" t="s">
        <v>21</v>
      </c>
      <c r="AW360" s="13" t="s">
        <v>41</v>
      </c>
      <c r="AX360" s="13" t="s">
        <v>81</v>
      </c>
      <c r="AY360" s="244" t="s">
        <v>163</v>
      </c>
    </row>
    <row r="361" s="14" customFormat="1">
      <c r="A361" s="14"/>
      <c r="B361" s="259"/>
      <c r="C361" s="260"/>
      <c r="D361" s="232" t="s">
        <v>197</v>
      </c>
      <c r="E361" s="261" t="s">
        <v>35</v>
      </c>
      <c r="F361" s="262" t="s">
        <v>602</v>
      </c>
      <c r="G361" s="260"/>
      <c r="H361" s="263">
        <v>160.41000000000003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197</v>
      </c>
      <c r="AU361" s="269" t="s">
        <v>21</v>
      </c>
      <c r="AV361" s="14" t="s">
        <v>170</v>
      </c>
      <c r="AW361" s="14" t="s">
        <v>41</v>
      </c>
      <c r="AX361" s="14" t="s">
        <v>88</v>
      </c>
      <c r="AY361" s="269" t="s">
        <v>163</v>
      </c>
    </row>
    <row r="362" s="13" customFormat="1">
      <c r="A362" s="13"/>
      <c r="B362" s="234"/>
      <c r="C362" s="235"/>
      <c r="D362" s="232" t="s">
        <v>197</v>
      </c>
      <c r="E362" s="235"/>
      <c r="F362" s="237" t="s">
        <v>1198</v>
      </c>
      <c r="G362" s="235"/>
      <c r="H362" s="238">
        <v>163.618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197</v>
      </c>
      <c r="AU362" s="244" t="s">
        <v>21</v>
      </c>
      <c r="AV362" s="13" t="s">
        <v>21</v>
      </c>
      <c r="AW362" s="13" t="s">
        <v>4</v>
      </c>
      <c r="AX362" s="13" t="s">
        <v>88</v>
      </c>
      <c r="AY362" s="244" t="s">
        <v>163</v>
      </c>
    </row>
    <row r="363" s="2" customFormat="1" ht="16.5" customHeight="1">
      <c r="A363" s="40"/>
      <c r="B363" s="41"/>
      <c r="C363" s="245" t="s">
        <v>1199</v>
      </c>
      <c r="D363" s="245" t="s">
        <v>211</v>
      </c>
      <c r="E363" s="246" t="s">
        <v>1200</v>
      </c>
      <c r="F363" s="247" t="s">
        <v>1201</v>
      </c>
      <c r="G363" s="248" t="s">
        <v>184</v>
      </c>
      <c r="H363" s="249">
        <v>13</v>
      </c>
      <c r="I363" s="250"/>
      <c r="J363" s="251">
        <f>ROUND(I363*H363,2)</f>
        <v>0</v>
      </c>
      <c r="K363" s="247" t="s">
        <v>169</v>
      </c>
      <c r="L363" s="252"/>
      <c r="M363" s="253" t="s">
        <v>35</v>
      </c>
      <c r="N363" s="254" t="s">
        <v>52</v>
      </c>
      <c r="O363" s="86"/>
      <c r="P363" s="223">
        <f>O363*H363</f>
        <v>0</v>
      </c>
      <c r="Q363" s="223">
        <v>0.065670000000000006</v>
      </c>
      <c r="R363" s="223">
        <f>Q363*H363</f>
        <v>0.85371000000000008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210</v>
      </c>
      <c r="AT363" s="225" t="s">
        <v>211</v>
      </c>
      <c r="AU363" s="225" t="s">
        <v>21</v>
      </c>
      <c r="AY363" s="18" t="s">
        <v>163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88</v>
      </c>
      <c r="BK363" s="226">
        <f>ROUND(I363*H363,2)</f>
        <v>0</v>
      </c>
      <c r="BL363" s="18" t="s">
        <v>170</v>
      </c>
      <c r="BM363" s="225" t="s">
        <v>1202</v>
      </c>
    </row>
    <row r="364" s="13" customFormat="1">
      <c r="A364" s="13"/>
      <c r="B364" s="234"/>
      <c r="C364" s="235"/>
      <c r="D364" s="232" t="s">
        <v>197</v>
      </c>
      <c r="E364" s="236" t="s">
        <v>35</v>
      </c>
      <c r="F364" s="237" t="s">
        <v>1203</v>
      </c>
      <c r="G364" s="235"/>
      <c r="H364" s="238">
        <v>13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197</v>
      </c>
      <c r="AU364" s="244" t="s">
        <v>21</v>
      </c>
      <c r="AV364" s="13" t="s">
        <v>21</v>
      </c>
      <c r="AW364" s="13" t="s">
        <v>41</v>
      </c>
      <c r="AX364" s="13" t="s">
        <v>88</v>
      </c>
      <c r="AY364" s="244" t="s">
        <v>163</v>
      </c>
    </row>
    <row r="365" s="2" customFormat="1" ht="16.5" customHeight="1">
      <c r="A365" s="40"/>
      <c r="B365" s="41"/>
      <c r="C365" s="245" t="s">
        <v>1204</v>
      </c>
      <c r="D365" s="245" t="s">
        <v>211</v>
      </c>
      <c r="E365" s="246" t="s">
        <v>1205</v>
      </c>
      <c r="F365" s="247" t="s">
        <v>1206</v>
      </c>
      <c r="G365" s="248" t="s">
        <v>184</v>
      </c>
      <c r="H365" s="249">
        <v>50.725000000000001</v>
      </c>
      <c r="I365" s="250"/>
      <c r="J365" s="251">
        <f>ROUND(I365*H365,2)</f>
        <v>0</v>
      </c>
      <c r="K365" s="247" t="s">
        <v>169</v>
      </c>
      <c r="L365" s="252"/>
      <c r="M365" s="253" t="s">
        <v>35</v>
      </c>
      <c r="N365" s="254" t="s">
        <v>52</v>
      </c>
      <c r="O365" s="86"/>
      <c r="P365" s="223">
        <f>O365*H365</f>
        <v>0</v>
      </c>
      <c r="Q365" s="223">
        <v>0.12</v>
      </c>
      <c r="R365" s="223">
        <f>Q365*H365</f>
        <v>6.0869999999999997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210</v>
      </c>
      <c r="AT365" s="225" t="s">
        <v>211</v>
      </c>
      <c r="AU365" s="225" t="s">
        <v>21</v>
      </c>
      <c r="AY365" s="18" t="s">
        <v>163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88</v>
      </c>
      <c r="BK365" s="226">
        <f>ROUND(I365*H365,2)</f>
        <v>0</v>
      </c>
      <c r="BL365" s="18" t="s">
        <v>170</v>
      </c>
      <c r="BM365" s="225" t="s">
        <v>1207</v>
      </c>
    </row>
    <row r="366" s="13" customFormat="1">
      <c r="A366" s="13"/>
      <c r="B366" s="234"/>
      <c r="C366" s="235"/>
      <c r="D366" s="232" t="s">
        <v>197</v>
      </c>
      <c r="E366" s="236" t="s">
        <v>35</v>
      </c>
      <c r="F366" s="237" t="s">
        <v>1208</v>
      </c>
      <c r="G366" s="235"/>
      <c r="H366" s="238">
        <v>34.450000000000003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197</v>
      </c>
      <c r="AU366" s="244" t="s">
        <v>21</v>
      </c>
      <c r="AV366" s="13" t="s">
        <v>21</v>
      </c>
      <c r="AW366" s="13" t="s">
        <v>41</v>
      </c>
      <c r="AX366" s="13" t="s">
        <v>81</v>
      </c>
      <c r="AY366" s="244" t="s">
        <v>163</v>
      </c>
    </row>
    <row r="367" s="13" customFormat="1">
      <c r="A367" s="13"/>
      <c r="B367" s="234"/>
      <c r="C367" s="235"/>
      <c r="D367" s="232" t="s">
        <v>197</v>
      </c>
      <c r="E367" s="236" t="s">
        <v>35</v>
      </c>
      <c r="F367" s="237" t="s">
        <v>1209</v>
      </c>
      <c r="G367" s="235"/>
      <c r="H367" s="238">
        <v>10.18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197</v>
      </c>
      <c r="AU367" s="244" t="s">
        <v>21</v>
      </c>
      <c r="AV367" s="13" t="s">
        <v>21</v>
      </c>
      <c r="AW367" s="13" t="s">
        <v>41</v>
      </c>
      <c r="AX367" s="13" t="s">
        <v>81</v>
      </c>
      <c r="AY367" s="244" t="s">
        <v>163</v>
      </c>
    </row>
    <row r="368" s="13" customFormat="1">
      <c r="A368" s="13"/>
      <c r="B368" s="234"/>
      <c r="C368" s="235"/>
      <c r="D368" s="232" t="s">
        <v>197</v>
      </c>
      <c r="E368" s="236" t="s">
        <v>35</v>
      </c>
      <c r="F368" s="237" t="s">
        <v>1210</v>
      </c>
      <c r="G368" s="235"/>
      <c r="H368" s="238">
        <v>5.0999999999999996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197</v>
      </c>
      <c r="AU368" s="244" t="s">
        <v>21</v>
      </c>
      <c r="AV368" s="13" t="s">
        <v>21</v>
      </c>
      <c r="AW368" s="13" t="s">
        <v>41</v>
      </c>
      <c r="AX368" s="13" t="s">
        <v>81</v>
      </c>
      <c r="AY368" s="244" t="s">
        <v>163</v>
      </c>
    </row>
    <row r="369" s="14" customFormat="1">
      <c r="A369" s="14"/>
      <c r="B369" s="259"/>
      <c r="C369" s="260"/>
      <c r="D369" s="232" t="s">
        <v>197</v>
      </c>
      <c r="E369" s="261" t="s">
        <v>35</v>
      </c>
      <c r="F369" s="262" t="s">
        <v>602</v>
      </c>
      <c r="G369" s="260"/>
      <c r="H369" s="263">
        <v>49.730000000000004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197</v>
      </c>
      <c r="AU369" s="269" t="s">
        <v>21</v>
      </c>
      <c r="AV369" s="14" t="s">
        <v>170</v>
      </c>
      <c r="AW369" s="14" t="s">
        <v>41</v>
      </c>
      <c r="AX369" s="14" t="s">
        <v>88</v>
      </c>
      <c r="AY369" s="269" t="s">
        <v>163</v>
      </c>
    </row>
    <row r="370" s="13" customFormat="1">
      <c r="A370" s="13"/>
      <c r="B370" s="234"/>
      <c r="C370" s="235"/>
      <c r="D370" s="232" t="s">
        <v>197</v>
      </c>
      <c r="E370" s="235"/>
      <c r="F370" s="237" t="s">
        <v>1211</v>
      </c>
      <c r="G370" s="235"/>
      <c r="H370" s="238">
        <v>50.725000000000001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197</v>
      </c>
      <c r="AU370" s="244" t="s">
        <v>21</v>
      </c>
      <c r="AV370" s="13" t="s">
        <v>21</v>
      </c>
      <c r="AW370" s="13" t="s">
        <v>4</v>
      </c>
      <c r="AX370" s="13" t="s">
        <v>88</v>
      </c>
      <c r="AY370" s="244" t="s">
        <v>163</v>
      </c>
    </row>
    <row r="371" s="2" customFormat="1" ht="24.15" customHeight="1">
      <c r="A371" s="40"/>
      <c r="B371" s="41"/>
      <c r="C371" s="214" t="s">
        <v>1212</v>
      </c>
      <c r="D371" s="214" t="s">
        <v>165</v>
      </c>
      <c r="E371" s="215" t="s">
        <v>1213</v>
      </c>
      <c r="F371" s="216" t="s">
        <v>1214</v>
      </c>
      <c r="G371" s="217" t="s">
        <v>184</v>
      </c>
      <c r="H371" s="218">
        <v>70.480000000000004</v>
      </c>
      <c r="I371" s="219"/>
      <c r="J371" s="220">
        <f>ROUND(I371*H371,2)</f>
        <v>0</v>
      </c>
      <c r="K371" s="216" t="s">
        <v>169</v>
      </c>
      <c r="L371" s="46"/>
      <c r="M371" s="221" t="s">
        <v>35</v>
      </c>
      <c r="N371" s="222" t="s">
        <v>52</v>
      </c>
      <c r="O371" s="86"/>
      <c r="P371" s="223">
        <f>O371*H371</f>
        <v>0</v>
      </c>
      <c r="Q371" s="223">
        <v>0.1295</v>
      </c>
      <c r="R371" s="223">
        <f>Q371*H371</f>
        <v>9.1271599999999999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170</v>
      </c>
      <c r="AT371" s="225" t="s">
        <v>165</v>
      </c>
      <c r="AU371" s="225" t="s">
        <v>21</v>
      </c>
      <c r="AY371" s="18" t="s">
        <v>163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88</v>
      </c>
      <c r="BK371" s="226">
        <f>ROUND(I371*H371,2)</f>
        <v>0</v>
      </c>
      <c r="BL371" s="18" t="s">
        <v>170</v>
      </c>
      <c r="BM371" s="225" t="s">
        <v>1215</v>
      </c>
    </row>
    <row r="372" s="2" customFormat="1">
      <c r="A372" s="40"/>
      <c r="B372" s="41"/>
      <c r="C372" s="42"/>
      <c r="D372" s="227" t="s">
        <v>172</v>
      </c>
      <c r="E372" s="42"/>
      <c r="F372" s="228" t="s">
        <v>1216</v>
      </c>
      <c r="G372" s="42"/>
      <c r="H372" s="42"/>
      <c r="I372" s="229"/>
      <c r="J372" s="42"/>
      <c r="K372" s="42"/>
      <c r="L372" s="46"/>
      <c r="M372" s="230"/>
      <c r="N372" s="23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172</v>
      </c>
      <c r="AU372" s="18" t="s">
        <v>21</v>
      </c>
    </row>
    <row r="373" s="13" customFormat="1">
      <c r="A373" s="13"/>
      <c r="B373" s="234"/>
      <c r="C373" s="235"/>
      <c r="D373" s="232" t="s">
        <v>197</v>
      </c>
      <c r="E373" s="236" t="s">
        <v>35</v>
      </c>
      <c r="F373" s="237" t="s">
        <v>1217</v>
      </c>
      <c r="G373" s="235"/>
      <c r="H373" s="238">
        <v>70.480000000000004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197</v>
      </c>
      <c r="AU373" s="244" t="s">
        <v>21</v>
      </c>
      <c r="AV373" s="13" t="s">
        <v>21</v>
      </c>
      <c r="AW373" s="13" t="s">
        <v>41</v>
      </c>
      <c r="AX373" s="13" t="s">
        <v>88</v>
      </c>
      <c r="AY373" s="244" t="s">
        <v>163</v>
      </c>
    </row>
    <row r="374" s="2" customFormat="1" ht="16.5" customHeight="1">
      <c r="A374" s="40"/>
      <c r="B374" s="41"/>
      <c r="C374" s="245" t="s">
        <v>1218</v>
      </c>
      <c r="D374" s="245" t="s">
        <v>211</v>
      </c>
      <c r="E374" s="246" t="s">
        <v>1219</v>
      </c>
      <c r="F374" s="247" t="s">
        <v>1220</v>
      </c>
      <c r="G374" s="248" t="s">
        <v>184</v>
      </c>
      <c r="H374" s="249">
        <v>55.100000000000001</v>
      </c>
      <c r="I374" s="250"/>
      <c r="J374" s="251">
        <f>ROUND(I374*H374,2)</f>
        <v>0</v>
      </c>
      <c r="K374" s="247" t="s">
        <v>169</v>
      </c>
      <c r="L374" s="252"/>
      <c r="M374" s="253" t="s">
        <v>35</v>
      </c>
      <c r="N374" s="254" t="s">
        <v>52</v>
      </c>
      <c r="O374" s="86"/>
      <c r="P374" s="223">
        <f>O374*H374</f>
        <v>0</v>
      </c>
      <c r="Q374" s="223">
        <v>0.035999999999999997</v>
      </c>
      <c r="R374" s="223">
        <f>Q374*H374</f>
        <v>1.9835999999999998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210</v>
      </c>
      <c r="AT374" s="225" t="s">
        <v>211</v>
      </c>
      <c r="AU374" s="225" t="s">
        <v>21</v>
      </c>
      <c r="AY374" s="18" t="s">
        <v>163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88</v>
      </c>
      <c r="BK374" s="226">
        <f>ROUND(I374*H374,2)</f>
        <v>0</v>
      </c>
      <c r="BL374" s="18" t="s">
        <v>170</v>
      </c>
      <c r="BM374" s="225" t="s">
        <v>1221</v>
      </c>
    </row>
    <row r="375" s="13" customFormat="1">
      <c r="A375" s="13"/>
      <c r="B375" s="234"/>
      <c r="C375" s="235"/>
      <c r="D375" s="232" t="s">
        <v>197</v>
      </c>
      <c r="E375" s="236" t="s">
        <v>35</v>
      </c>
      <c r="F375" s="237" t="s">
        <v>1222</v>
      </c>
      <c r="G375" s="235"/>
      <c r="H375" s="238">
        <v>54.020000000000003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197</v>
      </c>
      <c r="AU375" s="244" t="s">
        <v>21</v>
      </c>
      <c r="AV375" s="13" t="s">
        <v>21</v>
      </c>
      <c r="AW375" s="13" t="s">
        <v>41</v>
      </c>
      <c r="AX375" s="13" t="s">
        <v>88</v>
      </c>
      <c r="AY375" s="244" t="s">
        <v>163</v>
      </c>
    </row>
    <row r="376" s="13" customFormat="1">
      <c r="A376" s="13"/>
      <c r="B376" s="234"/>
      <c r="C376" s="235"/>
      <c r="D376" s="232" t="s">
        <v>197</v>
      </c>
      <c r="E376" s="235"/>
      <c r="F376" s="237" t="s">
        <v>1223</v>
      </c>
      <c r="G376" s="235"/>
      <c r="H376" s="238">
        <v>55.100000000000001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197</v>
      </c>
      <c r="AU376" s="244" t="s">
        <v>21</v>
      </c>
      <c r="AV376" s="13" t="s">
        <v>21</v>
      </c>
      <c r="AW376" s="13" t="s">
        <v>4</v>
      </c>
      <c r="AX376" s="13" t="s">
        <v>88</v>
      </c>
      <c r="AY376" s="244" t="s">
        <v>163</v>
      </c>
    </row>
    <row r="377" s="2" customFormat="1" ht="16.5" customHeight="1">
      <c r="A377" s="40"/>
      <c r="B377" s="41"/>
      <c r="C377" s="245" t="s">
        <v>1224</v>
      </c>
      <c r="D377" s="245" t="s">
        <v>211</v>
      </c>
      <c r="E377" s="246" t="s">
        <v>1225</v>
      </c>
      <c r="F377" s="247" t="s">
        <v>1226</v>
      </c>
      <c r="G377" s="248" t="s">
        <v>184</v>
      </c>
      <c r="H377" s="249">
        <v>19.18</v>
      </c>
      <c r="I377" s="250"/>
      <c r="J377" s="251">
        <f>ROUND(I377*H377,2)</f>
        <v>0</v>
      </c>
      <c r="K377" s="247" t="s">
        <v>169</v>
      </c>
      <c r="L377" s="252"/>
      <c r="M377" s="253" t="s">
        <v>35</v>
      </c>
      <c r="N377" s="254" t="s">
        <v>52</v>
      </c>
      <c r="O377" s="86"/>
      <c r="P377" s="223">
        <f>O377*H377</f>
        <v>0</v>
      </c>
      <c r="Q377" s="223">
        <v>0.033500000000000002</v>
      </c>
      <c r="R377" s="223">
        <f>Q377*H377</f>
        <v>0.64253000000000005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210</v>
      </c>
      <c r="AT377" s="225" t="s">
        <v>211</v>
      </c>
      <c r="AU377" s="225" t="s">
        <v>21</v>
      </c>
      <c r="AY377" s="18" t="s">
        <v>163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88</v>
      </c>
      <c r="BK377" s="226">
        <f>ROUND(I377*H377,2)</f>
        <v>0</v>
      </c>
      <c r="BL377" s="18" t="s">
        <v>170</v>
      </c>
      <c r="BM377" s="225" t="s">
        <v>1227</v>
      </c>
    </row>
    <row r="378" s="13" customFormat="1">
      <c r="A378" s="13"/>
      <c r="B378" s="234"/>
      <c r="C378" s="235"/>
      <c r="D378" s="232" t="s">
        <v>197</v>
      </c>
      <c r="E378" s="236" t="s">
        <v>35</v>
      </c>
      <c r="F378" s="237" t="s">
        <v>1228</v>
      </c>
      <c r="G378" s="235"/>
      <c r="H378" s="238">
        <v>7.1699999999999999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197</v>
      </c>
      <c r="AU378" s="244" t="s">
        <v>21</v>
      </c>
      <c r="AV378" s="13" t="s">
        <v>21</v>
      </c>
      <c r="AW378" s="13" t="s">
        <v>41</v>
      </c>
      <c r="AX378" s="13" t="s">
        <v>81</v>
      </c>
      <c r="AY378" s="244" t="s">
        <v>163</v>
      </c>
    </row>
    <row r="379" s="13" customFormat="1">
      <c r="A379" s="13"/>
      <c r="B379" s="234"/>
      <c r="C379" s="235"/>
      <c r="D379" s="232" t="s">
        <v>197</v>
      </c>
      <c r="E379" s="236" t="s">
        <v>35</v>
      </c>
      <c r="F379" s="237" t="s">
        <v>1229</v>
      </c>
      <c r="G379" s="235"/>
      <c r="H379" s="238">
        <v>6.8099999999999996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197</v>
      </c>
      <c r="AU379" s="244" t="s">
        <v>21</v>
      </c>
      <c r="AV379" s="13" t="s">
        <v>21</v>
      </c>
      <c r="AW379" s="13" t="s">
        <v>41</v>
      </c>
      <c r="AX379" s="13" t="s">
        <v>81</v>
      </c>
      <c r="AY379" s="244" t="s">
        <v>163</v>
      </c>
    </row>
    <row r="380" s="13" customFormat="1">
      <c r="A380" s="13"/>
      <c r="B380" s="234"/>
      <c r="C380" s="235"/>
      <c r="D380" s="232" t="s">
        <v>197</v>
      </c>
      <c r="E380" s="236" t="s">
        <v>35</v>
      </c>
      <c r="F380" s="237" t="s">
        <v>1230</v>
      </c>
      <c r="G380" s="235"/>
      <c r="H380" s="238">
        <v>5.2000000000000002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197</v>
      </c>
      <c r="AU380" s="244" t="s">
        <v>21</v>
      </c>
      <c r="AV380" s="13" t="s">
        <v>21</v>
      </c>
      <c r="AW380" s="13" t="s">
        <v>41</v>
      </c>
      <c r="AX380" s="13" t="s">
        <v>81</v>
      </c>
      <c r="AY380" s="244" t="s">
        <v>163</v>
      </c>
    </row>
    <row r="381" s="14" customFormat="1">
      <c r="A381" s="14"/>
      <c r="B381" s="259"/>
      <c r="C381" s="260"/>
      <c r="D381" s="232" t="s">
        <v>197</v>
      </c>
      <c r="E381" s="261" t="s">
        <v>35</v>
      </c>
      <c r="F381" s="262" t="s">
        <v>602</v>
      </c>
      <c r="G381" s="260"/>
      <c r="H381" s="263">
        <v>19.18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197</v>
      </c>
      <c r="AU381" s="269" t="s">
        <v>21</v>
      </c>
      <c r="AV381" s="14" t="s">
        <v>170</v>
      </c>
      <c r="AW381" s="14" t="s">
        <v>41</v>
      </c>
      <c r="AX381" s="14" t="s">
        <v>88</v>
      </c>
      <c r="AY381" s="269" t="s">
        <v>163</v>
      </c>
    </row>
    <row r="382" s="2" customFormat="1" ht="24.15" customHeight="1">
      <c r="A382" s="40"/>
      <c r="B382" s="41"/>
      <c r="C382" s="214" t="s">
        <v>1231</v>
      </c>
      <c r="D382" s="214" t="s">
        <v>165</v>
      </c>
      <c r="E382" s="215" t="s">
        <v>1232</v>
      </c>
      <c r="F382" s="216" t="s">
        <v>1233</v>
      </c>
      <c r="G382" s="217" t="s">
        <v>184</v>
      </c>
      <c r="H382" s="218">
        <v>15</v>
      </c>
      <c r="I382" s="219"/>
      <c r="J382" s="220">
        <f>ROUND(I382*H382,2)</f>
        <v>0</v>
      </c>
      <c r="K382" s="216" t="s">
        <v>169</v>
      </c>
      <c r="L382" s="46"/>
      <c r="M382" s="221" t="s">
        <v>35</v>
      </c>
      <c r="N382" s="222" t="s">
        <v>52</v>
      </c>
      <c r="O382" s="86"/>
      <c r="P382" s="223">
        <f>O382*H382</f>
        <v>0</v>
      </c>
      <c r="Q382" s="223">
        <v>0.14066999999999999</v>
      </c>
      <c r="R382" s="223">
        <f>Q382*H382</f>
        <v>2.1100499999999998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170</v>
      </c>
      <c r="AT382" s="225" t="s">
        <v>165</v>
      </c>
      <c r="AU382" s="225" t="s">
        <v>21</v>
      </c>
      <c r="AY382" s="18" t="s">
        <v>163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88</v>
      </c>
      <c r="BK382" s="226">
        <f>ROUND(I382*H382,2)</f>
        <v>0</v>
      </c>
      <c r="BL382" s="18" t="s">
        <v>170</v>
      </c>
      <c r="BM382" s="225" t="s">
        <v>1234</v>
      </c>
    </row>
    <row r="383" s="2" customFormat="1">
      <c r="A383" s="40"/>
      <c r="B383" s="41"/>
      <c r="C383" s="42"/>
      <c r="D383" s="227" t="s">
        <v>172</v>
      </c>
      <c r="E383" s="42"/>
      <c r="F383" s="228" t="s">
        <v>1235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172</v>
      </c>
      <c r="AU383" s="18" t="s">
        <v>21</v>
      </c>
    </row>
    <row r="384" s="13" customFormat="1">
      <c r="A384" s="13"/>
      <c r="B384" s="234"/>
      <c r="C384" s="235"/>
      <c r="D384" s="232" t="s">
        <v>197</v>
      </c>
      <c r="E384" s="236" t="s">
        <v>35</v>
      </c>
      <c r="F384" s="237" t="s">
        <v>1236</v>
      </c>
      <c r="G384" s="235"/>
      <c r="H384" s="238">
        <v>15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197</v>
      </c>
      <c r="AU384" s="244" t="s">
        <v>21</v>
      </c>
      <c r="AV384" s="13" t="s">
        <v>21</v>
      </c>
      <c r="AW384" s="13" t="s">
        <v>41</v>
      </c>
      <c r="AX384" s="13" t="s">
        <v>88</v>
      </c>
      <c r="AY384" s="244" t="s">
        <v>163</v>
      </c>
    </row>
    <row r="385" s="2" customFormat="1" ht="16.5" customHeight="1">
      <c r="A385" s="40"/>
      <c r="B385" s="41"/>
      <c r="C385" s="245" t="s">
        <v>1237</v>
      </c>
      <c r="D385" s="245" t="s">
        <v>211</v>
      </c>
      <c r="E385" s="246" t="s">
        <v>1238</v>
      </c>
      <c r="F385" s="247" t="s">
        <v>1239</v>
      </c>
      <c r="G385" s="248" t="s">
        <v>184</v>
      </c>
      <c r="H385" s="249">
        <v>6.2999999999999998</v>
      </c>
      <c r="I385" s="250"/>
      <c r="J385" s="251">
        <f>ROUND(I385*H385,2)</f>
        <v>0</v>
      </c>
      <c r="K385" s="247" t="s">
        <v>169</v>
      </c>
      <c r="L385" s="252"/>
      <c r="M385" s="253" t="s">
        <v>35</v>
      </c>
      <c r="N385" s="254" t="s">
        <v>52</v>
      </c>
      <c r="O385" s="86"/>
      <c r="P385" s="223">
        <f>O385*H385</f>
        <v>0</v>
      </c>
      <c r="Q385" s="223">
        <v>0.105</v>
      </c>
      <c r="R385" s="223">
        <f>Q385*H385</f>
        <v>0.66149999999999998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210</v>
      </c>
      <c r="AT385" s="225" t="s">
        <v>211</v>
      </c>
      <c r="AU385" s="225" t="s">
        <v>21</v>
      </c>
      <c r="AY385" s="18" t="s">
        <v>163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88</v>
      </c>
      <c r="BK385" s="226">
        <f>ROUND(I385*H385,2)</f>
        <v>0</v>
      </c>
      <c r="BL385" s="18" t="s">
        <v>170</v>
      </c>
      <c r="BM385" s="225" t="s">
        <v>1240</v>
      </c>
    </row>
    <row r="386" s="13" customFormat="1">
      <c r="A386" s="13"/>
      <c r="B386" s="234"/>
      <c r="C386" s="235"/>
      <c r="D386" s="232" t="s">
        <v>197</v>
      </c>
      <c r="E386" s="236" t="s">
        <v>35</v>
      </c>
      <c r="F386" s="237" t="s">
        <v>1241</v>
      </c>
      <c r="G386" s="235"/>
      <c r="H386" s="238">
        <v>6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197</v>
      </c>
      <c r="AU386" s="244" t="s">
        <v>21</v>
      </c>
      <c r="AV386" s="13" t="s">
        <v>21</v>
      </c>
      <c r="AW386" s="13" t="s">
        <v>41</v>
      </c>
      <c r="AX386" s="13" t="s">
        <v>88</v>
      </c>
      <c r="AY386" s="244" t="s">
        <v>163</v>
      </c>
    </row>
    <row r="387" s="13" customFormat="1">
      <c r="A387" s="13"/>
      <c r="B387" s="234"/>
      <c r="C387" s="235"/>
      <c r="D387" s="232" t="s">
        <v>197</v>
      </c>
      <c r="E387" s="235"/>
      <c r="F387" s="237" t="s">
        <v>1242</v>
      </c>
      <c r="G387" s="235"/>
      <c r="H387" s="238">
        <v>6.2999999999999998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197</v>
      </c>
      <c r="AU387" s="244" t="s">
        <v>21</v>
      </c>
      <c r="AV387" s="13" t="s">
        <v>21</v>
      </c>
      <c r="AW387" s="13" t="s">
        <v>4</v>
      </c>
      <c r="AX387" s="13" t="s">
        <v>88</v>
      </c>
      <c r="AY387" s="244" t="s">
        <v>163</v>
      </c>
    </row>
    <row r="388" s="2" customFormat="1" ht="16.5" customHeight="1">
      <c r="A388" s="40"/>
      <c r="B388" s="41"/>
      <c r="C388" s="245" t="s">
        <v>1243</v>
      </c>
      <c r="D388" s="245" t="s">
        <v>211</v>
      </c>
      <c r="E388" s="246" t="s">
        <v>1244</v>
      </c>
      <c r="F388" s="247" t="s">
        <v>1245</v>
      </c>
      <c r="G388" s="248" t="s">
        <v>184</v>
      </c>
      <c r="H388" s="249">
        <v>10.5</v>
      </c>
      <c r="I388" s="250"/>
      <c r="J388" s="251">
        <f>ROUND(I388*H388,2)</f>
        <v>0</v>
      </c>
      <c r="K388" s="247" t="s">
        <v>169</v>
      </c>
      <c r="L388" s="252"/>
      <c r="M388" s="253" t="s">
        <v>35</v>
      </c>
      <c r="N388" s="254" t="s">
        <v>52</v>
      </c>
      <c r="O388" s="86"/>
      <c r="P388" s="223">
        <f>O388*H388</f>
        <v>0</v>
      </c>
      <c r="Q388" s="223">
        <v>0.125</v>
      </c>
      <c r="R388" s="223">
        <f>Q388*H388</f>
        <v>1.3125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210</v>
      </c>
      <c r="AT388" s="225" t="s">
        <v>211</v>
      </c>
      <c r="AU388" s="225" t="s">
        <v>21</v>
      </c>
      <c r="AY388" s="18" t="s">
        <v>163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88</v>
      </c>
      <c r="BK388" s="226">
        <f>ROUND(I388*H388,2)</f>
        <v>0</v>
      </c>
      <c r="BL388" s="18" t="s">
        <v>170</v>
      </c>
      <c r="BM388" s="225" t="s">
        <v>1246</v>
      </c>
    </row>
    <row r="389" s="13" customFormat="1">
      <c r="A389" s="13"/>
      <c r="B389" s="234"/>
      <c r="C389" s="235"/>
      <c r="D389" s="232" t="s">
        <v>197</v>
      </c>
      <c r="E389" s="236" t="s">
        <v>35</v>
      </c>
      <c r="F389" s="237" t="s">
        <v>1247</v>
      </c>
      <c r="G389" s="235"/>
      <c r="H389" s="238">
        <v>10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197</v>
      </c>
      <c r="AU389" s="244" t="s">
        <v>21</v>
      </c>
      <c r="AV389" s="13" t="s">
        <v>21</v>
      </c>
      <c r="AW389" s="13" t="s">
        <v>41</v>
      </c>
      <c r="AX389" s="13" t="s">
        <v>88</v>
      </c>
      <c r="AY389" s="244" t="s">
        <v>163</v>
      </c>
    </row>
    <row r="390" s="13" customFormat="1">
      <c r="A390" s="13"/>
      <c r="B390" s="234"/>
      <c r="C390" s="235"/>
      <c r="D390" s="232" t="s">
        <v>197</v>
      </c>
      <c r="E390" s="235"/>
      <c r="F390" s="237" t="s">
        <v>1248</v>
      </c>
      <c r="G390" s="235"/>
      <c r="H390" s="238">
        <v>10.5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197</v>
      </c>
      <c r="AU390" s="244" t="s">
        <v>21</v>
      </c>
      <c r="AV390" s="13" t="s">
        <v>21</v>
      </c>
      <c r="AW390" s="13" t="s">
        <v>4</v>
      </c>
      <c r="AX390" s="13" t="s">
        <v>88</v>
      </c>
      <c r="AY390" s="244" t="s">
        <v>163</v>
      </c>
    </row>
    <row r="391" s="2" customFormat="1" ht="21.75" customHeight="1">
      <c r="A391" s="40"/>
      <c r="B391" s="41"/>
      <c r="C391" s="214" t="s">
        <v>1249</v>
      </c>
      <c r="D391" s="214" t="s">
        <v>165</v>
      </c>
      <c r="E391" s="215" t="s">
        <v>1250</v>
      </c>
      <c r="F391" s="216" t="s">
        <v>1251</v>
      </c>
      <c r="G391" s="217" t="s">
        <v>184</v>
      </c>
      <c r="H391" s="218">
        <v>67</v>
      </c>
      <c r="I391" s="219"/>
      <c r="J391" s="220">
        <f>ROUND(I391*H391,2)</f>
        <v>0</v>
      </c>
      <c r="K391" s="216" t="s">
        <v>169</v>
      </c>
      <c r="L391" s="46"/>
      <c r="M391" s="221" t="s">
        <v>35</v>
      </c>
      <c r="N391" s="222" t="s">
        <v>52</v>
      </c>
      <c r="O391" s="86"/>
      <c r="P391" s="223">
        <f>O391*H391</f>
        <v>0</v>
      </c>
      <c r="Q391" s="223">
        <v>1.0000000000000001E-05</v>
      </c>
      <c r="R391" s="223">
        <f>Q391*H391</f>
        <v>0.00067000000000000002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170</v>
      </c>
      <c r="AT391" s="225" t="s">
        <v>165</v>
      </c>
      <c r="AU391" s="225" t="s">
        <v>21</v>
      </c>
      <c r="AY391" s="18" t="s">
        <v>163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88</v>
      </c>
      <c r="BK391" s="226">
        <f>ROUND(I391*H391,2)</f>
        <v>0</v>
      </c>
      <c r="BL391" s="18" t="s">
        <v>170</v>
      </c>
      <c r="BM391" s="225" t="s">
        <v>1252</v>
      </c>
    </row>
    <row r="392" s="2" customFormat="1">
      <c r="A392" s="40"/>
      <c r="B392" s="41"/>
      <c r="C392" s="42"/>
      <c r="D392" s="227" t="s">
        <v>172</v>
      </c>
      <c r="E392" s="42"/>
      <c r="F392" s="228" t="s">
        <v>1253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172</v>
      </c>
      <c r="AU392" s="18" t="s">
        <v>21</v>
      </c>
    </row>
    <row r="393" s="2" customFormat="1" ht="24.15" customHeight="1">
      <c r="A393" s="40"/>
      <c r="B393" s="41"/>
      <c r="C393" s="214" t="s">
        <v>1254</v>
      </c>
      <c r="D393" s="214" t="s">
        <v>165</v>
      </c>
      <c r="E393" s="215" t="s">
        <v>1255</v>
      </c>
      <c r="F393" s="216" t="s">
        <v>1256</v>
      </c>
      <c r="G393" s="217" t="s">
        <v>184</v>
      </c>
      <c r="H393" s="218">
        <v>67</v>
      </c>
      <c r="I393" s="219"/>
      <c r="J393" s="220">
        <f>ROUND(I393*H393,2)</f>
        <v>0</v>
      </c>
      <c r="K393" s="216" t="s">
        <v>169</v>
      </c>
      <c r="L393" s="46"/>
      <c r="M393" s="221" t="s">
        <v>35</v>
      </c>
      <c r="N393" s="222" t="s">
        <v>52</v>
      </c>
      <c r="O393" s="86"/>
      <c r="P393" s="223">
        <f>O393*H393</f>
        <v>0</v>
      </c>
      <c r="Q393" s="223">
        <v>0.00034000000000000002</v>
      </c>
      <c r="R393" s="223">
        <f>Q393*H393</f>
        <v>0.022780000000000002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170</v>
      </c>
      <c r="AT393" s="225" t="s">
        <v>165</v>
      </c>
      <c r="AU393" s="225" t="s">
        <v>21</v>
      </c>
      <c r="AY393" s="18" t="s">
        <v>163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88</v>
      </c>
      <c r="BK393" s="226">
        <f>ROUND(I393*H393,2)</f>
        <v>0</v>
      </c>
      <c r="BL393" s="18" t="s">
        <v>170</v>
      </c>
      <c r="BM393" s="225" t="s">
        <v>1257</v>
      </c>
    </row>
    <row r="394" s="2" customFormat="1">
      <c r="A394" s="40"/>
      <c r="B394" s="41"/>
      <c r="C394" s="42"/>
      <c r="D394" s="227" t="s">
        <v>172</v>
      </c>
      <c r="E394" s="42"/>
      <c r="F394" s="228" t="s">
        <v>1258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172</v>
      </c>
      <c r="AU394" s="18" t="s">
        <v>21</v>
      </c>
    </row>
    <row r="395" s="2" customFormat="1" ht="16.5" customHeight="1">
      <c r="A395" s="40"/>
      <c r="B395" s="41"/>
      <c r="C395" s="214" t="s">
        <v>1259</v>
      </c>
      <c r="D395" s="214" t="s">
        <v>165</v>
      </c>
      <c r="E395" s="215" t="s">
        <v>1260</v>
      </c>
      <c r="F395" s="216" t="s">
        <v>1261</v>
      </c>
      <c r="G395" s="217" t="s">
        <v>218</v>
      </c>
      <c r="H395" s="218">
        <v>583.02700000000004</v>
      </c>
      <c r="I395" s="219"/>
      <c r="J395" s="220">
        <f>ROUND(I395*H395,2)</f>
        <v>0</v>
      </c>
      <c r="K395" s="216" t="s">
        <v>169</v>
      </c>
      <c r="L395" s="46"/>
      <c r="M395" s="221" t="s">
        <v>35</v>
      </c>
      <c r="N395" s="222" t="s">
        <v>52</v>
      </c>
      <c r="O395" s="86"/>
      <c r="P395" s="223">
        <f>O395*H395</f>
        <v>0</v>
      </c>
      <c r="Q395" s="223">
        <v>0.00036000000000000002</v>
      </c>
      <c r="R395" s="223">
        <f>Q395*H395</f>
        <v>0.20988972000000003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170</v>
      </c>
      <c r="AT395" s="225" t="s">
        <v>165</v>
      </c>
      <c r="AU395" s="225" t="s">
        <v>21</v>
      </c>
      <c r="AY395" s="18" t="s">
        <v>163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88</v>
      </c>
      <c r="BK395" s="226">
        <f>ROUND(I395*H395,2)</f>
        <v>0</v>
      </c>
      <c r="BL395" s="18" t="s">
        <v>170</v>
      </c>
      <c r="BM395" s="225" t="s">
        <v>1262</v>
      </c>
    </row>
    <row r="396" s="2" customFormat="1">
      <c r="A396" s="40"/>
      <c r="B396" s="41"/>
      <c r="C396" s="42"/>
      <c r="D396" s="227" t="s">
        <v>172</v>
      </c>
      <c r="E396" s="42"/>
      <c r="F396" s="228" t="s">
        <v>1263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172</v>
      </c>
      <c r="AU396" s="18" t="s">
        <v>21</v>
      </c>
    </row>
    <row r="397" s="2" customFormat="1">
      <c r="A397" s="40"/>
      <c r="B397" s="41"/>
      <c r="C397" s="42"/>
      <c r="D397" s="232" t="s">
        <v>174</v>
      </c>
      <c r="E397" s="42"/>
      <c r="F397" s="233" t="s">
        <v>1264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174</v>
      </c>
      <c r="AU397" s="18" t="s">
        <v>21</v>
      </c>
    </row>
    <row r="398" s="13" customFormat="1">
      <c r="A398" s="13"/>
      <c r="B398" s="234"/>
      <c r="C398" s="235"/>
      <c r="D398" s="232" t="s">
        <v>197</v>
      </c>
      <c r="E398" s="236" t="s">
        <v>35</v>
      </c>
      <c r="F398" s="237" t="s">
        <v>993</v>
      </c>
      <c r="G398" s="235"/>
      <c r="H398" s="238">
        <v>294.27999999999997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197</v>
      </c>
      <c r="AU398" s="244" t="s">
        <v>21</v>
      </c>
      <c r="AV398" s="13" t="s">
        <v>21</v>
      </c>
      <c r="AW398" s="13" t="s">
        <v>41</v>
      </c>
      <c r="AX398" s="13" t="s">
        <v>81</v>
      </c>
      <c r="AY398" s="244" t="s">
        <v>163</v>
      </c>
    </row>
    <row r="399" s="13" customFormat="1">
      <c r="A399" s="13"/>
      <c r="B399" s="234"/>
      <c r="C399" s="235"/>
      <c r="D399" s="232" t="s">
        <v>197</v>
      </c>
      <c r="E399" s="236" t="s">
        <v>35</v>
      </c>
      <c r="F399" s="237" t="s">
        <v>994</v>
      </c>
      <c r="G399" s="235"/>
      <c r="H399" s="238">
        <v>8.7910000000000004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197</v>
      </c>
      <c r="AU399" s="244" t="s">
        <v>21</v>
      </c>
      <c r="AV399" s="13" t="s">
        <v>21</v>
      </c>
      <c r="AW399" s="13" t="s">
        <v>41</v>
      </c>
      <c r="AX399" s="13" t="s">
        <v>81</v>
      </c>
      <c r="AY399" s="244" t="s">
        <v>163</v>
      </c>
    </row>
    <row r="400" s="13" customFormat="1">
      <c r="A400" s="13"/>
      <c r="B400" s="234"/>
      <c r="C400" s="235"/>
      <c r="D400" s="232" t="s">
        <v>197</v>
      </c>
      <c r="E400" s="236" t="s">
        <v>35</v>
      </c>
      <c r="F400" s="237" t="s">
        <v>1265</v>
      </c>
      <c r="G400" s="235"/>
      <c r="H400" s="238">
        <v>271.83499999999998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197</v>
      </c>
      <c r="AU400" s="244" t="s">
        <v>21</v>
      </c>
      <c r="AV400" s="13" t="s">
        <v>21</v>
      </c>
      <c r="AW400" s="13" t="s">
        <v>41</v>
      </c>
      <c r="AX400" s="13" t="s">
        <v>81</v>
      </c>
      <c r="AY400" s="244" t="s">
        <v>163</v>
      </c>
    </row>
    <row r="401" s="13" customFormat="1">
      <c r="A401" s="13"/>
      <c r="B401" s="234"/>
      <c r="C401" s="235"/>
      <c r="D401" s="232" t="s">
        <v>197</v>
      </c>
      <c r="E401" s="236" t="s">
        <v>35</v>
      </c>
      <c r="F401" s="237" t="s">
        <v>1010</v>
      </c>
      <c r="G401" s="235"/>
      <c r="H401" s="238">
        <v>8.1210000000000004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197</v>
      </c>
      <c r="AU401" s="244" t="s">
        <v>21</v>
      </c>
      <c r="AV401" s="13" t="s">
        <v>21</v>
      </c>
      <c r="AW401" s="13" t="s">
        <v>41</v>
      </c>
      <c r="AX401" s="13" t="s">
        <v>81</v>
      </c>
      <c r="AY401" s="244" t="s">
        <v>163</v>
      </c>
    </row>
    <row r="402" s="14" customFormat="1">
      <c r="A402" s="14"/>
      <c r="B402" s="259"/>
      <c r="C402" s="260"/>
      <c r="D402" s="232" t="s">
        <v>197</v>
      </c>
      <c r="E402" s="261" t="s">
        <v>35</v>
      </c>
      <c r="F402" s="262" t="s">
        <v>602</v>
      </c>
      <c r="G402" s="260"/>
      <c r="H402" s="263">
        <v>583.02699999999993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197</v>
      </c>
      <c r="AU402" s="269" t="s">
        <v>21</v>
      </c>
      <c r="AV402" s="14" t="s">
        <v>170</v>
      </c>
      <c r="AW402" s="14" t="s">
        <v>41</v>
      </c>
      <c r="AX402" s="14" t="s">
        <v>88</v>
      </c>
      <c r="AY402" s="269" t="s">
        <v>163</v>
      </c>
    </row>
    <row r="403" s="2" customFormat="1" ht="16.5" customHeight="1">
      <c r="A403" s="40"/>
      <c r="B403" s="41"/>
      <c r="C403" s="214" t="s">
        <v>1266</v>
      </c>
      <c r="D403" s="214" t="s">
        <v>165</v>
      </c>
      <c r="E403" s="215" t="s">
        <v>1267</v>
      </c>
      <c r="F403" s="216" t="s">
        <v>1268</v>
      </c>
      <c r="G403" s="217" t="s">
        <v>218</v>
      </c>
      <c r="H403" s="218">
        <v>258.267</v>
      </c>
      <c r="I403" s="219"/>
      <c r="J403" s="220">
        <f>ROUND(I403*H403,2)</f>
        <v>0</v>
      </c>
      <c r="K403" s="216" t="s">
        <v>169</v>
      </c>
      <c r="L403" s="46"/>
      <c r="M403" s="221" t="s">
        <v>35</v>
      </c>
      <c r="N403" s="222" t="s">
        <v>52</v>
      </c>
      <c r="O403" s="86"/>
      <c r="P403" s="223">
        <f>O403*H403</f>
        <v>0</v>
      </c>
      <c r="Q403" s="223">
        <v>0.0010200000000000001</v>
      </c>
      <c r="R403" s="223">
        <f>Q403*H403</f>
        <v>0.26343233999999999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170</v>
      </c>
      <c r="AT403" s="225" t="s">
        <v>165</v>
      </c>
      <c r="AU403" s="225" t="s">
        <v>21</v>
      </c>
      <c r="AY403" s="18" t="s">
        <v>163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88</v>
      </c>
      <c r="BK403" s="226">
        <f>ROUND(I403*H403,2)</f>
        <v>0</v>
      </c>
      <c r="BL403" s="18" t="s">
        <v>170</v>
      </c>
      <c r="BM403" s="225" t="s">
        <v>1269</v>
      </c>
    </row>
    <row r="404" s="2" customFormat="1">
      <c r="A404" s="40"/>
      <c r="B404" s="41"/>
      <c r="C404" s="42"/>
      <c r="D404" s="227" t="s">
        <v>172</v>
      </c>
      <c r="E404" s="42"/>
      <c r="F404" s="228" t="s">
        <v>1270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172</v>
      </c>
      <c r="AU404" s="18" t="s">
        <v>21</v>
      </c>
    </row>
    <row r="405" s="13" customFormat="1">
      <c r="A405" s="13"/>
      <c r="B405" s="234"/>
      <c r="C405" s="235"/>
      <c r="D405" s="232" t="s">
        <v>197</v>
      </c>
      <c r="E405" s="236" t="s">
        <v>35</v>
      </c>
      <c r="F405" s="237" t="s">
        <v>941</v>
      </c>
      <c r="G405" s="235"/>
      <c r="H405" s="238">
        <v>216.84899999999999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197</v>
      </c>
      <c r="AU405" s="244" t="s">
        <v>21</v>
      </c>
      <c r="AV405" s="13" t="s">
        <v>21</v>
      </c>
      <c r="AW405" s="13" t="s">
        <v>41</v>
      </c>
      <c r="AX405" s="13" t="s">
        <v>81</v>
      </c>
      <c r="AY405" s="244" t="s">
        <v>163</v>
      </c>
    </row>
    <row r="406" s="13" customFormat="1">
      <c r="A406" s="13"/>
      <c r="B406" s="234"/>
      <c r="C406" s="235"/>
      <c r="D406" s="232" t="s">
        <v>197</v>
      </c>
      <c r="E406" s="236" t="s">
        <v>35</v>
      </c>
      <c r="F406" s="237" t="s">
        <v>942</v>
      </c>
      <c r="G406" s="235"/>
      <c r="H406" s="238">
        <v>7.1509999999999998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197</v>
      </c>
      <c r="AU406" s="244" t="s">
        <v>21</v>
      </c>
      <c r="AV406" s="13" t="s">
        <v>21</v>
      </c>
      <c r="AW406" s="13" t="s">
        <v>41</v>
      </c>
      <c r="AX406" s="13" t="s">
        <v>81</v>
      </c>
      <c r="AY406" s="244" t="s">
        <v>163</v>
      </c>
    </row>
    <row r="407" s="13" customFormat="1">
      <c r="A407" s="13"/>
      <c r="B407" s="234"/>
      <c r="C407" s="235"/>
      <c r="D407" s="232" t="s">
        <v>197</v>
      </c>
      <c r="E407" s="236" t="s">
        <v>35</v>
      </c>
      <c r="F407" s="237" t="s">
        <v>1000</v>
      </c>
      <c r="G407" s="235"/>
      <c r="H407" s="238">
        <v>34.267000000000003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197</v>
      </c>
      <c r="AU407" s="244" t="s">
        <v>21</v>
      </c>
      <c r="AV407" s="13" t="s">
        <v>21</v>
      </c>
      <c r="AW407" s="13" t="s">
        <v>41</v>
      </c>
      <c r="AX407" s="13" t="s">
        <v>81</v>
      </c>
      <c r="AY407" s="244" t="s">
        <v>163</v>
      </c>
    </row>
    <row r="408" s="14" customFormat="1">
      <c r="A408" s="14"/>
      <c r="B408" s="259"/>
      <c r="C408" s="260"/>
      <c r="D408" s="232" t="s">
        <v>197</v>
      </c>
      <c r="E408" s="261" t="s">
        <v>35</v>
      </c>
      <c r="F408" s="262" t="s">
        <v>602</v>
      </c>
      <c r="G408" s="260"/>
      <c r="H408" s="263">
        <v>258.267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197</v>
      </c>
      <c r="AU408" s="269" t="s">
        <v>21</v>
      </c>
      <c r="AV408" s="14" t="s">
        <v>170</v>
      </c>
      <c r="AW408" s="14" t="s">
        <v>41</v>
      </c>
      <c r="AX408" s="14" t="s">
        <v>88</v>
      </c>
      <c r="AY408" s="269" t="s">
        <v>163</v>
      </c>
    </row>
    <row r="409" s="2" customFormat="1" ht="16.5" customHeight="1">
      <c r="A409" s="40"/>
      <c r="B409" s="41"/>
      <c r="C409" s="214" t="s">
        <v>1271</v>
      </c>
      <c r="D409" s="214" t="s">
        <v>165</v>
      </c>
      <c r="E409" s="215" t="s">
        <v>1272</v>
      </c>
      <c r="F409" s="216" t="s">
        <v>1273</v>
      </c>
      <c r="G409" s="217" t="s">
        <v>194</v>
      </c>
      <c r="H409" s="218">
        <v>0.40999999999999998</v>
      </c>
      <c r="I409" s="219"/>
      <c r="J409" s="220">
        <f>ROUND(I409*H409,2)</f>
        <v>0</v>
      </c>
      <c r="K409" s="216" t="s">
        <v>169</v>
      </c>
      <c r="L409" s="46"/>
      <c r="M409" s="221" t="s">
        <v>35</v>
      </c>
      <c r="N409" s="222" t="s">
        <v>52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2.5</v>
      </c>
      <c r="T409" s="224">
        <f>S409*H409</f>
        <v>1.0249999999999999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170</v>
      </c>
      <c r="AT409" s="225" t="s">
        <v>165</v>
      </c>
      <c r="AU409" s="225" t="s">
        <v>21</v>
      </c>
      <c r="AY409" s="18" t="s">
        <v>163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88</v>
      </c>
      <c r="BK409" s="226">
        <f>ROUND(I409*H409,2)</f>
        <v>0</v>
      </c>
      <c r="BL409" s="18" t="s">
        <v>170</v>
      </c>
      <c r="BM409" s="225" t="s">
        <v>1274</v>
      </c>
    </row>
    <row r="410" s="2" customFormat="1">
      <c r="A410" s="40"/>
      <c r="B410" s="41"/>
      <c r="C410" s="42"/>
      <c r="D410" s="227" t="s">
        <v>172</v>
      </c>
      <c r="E410" s="42"/>
      <c r="F410" s="228" t="s">
        <v>1275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172</v>
      </c>
      <c r="AU410" s="18" t="s">
        <v>21</v>
      </c>
    </row>
    <row r="411" s="13" customFormat="1">
      <c r="A411" s="13"/>
      <c r="B411" s="234"/>
      <c r="C411" s="235"/>
      <c r="D411" s="232" t="s">
        <v>197</v>
      </c>
      <c r="E411" s="236" t="s">
        <v>35</v>
      </c>
      <c r="F411" s="237" t="s">
        <v>1276</v>
      </c>
      <c r="G411" s="235"/>
      <c r="H411" s="238">
        <v>0.40999999999999998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197</v>
      </c>
      <c r="AU411" s="244" t="s">
        <v>21</v>
      </c>
      <c r="AV411" s="13" t="s">
        <v>21</v>
      </c>
      <c r="AW411" s="13" t="s">
        <v>41</v>
      </c>
      <c r="AX411" s="13" t="s">
        <v>88</v>
      </c>
      <c r="AY411" s="244" t="s">
        <v>163</v>
      </c>
    </row>
    <row r="412" s="2" customFormat="1" ht="16.5" customHeight="1">
      <c r="A412" s="40"/>
      <c r="B412" s="41"/>
      <c r="C412" s="214" t="s">
        <v>1277</v>
      </c>
      <c r="D412" s="214" t="s">
        <v>165</v>
      </c>
      <c r="E412" s="215" t="s">
        <v>1278</v>
      </c>
      <c r="F412" s="216" t="s">
        <v>1279</v>
      </c>
      <c r="G412" s="217" t="s">
        <v>194</v>
      </c>
      <c r="H412" s="218">
        <v>0.53000000000000003</v>
      </c>
      <c r="I412" s="219"/>
      <c r="J412" s="220">
        <f>ROUND(I412*H412,2)</f>
        <v>0</v>
      </c>
      <c r="K412" s="216" t="s">
        <v>169</v>
      </c>
      <c r="L412" s="46"/>
      <c r="M412" s="221" t="s">
        <v>35</v>
      </c>
      <c r="N412" s="222" t="s">
        <v>52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2.2000000000000002</v>
      </c>
      <c r="T412" s="224">
        <f>S412*H412</f>
        <v>1.1660000000000002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170</v>
      </c>
      <c r="AT412" s="225" t="s">
        <v>165</v>
      </c>
      <c r="AU412" s="225" t="s">
        <v>21</v>
      </c>
      <c r="AY412" s="18" t="s">
        <v>163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88</v>
      </c>
      <c r="BK412" s="226">
        <f>ROUND(I412*H412,2)</f>
        <v>0</v>
      </c>
      <c r="BL412" s="18" t="s">
        <v>170</v>
      </c>
      <c r="BM412" s="225" t="s">
        <v>1280</v>
      </c>
    </row>
    <row r="413" s="2" customFormat="1">
      <c r="A413" s="40"/>
      <c r="B413" s="41"/>
      <c r="C413" s="42"/>
      <c r="D413" s="227" t="s">
        <v>172</v>
      </c>
      <c r="E413" s="42"/>
      <c r="F413" s="228" t="s">
        <v>1281</v>
      </c>
      <c r="G413" s="42"/>
      <c r="H413" s="42"/>
      <c r="I413" s="229"/>
      <c r="J413" s="42"/>
      <c r="K413" s="42"/>
      <c r="L413" s="46"/>
      <c r="M413" s="230"/>
      <c r="N413" s="231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172</v>
      </c>
      <c r="AU413" s="18" t="s">
        <v>21</v>
      </c>
    </row>
    <row r="414" s="13" customFormat="1">
      <c r="A414" s="13"/>
      <c r="B414" s="234"/>
      <c r="C414" s="235"/>
      <c r="D414" s="232" t="s">
        <v>197</v>
      </c>
      <c r="E414" s="236" t="s">
        <v>35</v>
      </c>
      <c r="F414" s="237" t="s">
        <v>1282</v>
      </c>
      <c r="G414" s="235"/>
      <c r="H414" s="238">
        <v>0.53000000000000003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197</v>
      </c>
      <c r="AU414" s="244" t="s">
        <v>21</v>
      </c>
      <c r="AV414" s="13" t="s">
        <v>21</v>
      </c>
      <c r="AW414" s="13" t="s">
        <v>41</v>
      </c>
      <c r="AX414" s="13" t="s">
        <v>88</v>
      </c>
      <c r="AY414" s="244" t="s">
        <v>163</v>
      </c>
    </row>
    <row r="415" s="2" customFormat="1" ht="16.5" customHeight="1">
      <c r="A415" s="40"/>
      <c r="B415" s="41"/>
      <c r="C415" s="214" t="s">
        <v>1283</v>
      </c>
      <c r="D415" s="214" t="s">
        <v>165</v>
      </c>
      <c r="E415" s="215" t="s">
        <v>1284</v>
      </c>
      <c r="F415" s="216" t="s">
        <v>1285</v>
      </c>
      <c r="G415" s="217" t="s">
        <v>276</v>
      </c>
      <c r="H415" s="218">
        <v>1</v>
      </c>
      <c r="I415" s="219"/>
      <c r="J415" s="220">
        <f>ROUND(I415*H415,2)</f>
        <v>0</v>
      </c>
      <c r="K415" s="216" t="s">
        <v>169</v>
      </c>
      <c r="L415" s="46"/>
      <c r="M415" s="221" t="s">
        <v>35</v>
      </c>
      <c r="N415" s="222" t="s">
        <v>52</v>
      </c>
      <c r="O415" s="86"/>
      <c r="P415" s="223">
        <f>O415*H415</f>
        <v>0</v>
      </c>
      <c r="Q415" s="223">
        <v>0</v>
      </c>
      <c r="R415" s="223">
        <f>Q415*H415</f>
        <v>0</v>
      </c>
      <c r="S415" s="223">
        <v>0.48199999999999998</v>
      </c>
      <c r="T415" s="224">
        <f>S415*H415</f>
        <v>0.48199999999999998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170</v>
      </c>
      <c r="AT415" s="225" t="s">
        <v>165</v>
      </c>
      <c r="AU415" s="225" t="s">
        <v>21</v>
      </c>
      <c r="AY415" s="18" t="s">
        <v>163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88</v>
      </c>
      <c r="BK415" s="226">
        <f>ROUND(I415*H415,2)</f>
        <v>0</v>
      </c>
      <c r="BL415" s="18" t="s">
        <v>170</v>
      </c>
      <c r="BM415" s="225" t="s">
        <v>1286</v>
      </c>
    </row>
    <row r="416" s="2" customFormat="1">
      <c r="A416" s="40"/>
      <c r="B416" s="41"/>
      <c r="C416" s="42"/>
      <c r="D416" s="227" t="s">
        <v>172</v>
      </c>
      <c r="E416" s="42"/>
      <c r="F416" s="228" t="s">
        <v>1287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172</v>
      </c>
      <c r="AU416" s="18" t="s">
        <v>21</v>
      </c>
    </row>
    <row r="417" s="2" customFormat="1" ht="44.25" customHeight="1">
      <c r="A417" s="40"/>
      <c r="B417" s="41"/>
      <c r="C417" s="214" t="s">
        <v>1288</v>
      </c>
      <c r="D417" s="214" t="s">
        <v>165</v>
      </c>
      <c r="E417" s="215" t="s">
        <v>1289</v>
      </c>
      <c r="F417" s="216" t="s">
        <v>1290</v>
      </c>
      <c r="G417" s="217" t="s">
        <v>184</v>
      </c>
      <c r="H417" s="218">
        <v>14.9</v>
      </c>
      <c r="I417" s="219"/>
      <c r="J417" s="220">
        <f>ROUND(I417*H417,2)</f>
        <v>0</v>
      </c>
      <c r="K417" s="216" t="s">
        <v>169</v>
      </c>
      <c r="L417" s="46"/>
      <c r="M417" s="221" t="s">
        <v>35</v>
      </c>
      <c r="N417" s="222" t="s">
        <v>52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0.035000000000000003</v>
      </c>
      <c r="T417" s="224">
        <f>S417*H417</f>
        <v>0.52150000000000007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170</v>
      </c>
      <c r="AT417" s="225" t="s">
        <v>165</v>
      </c>
      <c r="AU417" s="225" t="s">
        <v>21</v>
      </c>
      <c r="AY417" s="18" t="s">
        <v>163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88</v>
      </c>
      <c r="BK417" s="226">
        <f>ROUND(I417*H417,2)</f>
        <v>0</v>
      </c>
      <c r="BL417" s="18" t="s">
        <v>170</v>
      </c>
      <c r="BM417" s="225" t="s">
        <v>1291</v>
      </c>
    </row>
    <row r="418" s="2" customFormat="1">
      <c r="A418" s="40"/>
      <c r="B418" s="41"/>
      <c r="C418" s="42"/>
      <c r="D418" s="227" t="s">
        <v>172</v>
      </c>
      <c r="E418" s="42"/>
      <c r="F418" s="228" t="s">
        <v>1292</v>
      </c>
      <c r="G418" s="42"/>
      <c r="H418" s="42"/>
      <c r="I418" s="229"/>
      <c r="J418" s="42"/>
      <c r="K418" s="42"/>
      <c r="L418" s="46"/>
      <c r="M418" s="230"/>
      <c r="N418" s="231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172</v>
      </c>
      <c r="AU418" s="18" t="s">
        <v>21</v>
      </c>
    </row>
    <row r="419" s="2" customFormat="1" ht="33" customHeight="1">
      <c r="A419" s="40"/>
      <c r="B419" s="41"/>
      <c r="C419" s="214" t="s">
        <v>1293</v>
      </c>
      <c r="D419" s="214" t="s">
        <v>165</v>
      </c>
      <c r="E419" s="215" t="s">
        <v>1294</v>
      </c>
      <c r="F419" s="216" t="s">
        <v>1295</v>
      </c>
      <c r="G419" s="217" t="s">
        <v>276</v>
      </c>
      <c r="H419" s="218">
        <v>6</v>
      </c>
      <c r="I419" s="219"/>
      <c r="J419" s="220">
        <f>ROUND(I419*H419,2)</f>
        <v>0</v>
      </c>
      <c r="K419" s="216" t="s">
        <v>169</v>
      </c>
      <c r="L419" s="46"/>
      <c r="M419" s="221" t="s">
        <v>35</v>
      </c>
      <c r="N419" s="222" t="s">
        <v>52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0.082000000000000003</v>
      </c>
      <c r="T419" s="224">
        <f>S419*H419</f>
        <v>0.49199999999999999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170</v>
      </c>
      <c r="AT419" s="225" t="s">
        <v>165</v>
      </c>
      <c r="AU419" s="225" t="s">
        <v>21</v>
      </c>
      <c r="AY419" s="18" t="s">
        <v>163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8" t="s">
        <v>88</v>
      </c>
      <c r="BK419" s="226">
        <f>ROUND(I419*H419,2)</f>
        <v>0</v>
      </c>
      <c r="BL419" s="18" t="s">
        <v>170</v>
      </c>
      <c r="BM419" s="225" t="s">
        <v>1296</v>
      </c>
    </row>
    <row r="420" s="2" customFormat="1">
      <c r="A420" s="40"/>
      <c r="B420" s="41"/>
      <c r="C420" s="42"/>
      <c r="D420" s="227" t="s">
        <v>172</v>
      </c>
      <c r="E420" s="42"/>
      <c r="F420" s="228" t="s">
        <v>1297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172</v>
      </c>
      <c r="AU420" s="18" t="s">
        <v>21</v>
      </c>
    </row>
    <row r="421" s="2" customFormat="1">
      <c r="A421" s="40"/>
      <c r="B421" s="41"/>
      <c r="C421" s="42"/>
      <c r="D421" s="232" t="s">
        <v>174</v>
      </c>
      <c r="E421" s="42"/>
      <c r="F421" s="233" t="s">
        <v>1298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174</v>
      </c>
      <c r="AU421" s="18" t="s">
        <v>21</v>
      </c>
    </row>
    <row r="422" s="13" customFormat="1">
      <c r="A422" s="13"/>
      <c r="B422" s="234"/>
      <c r="C422" s="235"/>
      <c r="D422" s="232" t="s">
        <v>197</v>
      </c>
      <c r="E422" s="236" t="s">
        <v>35</v>
      </c>
      <c r="F422" s="237" t="s">
        <v>1120</v>
      </c>
      <c r="G422" s="235"/>
      <c r="H422" s="238">
        <v>1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197</v>
      </c>
      <c r="AU422" s="244" t="s">
        <v>21</v>
      </c>
      <c r="AV422" s="13" t="s">
        <v>21</v>
      </c>
      <c r="AW422" s="13" t="s">
        <v>41</v>
      </c>
      <c r="AX422" s="13" t="s">
        <v>81</v>
      </c>
      <c r="AY422" s="244" t="s">
        <v>163</v>
      </c>
    </row>
    <row r="423" s="13" customFormat="1">
      <c r="A423" s="13"/>
      <c r="B423" s="234"/>
      <c r="C423" s="235"/>
      <c r="D423" s="232" t="s">
        <v>197</v>
      </c>
      <c r="E423" s="236" t="s">
        <v>35</v>
      </c>
      <c r="F423" s="237" t="s">
        <v>1299</v>
      </c>
      <c r="G423" s="235"/>
      <c r="H423" s="238">
        <v>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197</v>
      </c>
      <c r="AU423" s="244" t="s">
        <v>21</v>
      </c>
      <c r="AV423" s="13" t="s">
        <v>21</v>
      </c>
      <c r="AW423" s="13" t="s">
        <v>41</v>
      </c>
      <c r="AX423" s="13" t="s">
        <v>81</v>
      </c>
      <c r="AY423" s="244" t="s">
        <v>163</v>
      </c>
    </row>
    <row r="424" s="13" customFormat="1">
      <c r="A424" s="13"/>
      <c r="B424" s="234"/>
      <c r="C424" s="235"/>
      <c r="D424" s="232" t="s">
        <v>197</v>
      </c>
      <c r="E424" s="236" t="s">
        <v>35</v>
      </c>
      <c r="F424" s="237" t="s">
        <v>1300</v>
      </c>
      <c r="G424" s="235"/>
      <c r="H424" s="238">
        <v>1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197</v>
      </c>
      <c r="AU424" s="244" t="s">
        <v>21</v>
      </c>
      <c r="AV424" s="13" t="s">
        <v>21</v>
      </c>
      <c r="AW424" s="13" t="s">
        <v>41</v>
      </c>
      <c r="AX424" s="13" t="s">
        <v>81</v>
      </c>
      <c r="AY424" s="244" t="s">
        <v>163</v>
      </c>
    </row>
    <row r="425" s="13" customFormat="1">
      <c r="A425" s="13"/>
      <c r="B425" s="234"/>
      <c r="C425" s="235"/>
      <c r="D425" s="232" t="s">
        <v>197</v>
      </c>
      <c r="E425" s="236" t="s">
        <v>35</v>
      </c>
      <c r="F425" s="237" t="s">
        <v>1301</v>
      </c>
      <c r="G425" s="235"/>
      <c r="H425" s="238">
        <v>1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197</v>
      </c>
      <c r="AU425" s="244" t="s">
        <v>21</v>
      </c>
      <c r="AV425" s="13" t="s">
        <v>21</v>
      </c>
      <c r="AW425" s="13" t="s">
        <v>41</v>
      </c>
      <c r="AX425" s="13" t="s">
        <v>81</v>
      </c>
      <c r="AY425" s="244" t="s">
        <v>163</v>
      </c>
    </row>
    <row r="426" s="13" customFormat="1">
      <c r="A426" s="13"/>
      <c r="B426" s="234"/>
      <c r="C426" s="235"/>
      <c r="D426" s="232" t="s">
        <v>197</v>
      </c>
      <c r="E426" s="236" t="s">
        <v>35</v>
      </c>
      <c r="F426" s="237" t="s">
        <v>1302</v>
      </c>
      <c r="G426" s="235"/>
      <c r="H426" s="238">
        <v>1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197</v>
      </c>
      <c r="AU426" s="244" t="s">
        <v>21</v>
      </c>
      <c r="AV426" s="13" t="s">
        <v>21</v>
      </c>
      <c r="AW426" s="13" t="s">
        <v>41</v>
      </c>
      <c r="AX426" s="13" t="s">
        <v>81</v>
      </c>
      <c r="AY426" s="244" t="s">
        <v>163</v>
      </c>
    </row>
    <row r="427" s="13" customFormat="1">
      <c r="A427" s="13"/>
      <c r="B427" s="234"/>
      <c r="C427" s="235"/>
      <c r="D427" s="232" t="s">
        <v>197</v>
      </c>
      <c r="E427" s="236" t="s">
        <v>35</v>
      </c>
      <c r="F427" s="237" t="s">
        <v>1303</v>
      </c>
      <c r="G427" s="235"/>
      <c r="H427" s="238">
        <v>1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197</v>
      </c>
      <c r="AU427" s="244" t="s">
        <v>21</v>
      </c>
      <c r="AV427" s="13" t="s">
        <v>21</v>
      </c>
      <c r="AW427" s="13" t="s">
        <v>41</v>
      </c>
      <c r="AX427" s="13" t="s">
        <v>81</v>
      </c>
      <c r="AY427" s="244" t="s">
        <v>163</v>
      </c>
    </row>
    <row r="428" s="14" customFormat="1">
      <c r="A428" s="14"/>
      <c r="B428" s="259"/>
      <c r="C428" s="260"/>
      <c r="D428" s="232" t="s">
        <v>197</v>
      </c>
      <c r="E428" s="261" t="s">
        <v>35</v>
      </c>
      <c r="F428" s="262" t="s">
        <v>602</v>
      </c>
      <c r="G428" s="260"/>
      <c r="H428" s="263">
        <v>6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197</v>
      </c>
      <c r="AU428" s="269" t="s">
        <v>21</v>
      </c>
      <c r="AV428" s="14" t="s">
        <v>170</v>
      </c>
      <c r="AW428" s="14" t="s">
        <v>41</v>
      </c>
      <c r="AX428" s="14" t="s">
        <v>88</v>
      </c>
      <c r="AY428" s="269" t="s">
        <v>163</v>
      </c>
    </row>
    <row r="429" s="2" customFormat="1" ht="37.8" customHeight="1">
      <c r="A429" s="40"/>
      <c r="B429" s="41"/>
      <c r="C429" s="214" t="s">
        <v>1304</v>
      </c>
      <c r="D429" s="214" t="s">
        <v>165</v>
      </c>
      <c r="E429" s="215" t="s">
        <v>1305</v>
      </c>
      <c r="F429" s="216" t="s">
        <v>1306</v>
      </c>
      <c r="G429" s="217" t="s">
        <v>218</v>
      </c>
      <c r="H429" s="218">
        <v>80.659999999999997</v>
      </c>
      <c r="I429" s="219"/>
      <c r="J429" s="220">
        <f>ROUND(I429*H429,2)</f>
        <v>0</v>
      </c>
      <c r="K429" s="216" t="s">
        <v>169</v>
      </c>
      <c r="L429" s="46"/>
      <c r="M429" s="221" t="s">
        <v>35</v>
      </c>
      <c r="N429" s="222" t="s">
        <v>52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170</v>
      </c>
      <c r="AT429" s="225" t="s">
        <v>165</v>
      </c>
      <c r="AU429" s="225" t="s">
        <v>21</v>
      </c>
      <c r="AY429" s="18" t="s">
        <v>163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88</v>
      </c>
      <c r="BK429" s="226">
        <f>ROUND(I429*H429,2)</f>
        <v>0</v>
      </c>
      <c r="BL429" s="18" t="s">
        <v>170</v>
      </c>
      <c r="BM429" s="225" t="s">
        <v>1307</v>
      </c>
    </row>
    <row r="430" s="2" customFormat="1">
      <c r="A430" s="40"/>
      <c r="B430" s="41"/>
      <c r="C430" s="42"/>
      <c r="D430" s="227" t="s">
        <v>172</v>
      </c>
      <c r="E430" s="42"/>
      <c r="F430" s="228" t="s">
        <v>1308</v>
      </c>
      <c r="G430" s="42"/>
      <c r="H430" s="42"/>
      <c r="I430" s="229"/>
      <c r="J430" s="42"/>
      <c r="K430" s="42"/>
      <c r="L430" s="46"/>
      <c r="M430" s="230"/>
      <c r="N430" s="23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172</v>
      </c>
      <c r="AU430" s="18" t="s">
        <v>21</v>
      </c>
    </row>
    <row r="431" s="12" customFormat="1" ht="22.8" customHeight="1">
      <c r="A431" s="12"/>
      <c r="B431" s="198"/>
      <c r="C431" s="199"/>
      <c r="D431" s="200" t="s">
        <v>80</v>
      </c>
      <c r="E431" s="212" t="s">
        <v>420</v>
      </c>
      <c r="F431" s="212" t="s">
        <v>421</v>
      </c>
      <c r="G431" s="199"/>
      <c r="H431" s="199"/>
      <c r="I431" s="202"/>
      <c r="J431" s="213">
        <f>BK431</f>
        <v>0</v>
      </c>
      <c r="K431" s="199"/>
      <c r="L431" s="204"/>
      <c r="M431" s="205"/>
      <c r="N431" s="206"/>
      <c r="O431" s="206"/>
      <c r="P431" s="207">
        <f>SUM(P432:P468)</f>
        <v>0</v>
      </c>
      <c r="Q431" s="206"/>
      <c r="R431" s="207">
        <f>SUM(R432:R468)</f>
        <v>0</v>
      </c>
      <c r="S431" s="206"/>
      <c r="T431" s="208">
        <f>SUM(T432:T468)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88</v>
      </c>
      <c r="AT431" s="210" t="s">
        <v>80</v>
      </c>
      <c r="AU431" s="210" t="s">
        <v>88</v>
      </c>
      <c r="AY431" s="209" t="s">
        <v>163</v>
      </c>
      <c r="BK431" s="211">
        <f>SUM(BK432:BK468)</f>
        <v>0</v>
      </c>
    </row>
    <row r="432" s="2" customFormat="1" ht="24.15" customHeight="1">
      <c r="A432" s="40"/>
      <c r="B432" s="41"/>
      <c r="C432" s="214" t="s">
        <v>1309</v>
      </c>
      <c r="D432" s="214" t="s">
        <v>165</v>
      </c>
      <c r="E432" s="215" t="s">
        <v>1310</v>
      </c>
      <c r="F432" s="216" t="s">
        <v>1311</v>
      </c>
      <c r="G432" s="217" t="s">
        <v>235</v>
      </c>
      <c r="H432" s="218">
        <v>1113.6759999999999</v>
      </c>
      <c r="I432" s="219"/>
      <c r="J432" s="220">
        <f>ROUND(I432*H432,2)</f>
        <v>0</v>
      </c>
      <c r="K432" s="216" t="s">
        <v>169</v>
      </c>
      <c r="L432" s="46"/>
      <c r="M432" s="221" t="s">
        <v>35</v>
      </c>
      <c r="N432" s="222" t="s">
        <v>52</v>
      </c>
      <c r="O432" s="86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170</v>
      </c>
      <c r="AT432" s="225" t="s">
        <v>165</v>
      </c>
      <c r="AU432" s="225" t="s">
        <v>21</v>
      </c>
      <c r="AY432" s="18" t="s">
        <v>163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88</v>
      </c>
      <c r="BK432" s="226">
        <f>ROUND(I432*H432,2)</f>
        <v>0</v>
      </c>
      <c r="BL432" s="18" t="s">
        <v>170</v>
      </c>
      <c r="BM432" s="225" t="s">
        <v>1312</v>
      </c>
    </row>
    <row r="433" s="2" customFormat="1">
      <c r="A433" s="40"/>
      <c r="B433" s="41"/>
      <c r="C433" s="42"/>
      <c r="D433" s="227" t="s">
        <v>172</v>
      </c>
      <c r="E433" s="42"/>
      <c r="F433" s="228" t="s">
        <v>1313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172</v>
      </c>
      <c r="AU433" s="18" t="s">
        <v>21</v>
      </c>
    </row>
    <row r="434" s="13" customFormat="1">
      <c r="A434" s="13"/>
      <c r="B434" s="234"/>
      <c r="C434" s="235"/>
      <c r="D434" s="232" t="s">
        <v>197</v>
      </c>
      <c r="E434" s="236" t="s">
        <v>35</v>
      </c>
      <c r="F434" s="237" t="s">
        <v>1314</v>
      </c>
      <c r="G434" s="235"/>
      <c r="H434" s="238">
        <v>807.24699999999996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197</v>
      </c>
      <c r="AU434" s="244" t="s">
        <v>21</v>
      </c>
      <c r="AV434" s="13" t="s">
        <v>21</v>
      </c>
      <c r="AW434" s="13" t="s">
        <v>41</v>
      </c>
      <c r="AX434" s="13" t="s">
        <v>81</v>
      </c>
      <c r="AY434" s="244" t="s">
        <v>163</v>
      </c>
    </row>
    <row r="435" s="13" customFormat="1">
      <c r="A435" s="13"/>
      <c r="B435" s="234"/>
      <c r="C435" s="235"/>
      <c r="D435" s="232" t="s">
        <v>197</v>
      </c>
      <c r="E435" s="236" t="s">
        <v>35</v>
      </c>
      <c r="F435" s="237" t="s">
        <v>1315</v>
      </c>
      <c r="G435" s="235"/>
      <c r="H435" s="238">
        <v>306.42899999999997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197</v>
      </c>
      <c r="AU435" s="244" t="s">
        <v>21</v>
      </c>
      <c r="AV435" s="13" t="s">
        <v>21</v>
      </c>
      <c r="AW435" s="13" t="s">
        <v>41</v>
      </c>
      <c r="AX435" s="13" t="s">
        <v>81</v>
      </c>
      <c r="AY435" s="244" t="s">
        <v>163</v>
      </c>
    </row>
    <row r="436" s="14" customFormat="1">
      <c r="A436" s="14"/>
      <c r="B436" s="259"/>
      <c r="C436" s="260"/>
      <c r="D436" s="232" t="s">
        <v>197</v>
      </c>
      <c r="E436" s="261" t="s">
        <v>35</v>
      </c>
      <c r="F436" s="262" t="s">
        <v>602</v>
      </c>
      <c r="G436" s="260"/>
      <c r="H436" s="263">
        <v>1113.6759999999999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197</v>
      </c>
      <c r="AU436" s="269" t="s">
        <v>21</v>
      </c>
      <c r="AV436" s="14" t="s">
        <v>170</v>
      </c>
      <c r="AW436" s="14" t="s">
        <v>41</v>
      </c>
      <c r="AX436" s="14" t="s">
        <v>88</v>
      </c>
      <c r="AY436" s="269" t="s">
        <v>163</v>
      </c>
    </row>
    <row r="437" s="2" customFormat="1" ht="24.15" customHeight="1">
      <c r="A437" s="40"/>
      <c r="B437" s="41"/>
      <c r="C437" s="214" t="s">
        <v>1316</v>
      </c>
      <c r="D437" s="214" t="s">
        <v>165</v>
      </c>
      <c r="E437" s="215" t="s">
        <v>1317</v>
      </c>
      <c r="F437" s="216" t="s">
        <v>1318</v>
      </c>
      <c r="G437" s="217" t="s">
        <v>235</v>
      </c>
      <c r="H437" s="218">
        <v>3341.0279999999998</v>
      </c>
      <c r="I437" s="219"/>
      <c r="J437" s="220">
        <f>ROUND(I437*H437,2)</f>
        <v>0</v>
      </c>
      <c r="K437" s="216" t="s">
        <v>169</v>
      </c>
      <c r="L437" s="46"/>
      <c r="M437" s="221" t="s">
        <v>35</v>
      </c>
      <c r="N437" s="222" t="s">
        <v>52</v>
      </c>
      <c r="O437" s="86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170</v>
      </c>
      <c r="AT437" s="225" t="s">
        <v>165</v>
      </c>
      <c r="AU437" s="225" t="s">
        <v>21</v>
      </c>
      <c r="AY437" s="18" t="s">
        <v>163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8" t="s">
        <v>88</v>
      </c>
      <c r="BK437" s="226">
        <f>ROUND(I437*H437,2)</f>
        <v>0</v>
      </c>
      <c r="BL437" s="18" t="s">
        <v>170</v>
      </c>
      <c r="BM437" s="225" t="s">
        <v>1319</v>
      </c>
    </row>
    <row r="438" s="2" customFormat="1">
      <c r="A438" s="40"/>
      <c r="B438" s="41"/>
      <c r="C438" s="42"/>
      <c r="D438" s="227" t="s">
        <v>172</v>
      </c>
      <c r="E438" s="42"/>
      <c r="F438" s="228" t="s">
        <v>1320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172</v>
      </c>
      <c r="AU438" s="18" t="s">
        <v>21</v>
      </c>
    </row>
    <row r="439" s="2" customFormat="1">
      <c r="A439" s="40"/>
      <c r="B439" s="41"/>
      <c r="C439" s="42"/>
      <c r="D439" s="232" t="s">
        <v>174</v>
      </c>
      <c r="E439" s="42"/>
      <c r="F439" s="233" t="s">
        <v>1321</v>
      </c>
      <c r="G439" s="42"/>
      <c r="H439" s="42"/>
      <c r="I439" s="229"/>
      <c r="J439" s="42"/>
      <c r="K439" s="42"/>
      <c r="L439" s="46"/>
      <c r="M439" s="230"/>
      <c r="N439" s="23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174</v>
      </c>
      <c r="AU439" s="18" t="s">
        <v>21</v>
      </c>
    </row>
    <row r="440" s="13" customFormat="1">
      <c r="A440" s="13"/>
      <c r="B440" s="234"/>
      <c r="C440" s="235"/>
      <c r="D440" s="232" t="s">
        <v>197</v>
      </c>
      <c r="E440" s="236" t="s">
        <v>35</v>
      </c>
      <c r="F440" s="237" t="s">
        <v>1314</v>
      </c>
      <c r="G440" s="235"/>
      <c r="H440" s="238">
        <v>807.24699999999996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197</v>
      </c>
      <c r="AU440" s="244" t="s">
        <v>21</v>
      </c>
      <c r="AV440" s="13" t="s">
        <v>21</v>
      </c>
      <c r="AW440" s="13" t="s">
        <v>41</v>
      </c>
      <c r="AX440" s="13" t="s">
        <v>81</v>
      </c>
      <c r="AY440" s="244" t="s">
        <v>163</v>
      </c>
    </row>
    <row r="441" s="13" customFormat="1">
      <c r="A441" s="13"/>
      <c r="B441" s="234"/>
      <c r="C441" s="235"/>
      <c r="D441" s="232" t="s">
        <v>197</v>
      </c>
      <c r="E441" s="236" t="s">
        <v>35</v>
      </c>
      <c r="F441" s="237" t="s">
        <v>1315</v>
      </c>
      <c r="G441" s="235"/>
      <c r="H441" s="238">
        <v>306.42899999999997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197</v>
      </c>
      <c r="AU441" s="244" t="s">
        <v>21</v>
      </c>
      <c r="AV441" s="13" t="s">
        <v>21</v>
      </c>
      <c r="AW441" s="13" t="s">
        <v>41</v>
      </c>
      <c r="AX441" s="13" t="s">
        <v>81</v>
      </c>
      <c r="AY441" s="244" t="s">
        <v>163</v>
      </c>
    </row>
    <row r="442" s="14" customFormat="1">
      <c r="A442" s="14"/>
      <c r="B442" s="259"/>
      <c r="C442" s="260"/>
      <c r="D442" s="232" t="s">
        <v>197</v>
      </c>
      <c r="E442" s="261" t="s">
        <v>35</v>
      </c>
      <c r="F442" s="262" t="s">
        <v>602</v>
      </c>
      <c r="G442" s="260"/>
      <c r="H442" s="263">
        <v>1113.6759999999999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197</v>
      </c>
      <c r="AU442" s="269" t="s">
        <v>21</v>
      </c>
      <c r="AV442" s="14" t="s">
        <v>170</v>
      </c>
      <c r="AW442" s="14" t="s">
        <v>41</v>
      </c>
      <c r="AX442" s="14" t="s">
        <v>88</v>
      </c>
      <c r="AY442" s="269" t="s">
        <v>163</v>
      </c>
    </row>
    <row r="443" s="13" customFormat="1">
      <c r="A443" s="13"/>
      <c r="B443" s="234"/>
      <c r="C443" s="235"/>
      <c r="D443" s="232" t="s">
        <v>197</v>
      </c>
      <c r="E443" s="235"/>
      <c r="F443" s="237" t="s">
        <v>1322</v>
      </c>
      <c r="G443" s="235"/>
      <c r="H443" s="238">
        <v>3341.0279999999998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197</v>
      </c>
      <c r="AU443" s="244" t="s">
        <v>21</v>
      </c>
      <c r="AV443" s="13" t="s">
        <v>21</v>
      </c>
      <c r="AW443" s="13" t="s">
        <v>4</v>
      </c>
      <c r="AX443" s="13" t="s">
        <v>88</v>
      </c>
      <c r="AY443" s="244" t="s">
        <v>163</v>
      </c>
    </row>
    <row r="444" s="2" customFormat="1" ht="24.15" customHeight="1">
      <c r="A444" s="40"/>
      <c r="B444" s="41"/>
      <c r="C444" s="214" t="s">
        <v>1323</v>
      </c>
      <c r="D444" s="214" t="s">
        <v>165</v>
      </c>
      <c r="E444" s="215" t="s">
        <v>1324</v>
      </c>
      <c r="F444" s="216" t="s">
        <v>1325</v>
      </c>
      <c r="G444" s="217" t="s">
        <v>235</v>
      </c>
      <c r="H444" s="218">
        <v>107.833</v>
      </c>
      <c r="I444" s="219"/>
      <c r="J444" s="220">
        <f>ROUND(I444*H444,2)</f>
        <v>0</v>
      </c>
      <c r="K444" s="216" t="s">
        <v>169</v>
      </c>
      <c r="L444" s="46"/>
      <c r="M444" s="221" t="s">
        <v>35</v>
      </c>
      <c r="N444" s="222" t="s">
        <v>52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170</v>
      </c>
      <c r="AT444" s="225" t="s">
        <v>165</v>
      </c>
      <c r="AU444" s="225" t="s">
        <v>21</v>
      </c>
      <c r="AY444" s="18" t="s">
        <v>163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88</v>
      </c>
      <c r="BK444" s="226">
        <f>ROUND(I444*H444,2)</f>
        <v>0</v>
      </c>
      <c r="BL444" s="18" t="s">
        <v>170</v>
      </c>
      <c r="BM444" s="225" t="s">
        <v>1326</v>
      </c>
    </row>
    <row r="445" s="2" customFormat="1">
      <c r="A445" s="40"/>
      <c r="B445" s="41"/>
      <c r="C445" s="42"/>
      <c r="D445" s="227" t="s">
        <v>172</v>
      </c>
      <c r="E445" s="42"/>
      <c r="F445" s="228" t="s">
        <v>1327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172</v>
      </c>
      <c r="AU445" s="18" t="s">
        <v>21</v>
      </c>
    </row>
    <row r="446" s="13" customFormat="1">
      <c r="A446" s="13"/>
      <c r="B446" s="234"/>
      <c r="C446" s="235"/>
      <c r="D446" s="232" t="s">
        <v>197</v>
      </c>
      <c r="E446" s="236" t="s">
        <v>35</v>
      </c>
      <c r="F446" s="237" t="s">
        <v>1328</v>
      </c>
      <c r="G446" s="235"/>
      <c r="H446" s="238">
        <v>100.856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197</v>
      </c>
      <c r="AU446" s="244" t="s">
        <v>21</v>
      </c>
      <c r="AV446" s="13" t="s">
        <v>21</v>
      </c>
      <c r="AW446" s="13" t="s">
        <v>41</v>
      </c>
      <c r="AX446" s="13" t="s">
        <v>81</v>
      </c>
      <c r="AY446" s="244" t="s">
        <v>163</v>
      </c>
    </row>
    <row r="447" s="13" customFormat="1">
      <c r="A447" s="13"/>
      <c r="B447" s="234"/>
      <c r="C447" s="235"/>
      <c r="D447" s="232" t="s">
        <v>197</v>
      </c>
      <c r="E447" s="236" t="s">
        <v>35</v>
      </c>
      <c r="F447" s="237" t="s">
        <v>1329</v>
      </c>
      <c r="G447" s="235"/>
      <c r="H447" s="238">
        <v>5.9630000000000001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197</v>
      </c>
      <c r="AU447" s="244" t="s">
        <v>21</v>
      </c>
      <c r="AV447" s="13" t="s">
        <v>21</v>
      </c>
      <c r="AW447" s="13" t="s">
        <v>41</v>
      </c>
      <c r="AX447" s="13" t="s">
        <v>81</v>
      </c>
      <c r="AY447" s="244" t="s">
        <v>163</v>
      </c>
    </row>
    <row r="448" s="13" customFormat="1">
      <c r="A448" s="13"/>
      <c r="B448" s="234"/>
      <c r="C448" s="235"/>
      <c r="D448" s="232" t="s">
        <v>197</v>
      </c>
      <c r="E448" s="236" t="s">
        <v>35</v>
      </c>
      <c r="F448" s="237" t="s">
        <v>1330</v>
      </c>
      <c r="G448" s="235"/>
      <c r="H448" s="238">
        <v>1.014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197</v>
      </c>
      <c r="AU448" s="244" t="s">
        <v>21</v>
      </c>
      <c r="AV448" s="13" t="s">
        <v>21</v>
      </c>
      <c r="AW448" s="13" t="s">
        <v>41</v>
      </c>
      <c r="AX448" s="13" t="s">
        <v>81</v>
      </c>
      <c r="AY448" s="244" t="s">
        <v>163</v>
      </c>
    </row>
    <row r="449" s="14" customFormat="1">
      <c r="A449" s="14"/>
      <c r="B449" s="259"/>
      <c r="C449" s="260"/>
      <c r="D449" s="232" t="s">
        <v>197</v>
      </c>
      <c r="E449" s="261" t="s">
        <v>35</v>
      </c>
      <c r="F449" s="262" t="s">
        <v>602</v>
      </c>
      <c r="G449" s="260"/>
      <c r="H449" s="263">
        <v>107.83299999999998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197</v>
      </c>
      <c r="AU449" s="269" t="s">
        <v>21</v>
      </c>
      <c r="AV449" s="14" t="s">
        <v>170</v>
      </c>
      <c r="AW449" s="14" t="s">
        <v>41</v>
      </c>
      <c r="AX449" s="14" t="s">
        <v>88</v>
      </c>
      <c r="AY449" s="269" t="s">
        <v>163</v>
      </c>
    </row>
    <row r="450" s="2" customFormat="1" ht="24.15" customHeight="1">
      <c r="A450" s="40"/>
      <c r="B450" s="41"/>
      <c r="C450" s="214" t="s">
        <v>1331</v>
      </c>
      <c r="D450" s="214" t="s">
        <v>165</v>
      </c>
      <c r="E450" s="215" t="s">
        <v>1332</v>
      </c>
      <c r="F450" s="216" t="s">
        <v>1318</v>
      </c>
      <c r="G450" s="217" t="s">
        <v>235</v>
      </c>
      <c r="H450" s="218">
        <v>323.49900000000002</v>
      </c>
      <c r="I450" s="219"/>
      <c r="J450" s="220">
        <f>ROUND(I450*H450,2)</f>
        <v>0</v>
      </c>
      <c r="K450" s="216" t="s">
        <v>169</v>
      </c>
      <c r="L450" s="46"/>
      <c r="M450" s="221" t="s">
        <v>35</v>
      </c>
      <c r="N450" s="222" t="s">
        <v>52</v>
      </c>
      <c r="O450" s="86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170</v>
      </c>
      <c r="AT450" s="225" t="s">
        <v>165</v>
      </c>
      <c r="AU450" s="225" t="s">
        <v>21</v>
      </c>
      <c r="AY450" s="18" t="s">
        <v>163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88</v>
      </c>
      <c r="BK450" s="226">
        <f>ROUND(I450*H450,2)</f>
        <v>0</v>
      </c>
      <c r="BL450" s="18" t="s">
        <v>170</v>
      </c>
      <c r="BM450" s="225" t="s">
        <v>1333</v>
      </c>
    </row>
    <row r="451" s="2" customFormat="1">
      <c r="A451" s="40"/>
      <c r="B451" s="41"/>
      <c r="C451" s="42"/>
      <c r="D451" s="227" t="s">
        <v>172</v>
      </c>
      <c r="E451" s="42"/>
      <c r="F451" s="228" t="s">
        <v>1334</v>
      </c>
      <c r="G451" s="42"/>
      <c r="H451" s="42"/>
      <c r="I451" s="229"/>
      <c r="J451" s="42"/>
      <c r="K451" s="42"/>
      <c r="L451" s="46"/>
      <c r="M451" s="230"/>
      <c r="N451" s="231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172</v>
      </c>
      <c r="AU451" s="18" t="s">
        <v>21</v>
      </c>
    </row>
    <row r="452" s="2" customFormat="1">
      <c r="A452" s="40"/>
      <c r="B452" s="41"/>
      <c r="C452" s="42"/>
      <c r="D452" s="232" t="s">
        <v>174</v>
      </c>
      <c r="E452" s="42"/>
      <c r="F452" s="233" t="s">
        <v>1321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174</v>
      </c>
      <c r="AU452" s="18" t="s">
        <v>21</v>
      </c>
    </row>
    <row r="453" s="13" customFormat="1">
      <c r="A453" s="13"/>
      <c r="B453" s="234"/>
      <c r="C453" s="235"/>
      <c r="D453" s="232" t="s">
        <v>197</v>
      </c>
      <c r="E453" s="236" t="s">
        <v>35</v>
      </c>
      <c r="F453" s="237" t="s">
        <v>1328</v>
      </c>
      <c r="G453" s="235"/>
      <c r="H453" s="238">
        <v>100.856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197</v>
      </c>
      <c r="AU453" s="244" t="s">
        <v>21</v>
      </c>
      <c r="AV453" s="13" t="s">
        <v>21</v>
      </c>
      <c r="AW453" s="13" t="s">
        <v>41</v>
      </c>
      <c r="AX453" s="13" t="s">
        <v>81</v>
      </c>
      <c r="AY453" s="244" t="s">
        <v>163</v>
      </c>
    </row>
    <row r="454" s="13" customFormat="1">
      <c r="A454" s="13"/>
      <c r="B454" s="234"/>
      <c r="C454" s="235"/>
      <c r="D454" s="232" t="s">
        <v>197</v>
      </c>
      <c r="E454" s="236" t="s">
        <v>35</v>
      </c>
      <c r="F454" s="237" t="s">
        <v>1329</v>
      </c>
      <c r="G454" s="235"/>
      <c r="H454" s="238">
        <v>5.9630000000000001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197</v>
      </c>
      <c r="AU454" s="244" t="s">
        <v>21</v>
      </c>
      <c r="AV454" s="13" t="s">
        <v>21</v>
      </c>
      <c r="AW454" s="13" t="s">
        <v>41</v>
      </c>
      <c r="AX454" s="13" t="s">
        <v>81</v>
      </c>
      <c r="AY454" s="244" t="s">
        <v>163</v>
      </c>
    </row>
    <row r="455" s="13" customFormat="1">
      <c r="A455" s="13"/>
      <c r="B455" s="234"/>
      <c r="C455" s="235"/>
      <c r="D455" s="232" t="s">
        <v>197</v>
      </c>
      <c r="E455" s="236" t="s">
        <v>35</v>
      </c>
      <c r="F455" s="237" t="s">
        <v>1330</v>
      </c>
      <c r="G455" s="235"/>
      <c r="H455" s="238">
        <v>1.014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197</v>
      </c>
      <c r="AU455" s="244" t="s">
        <v>21</v>
      </c>
      <c r="AV455" s="13" t="s">
        <v>21</v>
      </c>
      <c r="AW455" s="13" t="s">
        <v>41</v>
      </c>
      <c r="AX455" s="13" t="s">
        <v>81</v>
      </c>
      <c r="AY455" s="244" t="s">
        <v>163</v>
      </c>
    </row>
    <row r="456" s="14" customFormat="1">
      <c r="A456" s="14"/>
      <c r="B456" s="259"/>
      <c r="C456" s="260"/>
      <c r="D456" s="232" t="s">
        <v>197</v>
      </c>
      <c r="E456" s="261" t="s">
        <v>35</v>
      </c>
      <c r="F456" s="262" t="s">
        <v>602</v>
      </c>
      <c r="G456" s="260"/>
      <c r="H456" s="263">
        <v>107.83299999999998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9" t="s">
        <v>197</v>
      </c>
      <c r="AU456" s="269" t="s">
        <v>21</v>
      </c>
      <c r="AV456" s="14" t="s">
        <v>170</v>
      </c>
      <c r="AW456" s="14" t="s">
        <v>41</v>
      </c>
      <c r="AX456" s="14" t="s">
        <v>88</v>
      </c>
      <c r="AY456" s="269" t="s">
        <v>163</v>
      </c>
    </row>
    <row r="457" s="13" customFormat="1">
      <c r="A457" s="13"/>
      <c r="B457" s="234"/>
      <c r="C457" s="235"/>
      <c r="D457" s="232" t="s">
        <v>197</v>
      </c>
      <c r="E457" s="235"/>
      <c r="F457" s="237" t="s">
        <v>1335</v>
      </c>
      <c r="G457" s="235"/>
      <c r="H457" s="238">
        <v>323.49900000000002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197</v>
      </c>
      <c r="AU457" s="244" t="s">
        <v>21</v>
      </c>
      <c r="AV457" s="13" t="s">
        <v>21</v>
      </c>
      <c r="AW457" s="13" t="s">
        <v>4</v>
      </c>
      <c r="AX457" s="13" t="s">
        <v>88</v>
      </c>
      <c r="AY457" s="244" t="s">
        <v>163</v>
      </c>
    </row>
    <row r="458" s="2" customFormat="1" ht="24.15" customHeight="1">
      <c r="A458" s="40"/>
      <c r="B458" s="41"/>
      <c r="C458" s="214" t="s">
        <v>1336</v>
      </c>
      <c r="D458" s="214" t="s">
        <v>165</v>
      </c>
      <c r="E458" s="215" t="s">
        <v>439</v>
      </c>
      <c r="F458" s="216" t="s">
        <v>440</v>
      </c>
      <c r="G458" s="217" t="s">
        <v>235</v>
      </c>
      <c r="H458" s="218">
        <v>100.856</v>
      </c>
      <c r="I458" s="219"/>
      <c r="J458" s="220">
        <f>ROUND(I458*H458,2)</f>
        <v>0</v>
      </c>
      <c r="K458" s="216" t="s">
        <v>35</v>
      </c>
      <c r="L458" s="46"/>
      <c r="M458" s="221" t="s">
        <v>35</v>
      </c>
      <c r="N458" s="222" t="s">
        <v>52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170</v>
      </c>
      <c r="AT458" s="225" t="s">
        <v>165</v>
      </c>
      <c r="AU458" s="225" t="s">
        <v>21</v>
      </c>
      <c r="AY458" s="18" t="s">
        <v>163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88</v>
      </c>
      <c r="BK458" s="226">
        <f>ROUND(I458*H458,2)</f>
        <v>0</v>
      </c>
      <c r="BL458" s="18" t="s">
        <v>170</v>
      </c>
      <c r="BM458" s="225" t="s">
        <v>1337</v>
      </c>
    </row>
    <row r="459" s="13" customFormat="1">
      <c r="A459" s="13"/>
      <c r="B459" s="234"/>
      <c r="C459" s="235"/>
      <c r="D459" s="232" t="s">
        <v>197</v>
      </c>
      <c r="E459" s="236" t="s">
        <v>35</v>
      </c>
      <c r="F459" s="237" t="s">
        <v>1328</v>
      </c>
      <c r="G459" s="235"/>
      <c r="H459" s="238">
        <v>100.856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197</v>
      </c>
      <c r="AU459" s="244" t="s">
        <v>21</v>
      </c>
      <c r="AV459" s="13" t="s">
        <v>21</v>
      </c>
      <c r="AW459" s="13" t="s">
        <v>41</v>
      </c>
      <c r="AX459" s="13" t="s">
        <v>88</v>
      </c>
      <c r="AY459" s="244" t="s">
        <v>163</v>
      </c>
    </row>
    <row r="460" s="2" customFormat="1" ht="24.15" customHeight="1">
      <c r="A460" s="40"/>
      <c r="B460" s="41"/>
      <c r="C460" s="214" t="s">
        <v>1338</v>
      </c>
      <c r="D460" s="214" t="s">
        <v>165</v>
      </c>
      <c r="E460" s="215" t="s">
        <v>1339</v>
      </c>
      <c r="F460" s="216" t="s">
        <v>1340</v>
      </c>
      <c r="G460" s="217" t="s">
        <v>235</v>
      </c>
      <c r="H460" s="218">
        <v>306.42899999999997</v>
      </c>
      <c r="I460" s="219"/>
      <c r="J460" s="220">
        <f>ROUND(I460*H460,2)</f>
        <v>0</v>
      </c>
      <c r="K460" s="216" t="s">
        <v>35</v>
      </c>
      <c r="L460" s="46"/>
      <c r="M460" s="221" t="s">
        <v>35</v>
      </c>
      <c r="N460" s="222" t="s">
        <v>52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170</v>
      </c>
      <c r="AT460" s="225" t="s">
        <v>165</v>
      </c>
      <c r="AU460" s="225" t="s">
        <v>21</v>
      </c>
      <c r="AY460" s="18" t="s">
        <v>163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88</v>
      </c>
      <c r="BK460" s="226">
        <f>ROUND(I460*H460,2)</f>
        <v>0</v>
      </c>
      <c r="BL460" s="18" t="s">
        <v>170</v>
      </c>
      <c r="BM460" s="225" t="s">
        <v>1341</v>
      </c>
    </row>
    <row r="461" s="13" customFormat="1">
      <c r="A461" s="13"/>
      <c r="B461" s="234"/>
      <c r="C461" s="235"/>
      <c r="D461" s="232" t="s">
        <v>197</v>
      </c>
      <c r="E461" s="236" t="s">
        <v>35</v>
      </c>
      <c r="F461" s="237" t="s">
        <v>1342</v>
      </c>
      <c r="G461" s="235"/>
      <c r="H461" s="238">
        <v>306.42899999999997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197</v>
      </c>
      <c r="AU461" s="244" t="s">
        <v>21</v>
      </c>
      <c r="AV461" s="13" t="s">
        <v>21</v>
      </c>
      <c r="AW461" s="13" t="s">
        <v>41</v>
      </c>
      <c r="AX461" s="13" t="s">
        <v>88</v>
      </c>
      <c r="AY461" s="244" t="s">
        <v>163</v>
      </c>
    </row>
    <row r="462" s="2" customFormat="1" ht="24.15" customHeight="1">
      <c r="A462" s="40"/>
      <c r="B462" s="41"/>
      <c r="C462" s="214" t="s">
        <v>1343</v>
      </c>
      <c r="D462" s="214" t="s">
        <v>165</v>
      </c>
      <c r="E462" s="215" t="s">
        <v>1344</v>
      </c>
      <c r="F462" s="216" t="s">
        <v>234</v>
      </c>
      <c r="G462" s="217" t="s">
        <v>235</v>
      </c>
      <c r="H462" s="218">
        <v>813.21000000000004</v>
      </c>
      <c r="I462" s="219"/>
      <c r="J462" s="220">
        <f>ROUND(I462*H462,2)</f>
        <v>0</v>
      </c>
      <c r="K462" s="216" t="s">
        <v>35</v>
      </c>
      <c r="L462" s="46"/>
      <c r="M462" s="221" t="s">
        <v>35</v>
      </c>
      <c r="N462" s="222" t="s">
        <v>52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170</v>
      </c>
      <c r="AT462" s="225" t="s">
        <v>165</v>
      </c>
      <c r="AU462" s="225" t="s">
        <v>21</v>
      </c>
      <c r="AY462" s="18" t="s">
        <v>163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88</v>
      </c>
      <c r="BK462" s="226">
        <f>ROUND(I462*H462,2)</f>
        <v>0</v>
      </c>
      <c r="BL462" s="18" t="s">
        <v>170</v>
      </c>
      <c r="BM462" s="225" t="s">
        <v>1345</v>
      </c>
    </row>
    <row r="463" s="13" customFormat="1">
      <c r="A463" s="13"/>
      <c r="B463" s="234"/>
      <c r="C463" s="235"/>
      <c r="D463" s="232" t="s">
        <v>197</v>
      </c>
      <c r="E463" s="236" t="s">
        <v>35</v>
      </c>
      <c r="F463" s="237" t="s">
        <v>1314</v>
      </c>
      <c r="G463" s="235"/>
      <c r="H463" s="238">
        <v>807.24699999999996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197</v>
      </c>
      <c r="AU463" s="244" t="s">
        <v>21</v>
      </c>
      <c r="AV463" s="13" t="s">
        <v>21</v>
      </c>
      <c r="AW463" s="13" t="s">
        <v>41</v>
      </c>
      <c r="AX463" s="13" t="s">
        <v>81</v>
      </c>
      <c r="AY463" s="244" t="s">
        <v>163</v>
      </c>
    </row>
    <row r="464" s="13" customFormat="1">
      <c r="A464" s="13"/>
      <c r="B464" s="234"/>
      <c r="C464" s="235"/>
      <c r="D464" s="232" t="s">
        <v>197</v>
      </c>
      <c r="E464" s="236" t="s">
        <v>35</v>
      </c>
      <c r="F464" s="237" t="s">
        <v>1329</v>
      </c>
      <c r="G464" s="235"/>
      <c r="H464" s="238">
        <v>5.9630000000000001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197</v>
      </c>
      <c r="AU464" s="244" t="s">
        <v>21</v>
      </c>
      <c r="AV464" s="13" t="s">
        <v>21</v>
      </c>
      <c r="AW464" s="13" t="s">
        <v>41</v>
      </c>
      <c r="AX464" s="13" t="s">
        <v>81</v>
      </c>
      <c r="AY464" s="244" t="s">
        <v>163</v>
      </c>
    </row>
    <row r="465" s="14" customFormat="1">
      <c r="A465" s="14"/>
      <c r="B465" s="259"/>
      <c r="C465" s="260"/>
      <c r="D465" s="232" t="s">
        <v>197</v>
      </c>
      <c r="E465" s="261" t="s">
        <v>35</v>
      </c>
      <c r="F465" s="262" t="s">
        <v>602</v>
      </c>
      <c r="G465" s="260"/>
      <c r="H465" s="263">
        <v>813.20999999999992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9" t="s">
        <v>197</v>
      </c>
      <c r="AU465" s="269" t="s">
        <v>21</v>
      </c>
      <c r="AV465" s="14" t="s">
        <v>170</v>
      </c>
      <c r="AW465" s="14" t="s">
        <v>41</v>
      </c>
      <c r="AX465" s="14" t="s">
        <v>88</v>
      </c>
      <c r="AY465" s="269" t="s">
        <v>163</v>
      </c>
    </row>
    <row r="466" s="2" customFormat="1" ht="24.15" customHeight="1">
      <c r="A466" s="40"/>
      <c r="B466" s="41"/>
      <c r="C466" s="214" t="s">
        <v>1346</v>
      </c>
      <c r="D466" s="214" t="s">
        <v>165</v>
      </c>
      <c r="E466" s="215" t="s">
        <v>575</v>
      </c>
      <c r="F466" s="216" t="s">
        <v>576</v>
      </c>
      <c r="G466" s="217" t="s">
        <v>235</v>
      </c>
      <c r="H466" s="218">
        <v>1.014</v>
      </c>
      <c r="I466" s="219"/>
      <c r="J466" s="220">
        <f>ROUND(I466*H466,2)</f>
        <v>0</v>
      </c>
      <c r="K466" s="216" t="s">
        <v>169</v>
      </c>
      <c r="L466" s="46"/>
      <c r="M466" s="221" t="s">
        <v>35</v>
      </c>
      <c r="N466" s="222" t="s">
        <v>52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170</v>
      </c>
      <c r="AT466" s="225" t="s">
        <v>165</v>
      </c>
      <c r="AU466" s="225" t="s">
        <v>21</v>
      </c>
      <c r="AY466" s="18" t="s">
        <v>163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88</v>
      </c>
      <c r="BK466" s="226">
        <f>ROUND(I466*H466,2)</f>
        <v>0</v>
      </c>
      <c r="BL466" s="18" t="s">
        <v>170</v>
      </c>
      <c r="BM466" s="225" t="s">
        <v>1347</v>
      </c>
    </row>
    <row r="467" s="2" customFormat="1">
      <c r="A467" s="40"/>
      <c r="B467" s="41"/>
      <c r="C467" s="42"/>
      <c r="D467" s="227" t="s">
        <v>172</v>
      </c>
      <c r="E467" s="42"/>
      <c r="F467" s="228" t="s">
        <v>578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172</v>
      </c>
      <c r="AU467" s="18" t="s">
        <v>21</v>
      </c>
    </row>
    <row r="468" s="13" customFormat="1">
      <c r="A468" s="13"/>
      <c r="B468" s="234"/>
      <c r="C468" s="235"/>
      <c r="D468" s="232" t="s">
        <v>197</v>
      </c>
      <c r="E468" s="236" t="s">
        <v>35</v>
      </c>
      <c r="F468" s="237" t="s">
        <v>1330</v>
      </c>
      <c r="G468" s="235"/>
      <c r="H468" s="238">
        <v>1.014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197</v>
      </c>
      <c r="AU468" s="244" t="s">
        <v>21</v>
      </c>
      <c r="AV468" s="13" t="s">
        <v>21</v>
      </c>
      <c r="AW468" s="13" t="s">
        <v>41</v>
      </c>
      <c r="AX468" s="13" t="s">
        <v>88</v>
      </c>
      <c r="AY468" s="244" t="s">
        <v>163</v>
      </c>
    </row>
    <row r="469" s="12" customFormat="1" ht="22.8" customHeight="1">
      <c r="A469" s="12"/>
      <c r="B469" s="198"/>
      <c r="C469" s="199"/>
      <c r="D469" s="200" t="s">
        <v>80</v>
      </c>
      <c r="E469" s="212" t="s">
        <v>442</v>
      </c>
      <c r="F469" s="212" t="s">
        <v>443</v>
      </c>
      <c r="G469" s="199"/>
      <c r="H469" s="199"/>
      <c r="I469" s="202"/>
      <c r="J469" s="213">
        <f>BK469</f>
        <v>0</v>
      </c>
      <c r="K469" s="199"/>
      <c r="L469" s="204"/>
      <c r="M469" s="205"/>
      <c r="N469" s="206"/>
      <c r="O469" s="206"/>
      <c r="P469" s="207">
        <f>SUM(P470:P473)</f>
        <v>0</v>
      </c>
      <c r="Q469" s="206"/>
      <c r="R469" s="207">
        <f>SUM(R470:R473)</f>
        <v>0</v>
      </c>
      <c r="S469" s="206"/>
      <c r="T469" s="208">
        <f>SUM(T470:T473)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9" t="s">
        <v>88</v>
      </c>
      <c r="AT469" s="210" t="s">
        <v>80</v>
      </c>
      <c r="AU469" s="210" t="s">
        <v>88</v>
      </c>
      <c r="AY469" s="209" t="s">
        <v>163</v>
      </c>
      <c r="BK469" s="211">
        <f>SUM(BK470:BK473)</f>
        <v>0</v>
      </c>
    </row>
    <row r="470" s="2" customFormat="1" ht="24.15" customHeight="1">
      <c r="A470" s="40"/>
      <c r="B470" s="41"/>
      <c r="C470" s="214" t="s">
        <v>1348</v>
      </c>
      <c r="D470" s="214" t="s">
        <v>165</v>
      </c>
      <c r="E470" s="215" t="s">
        <v>1349</v>
      </c>
      <c r="F470" s="216" t="s">
        <v>1350</v>
      </c>
      <c r="G470" s="217" t="s">
        <v>235</v>
      </c>
      <c r="H470" s="218">
        <v>3347.125</v>
      </c>
      <c r="I470" s="219"/>
      <c r="J470" s="220">
        <f>ROUND(I470*H470,2)</f>
        <v>0</v>
      </c>
      <c r="K470" s="216" t="s">
        <v>169</v>
      </c>
      <c r="L470" s="46"/>
      <c r="M470" s="221" t="s">
        <v>35</v>
      </c>
      <c r="N470" s="222" t="s">
        <v>52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170</v>
      </c>
      <c r="AT470" s="225" t="s">
        <v>165</v>
      </c>
      <c r="AU470" s="225" t="s">
        <v>21</v>
      </c>
      <c r="AY470" s="18" t="s">
        <v>163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88</v>
      </c>
      <c r="BK470" s="226">
        <f>ROUND(I470*H470,2)</f>
        <v>0</v>
      </c>
      <c r="BL470" s="18" t="s">
        <v>170</v>
      </c>
      <c r="BM470" s="225" t="s">
        <v>1351</v>
      </c>
    </row>
    <row r="471" s="2" customFormat="1">
      <c r="A471" s="40"/>
      <c r="B471" s="41"/>
      <c r="C471" s="42"/>
      <c r="D471" s="227" t="s">
        <v>172</v>
      </c>
      <c r="E471" s="42"/>
      <c r="F471" s="228" t="s">
        <v>1352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172</v>
      </c>
      <c r="AU471" s="18" t="s">
        <v>21</v>
      </c>
    </row>
    <row r="472" s="2" customFormat="1" ht="24.15" customHeight="1">
      <c r="A472" s="40"/>
      <c r="B472" s="41"/>
      <c r="C472" s="214" t="s">
        <v>1353</v>
      </c>
      <c r="D472" s="214" t="s">
        <v>165</v>
      </c>
      <c r="E472" s="215" t="s">
        <v>1354</v>
      </c>
      <c r="F472" s="216" t="s">
        <v>1355</v>
      </c>
      <c r="G472" s="217" t="s">
        <v>235</v>
      </c>
      <c r="H472" s="218">
        <v>3347.125</v>
      </c>
      <c r="I472" s="219"/>
      <c r="J472" s="220">
        <f>ROUND(I472*H472,2)</f>
        <v>0</v>
      </c>
      <c r="K472" s="216" t="s">
        <v>169</v>
      </c>
      <c r="L472" s="46"/>
      <c r="M472" s="221" t="s">
        <v>35</v>
      </c>
      <c r="N472" s="222" t="s">
        <v>52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170</v>
      </c>
      <c r="AT472" s="225" t="s">
        <v>165</v>
      </c>
      <c r="AU472" s="225" t="s">
        <v>21</v>
      </c>
      <c r="AY472" s="18" t="s">
        <v>163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88</v>
      </c>
      <c r="BK472" s="226">
        <f>ROUND(I472*H472,2)</f>
        <v>0</v>
      </c>
      <c r="BL472" s="18" t="s">
        <v>170</v>
      </c>
      <c r="BM472" s="225" t="s">
        <v>1356</v>
      </c>
    </row>
    <row r="473" s="2" customFormat="1">
      <c r="A473" s="40"/>
      <c r="B473" s="41"/>
      <c r="C473" s="42"/>
      <c r="D473" s="227" t="s">
        <v>172</v>
      </c>
      <c r="E473" s="42"/>
      <c r="F473" s="228" t="s">
        <v>1357</v>
      </c>
      <c r="G473" s="42"/>
      <c r="H473" s="42"/>
      <c r="I473" s="229"/>
      <c r="J473" s="42"/>
      <c r="K473" s="42"/>
      <c r="L473" s="46"/>
      <c r="M473" s="255"/>
      <c r="N473" s="256"/>
      <c r="O473" s="257"/>
      <c r="P473" s="257"/>
      <c r="Q473" s="257"/>
      <c r="R473" s="257"/>
      <c r="S473" s="257"/>
      <c r="T473" s="258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172</v>
      </c>
      <c r="AU473" s="18" t="s">
        <v>21</v>
      </c>
    </row>
    <row r="474" s="2" customFormat="1" ht="6.96" customHeight="1">
      <c r="A474" s="40"/>
      <c r="B474" s="61"/>
      <c r="C474" s="62"/>
      <c r="D474" s="62"/>
      <c r="E474" s="62"/>
      <c r="F474" s="62"/>
      <c r="G474" s="62"/>
      <c r="H474" s="62"/>
      <c r="I474" s="62"/>
      <c r="J474" s="62"/>
      <c r="K474" s="62"/>
      <c r="L474" s="46"/>
      <c r="M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</sheetData>
  <sheetProtection sheet="1" autoFilter="0" formatColumns="0" formatRows="0" objects="1" scenarios="1" spinCount="100000" saltValue="M3m+7g5MVUrLMklOePR4pV8+mRUnUtyrXpxxQIlu3GqbnkqHtSbHDwmXnond9/soW3s9Ka7K8WGnQgO/mOGJbA==" hashValue="BOqipdmprP07mWkIh9oqnusybliKpgOOtO1gFLL3tj9gvaapp7q7vJ3SgNLe4nKt0WfQjLaU4oN5MrOW0u8RJw==" algorithmName="SHA-512" password="CC35"/>
  <autoFilter ref="C91:K4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106185"/>
    <hyperlink ref="F99" r:id="rId2" display="https://podminky.urs.cz/item/CS_URS_2024_02/113106571"/>
    <hyperlink ref="F104" r:id="rId3" display="https://podminky.urs.cz/item/CS_URS_2024_02/113107161"/>
    <hyperlink ref="F107" r:id="rId4" display="https://podminky.urs.cz/item/CS_URS_2024_02/113107162"/>
    <hyperlink ref="F110" r:id="rId5" display="https://podminky.urs.cz/item/CS_URS_2024_02/113107163"/>
    <hyperlink ref="F113" r:id="rId6" display="https://podminky.urs.cz/item/CS_URS_2024_02/113107224"/>
    <hyperlink ref="F119" r:id="rId7" display="https://podminky.urs.cz/item/CS_URS_2024_02/113107330"/>
    <hyperlink ref="F122" r:id="rId8" display="https://podminky.urs.cz/item/CS_URS_2024_02/113154548"/>
    <hyperlink ref="F127" r:id="rId9" display="https://podminky.urs.cz/item/CS_URS_2024_02/113201112"/>
    <hyperlink ref="F130" r:id="rId10" display="https://podminky.urs.cz/item/CS_URS_2024_02/121151113"/>
    <hyperlink ref="F135" r:id="rId11" display="https://podminky.urs.cz/item/CS_URS_2024_02/122251105"/>
    <hyperlink ref="F143" r:id="rId12" display="https://podminky.urs.cz/item/CS_URS_2024_02/129001101"/>
    <hyperlink ref="F149" r:id="rId13" display="https://podminky.urs.cz/item/CS_URS_2024_02/162351103"/>
    <hyperlink ref="F154" r:id="rId14" display="https://podminky.urs.cz/item/CS_URS_2024_02/162651112"/>
    <hyperlink ref="F157" r:id="rId15" display="https://podminky.urs.cz/item/CS_URS_2024_02/167151101"/>
    <hyperlink ref="F162" r:id="rId16" display="https://podminky.urs.cz/item/CS_URS_2024_02/171152101"/>
    <hyperlink ref="F167" r:id="rId17" display="https://podminky.urs.cz/item/CS_URS_2024_02/181152302"/>
    <hyperlink ref="F176" r:id="rId18" display="https://podminky.urs.cz/item/CS_URS_2024_01/211971110"/>
    <hyperlink ref="F181" r:id="rId19" display="https://podminky.urs.cz/item/CS_URS_2024_01/212752402"/>
    <hyperlink ref="F184" r:id="rId20" display="https://podminky.urs.cz/item/CS_URS_2024_02/279311116"/>
    <hyperlink ref="F188" r:id="rId21" display="https://podminky.urs.cz/item/CS_URS_2024_02/561121113"/>
    <hyperlink ref="F195" r:id="rId22" display="https://podminky.urs.cz/item/CS_URS_2024_02/561121114"/>
    <hyperlink ref="F210" r:id="rId23" display="https://podminky.urs.cz/item/CS_URS_2024_02/564861111"/>
    <hyperlink ref="F217" r:id="rId24" display="https://podminky.urs.cz/item/CS_URS_2024_02/564861111"/>
    <hyperlink ref="F221" r:id="rId25" display="https://podminky.urs.cz/item/CS_URS_2024_02/564871111"/>
    <hyperlink ref="F227" r:id="rId26" display="https://podminky.urs.cz/item/CS_URS_2024_02/567122111"/>
    <hyperlink ref="F230" r:id="rId27" display="https://podminky.urs.cz/item/CS_URS_2024_02/567132111"/>
    <hyperlink ref="F236" r:id="rId28" display="https://podminky.urs.cz/item/CS_URS_2024_02/573191111"/>
    <hyperlink ref="F238" r:id="rId29" display="https://podminky.urs.cz/item/CS_URS_2024_02/565145111"/>
    <hyperlink ref="F241" r:id="rId30" display="https://podminky.urs.cz/item/CS_URS_2024_02/573231108"/>
    <hyperlink ref="F243" r:id="rId31" display="https://podminky.urs.cz/item/CS_URS_2024_02/577134111"/>
    <hyperlink ref="F247" r:id="rId32" display="https://podminky.urs.cz/item/CS_URS_2024_02/591211111"/>
    <hyperlink ref="F263" r:id="rId33" display="https://podminky.urs.cz/item/CS_URS_2024_02/596212210"/>
    <hyperlink ref="F286" r:id="rId34" display="https://podminky.urs.cz/item/CS_URS_2024_02/596412211"/>
    <hyperlink ref="F294" r:id="rId35" display="https://podminky.urs.cz/item/CS_URS_2024_02/911111111"/>
    <hyperlink ref="F297" r:id="rId36" display="https://podminky.urs.cz/item/CS_URS_2024_02/914111111"/>
    <hyperlink ref="F320" r:id="rId37" display="https://podminky.urs.cz/item/CS_URS_2024_02/914511112"/>
    <hyperlink ref="F323" r:id="rId38" display="https://podminky.urs.cz/item/CS_URS_2024_02/915111111"/>
    <hyperlink ref="F326" r:id="rId39" display="https://podminky.urs.cz/item/CS_URS_2024_02/915111121"/>
    <hyperlink ref="F331" r:id="rId40" display="https://podminky.urs.cz/item/CS_URS_2024_02/915131111"/>
    <hyperlink ref="F336" r:id="rId41" display="https://podminky.urs.cz/item/CS_URS_2024_02/915321115"/>
    <hyperlink ref="F339" r:id="rId42" display="https://podminky.urs.cz/item/CS_URS_2024_02/915611111"/>
    <hyperlink ref="F341" r:id="rId43" display="https://podminky.urs.cz/item/CS_URS_2024_02/915621111"/>
    <hyperlink ref="F343" r:id="rId44" display="https://podminky.urs.cz/item/CS_URS_2024_02/916131213"/>
    <hyperlink ref="F372" r:id="rId45" display="https://podminky.urs.cz/item/CS_URS_2024_02/916231213"/>
    <hyperlink ref="F383" r:id="rId46" display="https://podminky.urs.cz/item/CS_URS_2024_02/916241213"/>
    <hyperlink ref="F392" r:id="rId47" display="https://podminky.urs.cz/item/CS_URS_2024_02/919112233"/>
    <hyperlink ref="F394" r:id="rId48" display="https://podminky.urs.cz/item/CS_URS_2024_02/919122132"/>
    <hyperlink ref="F396" r:id="rId49" display="https://podminky.urs.cz/item/CS_URS_2024_02/919726121"/>
    <hyperlink ref="F404" r:id="rId50" display="https://podminky.urs.cz/item/CS_URS_2024_02/919726124"/>
    <hyperlink ref="F410" r:id="rId51" display="https://podminky.urs.cz/item/CS_URS_2024_02/962022490"/>
    <hyperlink ref="F413" r:id="rId52" display="https://podminky.urs.cz/item/CS_URS_2024_02/962042320"/>
    <hyperlink ref="F416" r:id="rId53" display="https://podminky.urs.cz/item/CS_URS_2024_02/966001211"/>
    <hyperlink ref="F418" r:id="rId54" display="https://podminky.urs.cz/item/CS_URS_2024_02/966005111"/>
    <hyperlink ref="F420" r:id="rId55" display="https://podminky.urs.cz/item/CS_URS_2024_02/966006132"/>
    <hyperlink ref="F430" r:id="rId56" display="https://podminky.urs.cz/item/CS_URS_2024_02/979071121"/>
    <hyperlink ref="F433" r:id="rId57" display="https://podminky.urs.cz/item/CS_URS_2024_02/997221551"/>
    <hyperlink ref="F438" r:id="rId58" display="https://podminky.urs.cz/item/CS_URS_2024_02/997221559"/>
    <hyperlink ref="F445" r:id="rId59" display="https://podminky.urs.cz/item/CS_URS_2024_02/997221561"/>
    <hyperlink ref="F451" r:id="rId60" display="https://podminky.urs.cz/item/CS_URS_2024_02/997221569"/>
    <hyperlink ref="F467" r:id="rId61" display="https://podminky.urs.cz/item/CS_URS_2024_02/997013631"/>
    <hyperlink ref="F471" r:id="rId62" display="https://podminky.urs.cz/item/CS_URS_2024_02/998225111"/>
    <hyperlink ref="F473" r:id="rId63" display="https://podminky.urs.cz/item/CS_URS_2024_02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840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1358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270" t="s">
        <v>26</v>
      </c>
      <c r="E15" s="40"/>
      <c r="F15" s="271" t="s">
        <v>27</v>
      </c>
      <c r="G15" s="40"/>
      <c r="H15" s="40"/>
      <c r="I15" s="270" t="s">
        <v>28</v>
      </c>
      <c r="J15" s="271" t="s">
        <v>29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ROUND((SUM(BE96:BE188)),  2)</f>
        <v>0</v>
      </c>
      <c r="G35" s="40"/>
      <c r="H35" s="40"/>
      <c r="I35" s="159">
        <v>0.20999999999999999</v>
      </c>
      <c r="J35" s="158">
        <f>ROUND(((SUM(BE96:BE188))*I35),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ROUND((SUM(BF96:BF188)),  2)</f>
        <v>0</v>
      </c>
      <c r="G36" s="40"/>
      <c r="H36" s="40"/>
      <c r="I36" s="159">
        <v>0.12</v>
      </c>
      <c r="J36" s="158">
        <f>ROUND(((SUM(BF96:BF188))*I36),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ROUND((SUM(BG96:BG188)),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ROUND((SUM(BH96:BH188)),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ROUND((SUM(BI96:BI188)),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840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301 - Odvodnění komunikace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136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137</v>
      </c>
      <c r="E66" s="184"/>
      <c r="F66" s="184"/>
      <c r="G66" s="184"/>
      <c r="H66" s="184"/>
      <c r="I66" s="184"/>
      <c r="J66" s="185">
        <f>J126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138</v>
      </c>
      <c r="E67" s="184"/>
      <c r="F67" s="184"/>
      <c r="G67" s="184"/>
      <c r="H67" s="184"/>
      <c r="I67" s="184"/>
      <c r="J67" s="185">
        <f>J136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587</v>
      </c>
      <c r="E68" s="184"/>
      <c r="F68" s="184"/>
      <c r="G68" s="184"/>
      <c r="H68" s="184"/>
      <c r="I68" s="184"/>
      <c r="J68" s="185">
        <f>J164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140</v>
      </c>
      <c r="E69" s="184"/>
      <c r="F69" s="184"/>
      <c r="G69" s="184"/>
      <c r="H69" s="184"/>
      <c r="I69" s="184"/>
      <c r="J69" s="185">
        <f>J169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143</v>
      </c>
      <c r="E70" s="179"/>
      <c r="F70" s="179"/>
      <c r="G70" s="179"/>
      <c r="H70" s="179"/>
      <c r="I70" s="179"/>
      <c r="J70" s="180">
        <f>J174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144</v>
      </c>
      <c r="E71" s="184"/>
      <c r="F71" s="184"/>
      <c r="G71" s="184"/>
      <c r="H71" s="184"/>
      <c r="I71" s="184"/>
      <c r="J71" s="185">
        <f>J175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145</v>
      </c>
      <c r="E72" s="179"/>
      <c r="F72" s="179"/>
      <c r="G72" s="179"/>
      <c r="H72" s="179"/>
      <c r="I72" s="179"/>
      <c r="J72" s="180">
        <f>J180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146</v>
      </c>
      <c r="E73" s="184"/>
      <c r="F73" s="184"/>
      <c r="G73" s="184"/>
      <c r="H73" s="184"/>
      <c r="I73" s="184"/>
      <c r="J73" s="185">
        <f>J181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147</v>
      </c>
      <c r="E74" s="184"/>
      <c r="F74" s="184"/>
      <c r="G74" s="184"/>
      <c r="H74" s="184"/>
      <c r="I74" s="184"/>
      <c r="J74" s="185">
        <f>J185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148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Rekonstrukce místních komunikací v sídlišti K Hradišťku v Dačicích - II. Etapa</v>
      </c>
      <c r="F84" s="33"/>
      <c r="G84" s="33"/>
      <c r="H84" s="33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2"/>
      <c r="C85" s="33" t="s">
        <v>127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40"/>
      <c r="B86" s="41"/>
      <c r="C86" s="42"/>
      <c r="D86" s="42"/>
      <c r="E86" s="171" t="s">
        <v>840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129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SO 301 - Odvodnění komunikace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F14</f>
        <v>Dačice</v>
      </c>
      <c r="G90" s="42"/>
      <c r="H90" s="42"/>
      <c r="I90" s="33" t="s">
        <v>24</v>
      </c>
      <c r="J90" s="74" t="str">
        <f>IF(J14="","",J14)</f>
        <v>9. 7. 2024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E17</f>
        <v>Město Dačice, Krajířova 27, 380 13 Dačice</v>
      </c>
      <c r="G92" s="42"/>
      <c r="H92" s="42"/>
      <c r="I92" s="33" t="s">
        <v>38</v>
      </c>
      <c r="J92" s="38" t="str">
        <f>E23</f>
        <v>Ing. arch. Martin Jirovský Ph.D., MBA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3" t="s">
        <v>36</v>
      </c>
      <c r="D93" s="42"/>
      <c r="E93" s="42"/>
      <c r="F93" s="28" t="str">
        <f>IF(E20="","",E20)</f>
        <v>Vyplň údaj</v>
      </c>
      <c r="G93" s="42"/>
      <c r="H93" s="42"/>
      <c r="I93" s="33" t="s">
        <v>42</v>
      </c>
      <c r="J93" s="38" t="str">
        <f>E26</f>
        <v>Ateliér M.A.A.T. s.r.o., Petra Stejskalová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149</v>
      </c>
      <c r="D95" s="190" t="s">
        <v>66</v>
      </c>
      <c r="E95" s="190" t="s">
        <v>62</v>
      </c>
      <c r="F95" s="190" t="s">
        <v>63</v>
      </c>
      <c r="G95" s="190" t="s">
        <v>150</v>
      </c>
      <c r="H95" s="190" t="s">
        <v>151</v>
      </c>
      <c r="I95" s="190" t="s">
        <v>152</v>
      </c>
      <c r="J95" s="190" t="s">
        <v>133</v>
      </c>
      <c r="K95" s="191" t="s">
        <v>153</v>
      </c>
      <c r="L95" s="192"/>
      <c r="M95" s="94" t="s">
        <v>35</v>
      </c>
      <c r="N95" s="95" t="s">
        <v>51</v>
      </c>
      <c r="O95" s="95" t="s">
        <v>154</v>
      </c>
      <c r="P95" s="95" t="s">
        <v>155</v>
      </c>
      <c r="Q95" s="95" t="s">
        <v>156</v>
      </c>
      <c r="R95" s="95" t="s">
        <v>157</v>
      </c>
      <c r="S95" s="95" t="s">
        <v>158</v>
      </c>
      <c r="T95" s="96" t="s">
        <v>159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160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P97+P174+P180</f>
        <v>0</v>
      </c>
      <c r="Q96" s="98"/>
      <c r="R96" s="195">
        <f>R97+R174+R180</f>
        <v>29.977665439999999</v>
      </c>
      <c r="S96" s="98"/>
      <c r="T96" s="196">
        <f>T97+T174+T180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80</v>
      </c>
      <c r="AU96" s="18" t="s">
        <v>134</v>
      </c>
      <c r="BK96" s="197">
        <f>BK97+BK174+BK180</f>
        <v>0</v>
      </c>
    </row>
    <row r="97" s="12" customFormat="1" ht="25.92" customHeight="1">
      <c r="A97" s="12"/>
      <c r="B97" s="198"/>
      <c r="C97" s="199"/>
      <c r="D97" s="200" t="s">
        <v>80</v>
      </c>
      <c r="E97" s="201" t="s">
        <v>161</v>
      </c>
      <c r="F97" s="201" t="s">
        <v>162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P98+P126+P136+P164+P169</f>
        <v>0</v>
      </c>
      <c r="Q97" s="206"/>
      <c r="R97" s="207">
        <f>R98+R126+R136+R164+R169</f>
        <v>29.977665439999999</v>
      </c>
      <c r="S97" s="206"/>
      <c r="T97" s="208">
        <f>T98+T126+T136+T164+T169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88</v>
      </c>
      <c r="AT97" s="210" t="s">
        <v>80</v>
      </c>
      <c r="AU97" s="210" t="s">
        <v>81</v>
      </c>
      <c r="AY97" s="209" t="s">
        <v>163</v>
      </c>
      <c r="BK97" s="211">
        <f>BK98+BK126+BK136+BK164+BK169</f>
        <v>0</v>
      </c>
    </row>
    <row r="98" s="12" customFormat="1" ht="22.8" customHeight="1">
      <c r="A98" s="12"/>
      <c r="B98" s="198"/>
      <c r="C98" s="199"/>
      <c r="D98" s="200" t="s">
        <v>80</v>
      </c>
      <c r="E98" s="212" t="s">
        <v>88</v>
      </c>
      <c r="F98" s="212" t="s">
        <v>164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SUM(P99:P125)</f>
        <v>0</v>
      </c>
      <c r="Q98" s="206"/>
      <c r="R98" s="207">
        <f>SUM(R99:R125)</f>
        <v>16.137580960000001</v>
      </c>
      <c r="S98" s="206"/>
      <c r="T98" s="208">
        <f>SUM(T99:T125)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88</v>
      </c>
      <c r="AT98" s="210" t="s">
        <v>80</v>
      </c>
      <c r="AU98" s="210" t="s">
        <v>88</v>
      </c>
      <c r="AY98" s="209" t="s">
        <v>163</v>
      </c>
      <c r="BK98" s="211">
        <f>SUM(BK99:BK125)</f>
        <v>0</v>
      </c>
    </row>
    <row r="99" s="2" customFormat="1" ht="24.15" customHeight="1">
      <c r="A99" s="40"/>
      <c r="B99" s="41"/>
      <c r="C99" s="214" t="s">
        <v>88</v>
      </c>
      <c r="D99" s="214" t="s">
        <v>165</v>
      </c>
      <c r="E99" s="215" t="s">
        <v>759</v>
      </c>
      <c r="F99" s="216" t="s">
        <v>760</v>
      </c>
      <c r="G99" s="217" t="s">
        <v>194</v>
      </c>
      <c r="H99" s="218">
        <v>12.037000000000001</v>
      </c>
      <c r="I99" s="219"/>
      <c r="J99" s="220">
        <f>ROUND(I99*H99,2)</f>
        <v>0</v>
      </c>
      <c r="K99" s="216" t="s">
        <v>169</v>
      </c>
      <c r="L99" s="46"/>
      <c r="M99" s="221" t="s">
        <v>35</v>
      </c>
      <c r="N99" s="222" t="s">
        <v>52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170</v>
      </c>
      <c r="AT99" s="225" t="s">
        <v>165</v>
      </c>
      <c r="AU99" s="225" t="s">
        <v>21</v>
      </c>
      <c r="AY99" s="18" t="s">
        <v>163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88</v>
      </c>
      <c r="BK99" s="226">
        <f>ROUND(I99*H99,2)</f>
        <v>0</v>
      </c>
      <c r="BL99" s="18" t="s">
        <v>170</v>
      </c>
      <c r="BM99" s="225" t="s">
        <v>1359</v>
      </c>
    </row>
    <row r="100" s="2" customFormat="1">
      <c r="A100" s="40"/>
      <c r="B100" s="41"/>
      <c r="C100" s="42"/>
      <c r="D100" s="227" t="s">
        <v>172</v>
      </c>
      <c r="E100" s="42"/>
      <c r="F100" s="228" t="s">
        <v>762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172</v>
      </c>
      <c r="AU100" s="18" t="s">
        <v>21</v>
      </c>
    </row>
    <row r="101" s="13" customFormat="1">
      <c r="A101" s="13"/>
      <c r="B101" s="234"/>
      <c r="C101" s="235"/>
      <c r="D101" s="232" t="s">
        <v>197</v>
      </c>
      <c r="E101" s="236" t="s">
        <v>35</v>
      </c>
      <c r="F101" s="237" t="s">
        <v>1360</v>
      </c>
      <c r="G101" s="235"/>
      <c r="H101" s="238">
        <v>12.037000000000001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197</v>
      </c>
      <c r="AU101" s="244" t="s">
        <v>21</v>
      </c>
      <c r="AV101" s="13" t="s">
        <v>21</v>
      </c>
      <c r="AW101" s="13" t="s">
        <v>41</v>
      </c>
      <c r="AX101" s="13" t="s">
        <v>88</v>
      </c>
      <c r="AY101" s="244" t="s">
        <v>163</v>
      </c>
    </row>
    <row r="102" s="2" customFormat="1" ht="24.15" customHeight="1">
      <c r="A102" s="40"/>
      <c r="B102" s="41"/>
      <c r="C102" s="214" t="s">
        <v>21</v>
      </c>
      <c r="D102" s="214" t="s">
        <v>165</v>
      </c>
      <c r="E102" s="215" t="s">
        <v>1361</v>
      </c>
      <c r="F102" s="216" t="s">
        <v>1362</v>
      </c>
      <c r="G102" s="217" t="s">
        <v>194</v>
      </c>
      <c r="H102" s="218">
        <v>26.32</v>
      </c>
      <c r="I102" s="219"/>
      <c r="J102" s="220">
        <f>ROUND(I102*H102,2)</f>
        <v>0</v>
      </c>
      <c r="K102" s="216" t="s">
        <v>169</v>
      </c>
      <c r="L102" s="46"/>
      <c r="M102" s="221" t="s">
        <v>35</v>
      </c>
      <c r="N102" s="222" t="s">
        <v>52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170</v>
      </c>
      <c r="AT102" s="225" t="s">
        <v>165</v>
      </c>
      <c r="AU102" s="225" t="s">
        <v>21</v>
      </c>
      <c r="AY102" s="18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88</v>
      </c>
      <c r="BK102" s="226">
        <f>ROUND(I102*H102,2)</f>
        <v>0</v>
      </c>
      <c r="BL102" s="18" t="s">
        <v>170</v>
      </c>
      <c r="BM102" s="225" t="s">
        <v>1363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1364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172</v>
      </c>
      <c r="AU103" s="18" t="s">
        <v>21</v>
      </c>
    </row>
    <row r="104" s="13" customFormat="1">
      <c r="A104" s="13"/>
      <c r="B104" s="234"/>
      <c r="C104" s="235"/>
      <c r="D104" s="232" t="s">
        <v>197</v>
      </c>
      <c r="E104" s="236" t="s">
        <v>35</v>
      </c>
      <c r="F104" s="237" t="s">
        <v>1365</v>
      </c>
      <c r="G104" s="235"/>
      <c r="H104" s="238">
        <v>26.32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197</v>
      </c>
      <c r="AU104" s="244" t="s">
        <v>21</v>
      </c>
      <c r="AV104" s="13" t="s">
        <v>21</v>
      </c>
      <c r="AW104" s="13" t="s">
        <v>41</v>
      </c>
      <c r="AX104" s="13" t="s">
        <v>88</v>
      </c>
      <c r="AY104" s="244" t="s">
        <v>163</v>
      </c>
    </row>
    <row r="105" s="2" customFormat="1" ht="21.75" customHeight="1">
      <c r="A105" s="40"/>
      <c r="B105" s="41"/>
      <c r="C105" s="214" t="s">
        <v>181</v>
      </c>
      <c r="D105" s="214" t="s">
        <v>165</v>
      </c>
      <c r="E105" s="215" t="s">
        <v>216</v>
      </c>
      <c r="F105" s="216" t="s">
        <v>217</v>
      </c>
      <c r="G105" s="217" t="s">
        <v>218</v>
      </c>
      <c r="H105" s="218">
        <v>56.643999999999998</v>
      </c>
      <c r="I105" s="219"/>
      <c r="J105" s="220">
        <f>ROUND(I105*H105,2)</f>
        <v>0</v>
      </c>
      <c r="K105" s="216" t="s">
        <v>169</v>
      </c>
      <c r="L105" s="46"/>
      <c r="M105" s="221" t="s">
        <v>35</v>
      </c>
      <c r="N105" s="222" t="s">
        <v>52</v>
      </c>
      <c r="O105" s="86"/>
      <c r="P105" s="223">
        <f>O105*H105</f>
        <v>0</v>
      </c>
      <c r="Q105" s="223">
        <v>0.00084000000000000003</v>
      </c>
      <c r="R105" s="223">
        <f>Q105*H105</f>
        <v>0.047580959999999999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170</v>
      </c>
      <c r="AT105" s="225" t="s">
        <v>165</v>
      </c>
      <c r="AU105" s="225" t="s">
        <v>21</v>
      </c>
      <c r="AY105" s="18" t="s">
        <v>163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88</v>
      </c>
      <c r="BK105" s="226">
        <f>ROUND(I105*H105,2)</f>
        <v>0</v>
      </c>
      <c r="BL105" s="18" t="s">
        <v>170</v>
      </c>
      <c r="BM105" s="225" t="s">
        <v>1366</v>
      </c>
    </row>
    <row r="106" s="2" customFormat="1">
      <c r="A106" s="40"/>
      <c r="B106" s="41"/>
      <c r="C106" s="42"/>
      <c r="D106" s="227" t="s">
        <v>172</v>
      </c>
      <c r="E106" s="42"/>
      <c r="F106" s="228" t="s">
        <v>220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172</v>
      </c>
      <c r="AU106" s="18" t="s">
        <v>21</v>
      </c>
    </row>
    <row r="107" s="13" customFormat="1">
      <c r="A107" s="13"/>
      <c r="B107" s="234"/>
      <c r="C107" s="235"/>
      <c r="D107" s="232" t="s">
        <v>197</v>
      </c>
      <c r="E107" s="236" t="s">
        <v>35</v>
      </c>
      <c r="F107" s="237" t="s">
        <v>1367</v>
      </c>
      <c r="G107" s="235"/>
      <c r="H107" s="238">
        <v>56.643999999999998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197</v>
      </c>
      <c r="AU107" s="244" t="s">
        <v>21</v>
      </c>
      <c r="AV107" s="13" t="s">
        <v>21</v>
      </c>
      <c r="AW107" s="13" t="s">
        <v>41</v>
      </c>
      <c r="AX107" s="13" t="s">
        <v>88</v>
      </c>
      <c r="AY107" s="244" t="s">
        <v>163</v>
      </c>
    </row>
    <row r="108" s="2" customFormat="1" ht="24.15" customHeight="1">
      <c r="A108" s="40"/>
      <c r="B108" s="41"/>
      <c r="C108" s="214" t="s">
        <v>170</v>
      </c>
      <c r="D108" s="214" t="s">
        <v>165</v>
      </c>
      <c r="E108" s="215" t="s">
        <v>223</v>
      </c>
      <c r="F108" s="216" t="s">
        <v>224</v>
      </c>
      <c r="G108" s="217" t="s">
        <v>218</v>
      </c>
      <c r="H108" s="218">
        <v>56.643999999999998</v>
      </c>
      <c r="I108" s="219"/>
      <c r="J108" s="220">
        <f>ROUND(I108*H108,2)</f>
        <v>0</v>
      </c>
      <c r="K108" s="216" t="s">
        <v>169</v>
      </c>
      <c r="L108" s="46"/>
      <c r="M108" s="221" t="s">
        <v>35</v>
      </c>
      <c r="N108" s="222" t="s">
        <v>52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170</v>
      </c>
      <c r="AT108" s="225" t="s">
        <v>165</v>
      </c>
      <c r="AU108" s="225" t="s">
        <v>21</v>
      </c>
      <c r="AY108" s="18" t="s">
        <v>163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88</v>
      </c>
      <c r="BK108" s="226">
        <f>ROUND(I108*H108,2)</f>
        <v>0</v>
      </c>
      <c r="BL108" s="18" t="s">
        <v>170</v>
      </c>
      <c r="BM108" s="225" t="s">
        <v>1368</v>
      </c>
    </row>
    <row r="109" s="2" customFormat="1">
      <c r="A109" s="40"/>
      <c r="B109" s="41"/>
      <c r="C109" s="42"/>
      <c r="D109" s="227" t="s">
        <v>172</v>
      </c>
      <c r="E109" s="42"/>
      <c r="F109" s="228" t="s">
        <v>226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172</v>
      </c>
      <c r="AU109" s="18" t="s">
        <v>21</v>
      </c>
    </row>
    <row r="110" s="2" customFormat="1" ht="37.8" customHeight="1">
      <c r="A110" s="40"/>
      <c r="B110" s="41"/>
      <c r="C110" s="214" t="s">
        <v>191</v>
      </c>
      <c r="D110" s="214" t="s">
        <v>165</v>
      </c>
      <c r="E110" s="215" t="s">
        <v>228</v>
      </c>
      <c r="F110" s="216" t="s">
        <v>229</v>
      </c>
      <c r="G110" s="217" t="s">
        <v>194</v>
      </c>
      <c r="H110" s="218">
        <v>15.359</v>
      </c>
      <c r="I110" s="219"/>
      <c r="J110" s="220">
        <f>ROUND(I110*H110,2)</f>
        <v>0</v>
      </c>
      <c r="K110" s="216" t="s">
        <v>169</v>
      </c>
      <c r="L110" s="46"/>
      <c r="M110" s="221" t="s">
        <v>35</v>
      </c>
      <c r="N110" s="222" t="s">
        <v>52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170</v>
      </c>
      <c r="AT110" s="225" t="s">
        <v>165</v>
      </c>
      <c r="AU110" s="225" t="s">
        <v>21</v>
      </c>
      <c r="AY110" s="18" t="s">
        <v>163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88</v>
      </c>
      <c r="BK110" s="226">
        <f>ROUND(I110*H110,2)</f>
        <v>0</v>
      </c>
      <c r="BL110" s="18" t="s">
        <v>170</v>
      </c>
      <c r="BM110" s="225" t="s">
        <v>1369</v>
      </c>
    </row>
    <row r="111" s="2" customFormat="1">
      <c r="A111" s="40"/>
      <c r="B111" s="41"/>
      <c r="C111" s="42"/>
      <c r="D111" s="227" t="s">
        <v>172</v>
      </c>
      <c r="E111" s="42"/>
      <c r="F111" s="228" t="s">
        <v>231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172</v>
      </c>
      <c r="AU111" s="18" t="s">
        <v>21</v>
      </c>
    </row>
    <row r="112" s="13" customFormat="1">
      <c r="A112" s="13"/>
      <c r="B112" s="234"/>
      <c r="C112" s="235"/>
      <c r="D112" s="232" t="s">
        <v>197</v>
      </c>
      <c r="E112" s="236" t="s">
        <v>35</v>
      </c>
      <c r="F112" s="237" t="s">
        <v>1370</v>
      </c>
      <c r="G112" s="235"/>
      <c r="H112" s="238">
        <v>15.359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197</v>
      </c>
      <c r="AU112" s="244" t="s">
        <v>21</v>
      </c>
      <c r="AV112" s="13" t="s">
        <v>21</v>
      </c>
      <c r="AW112" s="13" t="s">
        <v>41</v>
      </c>
      <c r="AX112" s="13" t="s">
        <v>88</v>
      </c>
      <c r="AY112" s="244" t="s">
        <v>163</v>
      </c>
    </row>
    <row r="113" s="2" customFormat="1" ht="24.15" customHeight="1">
      <c r="A113" s="40"/>
      <c r="B113" s="41"/>
      <c r="C113" s="214" t="s">
        <v>199</v>
      </c>
      <c r="D113" s="214" t="s">
        <v>165</v>
      </c>
      <c r="E113" s="215" t="s">
        <v>1371</v>
      </c>
      <c r="F113" s="216" t="s">
        <v>1372</v>
      </c>
      <c r="G113" s="217" t="s">
        <v>235</v>
      </c>
      <c r="H113" s="218">
        <v>30.718</v>
      </c>
      <c r="I113" s="219"/>
      <c r="J113" s="220">
        <f>ROUND(I113*H113,2)</f>
        <v>0</v>
      </c>
      <c r="K113" s="216" t="s">
        <v>169</v>
      </c>
      <c r="L113" s="46"/>
      <c r="M113" s="221" t="s">
        <v>35</v>
      </c>
      <c r="N113" s="222" t="s">
        <v>52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170</v>
      </c>
      <c r="AT113" s="225" t="s">
        <v>165</v>
      </c>
      <c r="AU113" s="225" t="s">
        <v>21</v>
      </c>
      <c r="AY113" s="18" t="s">
        <v>163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88</v>
      </c>
      <c r="BK113" s="226">
        <f>ROUND(I113*H113,2)</f>
        <v>0</v>
      </c>
      <c r="BL113" s="18" t="s">
        <v>170</v>
      </c>
      <c r="BM113" s="225" t="s">
        <v>1373</v>
      </c>
    </row>
    <row r="114" s="2" customFormat="1">
      <c r="A114" s="40"/>
      <c r="B114" s="41"/>
      <c r="C114" s="42"/>
      <c r="D114" s="227" t="s">
        <v>172</v>
      </c>
      <c r="E114" s="42"/>
      <c r="F114" s="228" t="s">
        <v>1374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172</v>
      </c>
      <c r="AU114" s="18" t="s">
        <v>21</v>
      </c>
    </row>
    <row r="115" s="13" customFormat="1">
      <c r="A115" s="13"/>
      <c r="B115" s="234"/>
      <c r="C115" s="235"/>
      <c r="D115" s="232" t="s">
        <v>197</v>
      </c>
      <c r="E115" s="235"/>
      <c r="F115" s="237" t="s">
        <v>1375</v>
      </c>
      <c r="G115" s="235"/>
      <c r="H115" s="238">
        <v>30.718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197</v>
      </c>
      <c r="AU115" s="244" t="s">
        <v>21</v>
      </c>
      <c r="AV115" s="13" t="s">
        <v>21</v>
      </c>
      <c r="AW115" s="13" t="s">
        <v>4</v>
      </c>
      <c r="AX115" s="13" t="s">
        <v>88</v>
      </c>
      <c r="AY115" s="244" t="s">
        <v>163</v>
      </c>
    </row>
    <row r="116" s="2" customFormat="1" ht="24.15" customHeight="1">
      <c r="A116" s="40"/>
      <c r="B116" s="41"/>
      <c r="C116" s="214" t="s">
        <v>205</v>
      </c>
      <c r="D116" s="214" t="s">
        <v>165</v>
      </c>
      <c r="E116" s="215" t="s">
        <v>239</v>
      </c>
      <c r="F116" s="216" t="s">
        <v>240</v>
      </c>
      <c r="G116" s="217" t="s">
        <v>194</v>
      </c>
      <c r="H116" s="218">
        <v>22.998000000000001</v>
      </c>
      <c r="I116" s="219"/>
      <c r="J116" s="220">
        <f>ROUND(I116*H116,2)</f>
        <v>0</v>
      </c>
      <c r="K116" s="216" t="s">
        <v>169</v>
      </c>
      <c r="L116" s="46"/>
      <c r="M116" s="221" t="s">
        <v>35</v>
      </c>
      <c r="N116" s="222" t="s">
        <v>52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170</v>
      </c>
      <c r="AT116" s="225" t="s">
        <v>165</v>
      </c>
      <c r="AU116" s="225" t="s">
        <v>21</v>
      </c>
      <c r="AY116" s="18" t="s">
        <v>163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88</v>
      </c>
      <c r="BK116" s="226">
        <f>ROUND(I116*H116,2)</f>
        <v>0</v>
      </c>
      <c r="BL116" s="18" t="s">
        <v>170</v>
      </c>
      <c r="BM116" s="225" t="s">
        <v>1376</v>
      </c>
    </row>
    <row r="117" s="2" customFormat="1">
      <c r="A117" s="40"/>
      <c r="B117" s="41"/>
      <c r="C117" s="42"/>
      <c r="D117" s="227" t="s">
        <v>172</v>
      </c>
      <c r="E117" s="42"/>
      <c r="F117" s="228" t="s">
        <v>242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172</v>
      </c>
      <c r="AU117" s="18" t="s">
        <v>21</v>
      </c>
    </row>
    <row r="118" s="13" customFormat="1">
      <c r="A118" s="13"/>
      <c r="B118" s="234"/>
      <c r="C118" s="235"/>
      <c r="D118" s="232" t="s">
        <v>197</v>
      </c>
      <c r="E118" s="236" t="s">
        <v>35</v>
      </c>
      <c r="F118" s="237" t="s">
        <v>1377</v>
      </c>
      <c r="G118" s="235"/>
      <c r="H118" s="238">
        <v>16.395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197</v>
      </c>
      <c r="AU118" s="244" t="s">
        <v>21</v>
      </c>
      <c r="AV118" s="13" t="s">
        <v>21</v>
      </c>
      <c r="AW118" s="13" t="s">
        <v>41</v>
      </c>
      <c r="AX118" s="13" t="s">
        <v>81</v>
      </c>
      <c r="AY118" s="244" t="s">
        <v>163</v>
      </c>
    </row>
    <row r="119" s="13" customFormat="1">
      <c r="A119" s="13"/>
      <c r="B119" s="234"/>
      <c r="C119" s="235"/>
      <c r="D119" s="232" t="s">
        <v>197</v>
      </c>
      <c r="E119" s="236" t="s">
        <v>35</v>
      </c>
      <c r="F119" s="237" t="s">
        <v>1378</v>
      </c>
      <c r="G119" s="235"/>
      <c r="H119" s="238">
        <v>6.6029999999999998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197</v>
      </c>
      <c r="AU119" s="244" t="s">
        <v>21</v>
      </c>
      <c r="AV119" s="13" t="s">
        <v>21</v>
      </c>
      <c r="AW119" s="13" t="s">
        <v>41</v>
      </c>
      <c r="AX119" s="13" t="s">
        <v>81</v>
      </c>
      <c r="AY119" s="244" t="s">
        <v>163</v>
      </c>
    </row>
    <row r="120" s="14" customFormat="1">
      <c r="A120" s="14"/>
      <c r="B120" s="259"/>
      <c r="C120" s="260"/>
      <c r="D120" s="232" t="s">
        <v>197</v>
      </c>
      <c r="E120" s="261" t="s">
        <v>35</v>
      </c>
      <c r="F120" s="262" t="s">
        <v>602</v>
      </c>
      <c r="G120" s="260"/>
      <c r="H120" s="263">
        <v>22.998000000000001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9" t="s">
        <v>197</v>
      </c>
      <c r="AU120" s="269" t="s">
        <v>21</v>
      </c>
      <c r="AV120" s="14" t="s">
        <v>170</v>
      </c>
      <c r="AW120" s="14" t="s">
        <v>41</v>
      </c>
      <c r="AX120" s="14" t="s">
        <v>88</v>
      </c>
      <c r="AY120" s="269" t="s">
        <v>163</v>
      </c>
    </row>
    <row r="121" s="2" customFormat="1" ht="37.8" customHeight="1">
      <c r="A121" s="40"/>
      <c r="B121" s="41"/>
      <c r="C121" s="214" t="s">
        <v>210</v>
      </c>
      <c r="D121" s="214" t="s">
        <v>165</v>
      </c>
      <c r="E121" s="215" t="s">
        <v>245</v>
      </c>
      <c r="F121" s="216" t="s">
        <v>246</v>
      </c>
      <c r="G121" s="217" t="s">
        <v>194</v>
      </c>
      <c r="H121" s="218">
        <v>8.0449999999999999</v>
      </c>
      <c r="I121" s="219"/>
      <c r="J121" s="220">
        <f>ROUND(I121*H121,2)</f>
        <v>0</v>
      </c>
      <c r="K121" s="216" t="s">
        <v>169</v>
      </c>
      <c r="L121" s="46"/>
      <c r="M121" s="221" t="s">
        <v>35</v>
      </c>
      <c r="N121" s="222" t="s">
        <v>52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170</v>
      </c>
      <c r="AT121" s="225" t="s">
        <v>165</v>
      </c>
      <c r="AU121" s="225" t="s">
        <v>21</v>
      </c>
      <c r="AY121" s="18" t="s">
        <v>163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88</v>
      </c>
      <c r="BK121" s="226">
        <f>ROUND(I121*H121,2)</f>
        <v>0</v>
      </c>
      <c r="BL121" s="18" t="s">
        <v>170</v>
      </c>
      <c r="BM121" s="225" t="s">
        <v>1379</v>
      </c>
    </row>
    <row r="122" s="2" customFormat="1">
      <c r="A122" s="40"/>
      <c r="B122" s="41"/>
      <c r="C122" s="42"/>
      <c r="D122" s="227" t="s">
        <v>172</v>
      </c>
      <c r="E122" s="42"/>
      <c r="F122" s="228" t="s">
        <v>248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172</v>
      </c>
      <c r="AU122" s="18" t="s">
        <v>21</v>
      </c>
    </row>
    <row r="123" s="13" customFormat="1">
      <c r="A123" s="13"/>
      <c r="B123" s="234"/>
      <c r="C123" s="235"/>
      <c r="D123" s="232" t="s">
        <v>197</v>
      </c>
      <c r="E123" s="236" t="s">
        <v>35</v>
      </c>
      <c r="F123" s="237" t="s">
        <v>1380</v>
      </c>
      <c r="G123" s="235"/>
      <c r="H123" s="238">
        <v>8.0449999999999999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197</v>
      </c>
      <c r="AU123" s="244" t="s">
        <v>21</v>
      </c>
      <c r="AV123" s="13" t="s">
        <v>21</v>
      </c>
      <c r="AW123" s="13" t="s">
        <v>41</v>
      </c>
      <c r="AX123" s="13" t="s">
        <v>88</v>
      </c>
      <c r="AY123" s="244" t="s">
        <v>163</v>
      </c>
    </row>
    <row r="124" s="2" customFormat="1" ht="16.5" customHeight="1">
      <c r="A124" s="40"/>
      <c r="B124" s="41"/>
      <c r="C124" s="245" t="s">
        <v>215</v>
      </c>
      <c r="D124" s="245" t="s">
        <v>211</v>
      </c>
      <c r="E124" s="246" t="s">
        <v>251</v>
      </c>
      <c r="F124" s="247" t="s">
        <v>252</v>
      </c>
      <c r="G124" s="248" t="s">
        <v>235</v>
      </c>
      <c r="H124" s="249">
        <v>16.09</v>
      </c>
      <c r="I124" s="250"/>
      <c r="J124" s="251">
        <f>ROUND(I124*H124,2)</f>
        <v>0</v>
      </c>
      <c r="K124" s="247" t="s">
        <v>169</v>
      </c>
      <c r="L124" s="252"/>
      <c r="M124" s="253" t="s">
        <v>35</v>
      </c>
      <c r="N124" s="254" t="s">
        <v>52</v>
      </c>
      <c r="O124" s="86"/>
      <c r="P124" s="223">
        <f>O124*H124</f>
        <v>0</v>
      </c>
      <c r="Q124" s="223">
        <v>1</v>
      </c>
      <c r="R124" s="223">
        <f>Q124*H124</f>
        <v>16.09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210</v>
      </c>
      <c r="AT124" s="225" t="s">
        <v>211</v>
      </c>
      <c r="AU124" s="225" t="s">
        <v>21</v>
      </c>
      <c r="AY124" s="18" t="s">
        <v>163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88</v>
      </c>
      <c r="BK124" s="226">
        <f>ROUND(I124*H124,2)</f>
        <v>0</v>
      </c>
      <c r="BL124" s="18" t="s">
        <v>170</v>
      </c>
      <c r="BM124" s="225" t="s">
        <v>1381</v>
      </c>
    </row>
    <row r="125" s="13" customFormat="1">
      <c r="A125" s="13"/>
      <c r="B125" s="234"/>
      <c r="C125" s="235"/>
      <c r="D125" s="232" t="s">
        <v>197</v>
      </c>
      <c r="E125" s="235"/>
      <c r="F125" s="237" t="s">
        <v>1382</v>
      </c>
      <c r="G125" s="235"/>
      <c r="H125" s="238">
        <v>16.09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197</v>
      </c>
      <c r="AU125" s="244" t="s">
        <v>21</v>
      </c>
      <c r="AV125" s="13" t="s">
        <v>21</v>
      </c>
      <c r="AW125" s="13" t="s">
        <v>4</v>
      </c>
      <c r="AX125" s="13" t="s">
        <v>88</v>
      </c>
      <c r="AY125" s="244" t="s">
        <v>163</v>
      </c>
    </row>
    <row r="126" s="12" customFormat="1" ht="22.8" customHeight="1">
      <c r="A126" s="12"/>
      <c r="B126" s="198"/>
      <c r="C126" s="199"/>
      <c r="D126" s="200" t="s">
        <v>80</v>
      </c>
      <c r="E126" s="212" t="s">
        <v>170</v>
      </c>
      <c r="F126" s="212" t="s">
        <v>255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SUM(P127:P135)</f>
        <v>0</v>
      </c>
      <c r="Q126" s="206"/>
      <c r="R126" s="207">
        <f>SUM(R127:R135)</f>
        <v>5.26218948</v>
      </c>
      <c r="S126" s="206"/>
      <c r="T126" s="208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88</v>
      </c>
      <c r="AT126" s="210" t="s">
        <v>80</v>
      </c>
      <c r="AU126" s="210" t="s">
        <v>88</v>
      </c>
      <c r="AY126" s="209" t="s">
        <v>163</v>
      </c>
      <c r="BK126" s="211">
        <f>SUM(BK127:BK135)</f>
        <v>0</v>
      </c>
    </row>
    <row r="127" s="2" customFormat="1" ht="21.75" customHeight="1">
      <c r="A127" s="40"/>
      <c r="B127" s="41"/>
      <c r="C127" s="214" t="s">
        <v>222</v>
      </c>
      <c r="D127" s="214" t="s">
        <v>165</v>
      </c>
      <c r="E127" s="215" t="s">
        <v>257</v>
      </c>
      <c r="F127" s="216" t="s">
        <v>258</v>
      </c>
      <c r="G127" s="217" t="s">
        <v>194</v>
      </c>
      <c r="H127" s="218">
        <v>1.8799999999999999</v>
      </c>
      <c r="I127" s="219"/>
      <c r="J127" s="220">
        <f>ROUND(I127*H127,2)</f>
        <v>0</v>
      </c>
      <c r="K127" s="216" t="s">
        <v>169</v>
      </c>
      <c r="L127" s="46"/>
      <c r="M127" s="221" t="s">
        <v>35</v>
      </c>
      <c r="N127" s="222" t="s">
        <v>52</v>
      </c>
      <c r="O127" s="86"/>
      <c r="P127" s="223">
        <f>O127*H127</f>
        <v>0</v>
      </c>
      <c r="Q127" s="223">
        <v>1.8907700000000001</v>
      </c>
      <c r="R127" s="223">
        <f>Q127*H127</f>
        <v>3.5546476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170</v>
      </c>
      <c r="AT127" s="225" t="s">
        <v>165</v>
      </c>
      <c r="AU127" s="225" t="s">
        <v>21</v>
      </c>
      <c r="AY127" s="18" t="s">
        <v>163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88</v>
      </c>
      <c r="BK127" s="226">
        <f>ROUND(I127*H127,2)</f>
        <v>0</v>
      </c>
      <c r="BL127" s="18" t="s">
        <v>170</v>
      </c>
      <c r="BM127" s="225" t="s">
        <v>1383</v>
      </c>
    </row>
    <row r="128" s="2" customFormat="1">
      <c r="A128" s="40"/>
      <c r="B128" s="41"/>
      <c r="C128" s="42"/>
      <c r="D128" s="227" t="s">
        <v>172</v>
      </c>
      <c r="E128" s="42"/>
      <c r="F128" s="228" t="s">
        <v>260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172</v>
      </c>
      <c r="AU128" s="18" t="s">
        <v>21</v>
      </c>
    </row>
    <row r="129" s="13" customFormat="1">
      <c r="A129" s="13"/>
      <c r="B129" s="234"/>
      <c r="C129" s="235"/>
      <c r="D129" s="232" t="s">
        <v>197</v>
      </c>
      <c r="E129" s="236" t="s">
        <v>35</v>
      </c>
      <c r="F129" s="237" t="s">
        <v>1384</v>
      </c>
      <c r="G129" s="235"/>
      <c r="H129" s="238">
        <v>1.8799999999999999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197</v>
      </c>
      <c r="AU129" s="244" t="s">
        <v>21</v>
      </c>
      <c r="AV129" s="13" t="s">
        <v>21</v>
      </c>
      <c r="AW129" s="13" t="s">
        <v>41</v>
      </c>
      <c r="AX129" s="13" t="s">
        <v>88</v>
      </c>
      <c r="AY129" s="244" t="s">
        <v>163</v>
      </c>
    </row>
    <row r="130" s="2" customFormat="1" ht="21.75" customHeight="1">
      <c r="A130" s="40"/>
      <c r="B130" s="41"/>
      <c r="C130" s="214" t="s">
        <v>227</v>
      </c>
      <c r="D130" s="214" t="s">
        <v>165</v>
      </c>
      <c r="E130" s="215" t="s">
        <v>1385</v>
      </c>
      <c r="F130" s="216" t="s">
        <v>1386</v>
      </c>
      <c r="G130" s="217" t="s">
        <v>276</v>
      </c>
      <c r="H130" s="218">
        <v>7</v>
      </c>
      <c r="I130" s="219"/>
      <c r="J130" s="220">
        <f>ROUND(I130*H130,2)</f>
        <v>0</v>
      </c>
      <c r="K130" s="216" t="s">
        <v>169</v>
      </c>
      <c r="L130" s="46"/>
      <c r="M130" s="221" t="s">
        <v>35</v>
      </c>
      <c r="N130" s="222" t="s">
        <v>52</v>
      </c>
      <c r="O130" s="86"/>
      <c r="P130" s="223">
        <f>O130*H130</f>
        <v>0</v>
      </c>
      <c r="Q130" s="223">
        <v>0.087419999999999998</v>
      </c>
      <c r="R130" s="223">
        <f>Q130*H130</f>
        <v>0.61193999999999993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170</v>
      </c>
      <c r="AT130" s="225" t="s">
        <v>165</v>
      </c>
      <c r="AU130" s="225" t="s">
        <v>21</v>
      </c>
      <c r="AY130" s="18" t="s">
        <v>163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88</v>
      </c>
      <c r="BK130" s="226">
        <f>ROUND(I130*H130,2)</f>
        <v>0</v>
      </c>
      <c r="BL130" s="18" t="s">
        <v>170</v>
      </c>
      <c r="BM130" s="225" t="s">
        <v>1387</v>
      </c>
    </row>
    <row r="131" s="2" customFormat="1">
      <c r="A131" s="40"/>
      <c r="B131" s="41"/>
      <c r="C131" s="42"/>
      <c r="D131" s="227" t="s">
        <v>172</v>
      </c>
      <c r="E131" s="42"/>
      <c r="F131" s="228" t="s">
        <v>1388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172</v>
      </c>
      <c r="AU131" s="18" t="s">
        <v>21</v>
      </c>
    </row>
    <row r="132" s="2" customFormat="1" ht="16.5" customHeight="1">
      <c r="A132" s="40"/>
      <c r="B132" s="41"/>
      <c r="C132" s="245" t="s">
        <v>8</v>
      </c>
      <c r="D132" s="245" t="s">
        <v>211</v>
      </c>
      <c r="E132" s="246" t="s">
        <v>1389</v>
      </c>
      <c r="F132" s="247" t="s">
        <v>1390</v>
      </c>
      <c r="G132" s="248" t="s">
        <v>276</v>
      </c>
      <c r="H132" s="249">
        <v>7</v>
      </c>
      <c r="I132" s="250"/>
      <c r="J132" s="251">
        <f>ROUND(I132*H132,2)</f>
        <v>0</v>
      </c>
      <c r="K132" s="247" t="s">
        <v>169</v>
      </c>
      <c r="L132" s="252"/>
      <c r="M132" s="253" t="s">
        <v>35</v>
      </c>
      <c r="N132" s="254" t="s">
        <v>52</v>
      </c>
      <c r="O132" s="86"/>
      <c r="P132" s="223">
        <f>O132*H132</f>
        <v>0</v>
      </c>
      <c r="Q132" s="223">
        <v>0.027</v>
      </c>
      <c r="R132" s="223">
        <f>Q132*H132</f>
        <v>0.189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210</v>
      </c>
      <c r="AT132" s="225" t="s">
        <v>211</v>
      </c>
      <c r="AU132" s="225" t="s">
        <v>21</v>
      </c>
      <c r="AY132" s="18" t="s">
        <v>163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88</v>
      </c>
      <c r="BK132" s="226">
        <f>ROUND(I132*H132,2)</f>
        <v>0</v>
      </c>
      <c r="BL132" s="18" t="s">
        <v>170</v>
      </c>
      <c r="BM132" s="225" t="s">
        <v>1391</v>
      </c>
    </row>
    <row r="133" s="2" customFormat="1" ht="24.15" customHeight="1">
      <c r="A133" s="40"/>
      <c r="B133" s="41"/>
      <c r="C133" s="214" t="s">
        <v>238</v>
      </c>
      <c r="D133" s="214" t="s">
        <v>165</v>
      </c>
      <c r="E133" s="215" t="s">
        <v>645</v>
      </c>
      <c r="F133" s="216" t="s">
        <v>646</v>
      </c>
      <c r="G133" s="217" t="s">
        <v>194</v>
      </c>
      <c r="H133" s="218">
        <v>0.39400000000000002</v>
      </c>
      <c r="I133" s="219"/>
      <c r="J133" s="220">
        <f>ROUND(I133*H133,2)</f>
        <v>0</v>
      </c>
      <c r="K133" s="216" t="s">
        <v>169</v>
      </c>
      <c r="L133" s="46"/>
      <c r="M133" s="221" t="s">
        <v>35</v>
      </c>
      <c r="N133" s="222" t="s">
        <v>52</v>
      </c>
      <c r="O133" s="86"/>
      <c r="P133" s="223">
        <f>O133*H133</f>
        <v>0</v>
      </c>
      <c r="Q133" s="223">
        <v>2.3010199999999998</v>
      </c>
      <c r="R133" s="223">
        <f>Q133*H133</f>
        <v>0.90660187999999997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170</v>
      </c>
      <c r="AT133" s="225" t="s">
        <v>165</v>
      </c>
      <c r="AU133" s="225" t="s">
        <v>21</v>
      </c>
      <c r="AY133" s="18" t="s">
        <v>163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88</v>
      </c>
      <c r="BK133" s="226">
        <f>ROUND(I133*H133,2)</f>
        <v>0</v>
      </c>
      <c r="BL133" s="18" t="s">
        <v>170</v>
      </c>
      <c r="BM133" s="225" t="s">
        <v>1392</v>
      </c>
    </row>
    <row r="134" s="2" customFormat="1">
      <c r="A134" s="40"/>
      <c r="B134" s="41"/>
      <c r="C134" s="42"/>
      <c r="D134" s="227" t="s">
        <v>172</v>
      </c>
      <c r="E134" s="42"/>
      <c r="F134" s="228" t="s">
        <v>648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172</v>
      </c>
      <c r="AU134" s="18" t="s">
        <v>21</v>
      </c>
    </row>
    <row r="135" s="13" customFormat="1">
      <c r="A135" s="13"/>
      <c r="B135" s="234"/>
      <c r="C135" s="235"/>
      <c r="D135" s="232" t="s">
        <v>197</v>
      </c>
      <c r="E135" s="236" t="s">
        <v>35</v>
      </c>
      <c r="F135" s="237" t="s">
        <v>1393</v>
      </c>
      <c r="G135" s="235"/>
      <c r="H135" s="238">
        <v>0.39400000000000002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197</v>
      </c>
      <c r="AU135" s="244" t="s">
        <v>21</v>
      </c>
      <c r="AV135" s="13" t="s">
        <v>21</v>
      </c>
      <c r="AW135" s="13" t="s">
        <v>41</v>
      </c>
      <c r="AX135" s="13" t="s">
        <v>88</v>
      </c>
      <c r="AY135" s="244" t="s">
        <v>163</v>
      </c>
    </row>
    <row r="136" s="12" customFormat="1" ht="22.8" customHeight="1">
      <c r="A136" s="12"/>
      <c r="B136" s="198"/>
      <c r="C136" s="199"/>
      <c r="D136" s="200" t="s">
        <v>80</v>
      </c>
      <c r="E136" s="212" t="s">
        <v>210</v>
      </c>
      <c r="F136" s="212" t="s">
        <v>262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SUM(P137:P163)</f>
        <v>0</v>
      </c>
      <c r="Q136" s="206"/>
      <c r="R136" s="207">
        <f>SUM(R137:R163)</f>
        <v>6.5587899999999992</v>
      </c>
      <c r="S136" s="206"/>
      <c r="T136" s="208">
        <f>SUM(T137:T163)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88</v>
      </c>
      <c r="AT136" s="210" t="s">
        <v>80</v>
      </c>
      <c r="AU136" s="210" t="s">
        <v>88</v>
      </c>
      <c r="AY136" s="209" t="s">
        <v>163</v>
      </c>
      <c r="BK136" s="211">
        <f>SUM(BK137:BK163)</f>
        <v>0</v>
      </c>
    </row>
    <row r="137" s="2" customFormat="1" ht="16.5" customHeight="1">
      <c r="A137" s="40"/>
      <c r="B137" s="41"/>
      <c r="C137" s="214" t="s">
        <v>244</v>
      </c>
      <c r="D137" s="214" t="s">
        <v>165</v>
      </c>
      <c r="E137" s="215" t="s">
        <v>1394</v>
      </c>
      <c r="F137" s="216" t="s">
        <v>1395</v>
      </c>
      <c r="G137" s="217" t="s">
        <v>184</v>
      </c>
      <c r="H137" s="218">
        <v>23.5</v>
      </c>
      <c r="I137" s="219"/>
      <c r="J137" s="220">
        <f>ROUND(I137*H137,2)</f>
        <v>0</v>
      </c>
      <c r="K137" s="216" t="s">
        <v>169</v>
      </c>
      <c r="L137" s="46"/>
      <c r="M137" s="221" t="s">
        <v>35</v>
      </c>
      <c r="N137" s="222" t="s">
        <v>52</v>
      </c>
      <c r="O137" s="86"/>
      <c r="P137" s="223">
        <f>O137*H137</f>
        <v>0</v>
      </c>
      <c r="Q137" s="223">
        <v>1.0000000000000001E-05</v>
      </c>
      <c r="R137" s="223">
        <f>Q137*H137</f>
        <v>0.00023500000000000002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170</v>
      </c>
      <c r="AT137" s="225" t="s">
        <v>165</v>
      </c>
      <c r="AU137" s="225" t="s">
        <v>21</v>
      </c>
      <c r="AY137" s="18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88</v>
      </c>
      <c r="BK137" s="226">
        <f>ROUND(I137*H137,2)</f>
        <v>0</v>
      </c>
      <c r="BL137" s="18" t="s">
        <v>170</v>
      </c>
      <c r="BM137" s="225" t="s">
        <v>1396</v>
      </c>
    </row>
    <row r="138" s="2" customFormat="1">
      <c r="A138" s="40"/>
      <c r="B138" s="41"/>
      <c r="C138" s="42"/>
      <c r="D138" s="227" t="s">
        <v>172</v>
      </c>
      <c r="E138" s="42"/>
      <c r="F138" s="228" t="s">
        <v>1397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172</v>
      </c>
      <c r="AU138" s="18" t="s">
        <v>21</v>
      </c>
    </row>
    <row r="139" s="13" customFormat="1">
      <c r="A139" s="13"/>
      <c r="B139" s="234"/>
      <c r="C139" s="235"/>
      <c r="D139" s="232" t="s">
        <v>197</v>
      </c>
      <c r="E139" s="236" t="s">
        <v>35</v>
      </c>
      <c r="F139" s="237" t="s">
        <v>1398</v>
      </c>
      <c r="G139" s="235"/>
      <c r="H139" s="238">
        <v>23.5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197</v>
      </c>
      <c r="AU139" s="244" t="s">
        <v>21</v>
      </c>
      <c r="AV139" s="13" t="s">
        <v>21</v>
      </c>
      <c r="AW139" s="13" t="s">
        <v>41</v>
      </c>
      <c r="AX139" s="13" t="s">
        <v>88</v>
      </c>
      <c r="AY139" s="244" t="s">
        <v>163</v>
      </c>
    </row>
    <row r="140" s="2" customFormat="1" ht="16.5" customHeight="1">
      <c r="A140" s="40"/>
      <c r="B140" s="41"/>
      <c r="C140" s="245" t="s">
        <v>250</v>
      </c>
      <c r="D140" s="245" t="s">
        <v>211</v>
      </c>
      <c r="E140" s="246" t="s">
        <v>799</v>
      </c>
      <c r="F140" s="247" t="s">
        <v>800</v>
      </c>
      <c r="G140" s="248" t="s">
        <v>184</v>
      </c>
      <c r="H140" s="249">
        <v>23.853000000000002</v>
      </c>
      <c r="I140" s="250"/>
      <c r="J140" s="251">
        <f>ROUND(I140*H140,2)</f>
        <v>0</v>
      </c>
      <c r="K140" s="247" t="s">
        <v>169</v>
      </c>
      <c r="L140" s="252"/>
      <c r="M140" s="253" t="s">
        <v>35</v>
      </c>
      <c r="N140" s="254" t="s">
        <v>52</v>
      </c>
      <c r="O140" s="86"/>
      <c r="P140" s="223">
        <f>O140*H140</f>
        <v>0</v>
      </c>
      <c r="Q140" s="223">
        <v>0.0050000000000000001</v>
      </c>
      <c r="R140" s="223">
        <f>Q140*H140</f>
        <v>0.11926500000000001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210</v>
      </c>
      <c r="AT140" s="225" t="s">
        <v>211</v>
      </c>
      <c r="AU140" s="225" t="s">
        <v>21</v>
      </c>
      <c r="AY140" s="18" t="s">
        <v>163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88</v>
      </c>
      <c r="BK140" s="226">
        <f>ROUND(I140*H140,2)</f>
        <v>0</v>
      </c>
      <c r="BL140" s="18" t="s">
        <v>170</v>
      </c>
      <c r="BM140" s="225" t="s">
        <v>1399</v>
      </c>
    </row>
    <row r="141" s="13" customFormat="1">
      <c r="A141" s="13"/>
      <c r="B141" s="234"/>
      <c r="C141" s="235"/>
      <c r="D141" s="232" t="s">
        <v>197</v>
      </c>
      <c r="E141" s="235"/>
      <c r="F141" s="237" t="s">
        <v>1400</v>
      </c>
      <c r="G141" s="235"/>
      <c r="H141" s="238">
        <v>23.853000000000002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197</v>
      </c>
      <c r="AU141" s="244" t="s">
        <v>21</v>
      </c>
      <c r="AV141" s="13" t="s">
        <v>21</v>
      </c>
      <c r="AW141" s="13" t="s">
        <v>4</v>
      </c>
      <c r="AX141" s="13" t="s">
        <v>88</v>
      </c>
      <c r="AY141" s="244" t="s">
        <v>163</v>
      </c>
    </row>
    <row r="142" s="2" customFormat="1" ht="16.5" customHeight="1">
      <c r="A142" s="40"/>
      <c r="B142" s="41"/>
      <c r="C142" s="245" t="s">
        <v>256</v>
      </c>
      <c r="D142" s="245" t="s">
        <v>211</v>
      </c>
      <c r="E142" s="246" t="s">
        <v>1401</v>
      </c>
      <c r="F142" s="247" t="s">
        <v>1402</v>
      </c>
      <c r="G142" s="248" t="s">
        <v>276</v>
      </c>
      <c r="H142" s="249">
        <v>16</v>
      </c>
      <c r="I142" s="250"/>
      <c r="J142" s="251">
        <f>ROUND(I142*H142,2)</f>
        <v>0</v>
      </c>
      <c r="K142" s="247" t="s">
        <v>35</v>
      </c>
      <c r="L142" s="252"/>
      <c r="M142" s="253" t="s">
        <v>35</v>
      </c>
      <c r="N142" s="254" t="s">
        <v>52</v>
      </c>
      <c r="O142" s="86"/>
      <c r="P142" s="223">
        <f>O142*H142</f>
        <v>0</v>
      </c>
      <c r="Q142" s="223">
        <v>0.00064999999999999997</v>
      </c>
      <c r="R142" s="223">
        <f>Q142*H142</f>
        <v>0.0104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210</v>
      </c>
      <c r="AT142" s="225" t="s">
        <v>211</v>
      </c>
      <c r="AU142" s="225" t="s">
        <v>21</v>
      </c>
      <c r="AY142" s="18" t="s">
        <v>163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88</v>
      </c>
      <c r="BK142" s="226">
        <f>ROUND(I142*H142,2)</f>
        <v>0</v>
      </c>
      <c r="BL142" s="18" t="s">
        <v>170</v>
      </c>
      <c r="BM142" s="225" t="s">
        <v>1403</v>
      </c>
    </row>
    <row r="143" s="2" customFormat="1">
      <c r="A143" s="40"/>
      <c r="B143" s="41"/>
      <c r="C143" s="42"/>
      <c r="D143" s="232" t="s">
        <v>174</v>
      </c>
      <c r="E143" s="42"/>
      <c r="F143" s="233" t="s">
        <v>1404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174</v>
      </c>
      <c r="AU143" s="18" t="s">
        <v>21</v>
      </c>
    </row>
    <row r="144" s="13" customFormat="1">
      <c r="A144" s="13"/>
      <c r="B144" s="234"/>
      <c r="C144" s="235"/>
      <c r="D144" s="232" t="s">
        <v>197</v>
      </c>
      <c r="E144" s="236" t="s">
        <v>35</v>
      </c>
      <c r="F144" s="237" t="s">
        <v>1405</v>
      </c>
      <c r="G144" s="235"/>
      <c r="H144" s="238">
        <v>16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197</v>
      </c>
      <c r="AU144" s="244" t="s">
        <v>21</v>
      </c>
      <c r="AV144" s="13" t="s">
        <v>21</v>
      </c>
      <c r="AW144" s="13" t="s">
        <v>41</v>
      </c>
      <c r="AX144" s="13" t="s">
        <v>88</v>
      </c>
      <c r="AY144" s="244" t="s">
        <v>163</v>
      </c>
    </row>
    <row r="145" s="2" customFormat="1" ht="16.5" customHeight="1">
      <c r="A145" s="40"/>
      <c r="B145" s="41"/>
      <c r="C145" s="214" t="s">
        <v>263</v>
      </c>
      <c r="D145" s="214" t="s">
        <v>165</v>
      </c>
      <c r="E145" s="215" t="s">
        <v>1406</v>
      </c>
      <c r="F145" s="216" t="s">
        <v>1407</v>
      </c>
      <c r="G145" s="217" t="s">
        <v>184</v>
      </c>
      <c r="H145" s="218">
        <v>24</v>
      </c>
      <c r="I145" s="219"/>
      <c r="J145" s="220">
        <f>ROUND(I145*H145,2)</f>
        <v>0</v>
      </c>
      <c r="K145" s="216" t="s">
        <v>169</v>
      </c>
      <c r="L145" s="46"/>
      <c r="M145" s="221" t="s">
        <v>35</v>
      </c>
      <c r="N145" s="222" t="s">
        <v>52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170</v>
      </c>
      <c r="AT145" s="225" t="s">
        <v>165</v>
      </c>
      <c r="AU145" s="225" t="s">
        <v>21</v>
      </c>
      <c r="AY145" s="18" t="s">
        <v>163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88</v>
      </c>
      <c r="BK145" s="226">
        <f>ROUND(I145*H145,2)</f>
        <v>0</v>
      </c>
      <c r="BL145" s="18" t="s">
        <v>170</v>
      </c>
      <c r="BM145" s="225" t="s">
        <v>1408</v>
      </c>
    </row>
    <row r="146" s="2" customFormat="1">
      <c r="A146" s="40"/>
      <c r="B146" s="41"/>
      <c r="C146" s="42"/>
      <c r="D146" s="227" t="s">
        <v>172</v>
      </c>
      <c r="E146" s="42"/>
      <c r="F146" s="228" t="s">
        <v>1409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172</v>
      </c>
      <c r="AU146" s="18" t="s">
        <v>21</v>
      </c>
    </row>
    <row r="147" s="2" customFormat="1" ht="16.5" customHeight="1">
      <c r="A147" s="40"/>
      <c r="B147" s="41"/>
      <c r="C147" s="214" t="s">
        <v>268</v>
      </c>
      <c r="D147" s="214" t="s">
        <v>165</v>
      </c>
      <c r="E147" s="215" t="s">
        <v>1410</v>
      </c>
      <c r="F147" s="216" t="s">
        <v>1411</v>
      </c>
      <c r="G147" s="217" t="s">
        <v>276</v>
      </c>
      <c r="H147" s="218">
        <v>7</v>
      </c>
      <c r="I147" s="219"/>
      <c r="J147" s="220">
        <f>ROUND(I147*H147,2)</f>
        <v>0</v>
      </c>
      <c r="K147" s="216" t="s">
        <v>169</v>
      </c>
      <c r="L147" s="46"/>
      <c r="M147" s="221" t="s">
        <v>35</v>
      </c>
      <c r="N147" s="222" t="s">
        <v>52</v>
      </c>
      <c r="O147" s="86"/>
      <c r="P147" s="223">
        <f>O147*H147</f>
        <v>0</v>
      </c>
      <c r="Q147" s="223">
        <v>0.12422</v>
      </c>
      <c r="R147" s="223">
        <f>Q147*H147</f>
        <v>0.86953999999999998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170</v>
      </c>
      <c r="AT147" s="225" t="s">
        <v>165</v>
      </c>
      <c r="AU147" s="225" t="s">
        <v>21</v>
      </c>
      <c r="AY147" s="18" t="s">
        <v>163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88</v>
      </c>
      <c r="BK147" s="226">
        <f>ROUND(I147*H147,2)</f>
        <v>0</v>
      </c>
      <c r="BL147" s="18" t="s">
        <v>170</v>
      </c>
      <c r="BM147" s="225" t="s">
        <v>1412</v>
      </c>
    </row>
    <row r="148" s="2" customFormat="1">
      <c r="A148" s="40"/>
      <c r="B148" s="41"/>
      <c r="C148" s="42"/>
      <c r="D148" s="227" t="s">
        <v>172</v>
      </c>
      <c r="E148" s="42"/>
      <c r="F148" s="228" t="s">
        <v>1413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172</v>
      </c>
      <c r="AU148" s="18" t="s">
        <v>21</v>
      </c>
    </row>
    <row r="149" s="2" customFormat="1" ht="16.5" customHeight="1">
      <c r="A149" s="40"/>
      <c r="B149" s="41"/>
      <c r="C149" s="245" t="s">
        <v>273</v>
      </c>
      <c r="D149" s="245" t="s">
        <v>211</v>
      </c>
      <c r="E149" s="246" t="s">
        <v>1414</v>
      </c>
      <c r="F149" s="247" t="s">
        <v>1415</v>
      </c>
      <c r="G149" s="248" t="s">
        <v>276</v>
      </c>
      <c r="H149" s="249">
        <v>7</v>
      </c>
      <c r="I149" s="250"/>
      <c r="J149" s="251">
        <f>ROUND(I149*H149,2)</f>
        <v>0</v>
      </c>
      <c r="K149" s="247" t="s">
        <v>169</v>
      </c>
      <c r="L149" s="252"/>
      <c r="M149" s="253" t="s">
        <v>35</v>
      </c>
      <c r="N149" s="254" t="s">
        <v>52</v>
      </c>
      <c r="O149" s="86"/>
      <c r="P149" s="223">
        <f>O149*H149</f>
        <v>0</v>
      </c>
      <c r="Q149" s="223">
        <v>0.071999999999999995</v>
      </c>
      <c r="R149" s="223">
        <f>Q149*H149</f>
        <v>0.504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210</v>
      </c>
      <c r="AT149" s="225" t="s">
        <v>211</v>
      </c>
      <c r="AU149" s="225" t="s">
        <v>21</v>
      </c>
      <c r="AY149" s="18" t="s">
        <v>163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88</v>
      </c>
      <c r="BK149" s="226">
        <f>ROUND(I149*H149,2)</f>
        <v>0</v>
      </c>
      <c r="BL149" s="18" t="s">
        <v>170</v>
      </c>
      <c r="BM149" s="225" t="s">
        <v>1416</v>
      </c>
    </row>
    <row r="150" s="2" customFormat="1" ht="16.5" customHeight="1">
      <c r="A150" s="40"/>
      <c r="B150" s="41"/>
      <c r="C150" s="214" t="s">
        <v>279</v>
      </c>
      <c r="D150" s="214" t="s">
        <v>165</v>
      </c>
      <c r="E150" s="215" t="s">
        <v>1417</v>
      </c>
      <c r="F150" s="216" t="s">
        <v>1418</v>
      </c>
      <c r="G150" s="217" t="s">
        <v>276</v>
      </c>
      <c r="H150" s="218">
        <v>7</v>
      </c>
      <c r="I150" s="219"/>
      <c r="J150" s="220">
        <f>ROUND(I150*H150,2)</f>
        <v>0</v>
      </c>
      <c r="K150" s="216" t="s">
        <v>169</v>
      </c>
      <c r="L150" s="46"/>
      <c r="M150" s="221" t="s">
        <v>35</v>
      </c>
      <c r="N150" s="222" t="s">
        <v>52</v>
      </c>
      <c r="O150" s="86"/>
      <c r="P150" s="223">
        <f>O150*H150</f>
        <v>0</v>
      </c>
      <c r="Q150" s="223">
        <v>0.02972</v>
      </c>
      <c r="R150" s="223">
        <f>Q150*H150</f>
        <v>0.20804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170</v>
      </c>
      <c r="AT150" s="225" t="s">
        <v>165</v>
      </c>
      <c r="AU150" s="225" t="s">
        <v>21</v>
      </c>
      <c r="AY150" s="18" t="s">
        <v>163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88</v>
      </c>
      <c r="BK150" s="226">
        <f>ROUND(I150*H150,2)</f>
        <v>0</v>
      </c>
      <c r="BL150" s="18" t="s">
        <v>170</v>
      </c>
      <c r="BM150" s="225" t="s">
        <v>1419</v>
      </c>
    </row>
    <row r="151" s="2" customFormat="1">
      <c r="A151" s="40"/>
      <c r="B151" s="41"/>
      <c r="C151" s="42"/>
      <c r="D151" s="227" t="s">
        <v>172</v>
      </c>
      <c r="E151" s="42"/>
      <c r="F151" s="228" t="s">
        <v>1420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172</v>
      </c>
      <c r="AU151" s="18" t="s">
        <v>21</v>
      </c>
    </row>
    <row r="152" s="2" customFormat="1" ht="16.5" customHeight="1">
      <c r="A152" s="40"/>
      <c r="B152" s="41"/>
      <c r="C152" s="245" t="s">
        <v>7</v>
      </c>
      <c r="D152" s="245" t="s">
        <v>211</v>
      </c>
      <c r="E152" s="246" t="s">
        <v>1421</v>
      </c>
      <c r="F152" s="247" t="s">
        <v>1422</v>
      </c>
      <c r="G152" s="248" t="s">
        <v>276</v>
      </c>
      <c r="H152" s="249">
        <v>7</v>
      </c>
      <c r="I152" s="250"/>
      <c r="J152" s="251">
        <f>ROUND(I152*H152,2)</f>
        <v>0</v>
      </c>
      <c r="K152" s="247" t="s">
        <v>169</v>
      </c>
      <c r="L152" s="252"/>
      <c r="M152" s="253" t="s">
        <v>35</v>
      </c>
      <c r="N152" s="254" t="s">
        <v>52</v>
      </c>
      <c r="O152" s="86"/>
      <c r="P152" s="223">
        <f>O152*H152</f>
        <v>0</v>
      </c>
      <c r="Q152" s="223">
        <v>0.111</v>
      </c>
      <c r="R152" s="223">
        <f>Q152*H152</f>
        <v>0.77700000000000002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210</v>
      </c>
      <c r="AT152" s="225" t="s">
        <v>211</v>
      </c>
      <c r="AU152" s="225" t="s">
        <v>21</v>
      </c>
      <c r="AY152" s="18" t="s">
        <v>163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88</v>
      </c>
      <c r="BK152" s="226">
        <f>ROUND(I152*H152,2)</f>
        <v>0</v>
      </c>
      <c r="BL152" s="18" t="s">
        <v>170</v>
      </c>
      <c r="BM152" s="225" t="s">
        <v>1423</v>
      </c>
    </row>
    <row r="153" s="2" customFormat="1" ht="16.5" customHeight="1">
      <c r="A153" s="40"/>
      <c r="B153" s="41"/>
      <c r="C153" s="214" t="s">
        <v>288</v>
      </c>
      <c r="D153" s="214" t="s">
        <v>165</v>
      </c>
      <c r="E153" s="215" t="s">
        <v>1424</v>
      </c>
      <c r="F153" s="216" t="s">
        <v>1425</v>
      </c>
      <c r="G153" s="217" t="s">
        <v>276</v>
      </c>
      <c r="H153" s="218">
        <v>7</v>
      </c>
      <c r="I153" s="219"/>
      <c r="J153" s="220">
        <f>ROUND(I153*H153,2)</f>
        <v>0</v>
      </c>
      <c r="K153" s="216" t="s">
        <v>169</v>
      </c>
      <c r="L153" s="46"/>
      <c r="M153" s="221" t="s">
        <v>35</v>
      </c>
      <c r="N153" s="222" t="s">
        <v>52</v>
      </c>
      <c r="O153" s="86"/>
      <c r="P153" s="223">
        <f>O153*H153</f>
        <v>0</v>
      </c>
      <c r="Q153" s="223">
        <v>0.02972</v>
      </c>
      <c r="R153" s="223">
        <f>Q153*H153</f>
        <v>0.20804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170</v>
      </c>
      <c r="AT153" s="225" t="s">
        <v>165</v>
      </c>
      <c r="AU153" s="225" t="s">
        <v>21</v>
      </c>
      <c r="AY153" s="18" t="s">
        <v>163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88</v>
      </c>
      <c r="BK153" s="226">
        <f>ROUND(I153*H153,2)</f>
        <v>0</v>
      </c>
      <c r="BL153" s="18" t="s">
        <v>170</v>
      </c>
      <c r="BM153" s="225" t="s">
        <v>1426</v>
      </c>
    </row>
    <row r="154" s="2" customFormat="1">
      <c r="A154" s="40"/>
      <c r="B154" s="41"/>
      <c r="C154" s="42"/>
      <c r="D154" s="227" t="s">
        <v>172</v>
      </c>
      <c r="E154" s="42"/>
      <c r="F154" s="228" t="s">
        <v>1427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172</v>
      </c>
      <c r="AU154" s="18" t="s">
        <v>21</v>
      </c>
    </row>
    <row r="155" s="2" customFormat="1" ht="16.5" customHeight="1">
      <c r="A155" s="40"/>
      <c r="B155" s="41"/>
      <c r="C155" s="245" t="s">
        <v>293</v>
      </c>
      <c r="D155" s="245" t="s">
        <v>211</v>
      </c>
      <c r="E155" s="246" t="s">
        <v>1428</v>
      </c>
      <c r="F155" s="247" t="s">
        <v>1429</v>
      </c>
      <c r="G155" s="248" t="s">
        <v>276</v>
      </c>
      <c r="H155" s="249">
        <v>7</v>
      </c>
      <c r="I155" s="250"/>
      <c r="J155" s="251">
        <f>ROUND(I155*H155,2)</f>
        <v>0</v>
      </c>
      <c r="K155" s="247" t="s">
        <v>169</v>
      </c>
      <c r="L155" s="252"/>
      <c r="M155" s="253" t="s">
        <v>35</v>
      </c>
      <c r="N155" s="254" t="s">
        <v>52</v>
      </c>
      <c r="O155" s="86"/>
      <c r="P155" s="223">
        <f>O155*H155</f>
        <v>0</v>
      </c>
      <c r="Q155" s="223">
        <v>0.057000000000000002</v>
      </c>
      <c r="R155" s="223">
        <f>Q155*H155</f>
        <v>0.39900000000000002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210</v>
      </c>
      <c r="AT155" s="225" t="s">
        <v>211</v>
      </c>
      <c r="AU155" s="225" t="s">
        <v>21</v>
      </c>
      <c r="AY155" s="18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88</v>
      </c>
      <c r="BK155" s="226">
        <f>ROUND(I155*H155,2)</f>
        <v>0</v>
      </c>
      <c r="BL155" s="18" t="s">
        <v>170</v>
      </c>
      <c r="BM155" s="225" t="s">
        <v>1430</v>
      </c>
    </row>
    <row r="156" s="2" customFormat="1" ht="16.5" customHeight="1">
      <c r="A156" s="40"/>
      <c r="B156" s="41"/>
      <c r="C156" s="214" t="s">
        <v>298</v>
      </c>
      <c r="D156" s="214" t="s">
        <v>165</v>
      </c>
      <c r="E156" s="215" t="s">
        <v>1431</v>
      </c>
      <c r="F156" s="216" t="s">
        <v>1432</v>
      </c>
      <c r="G156" s="217" t="s">
        <v>276</v>
      </c>
      <c r="H156" s="218">
        <v>14</v>
      </c>
      <c r="I156" s="219"/>
      <c r="J156" s="220">
        <f>ROUND(I156*H156,2)</f>
        <v>0</v>
      </c>
      <c r="K156" s="216" t="s">
        <v>169</v>
      </c>
      <c r="L156" s="46"/>
      <c r="M156" s="221" t="s">
        <v>35</v>
      </c>
      <c r="N156" s="222" t="s">
        <v>52</v>
      </c>
      <c r="O156" s="86"/>
      <c r="P156" s="223">
        <f>O156*H156</f>
        <v>0</v>
      </c>
      <c r="Q156" s="223">
        <v>0.21734000000000001</v>
      </c>
      <c r="R156" s="223">
        <f>Q156*H156</f>
        <v>3.0427599999999999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170</v>
      </c>
      <c r="AT156" s="225" t="s">
        <v>165</v>
      </c>
      <c r="AU156" s="225" t="s">
        <v>21</v>
      </c>
      <c r="AY156" s="18" t="s">
        <v>163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88</v>
      </c>
      <c r="BK156" s="226">
        <f>ROUND(I156*H156,2)</f>
        <v>0</v>
      </c>
      <c r="BL156" s="18" t="s">
        <v>170</v>
      </c>
      <c r="BM156" s="225" t="s">
        <v>1433</v>
      </c>
    </row>
    <row r="157" s="2" customFormat="1">
      <c r="A157" s="40"/>
      <c r="B157" s="41"/>
      <c r="C157" s="42"/>
      <c r="D157" s="227" t="s">
        <v>172</v>
      </c>
      <c r="E157" s="42"/>
      <c r="F157" s="228" t="s">
        <v>1434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172</v>
      </c>
      <c r="AU157" s="18" t="s">
        <v>21</v>
      </c>
    </row>
    <row r="158" s="2" customFormat="1" ht="16.5" customHeight="1">
      <c r="A158" s="40"/>
      <c r="B158" s="41"/>
      <c r="C158" s="245" t="s">
        <v>303</v>
      </c>
      <c r="D158" s="245" t="s">
        <v>211</v>
      </c>
      <c r="E158" s="246" t="s">
        <v>1435</v>
      </c>
      <c r="F158" s="247" t="s">
        <v>1436</v>
      </c>
      <c r="G158" s="248" t="s">
        <v>276</v>
      </c>
      <c r="H158" s="249">
        <v>7</v>
      </c>
      <c r="I158" s="250"/>
      <c r="J158" s="251">
        <f>ROUND(I158*H158,2)</f>
        <v>0</v>
      </c>
      <c r="K158" s="247" t="s">
        <v>169</v>
      </c>
      <c r="L158" s="252"/>
      <c r="M158" s="253" t="s">
        <v>35</v>
      </c>
      <c r="N158" s="254" t="s">
        <v>52</v>
      </c>
      <c r="O158" s="86"/>
      <c r="P158" s="223">
        <f>O158*H158</f>
        <v>0</v>
      </c>
      <c r="Q158" s="223">
        <v>0.050599999999999999</v>
      </c>
      <c r="R158" s="223">
        <f>Q158*H158</f>
        <v>0.35420000000000001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210</v>
      </c>
      <c r="AT158" s="225" t="s">
        <v>211</v>
      </c>
      <c r="AU158" s="225" t="s">
        <v>21</v>
      </c>
      <c r="AY158" s="18" t="s">
        <v>163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88</v>
      </c>
      <c r="BK158" s="226">
        <f>ROUND(I158*H158,2)</f>
        <v>0</v>
      </c>
      <c r="BL158" s="18" t="s">
        <v>170</v>
      </c>
      <c r="BM158" s="225" t="s">
        <v>1437</v>
      </c>
    </row>
    <row r="159" s="2" customFormat="1" ht="16.5" customHeight="1">
      <c r="A159" s="40"/>
      <c r="B159" s="41"/>
      <c r="C159" s="245" t="s">
        <v>308</v>
      </c>
      <c r="D159" s="245" t="s">
        <v>211</v>
      </c>
      <c r="E159" s="246" t="s">
        <v>1438</v>
      </c>
      <c r="F159" s="247" t="s">
        <v>1439</v>
      </c>
      <c r="G159" s="248" t="s">
        <v>276</v>
      </c>
      <c r="H159" s="249">
        <v>7</v>
      </c>
      <c r="I159" s="250"/>
      <c r="J159" s="251">
        <f>ROUND(I159*H159,2)</f>
        <v>0</v>
      </c>
      <c r="K159" s="247" t="s">
        <v>169</v>
      </c>
      <c r="L159" s="252"/>
      <c r="M159" s="253" t="s">
        <v>35</v>
      </c>
      <c r="N159" s="254" t="s">
        <v>52</v>
      </c>
      <c r="O159" s="86"/>
      <c r="P159" s="223">
        <f>O159*H159</f>
        <v>0</v>
      </c>
      <c r="Q159" s="223">
        <v>0.0085000000000000006</v>
      </c>
      <c r="R159" s="223">
        <f>Q159*H159</f>
        <v>0.059500000000000004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210</v>
      </c>
      <c r="AT159" s="225" t="s">
        <v>211</v>
      </c>
      <c r="AU159" s="225" t="s">
        <v>21</v>
      </c>
      <c r="AY159" s="18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88</v>
      </c>
      <c r="BK159" s="226">
        <f>ROUND(I159*H159,2)</f>
        <v>0</v>
      </c>
      <c r="BL159" s="18" t="s">
        <v>170</v>
      </c>
      <c r="BM159" s="225" t="s">
        <v>1440</v>
      </c>
    </row>
    <row r="160" s="2" customFormat="1" ht="16.5" customHeight="1">
      <c r="A160" s="40"/>
      <c r="B160" s="41"/>
      <c r="C160" s="214" t="s">
        <v>313</v>
      </c>
      <c r="D160" s="214" t="s">
        <v>165</v>
      </c>
      <c r="E160" s="215" t="s">
        <v>1441</v>
      </c>
      <c r="F160" s="216" t="s">
        <v>1442</v>
      </c>
      <c r="G160" s="217" t="s">
        <v>184</v>
      </c>
      <c r="H160" s="218">
        <v>24</v>
      </c>
      <c r="I160" s="219"/>
      <c r="J160" s="220">
        <f>ROUND(I160*H160,2)</f>
        <v>0</v>
      </c>
      <c r="K160" s="216" t="s">
        <v>169</v>
      </c>
      <c r="L160" s="46"/>
      <c r="M160" s="221" t="s">
        <v>35</v>
      </c>
      <c r="N160" s="222" t="s">
        <v>52</v>
      </c>
      <c r="O160" s="86"/>
      <c r="P160" s="223">
        <f>O160*H160</f>
        <v>0</v>
      </c>
      <c r="Q160" s="223">
        <v>0.00019000000000000001</v>
      </c>
      <c r="R160" s="223">
        <f>Q160*H160</f>
        <v>0.0045599999999999998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170</v>
      </c>
      <c r="AT160" s="225" t="s">
        <v>165</v>
      </c>
      <c r="AU160" s="225" t="s">
        <v>21</v>
      </c>
      <c r="AY160" s="18" t="s">
        <v>163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88</v>
      </c>
      <c r="BK160" s="226">
        <f>ROUND(I160*H160,2)</f>
        <v>0</v>
      </c>
      <c r="BL160" s="18" t="s">
        <v>170</v>
      </c>
      <c r="BM160" s="225" t="s">
        <v>1443</v>
      </c>
    </row>
    <row r="161" s="2" customFormat="1">
      <c r="A161" s="40"/>
      <c r="B161" s="41"/>
      <c r="C161" s="42"/>
      <c r="D161" s="227" t="s">
        <v>172</v>
      </c>
      <c r="E161" s="42"/>
      <c r="F161" s="228" t="s">
        <v>1444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172</v>
      </c>
      <c r="AU161" s="18" t="s">
        <v>21</v>
      </c>
    </row>
    <row r="162" s="2" customFormat="1" ht="16.5" customHeight="1">
      <c r="A162" s="40"/>
      <c r="B162" s="41"/>
      <c r="C162" s="214" t="s">
        <v>317</v>
      </c>
      <c r="D162" s="214" t="s">
        <v>165</v>
      </c>
      <c r="E162" s="215" t="s">
        <v>404</v>
      </c>
      <c r="F162" s="216" t="s">
        <v>405</v>
      </c>
      <c r="G162" s="217" t="s">
        <v>184</v>
      </c>
      <c r="H162" s="218">
        <v>25</v>
      </c>
      <c r="I162" s="219"/>
      <c r="J162" s="220">
        <f>ROUND(I162*H162,2)</f>
        <v>0</v>
      </c>
      <c r="K162" s="216" t="s">
        <v>169</v>
      </c>
      <c r="L162" s="46"/>
      <c r="M162" s="221" t="s">
        <v>35</v>
      </c>
      <c r="N162" s="222" t="s">
        <v>52</v>
      </c>
      <c r="O162" s="86"/>
      <c r="P162" s="223">
        <f>O162*H162</f>
        <v>0</v>
      </c>
      <c r="Q162" s="223">
        <v>9.0000000000000006E-05</v>
      </c>
      <c r="R162" s="223">
        <f>Q162*H162</f>
        <v>0.0022500000000000003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170</v>
      </c>
      <c r="AT162" s="225" t="s">
        <v>165</v>
      </c>
      <c r="AU162" s="225" t="s">
        <v>21</v>
      </c>
      <c r="AY162" s="18" t="s">
        <v>163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88</v>
      </c>
      <c r="BK162" s="226">
        <f>ROUND(I162*H162,2)</f>
        <v>0</v>
      </c>
      <c r="BL162" s="18" t="s">
        <v>170</v>
      </c>
      <c r="BM162" s="225" t="s">
        <v>1445</v>
      </c>
    </row>
    <row r="163" s="2" customFormat="1">
      <c r="A163" s="40"/>
      <c r="B163" s="41"/>
      <c r="C163" s="42"/>
      <c r="D163" s="227" t="s">
        <v>172</v>
      </c>
      <c r="E163" s="42"/>
      <c r="F163" s="228" t="s">
        <v>407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172</v>
      </c>
      <c r="AU163" s="18" t="s">
        <v>21</v>
      </c>
    </row>
    <row r="164" s="12" customFormat="1" ht="22.8" customHeight="1">
      <c r="A164" s="12"/>
      <c r="B164" s="198"/>
      <c r="C164" s="199"/>
      <c r="D164" s="200" t="s">
        <v>80</v>
      </c>
      <c r="E164" s="212" t="s">
        <v>215</v>
      </c>
      <c r="F164" s="212" t="s">
        <v>728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SUM(P165:P168)</f>
        <v>0</v>
      </c>
      <c r="Q164" s="206"/>
      <c r="R164" s="207">
        <f>SUM(R165:R168)</f>
        <v>2.0191049999999997</v>
      </c>
      <c r="S164" s="206"/>
      <c r="T164" s="208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88</v>
      </c>
      <c r="AT164" s="210" t="s">
        <v>80</v>
      </c>
      <c r="AU164" s="210" t="s">
        <v>88</v>
      </c>
      <c r="AY164" s="209" t="s">
        <v>163</v>
      </c>
      <c r="BK164" s="211">
        <f>SUM(BK165:BK168)</f>
        <v>0</v>
      </c>
    </row>
    <row r="165" s="2" customFormat="1" ht="16.5" customHeight="1">
      <c r="A165" s="40"/>
      <c r="B165" s="41"/>
      <c r="C165" s="214" t="s">
        <v>322</v>
      </c>
      <c r="D165" s="214" t="s">
        <v>165</v>
      </c>
      <c r="E165" s="215" t="s">
        <v>1446</v>
      </c>
      <c r="F165" s="216" t="s">
        <v>1447</v>
      </c>
      <c r="G165" s="217" t="s">
        <v>184</v>
      </c>
      <c r="H165" s="218">
        <v>3.2999999999999998</v>
      </c>
      <c r="I165" s="219"/>
      <c r="J165" s="220">
        <f>ROUND(I165*H165,2)</f>
        <v>0</v>
      </c>
      <c r="K165" s="216" t="s">
        <v>169</v>
      </c>
      <c r="L165" s="46"/>
      <c r="M165" s="221" t="s">
        <v>35</v>
      </c>
      <c r="N165" s="222" t="s">
        <v>52</v>
      </c>
      <c r="O165" s="86"/>
      <c r="P165" s="223">
        <f>O165*H165</f>
        <v>0</v>
      </c>
      <c r="Q165" s="223">
        <v>0.22735</v>
      </c>
      <c r="R165" s="223">
        <f>Q165*H165</f>
        <v>0.75025499999999989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170</v>
      </c>
      <c r="AT165" s="225" t="s">
        <v>165</v>
      </c>
      <c r="AU165" s="225" t="s">
        <v>21</v>
      </c>
      <c r="AY165" s="18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88</v>
      </c>
      <c r="BK165" s="226">
        <f>ROUND(I165*H165,2)</f>
        <v>0</v>
      </c>
      <c r="BL165" s="18" t="s">
        <v>170</v>
      </c>
      <c r="BM165" s="225" t="s">
        <v>1448</v>
      </c>
    </row>
    <row r="166" s="2" customFormat="1">
      <c r="A166" s="40"/>
      <c r="B166" s="41"/>
      <c r="C166" s="42"/>
      <c r="D166" s="227" t="s">
        <v>172</v>
      </c>
      <c r="E166" s="42"/>
      <c r="F166" s="228" t="s">
        <v>1449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172</v>
      </c>
      <c r="AU166" s="18" t="s">
        <v>21</v>
      </c>
    </row>
    <row r="167" s="2" customFormat="1" ht="16.5" customHeight="1">
      <c r="A167" s="40"/>
      <c r="B167" s="41"/>
      <c r="C167" s="245" t="s">
        <v>326</v>
      </c>
      <c r="D167" s="245" t="s">
        <v>211</v>
      </c>
      <c r="E167" s="246" t="s">
        <v>1450</v>
      </c>
      <c r="F167" s="247" t="s">
        <v>1451</v>
      </c>
      <c r="G167" s="248" t="s">
        <v>184</v>
      </c>
      <c r="H167" s="249">
        <v>3.2999999999999998</v>
      </c>
      <c r="I167" s="250"/>
      <c r="J167" s="251">
        <f>ROUND(I167*H167,2)</f>
        <v>0</v>
      </c>
      <c r="K167" s="247" t="s">
        <v>169</v>
      </c>
      <c r="L167" s="252"/>
      <c r="M167" s="253" t="s">
        <v>35</v>
      </c>
      <c r="N167" s="254" t="s">
        <v>52</v>
      </c>
      <c r="O167" s="86"/>
      <c r="P167" s="223">
        <f>O167*H167</f>
        <v>0</v>
      </c>
      <c r="Q167" s="223">
        <v>0.38450000000000001</v>
      </c>
      <c r="R167" s="223">
        <f>Q167*H167</f>
        <v>1.26885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210</v>
      </c>
      <c r="AT167" s="225" t="s">
        <v>211</v>
      </c>
      <c r="AU167" s="225" t="s">
        <v>21</v>
      </c>
      <c r="AY167" s="18" t="s">
        <v>163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88</v>
      </c>
      <c r="BK167" s="226">
        <f>ROUND(I167*H167,2)</f>
        <v>0</v>
      </c>
      <c r="BL167" s="18" t="s">
        <v>170</v>
      </c>
      <c r="BM167" s="225" t="s">
        <v>1452</v>
      </c>
    </row>
    <row r="168" s="2" customFormat="1">
      <c r="A168" s="40"/>
      <c r="B168" s="41"/>
      <c r="C168" s="42"/>
      <c r="D168" s="232" t="s">
        <v>174</v>
      </c>
      <c r="E168" s="42"/>
      <c r="F168" s="233" t="s">
        <v>1453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174</v>
      </c>
      <c r="AU168" s="18" t="s">
        <v>21</v>
      </c>
    </row>
    <row r="169" s="12" customFormat="1" ht="22.8" customHeight="1">
      <c r="A169" s="12"/>
      <c r="B169" s="198"/>
      <c r="C169" s="199"/>
      <c r="D169" s="200" t="s">
        <v>80</v>
      </c>
      <c r="E169" s="212" t="s">
        <v>442</v>
      </c>
      <c r="F169" s="212" t="s">
        <v>443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SUM(P170:P173)</f>
        <v>0</v>
      </c>
      <c r="Q169" s="206"/>
      <c r="R169" s="207">
        <f>SUM(R170:R173)</f>
        <v>0</v>
      </c>
      <c r="S169" s="206"/>
      <c r="T169" s="208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88</v>
      </c>
      <c r="AT169" s="210" t="s">
        <v>80</v>
      </c>
      <c r="AU169" s="210" t="s">
        <v>88</v>
      </c>
      <c r="AY169" s="209" t="s">
        <v>163</v>
      </c>
      <c r="BK169" s="211">
        <f>SUM(BK170:BK173)</f>
        <v>0</v>
      </c>
    </row>
    <row r="170" s="2" customFormat="1" ht="24.15" customHeight="1">
      <c r="A170" s="40"/>
      <c r="B170" s="41"/>
      <c r="C170" s="214" t="s">
        <v>331</v>
      </c>
      <c r="D170" s="214" t="s">
        <v>165</v>
      </c>
      <c r="E170" s="215" t="s">
        <v>445</v>
      </c>
      <c r="F170" s="216" t="s">
        <v>446</v>
      </c>
      <c r="G170" s="217" t="s">
        <v>235</v>
      </c>
      <c r="H170" s="218">
        <v>29.978000000000002</v>
      </c>
      <c r="I170" s="219"/>
      <c r="J170" s="220">
        <f>ROUND(I170*H170,2)</f>
        <v>0</v>
      </c>
      <c r="K170" s="216" t="s">
        <v>169</v>
      </c>
      <c r="L170" s="46"/>
      <c r="M170" s="221" t="s">
        <v>35</v>
      </c>
      <c r="N170" s="222" t="s">
        <v>52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170</v>
      </c>
      <c r="AT170" s="225" t="s">
        <v>165</v>
      </c>
      <c r="AU170" s="225" t="s">
        <v>21</v>
      </c>
      <c r="AY170" s="18" t="s">
        <v>163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88</v>
      </c>
      <c r="BK170" s="226">
        <f>ROUND(I170*H170,2)</f>
        <v>0</v>
      </c>
      <c r="BL170" s="18" t="s">
        <v>170</v>
      </c>
      <c r="BM170" s="225" t="s">
        <v>1454</v>
      </c>
    </row>
    <row r="171" s="2" customFormat="1">
      <c r="A171" s="40"/>
      <c r="B171" s="41"/>
      <c r="C171" s="42"/>
      <c r="D171" s="227" t="s">
        <v>172</v>
      </c>
      <c r="E171" s="42"/>
      <c r="F171" s="228" t="s">
        <v>448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172</v>
      </c>
      <c r="AU171" s="18" t="s">
        <v>21</v>
      </c>
    </row>
    <row r="172" s="2" customFormat="1" ht="24.15" customHeight="1">
      <c r="A172" s="40"/>
      <c r="B172" s="41"/>
      <c r="C172" s="214" t="s">
        <v>335</v>
      </c>
      <c r="D172" s="214" t="s">
        <v>165</v>
      </c>
      <c r="E172" s="215" t="s">
        <v>450</v>
      </c>
      <c r="F172" s="216" t="s">
        <v>451</v>
      </c>
      <c r="G172" s="217" t="s">
        <v>235</v>
      </c>
      <c r="H172" s="218">
        <v>29.978000000000002</v>
      </c>
      <c r="I172" s="219"/>
      <c r="J172" s="220">
        <f>ROUND(I172*H172,2)</f>
        <v>0</v>
      </c>
      <c r="K172" s="216" t="s">
        <v>169</v>
      </c>
      <c r="L172" s="46"/>
      <c r="M172" s="221" t="s">
        <v>35</v>
      </c>
      <c r="N172" s="222" t="s">
        <v>52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170</v>
      </c>
      <c r="AT172" s="225" t="s">
        <v>165</v>
      </c>
      <c r="AU172" s="225" t="s">
        <v>21</v>
      </c>
      <c r="AY172" s="18" t="s">
        <v>163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88</v>
      </c>
      <c r="BK172" s="226">
        <f>ROUND(I172*H172,2)</f>
        <v>0</v>
      </c>
      <c r="BL172" s="18" t="s">
        <v>170</v>
      </c>
      <c r="BM172" s="225" t="s">
        <v>1455</v>
      </c>
    </row>
    <row r="173" s="2" customFormat="1">
      <c r="A173" s="40"/>
      <c r="B173" s="41"/>
      <c r="C173" s="42"/>
      <c r="D173" s="227" t="s">
        <v>172</v>
      </c>
      <c r="E173" s="42"/>
      <c r="F173" s="228" t="s">
        <v>453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172</v>
      </c>
      <c r="AU173" s="18" t="s">
        <v>21</v>
      </c>
    </row>
    <row r="174" s="12" customFormat="1" ht="25.92" customHeight="1">
      <c r="A174" s="12"/>
      <c r="B174" s="198"/>
      <c r="C174" s="199"/>
      <c r="D174" s="200" t="s">
        <v>80</v>
      </c>
      <c r="E174" s="201" t="s">
        <v>211</v>
      </c>
      <c r="F174" s="201" t="s">
        <v>463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P175</f>
        <v>0</v>
      </c>
      <c r="Q174" s="206"/>
      <c r="R174" s="207">
        <f>R175</f>
        <v>0</v>
      </c>
      <c r="S174" s="206"/>
      <c r="T174" s="208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181</v>
      </c>
      <c r="AT174" s="210" t="s">
        <v>80</v>
      </c>
      <c r="AU174" s="210" t="s">
        <v>81</v>
      </c>
      <c r="AY174" s="209" t="s">
        <v>163</v>
      </c>
      <c r="BK174" s="211">
        <f>BK175</f>
        <v>0</v>
      </c>
    </row>
    <row r="175" s="12" customFormat="1" ht="22.8" customHeight="1">
      <c r="A175" s="12"/>
      <c r="B175" s="198"/>
      <c r="C175" s="199"/>
      <c r="D175" s="200" t="s">
        <v>80</v>
      </c>
      <c r="E175" s="212" t="s">
        <v>464</v>
      </c>
      <c r="F175" s="212" t="s">
        <v>465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SUM(P176:P179)</f>
        <v>0</v>
      </c>
      <c r="Q175" s="206"/>
      <c r="R175" s="207">
        <f>SUM(R176:R179)</f>
        <v>0</v>
      </c>
      <c r="S175" s="206"/>
      <c r="T175" s="208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181</v>
      </c>
      <c r="AT175" s="210" t="s">
        <v>80</v>
      </c>
      <c r="AU175" s="210" t="s">
        <v>88</v>
      </c>
      <c r="AY175" s="209" t="s">
        <v>163</v>
      </c>
      <c r="BK175" s="211">
        <f>SUM(BK176:BK179)</f>
        <v>0</v>
      </c>
    </row>
    <row r="176" s="2" customFormat="1" ht="16.5" customHeight="1">
      <c r="A176" s="40"/>
      <c r="B176" s="41"/>
      <c r="C176" s="214" t="s">
        <v>340</v>
      </c>
      <c r="D176" s="214" t="s">
        <v>165</v>
      </c>
      <c r="E176" s="215" t="s">
        <v>831</v>
      </c>
      <c r="F176" s="216" t="s">
        <v>832</v>
      </c>
      <c r="G176" s="217" t="s">
        <v>469</v>
      </c>
      <c r="H176" s="218">
        <v>1</v>
      </c>
      <c r="I176" s="219"/>
      <c r="J176" s="220">
        <f>ROUND(I176*H176,2)</f>
        <v>0</v>
      </c>
      <c r="K176" s="216" t="s">
        <v>169</v>
      </c>
      <c r="L176" s="46"/>
      <c r="M176" s="221" t="s">
        <v>35</v>
      </c>
      <c r="N176" s="222" t="s">
        <v>52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470</v>
      </c>
      <c r="AT176" s="225" t="s">
        <v>165</v>
      </c>
      <c r="AU176" s="225" t="s">
        <v>21</v>
      </c>
      <c r="AY176" s="18" t="s">
        <v>163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88</v>
      </c>
      <c r="BK176" s="226">
        <f>ROUND(I176*H176,2)</f>
        <v>0</v>
      </c>
      <c r="BL176" s="18" t="s">
        <v>470</v>
      </c>
      <c r="BM176" s="225" t="s">
        <v>1456</v>
      </c>
    </row>
    <row r="177" s="2" customFormat="1">
      <c r="A177" s="40"/>
      <c r="B177" s="41"/>
      <c r="C177" s="42"/>
      <c r="D177" s="227" t="s">
        <v>172</v>
      </c>
      <c r="E177" s="42"/>
      <c r="F177" s="228" t="s">
        <v>834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172</v>
      </c>
      <c r="AU177" s="18" t="s">
        <v>21</v>
      </c>
    </row>
    <row r="178" s="2" customFormat="1" ht="16.5" customHeight="1">
      <c r="A178" s="40"/>
      <c r="B178" s="41"/>
      <c r="C178" s="214" t="s">
        <v>344</v>
      </c>
      <c r="D178" s="214" t="s">
        <v>165</v>
      </c>
      <c r="E178" s="215" t="s">
        <v>835</v>
      </c>
      <c r="F178" s="216" t="s">
        <v>836</v>
      </c>
      <c r="G178" s="217" t="s">
        <v>184</v>
      </c>
      <c r="H178" s="218">
        <v>24</v>
      </c>
      <c r="I178" s="219"/>
      <c r="J178" s="220">
        <f>ROUND(I178*H178,2)</f>
        <v>0</v>
      </c>
      <c r="K178" s="216" t="s">
        <v>169</v>
      </c>
      <c r="L178" s="46"/>
      <c r="M178" s="221" t="s">
        <v>35</v>
      </c>
      <c r="N178" s="222" t="s">
        <v>52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470</v>
      </c>
      <c r="AT178" s="225" t="s">
        <v>165</v>
      </c>
      <c r="AU178" s="225" t="s">
        <v>21</v>
      </c>
      <c r="AY178" s="18" t="s">
        <v>163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88</v>
      </c>
      <c r="BK178" s="226">
        <f>ROUND(I178*H178,2)</f>
        <v>0</v>
      </c>
      <c r="BL178" s="18" t="s">
        <v>470</v>
      </c>
      <c r="BM178" s="225" t="s">
        <v>1457</v>
      </c>
    </row>
    <row r="179" s="2" customFormat="1">
      <c r="A179" s="40"/>
      <c r="B179" s="41"/>
      <c r="C179" s="42"/>
      <c r="D179" s="227" t="s">
        <v>172</v>
      </c>
      <c r="E179" s="42"/>
      <c r="F179" s="228" t="s">
        <v>838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172</v>
      </c>
      <c r="AU179" s="18" t="s">
        <v>21</v>
      </c>
    </row>
    <row r="180" s="12" customFormat="1" ht="25.92" customHeight="1">
      <c r="A180" s="12"/>
      <c r="B180" s="198"/>
      <c r="C180" s="199"/>
      <c r="D180" s="200" t="s">
        <v>80</v>
      </c>
      <c r="E180" s="201" t="s">
        <v>488</v>
      </c>
      <c r="F180" s="201" t="s">
        <v>489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P181+P185</f>
        <v>0</v>
      </c>
      <c r="Q180" s="206"/>
      <c r="R180" s="207">
        <f>R181+R185</f>
        <v>0</v>
      </c>
      <c r="S180" s="206"/>
      <c r="T180" s="208">
        <f>T181+T185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191</v>
      </c>
      <c r="AT180" s="210" t="s">
        <v>80</v>
      </c>
      <c r="AU180" s="210" t="s">
        <v>81</v>
      </c>
      <c r="AY180" s="209" t="s">
        <v>163</v>
      </c>
      <c r="BK180" s="211">
        <f>BK181+BK185</f>
        <v>0</v>
      </c>
    </row>
    <row r="181" s="12" customFormat="1" ht="22.8" customHeight="1">
      <c r="A181" s="12"/>
      <c r="B181" s="198"/>
      <c r="C181" s="199"/>
      <c r="D181" s="200" t="s">
        <v>80</v>
      </c>
      <c r="E181" s="212" t="s">
        <v>490</v>
      </c>
      <c r="F181" s="212" t="s">
        <v>491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SUM(P182:P184)</f>
        <v>0</v>
      </c>
      <c r="Q181" s="206"/>
      <c r="R181" s="207">
        <f>SUM(R182:R184)</f>
        <v>0</v>
      </c>
      <c r="S181" s="206"/>
      <c r="T181" s="208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191</v>
      </c>
      <c r="AT181" s="210" t="s">
        <v>80</v>
      </c>
      <c r="AU181" s="210" t="s">
        <v>88</v>
      </c>
      <c r="AY181" s="209" t="s">
        <v>163</v>
      </c>
      <c r="BK181" s="211">
        <f>SUM(BK182:BK184)</f>
        <v>0</v>
      </c>
    </row>
    <row r="182" s="2" customFormat="1" ht="16.5" customHeight="1">
      <c r="A182" s="40"/>
      <c r="B182" s="41"/>
      <c r="C182" s="214" t="s">
        <v>348</v>
      </c>
      <c r="D182" s="214" t="s">
        <v>165</v>
      </c>
      <c r="E182" s="215" t="s">
        <v>749</v>
      </c>
      <c r="F182" s="216" t="s">
        <v>750</v>
      </c>
      <c r="G182" s="217" t="s">
        <v>495</v>
      </c>
      <c r="H182" s="218">
        <v>1</v>
      </c>
      <c r="I182" s="219"/>
      <c r="J182" s="220">
        <f>ROUND(I182*H182,2)</f>
        <v>0</v>
      </c>
      <c r="K182" s="216" t="s">
        <v>169</v>
      </c>
      <c r="L182" s="46"/>
      <c r="M182" s="221" t="s">
        <v>35</v>
      </c>
      <c r="N182" s="222" t="s">
        <v>52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496</v>
      </c>
      <c r="AT182" s="225" t="s">
        <v>165</v>
      </c>
      <c r="AU182" s="225" t="s">
        <v>21</v>
      </c>
      <c r="AY182" s="18" t="s">
        <v>163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88</v>
      </c>
      <c r="BK182" s="226">
        <f>ROUND(I182*H182,2)</f>
        <v>0</v>
      </c>
      <c r="BL182" s="18" t="s">
        <v>496</v>
      </c>
      <c r="BM182" s="225" t="s">
        <v>1458</v>
      </c>
    </row>
    <row r="183" s="2" customFormat="1">
      <c r="A183" s="40"/>
      <c r="B183" s="41"/>
      <c r="C183" s="42"/>
      <c r="D183" s="227" t="s">
        <v>172</v>
      </c>
      <c r="E183" s="42"/>
      <c r="F183" s="228" t="s">
        <v>752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172</v>
      </c>
      <c r="AU183" s="18" t="s">
        <v>21</v>
      </c>
    </row>
    <row r="184" s="2" customFormat="1">
      <c r="A184" s="40"/>
      <c r="B184" s="41"/>
      <c r="C184" s="42"/>
      <c r="D184" s="232" t="s">
        <v>174</v>
      </c>
      <c r="E184" s="42"/>
      <c r="F184" s="233" t="s">
        <v>1459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174</v>
      </c>
      <c r="AU184" s="18" t="s">
        <v>21</v>
      </c>
    </row>
    <row r="185" s="12" customFormat="1" ht="22.8" customHeight="1">
      <c r="A185" s="12"/>
      <c r="B185" s="198"/>
      <c r="C185" s="199"/>
      <c r="D185" s="200" t="s">
        <v>80</v>
      </c>
      <c r="E185" s="212" t="s">
        <v>500</v>
      </c>
      <c r="F185" s="212" t="s">
        <v>501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SUM(P186:P188)</f>
        <v>0</v>
      </c>
      <c r="Q185" s="206"/>
      <c r="R185" s="207">
        <f>SUM(R186:R188)</f>
        <v>0</v>
      </c>
      <c r="S185" s="206"/>
      <c r="T185" s="208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191</v>
      </c>
      <c r="AT185" s="210" t="s">
        <v>80</v>
      </c>
      <c r="AU185" s="210" t="s">
        <v>88</v>
      </c>
      <c r="AY185" s="209" t="s">
        <v>163</v>
      </c>
      <c r="BK185" s="211">
        <f>SUM(BK186:BK188)</f>
        <v>0</v>
      </c>
    </row>
    <row r="186" s="2" customFormat="1" ht="16.5" customHeight="1">
      <c r="A186" s="40"/>
      <c r="B186" s="41"/>
      <c r="C186" s="214" t="s">
        <v>353</v>
      </c>
      <c r="D186" s="214" t="s">
        <v>165</v>
      </c>
      <c r="E186" s="215" t="s">
        <v>509</v>
      </c>
      <c r="F186" s="216" t="s">
        <v>510</v>
      </c>
      <c r="G186" s="217" t="s">
        <v>495</v>
      </c>
      <c r="H186" s="218">
        <v>1</v>
      </c>
      <c r="I186" s="219"/>
      <c r="J186" s="220">
        <f>ROUND(I186*H186,2)</f>
        <v>0</v>
      </c>
      <c r="K186" s="216" t="s">
        <v>169</v>
      </c>
      <c r="L186" s="46"/>
      <c r="M186" s="221" t="s">
        <v>35</v>
      </c>
      <c r="N186" s="222" t="s">
        <v>52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496</v>
      </c>
      <c r="AT186" s="225" t="s">
        <v>165</v>
      </c>
      <c r="AU186" s="225" t="s">
        <v>21</v>
      </c>
      <c r="AY186" s="18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88</v>
      </c>
      <c r="BK186" s="226">
        <f>ROUND(I186*H186,2)</f>
        <v>0</v>
      </c>
      <c r="BL186" s="18" t="s">
        <v>496</v>
      </c>
      <c r="BM186" s="225" t="s">
        <v>1460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512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172</v>
      </c>
      <c r="AU187" s="18" t="s">
        <v>21</v>
      </c>
    </row>
    <row r="188" s="2" customFormat="1">
      <c r="A188" s="40"/>
      <c r="B188" s="41"/>
      <c r="C188" s="42"/>
      <c r="D188" s="232" t="s">
        <v>174</v>
      </c>
      <c r="E188" s="42"/>
      <c r="F188" s="233" t="s">
        <v>513</v>
      </c>
      <c r="G188" s="42"/>
      <c r="H188" s="42"/>
      <c r="I188" s="229"/>
      <c r="J188" s="42"/>
      <c r="K188" s="42"/>
      <c r="L188" s="46"/>
      <c r="M188" s="255"/>
      <c r="N188" s="256"/>
      <c r="O188" s="257"/>
      <c r="P188" s="257"/>
      <c r="Q188" s="257"/>
      <c r="R188" s="257"/>
      <c r="S188" s="257"/>
      <c r="T188" s="258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174</v>
      </c>
      <c r="AU188" s="18" t="s">
        <v>21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yv3CcNWjjeHHncA0PXHdyg+D5fBl0VVUOkxR4rQO9ANI9JVyr/bimgIxgy44aGEZSfeRMeC4ZQt90ehaV7b/pw==" hashValue="d9PidOpr1sUJ/2j41nwmyttiR8Ybv25HD2IqAg2bGi+FK3rHDc9gVrLm7u9/iZv9gjZvCiqOaAuslv4UHEIfyA==" algorithmName="SHA-512" password="CC35"/>
  <autoFilter ref="C95:K1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31251201"/>
    <hyperlink ref="F103" r:id="rId2" display="https://podminky.urs.cz/item/CS_URS_2024_02/132251252"/>
    <hyperlink ref="F106" r:id="rId3" display="https://podminky.urs.cz/item/CS_URS_2024_02/151101101"/>
    <hyperlink ref="F109" r:id="rId4" display="https://podminky.urs.cz/item/CS_URS_2024_02/151101111"/>
    <hyperlink ref="F111" r:id="rId5" display="https://podminky.urs.cz/item/CS_URS_2024_02/162651112"/>
    <hyperlink ref="F114" r:id="rId6" display="https://podminky.urs.cz/item/CS_URS_2024_02/171201231"/>
    <hyperlink ref="F117" r:id="rId7" display="https://podminky.urs.cz/item/CS_URS_2024_02/174151101"/>
    <hyperlink ref="F122" r:id="rId8" display="https://podminky.urs.cz/item/CS_URS_2024_02/175151101"/>
    <hyperlink ref="F128" r:id="rId9" display="https://podminky.urs.cz/item/CS_URS_2024_02/451572111"/>
    <hyperlink ref="F131" r:id="rId10" display="https://podminky.urs.cz/item/CS_URS_2024_02/452112122"/>
    <hyperlink ref="F134" r:id="rId11" display="https://podminky.urs.cz/item/CS_URS_2024_02/452311131"/>
    <hyperlink ref="F138" r:id="rId12" display="https://podminky.urs.cz/item/CS_URS_2024_02/871310310"/>
    <hyperlink ref="F146" r:id="rId13" display="https://podminky.urs.cz/item/CS_URS_2024_02/892351111"/>
    <hyperlink ref="F148" r:id="rId14" display="https://podminky.urs.cz/item/CS_URS_2024_02/895941302"/>
    <hyperlink ref="F151" r:id="rId15" display="https://podminky.urs.cz/item/CS_URS_2024_02/895941314"/>
    <hyperlink ref="F154" r:id="rId16" display="https://podminky.urs.cz/item/CS_URS_2024_02/895941331"/>
    <hyperlink ref="F157" r:id="rId17" display="https://podminky.urs.cz/item/CS_URS_2024_02/899204112"/>
    <hyperlink ref="F161" r:id="rId18" display="https://podminky.urs.cz/item/CS_URS_2024_02/899721111"/>
    <hyperlink ref="F163" r:id="rId19" display="https://podminky.urs.cz/item/CS_URS_2024_02/899722113"/>
    <hyperlink ref="F166" r:id="rId20" display="https://podminky.urs.cz/item/CS_URS_2024_02/935114221"/>
    <hyperlink ref="F171" r:id="rId21" display="https://podminky.urs.cz/item/CS_URS_2024_02/998276101"/>
    <hyperlink ref="F173" r:id="rId22" display="https://podminky.urs.cz/item/CS_URS_2024_02/998276124"/>
    <hyperlink ref="F177" r:id="rId23" display="https://podminky.urs.cz/item/CS_URS_2024_02/230170004"/>
    <hyperlink ref="F179" r:id="rId24" display="https://podminky.urs.cz/item/CS_URS_2024_02/230170014"/>
    <hyperlink ref="F183" r:id="rId25" display="https://podminky.urs.cz/item/CS_URS_2024_02/043103000"/>
    <hyperlink ref="F187" r:id="rId26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840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1461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270" t="s">
        <v>26</v>
      </c>
      <c r="E15" s="40"/>
      <c r="F15" s="271" t="s">
        <v>27</v>
      </c>
      <c r="G15" s="40"/>
      <c r="H15" s="40"/>
      <c r="I15" s="270" t="s">
        <v>28</v>
      </c>
      <c r="J15" s="271" t="s">
        <v>29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ROUND((SUM(BE95:BE199)),  2)</f>
        <v>0</v>
      </c>
      <c r="G35" s="40"/>
      <c r="H35" s="40"/>
      <c r="I35" s="159">
        <v>0.20999999999999999</v>
      </c>
      <c r="J35" s="158">
        <f>ROUND(((SUM(BE95:BE199))*I35),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ROUND((SUM(BF95:BF199)),  2)</f>
        <v>0</v>
      </c>
      <c r="G36" s="40"/>
      <c r="H36" s="40"/>
      <c r="I36" s="159">
        <v>0.12</v>
      </c>
      <c r="J36" s="158">
        <f>ROUND(((SUM(BF95:BF199))*I36),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ROUND((SUM(BG95:BG199)),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ROUND((SUM(BH95:BH199)),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ROUND((SUM(BI95:BI199)),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840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401 - Veřejné osvětlení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587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141</v>
      </c>
      <c r="E66" s="179"/>
      <c r="F66" s="179"/>
      <c r="G66" s="179"/>
      <c r="H66" s="179"/>
      <c r="I66" s="179"/>
      <c r="J66" s="180">
        <f>J100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1462</v>
      </c>
      <c r="E67" s="184"/>
      <c r="F67" s="184"/>
      <c r="G67" s="184"/>
      <c r="H67" s="184"/>
      <c r="I67" s="184"/>
      <c r="J67" s="185">
        <f>J101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143</v>
      </c>
      <c r="E68" s="179"/>
      <c r="F68" s="179"/>
      <c r="G68" s="179"/>
      <c r="H68" s="179"/>
      <c r="I68" s="179"/>
      <c r="J68" s="180">
        <f>J141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1463</v>
      </c>
      <c r="E69" s="184"/>
      <c r="F69" s="184"/>
      <c r="G69" s="184"/>
      <c r="H69" s="184"/>
      <c r="I69" s="184"/>
      <c r="J69" s="185">
        <f>J142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1464</v>
      </c>
      <c r="E70" s="184"/>
      <c r="F70" s="184"/>
      <c r="G70" s="184"/>
      <c r="H70" s="184"/>
      <c r="I70" s="184"/>
      <c r="J70" s="185">
        <f>J164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1465</v>
      </c>
      <c r="E71" s="179"/>
      <c r="F71" s="179"/>
      <c r="G71" s="179"/>
      <c r="H71" s="179"/>
      <c r="I71" s="179"/>
      <c r="J71" s="180">
        <f>J192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145</v>
      </c>
      <c r="E72" s="179"/>
      <c r="F72" s="179"/>
      <c r="G72" s="179"/>
      <c r="H72" s="179"/>
      <c r="I72" s="179"/>
      <c r="J72" s="180">
        <f>J195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147</v>
      </c>
      <c r="E73" s="184"/>
      <c r="F73" s="184"/>
      <c r="G73" s="184"/>
      <c r="H73" s="184"/>
      <c r="I73" s="184"/>
      <c r="J73" s="185">
        <f>J196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4" t="s">
        <v>148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Rekonstrukce místních komunikací v sídlišti K Hradišťku v Dačicích - II. Etapa</v>
      </c>
      <c r="F83" s="33"/>
      <c r="G83" s="33"/>
      <c r="H83" s="33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2"/>
      <c r="C84" s="33" t="s">
        <v>127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40"/>
      <c r="B85" s="41"/>
      <c r="C85" s="42"/>
      <c r="D85" s="42"/>
      <c r="E85" s="171" t="s">
        <v>840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129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401 - Veřejné osvětlení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F14</f>
        <v>Dačice</v>
      </c>
      <c r="G89" s="42"/>
      <c r="H89" s="42"/>
      <c r="I89" s="33" t="s">
        <v>24</v>
      </c>
      <c r="J89" s="74" t="str">
        <f>IF(J14="","",J14)</f>
        <v>9. 7. 2024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E17</f>
        <v>Město Dačice, Krajířova 27, 380 13 Dačice</v>
      </c>
      <c r="G91" s="42"/>
      <c r="H91" s="42"/>
      <c r="I91" s="33" t="s">
        <v>38</v>
      </c>
      <c r="J91" s="38" t="str">
        <f>E23</f>
        <v>Ing. arch. Martin Jirovský Ph.D., MBA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3" t="s">
        <v>36</v>
      </c>
      <c r="D92" s="42"/>
      <c r="E92" s="42"/>
      <c r="F92" s="28" t="str">
        <f>IF(E20="","",E20)</f>
        <v>Vyplň údaj</v>
      </c>
      <c r="G92" s="42"/>
      <c r="H92" s="42"/>
      <c r="I92" s="33" t="s">
        <v>42</v>
      </c>
      <c r="J92" s="38" t="str">
        <f>E26</f>
        <v>Ateliér M.A.A.T. s.r.o., Petra Stejskalová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149</v>
      </c>
      <c r="D94" s="190" t="s">
        <v>66</v>
      </c>
      <c r="E94" s="190" t="s">
        <v>62</v>
      </c>
      <c r="F94" s="190" t="s">
        <v>63</v>
      </c>
      <c r="G94" s="190" t="s">
        <v>150</v>
      </c>
      <c r="H94" s="190" t="s">
        <v>151</v>
      </c>
      <c r="I94" s="190" t="s">
        <v>152</v>
      </c>
      <c r="J94" s="190" t="s">
        <v>133</v>
      </c>
      <c r="K94" s="191" t="s">
        <v>153</v>
      </c>
      <c r="L94" s="192"/>
      <c r="M94" s="94" t="s">
        <v>35</v>
      </c>
      <c r="N94" s="95" t="s">
        <v>51</v>
      </c>
      <c r="O94" s="95" t="s">
        <v>154</v>
      </c>
      <c r="P94" s="95" t="s">
        <v>155</v>
      </c>
      <c r="Q94" s="95" t="s">
        <v>156</v>
      </c>
      <c r="R94" s="95" t="s">
        <v>157</v>
      </c>
      <c r="S94" s="95" t="s">
        <v>158</v>
      </c>
      <c r="T94" s="96" t="s">
        <v>159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160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P96+P100+P141+P192+P195</f>
        <v>0</v>
      </c>
      <c r="Q95" s="98"/>
      <c r="R95" s="195">
        <f>R96+R100+R141+R192+R195</f>
        <v>111.49695799999999</v>
      </c>
      <c r="S95" s="98"/>
      <c r="T95" s="196">
        <f>T96+T100+T141+T192+T195</f>
        <v>0.029999999999999999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80</v>
      </c>
      <c r="AU95" s="18" t="s">
        <v>134</v>
      </c>
      <c r="BK95" s="197">
        <f>BK96+BK100+BK141+BK192+BK195</f>
        <v>0</v>
      </c>
    </row>
    <row r="96" s="12" customFormat="1" ht="25.92" customHeight="1">
      <c r="A96" s="12"/>
      <c r="B96" s="198"/>
      <c r="C96" s="199"/>
      <c r="D96" s="200" t="s">
        <v>80</v>
      </c>
      <c r="E96" s="201" t="s">
        <v>161</v>
      </c>
      <c r="F96" s="201" t="s">
        <v>162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</f>
        <v>0</v>
      </c>
      <c r="Q96" s="206"/>
      <c r="R96" s="207">
        <f>R97</f>
        <v>0</v>
      </c>
      <c r="S96" s="206"/>
      <c r="T96" s="208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88</v>
      </c>
      <c r="AT96" s="210" t="s">
        <v>80</v>
      </c>
      <c r="AU96" s="210" t="s">
        <v>81</v>
      </c>
      <c r="AY96" s="209" t="s">
        <v>163</v>
      </c>
      <c r="BK96" s="211">
        <f>BK97</f>
        <v>0</v>
      </c>
    </row>
    <row r="97" s="12" customFormat="1" ht="22.8" customHeight="1">
      <c r="A97" s="12"/>
      <c r="B97" s="198"/>
      <c r="C97" s="199"/>
      <c r="D97" s="200" t="s">
        <v>80</v>
      </c>
      <c r="E97" s="212" t="s">
        <v>215</v>
      </c>
      <c r="F97" s="212" t="s">
        <v>728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SUM(P98:P99)</f>
        <v>0</v>
      </c>
      <c r="Q97" s="206"/>
      <c r="R97" s="207">
        <f>SUM(R98:R99)</f>
        <v>0</v>
      </c>
      <c r="S97" s="206"/>
      <c r="T97" s="208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88</v>
      </c>
      <c r="AT97" s="210" t="s">
        <v>80</v>
      </c>
      <c r="AU97" s="210" t="s">
        <v>88</v>
      </c>
      <c r="AY97" s="209" t="s">
        <v>163</v>
      </c>
      <c r="BK97" s="211">
        <f>SUM(BK98:BK99)</f>
        <v>0</v>
      </c>
    </row>
    <row r="98" s="2" customFormat="1" ht="21.75" customHeight="1">
      <c r="A98" s="40"/>
      <c r="B98" s="41"/>
      <c r="C98" s="214" t="s">
        <v>88</v>
      </c>
      <c r="D98" s="214" t="s">
        <v>165</v>
      </c>
      <c r="E98" s="215" t="s">
        <v>1466</v>
      </c>
      <c r="F98" s="216" t="s">
        <v>1467</v>
      </c>
      <c r="G98" s="217" t="s">
        <v>168</v>
      </c>
      <c r="H98" s="218">
        <v>11</v>
      </c>
      <c r="I98" s="219"/>
      <c r="J98" s="220">
        <f>ROUND(I98*H98,2)</f>
        <v>0</v>
      </c>
      <c r="K98" s="216" t="s">
        <v>169</v>
      </c>
      <c r="L98" s="46"/>
      <c r="M98" s="221" t="s">
        <v>35</v>
      </c>
      <c r="N98" s="222" t="s">
        <v>52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170</v>
      </c>
      <c r="AT98" s="225" t="s">
        <v>165</v>
      </c>
      <c r="AU98" s="225" t="s">
        <v>21</v>
      </c>
      <c r="AY98" s="18" t="s">
        <v>163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88</v>
      </c>
      <c r="BK98" s="226">
        <f>ROUND(I98*H98,2)</f>
        <v>0</v>
      </c>
      <c r="BL98" s="18" t="s">
        <v>170</v>
      </c>
      <c r="BM98" s="225" t="s">
        <v>1468</v>
      </c>
    </row>
    <row r="99" s="2" customFormat="1">
      <c r="A99" s="40"/>
      <c r="B99" s="41"/>
      <c r="C99" s="42"/>
      <c r="D99" s="227" t="s">
        <v>172</v>
      </c>
      <c r="E99" s="42"/>
      <c r="F99" s="228" t="s">
        <v>1469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172</v>
      </c>
      <c r="AU99" s="18" t="s">
        <v>21</v>
      </c>
    </row>
    <row r="100" s="12" customFormat="1" ht="25.92" customHeight="1">
      <c r="A100" s="12"/>
      <c r="B100" s="198"/>
      <c r="C100" s="199"/>
      <c r="D100" s="200" t="s">
        <v>80</v>
      </c>
      <c r="E100" s="201" t="s">
        <v>454</v>
      </c>
      <c r="F100" s="201" t="s">
        <v>455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</f>
        <v>0</v>
      </c>
      <c r="Q100" s="206"/>
      <c r="R100" s="207">
        <f>R101</f>
        <v>0.908188</v>
      </c>
      <c r="S100" s="206"/>
      <c r="T100" s="208">
        <f>T101</f>
        <v>0.029999999999999999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21</v>
      </c>
      <c r="AT100" s="210" t="s">
        <v>80</v>
      </c>
      <c r="AU100" s="210" t="s">
        <v>81</v>
      </c>
      <c r="AY100" s="209" t="s">
        <v>163</v>
      </c>
      <c r="BK100" s="211">
        <f>BK101</f>
        <v>0</v>
      </c>
    </row>
    <row r="101" s="12" customFormat="1" ht="22.8" customHeight="1">
      <c r="A101" s="12"/>
      <c r="B101" s="198"/>
      <c r="C101" s="199"/>
      <c r="D101" s="200" t="s">
        <v>80</v>
      </c>
      <c r="E101" s="212" t="s">
        <v>1470</v>
      </c>
      <c r="F101" s="212" t="s">
        <v>1471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SUM(P102:P140)</f>
        <v>0</v>
      </c>
      <c r="Q101" s="206"/>
      <c r="R101" s="207">
        <f>SUM(R102:R140)</f>
        <v>0.908188</v>
      </c>
      <c r="S101" s="206"/>
      <c r="T101" s="208">
        <f>SUM(T102:T140)</f>
        <v>0.029999999999999999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21</v>
      </c>
      <c r="AT101" s="210" t="s">
        <v>80</v>
      </c>
      <c r="AU101" s="210" t="s">
        <v>88</v>
      </c>
      <c r="AY101" s="209" t="s">
        <v>163</v>
      </c>
      <c r="BK101" s="211">
        <f>SUM(BK102:BK140)</f>
        <v>0</v>
      </c>
    </row>
    <row r="102" s="2" customFormat="1" ht="24.15" customHeight="1">
      <c r="A102" s="40"/>
      <c r="B102" s="41"/>
      <c r="C102" s="214" t="s">
        <v>21</v>
      </c>
      <c r="D102" s="214" t="s">
        <v>165</v>
      </c>
      <c r="E102" s="215" t="s">
        <v>1472</v>
      </c>
      <c r="F102" s="216" t="s">
        <v>1473</v>
      </c>
      <c r="G102" s="217" t="s">
        <v>184</v>
      </c>
      <c r="H102" s="218">
        <v>362</v>
      </c>
      <c r="I102" s="219"/>
      <c r="J102" s="220">
        <f>ROUND(I102*H102,2)</f>
        <v>0</v>
      </c>
      <c r="K102" s="216" t="s">
        <v>169</v>
      </c>
      <c r="L102" s="46"/>
      <c r="M102" s="221" t="s">
        <v>35</v>
      </c>
      <c r="N102" s="222" t="s">
        <v>52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256</v>
      </c>
      <c r="AT102" s="225" t="s">
        <v>165</v>
      </c>
      <c r="AU102" s="225" t="s">
        <v>21</v>
      </c>
      <c r="AY102" s="18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88</v>
      </c>
      <c r="BK102" s="226">
        <f>ROUND(I102*H102,2)</f>
        <v>0</v>
      </c>
      <c r="BL102" s="18" t="s">
        <v>256</v>
      </c>
      <c r="BM102" s="225" t="s">
        <v>1474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1475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172</v>
      </c>
      <c r="AU103" s="18" t="s">
        <v>21</v>
      </c>
    </row>
    <row r="104" s="2" customFormat="1" ht="16.5" customHeight="1">
      <c r="A104" s="40"/>
      <c r="B104" s="41"/>
      <c r="C104" s="245" t="s">
        <v>181</v>
      </c>
      <c r="D104" s="245" t="s">
        <v>211</v>
      </c>
      <c r="E104" s="246" t="s">
        <v>1476</v>
      </c>
      <c r="F104" s="247" t="s">
        <v>1477</v>
      </c>
      <c r="G104" s="248" t="s">
        <v>184</v>
      </c>
      <c r="H104" s="249">
        <v>380.10000000000002</v>
      </c>
      <c r="I104" s="250"/>
      <c r="J104" s="251">
        <f>ROUND(I104*H104,2)</f>
        <v>0</v>
      </c>
      <c r="K104" s="247" t="s">
        <v>169</v>
      </c>
      <c r="L104" s="252"/>
      <c r="M104" s="253" t="s">
        <v>35</v>
      </c>
      <c r="N104" s="254" t="s">
        <v>52</v>
      </c>
      <c r="O104" s="86"/>
      <c r="P104" s="223">
        <f>O104*H104</f>
        <v>0</v>
      </c>
      <c r="Q104" s="223">
        <v>0.00027</v>
      </c>
      <c r="R104" s="223">
        <f>Q104*H104</f>
        <v>0.10262700000000001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335</v>
      </c>
      <c r="AT104" s="225" t="s">
        <v>211</v>
      </c>
      <c r="AU104" s="225" t="s">
        <v>21</v>
      </c>
      <c r="AY104" s="18" t="s">
        <v>163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88</v>
      </c>
      <c r="BK104" s="226">
        <f>ROUND(I104*H104,2)</f>
        <v>0</v>
      </c>
      <c r="BL104" s="18" t="s">
        <v>256</v>
      </c>
      <c r="BM104" s="225" t="s">
        <v>1478</v>
      </c>
    </row>
    <row r="105" s="13" customFormat="1">
      <c r="A105" s="13"/>
      <c r="B105" s="234"/>
      <c r="C105" s="235"/>
      <c r="D105" s="232" t="s">
        <v>197</v>
      </c>
      <c r="E105" s="235"/>
      <c r="F105" s="237" t="s">
        <v>1479</v>
      </c>
      <c r="G105" s="235"/>
      <c r="H105" s="238">
        <v>380.10000000000002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197</v>
      </c>
      <c r="AU105" s="244" t="s">
        <v>21</v>
      </c>
      <c r="AV105" s="13" t="s">
        <v>21</v>
      </c>
      <c r="AW105" s="13" t="s">
        <v>4</v>
      </c>
      <c r="AX105" s="13" t="s">
        <v>88</v>
      </c>
      <c r="AY105" s="244" t="s">
        <v>163</v>
      </c>
    </row>
    <row r="106" s="2" customFormat="1" ht="24.15" customHeight="1">
      <c r="A106" s="40"/>
      <c r="B106" s="41"/>
      <c r="C106" s="214" t="s">
        <v>170</v>
      </c>
      <c r="D106" s="214" t="s">
        <v>165</v>
      </c>
      <c r="E106" s="215" t="s">
        <v>1480</v>
      </c>
      <c r="F106" s="216" t="s">
        <v>1481</v>
      </c>
      <c r="G106" s="217" t="s">
        <v>184</v>
      </c>
      <c r="H106" s="218">
        <v>11</v>
      </c>
      <c r="I106" s="219"/>
      <c r="J106" s="220">
        <f>ROUND(I106*H106,2)</f>
        <v>0</v>
      </c>
      <c r="K106" s="216" t="s">
        <v>169</v>
      </c>
      <c r="L106" s="46"/>
      <c r="M106" s="221" t="s">
        <v>35</v>
      </c>
      <c r="N106" s="222" t="s">
        <v>52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256</v>
      </c>
      <c r="AT106" s="225" t="s">
        <v>165</v>
      </c>
      <c r="AU106" s="225" t="s">
        <v>21</v>
      </c>
      <c r="AY106" s="18" t="s">
        <v>163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88</v>
      </c>
      <c r="BK106" s="226">
        <f>ROUND(I106*H106,2)</f>
        <v>0</v>
      </c>
      <c r="BL106" s="18" t="s">
        <v>256</v>
      </c>
      <c r="BM106" s="225" t="s">
        <v>1482</v>
      </c>
    </row>
    <row r="107" s="2" customFormat="1">
      <c r="A107" s="40"/>
      <c r="B107" s="41"/>
      <c r="C107" s="42"/>
      <c r="D107" s="227" t="s">
        <v>172</v>
      </c>
      <c r="E107" s="42"/>
      <c r="F107" s="228" t="s">
        <v>1483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172</v>
      </c>
      <c r="AU107" s="18" t="s">
        <v>21</v>
      </c>
    </row>
    <row r="108" s="2" customFormat="1" ht="16.5" customHeight="1">
      <c r="A108" s="40"/>
      <c r="B108" s="41"/>
      <c r="C108" s="245" t="s">
        <v>191</v>
      </c>
      <c r="D108" s="245" t="s">
        <v>211</v>
      </c>
      <c r="E108" s="246" t="s">
        <v>1484</v>
      </c>
      <c r="F108" s="247" t="s">
        <v>1485</v>
      </c>
      <c r="G108" s="248" t="s">
        <v>184</v>
      </c>
      <c r="H108" s="249">
        <v>11.550000000000001</v>
      </c>
      <c r="I108" s="250"/>
      <c r="J108" s="251">
        <f>ROUND(I108*H108,2)</f>
        <v>0</v>
      </c>
      <c r="K108" s="247" t="s">
        <v>169</v>
      </c>
      <c r="L108" s="252"/>
      <c r="M108" s="253" t="s">
        <v>35</v>
      </c>
      <c r="N108" s="254" t="s">
        <v>52</v>
      </c>
      <c r="O108" s="86"/>
      <c r="P108" s="223">
        <f>O108*H108</f>
        <v>0</v>
      </c>
      <c r="Q108" s="223">
        <v>0.0081399999999999997</v>
      </c>
      <c r="R108" s="223">
        <f>Q108*H108</f>
        <v>0.094017000000000003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335</v>
      </c>
      <c r="AT108" s="225" t="s">
        <v>211</v>
      </c>
      <c r="AU108" s="225" t="s">
        <v>21</v>
      </c>
      <c r="AY108" s="18" t="s">
        <v>163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88</v>
      </c>
      <c r="BK108" s="226">
        <f>ROUND(I108*H108,2)</f>
        <v>0</v>
      </c>
      <c r="BL108" s="18" t="s">
        <v>256</v>
      </c>
      <c r="BM108" s="225" t="s">
        <v>1486</v>
      </c>
    </row>
    <row r="109" s="13" customFormat="1">
      <c r="A109" s="13"/>
      <c r="B109" s="234"/>
      <c r="C109" s="235"/>
      <c r="D109" s="232" t="s">
        <v>197</v>
      </c>
      <c r="E109" s="235"/>
      <c r="F109" s="237" t="s">
        <v>1487</v>
      </c>
      <c r="G109" s="235"/>
      <c r="H109" s="238">
        <v>11.550000000000001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197</v>
      </c>
      <c r="AU109" s="244" t="s">
        <v>21</v>
      </c>
      <c r="AV109" s="13" t="s">
        <v>21</v>
      </c>
      <c r="AW109" s="13" t="s">
        <v>4</v>
      </c>
      <c r="AX109" s="13" t="s">
        <v>88</v>
      </c>
      <c r="AY109" s="244" t="s">
        <v>163</v>
      </c>
    </row>
    <row r="110" s="2" customFormat="1" ht="24.15" customHeight="1">
      <c r="A110" s="40"/>
      <c r="B110" s="41"/>
      <c r="C110" s="214" t="s">
        <v>199</v>
      </c>
      <c r="D110" s="214" t="s">
        <v>165</v>
      </c>
      <c r="E110" s="215" t="s">
        <v>1488</v>
      </c>
      <c r="F110" s="216" t="s">
        <v>1489</v>
      </c>
      <c r="G110" s="217" t="s">
        <v>184</v>
      </c>
      <c r="H110" s="218">
        <v>88</v>
      </c>
      <c r="I110" s="219"/>
      <c r="J110" s="220">
        <f>ROUND(I110*H110,2)</f>
        <v>0</v>
      </c>
      <c r="K110" s="216" t="s">
        <v>169</v>
      </c>
      <c r="L110" s="46"/>
      <c r="M110" s="221" t="s">
        <v>35</v>
      </c>
      <c r="N110" s="222" t="s">
        <v>52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256</v>
      </c>
      <c r="AT110" s="225" t="s">
        <v>165</v>
      </c>
      <c r="AU110" s="225" t="s">
        <v>21</v>
      </c>
      <c r="AY110" s="18" t="s">
        <v>163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88</v>
      </c>
      <c r="BK110" s="226">
        <f>ROUND(I110*H110,2)</f>
        <v>0</v>
      </c>
      <c r="BL110" s="18" t="s">
        <v>256</v>
      </c>
      <c r="BM110" s="225" t="s">
        <v>1490</v>
      </c>
    </row>
    <row r="111" s="2" customFormat="1">
      <c r="A111" s="40"/>
      <c r="B111" s="41"/>
      <c r="C111" s="42"/>
      <c r="D111" s="227" t="s">
        <v>172</v>
      </c>
      <c r="E111" s="42"/>
      <c r="F111" s="228" t="s">
        <v>1491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172</v>
      </c>
      <c r="AU111" s="18" t="s">
        <v>21</v>
      </c>
    </row>
    <row r="112" s="2" customFormat="1" ht="16.5" customHeight="1">
      <c r="A112" s="40"/>
      <c r="B112" s="41"/>
      <c r="C112" s="245" t="s">
        <v>205</v>
      </c>
      <c r="D112" s="245" t="s">
        <v>211</v>
      </c>
      <c r="E112" s="246" t="s">
        <v>1492</v>
      </c>
      <c r="F112" s="247" t="s">
        <v>1493</v>
      </c>
      <c r="G112" s="248" t="s">
        <v>184</v>
      </c>
      <c r="H112" s="249">
        <v>101.2</v>
      </c>
      <c r="I112" s="250"/>
      <c r="J112" s="251">
        <f>ROUND(I112*H112,2)</f>
        <v>0</v>
      </c>
      <c r="K112" s="247" t="s">
        <v>169</v>
      </c>
      <c r="L112" s="252"/>
      <c r="M112" s="253" t="s">
        <v>35</v>
      </c>
      <c r="N112" s="254" t="s">
        <v>52</v>
      </c>
      <c r="O112" s="86"/>
      <c r="P112" s="223">
        <f>O112*H112</f>
        <v>0</v>
      </c>
      <c r="Q112" s="223">
        <v>0.00012</v>
      </c>
      <c r="R112" s="223">
        <f>Q112*H112</f>
        <v>0.012144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335</v>
      </c>
      <c r="AT112" s="225" t="s">
        <v>211</v>
      </c>
      <c r="AU112" s="225" t="s">
        <v>21</v>
      </c>
      <c r="AY112" s="18" t="s">
        <v>163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88</v>
      </c>
      <c r="BK112" s="226">
        <f>ROUND(I112*H112,2)</f>
        <v>0</v>
      </c>
      <c r="BL112" s="18" t="s">
        <v>256</v>
      </c>
      <c r="BM112" s="225" t="s">
        <v>1494</v>
      </c>
    </row>
    <row r="113" s="13" customFormat="1">
      <c r="A113" s="13"/>
      <c r="B113" s="234"/>
      <c r="C113" s="235"/>
      <c r="D113" s="232" t="s">
        <v>197</v>
      </c>
      <c r="E113" s="235"/>
      <c r="F113" s="237" t="s">
        <v>1495</v>
      </c>
      <c r="G113" s="235"/>
      <c r="H113" s="238">
        <v>101.2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197</v>
      </c>
      <c r="AU113" s="244" t="s">
        <v>21</v>
      </c>
      <c r="AV113" s="13" t="s">
        <v>21</v>
      </c>
      <c r="AW113" s="13" t="s">
        <v>4</v>
      </c>
      <c r="AX113" s="13" t="s">
        <v>88</v>
      </c>
      <c r="AY113" s="244" t="s">
        <v>163</v>
      </c>
    </row>
    <row r="114" s="2" customFormat="1" ht="24.15" customHeight="1">
      <c r="A114" s="40"/>
      <c r="B114" s="41"/>
      <c r="C114" s="214" t="s">
        <v>210</v>
      </c>
      <c r="D114" s="214" t="s">
        <v>165</v>
      </c>
      <c r="E114" s="215" t="s">
        <v>1496</v>
      </c>
      <c r="F114" s="216" t="s">
        <v>1497</v>
      </c>
      <c r="G114" s="217" t="s">
        <v>184</v>
      </c>
      <c r="H114" s="218">
        <v>384</v>
      </c>
      <c r="I114" s="219"/>
      <c r="J114" s="220">
        <f>ROUND(I114*H114,2)</f>
        <v>0</v>
      </c>
      <c r="K114" s="216" t="s">
        <v>169</v>
      </c>
      <c r="L114" s="46"/>
      <c r="M114" s="221" t="s">
        <v>35</v>
      </c>
      <c r="N114" s="222" t="s">
        <v>52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256</v>
      </c>
      <c r="AT114" s="225" t="s">
        <v>165</v>
      </c>
      <c r="AU114" s="225" t="s">
        <v>21</v>
      </c>
      <c r="AY114" s="18" t="s">
        <v>163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88</v>
      </c>
      <c r="BK114" s="226">
        <f>ROUND(I114*H114,2)</f>
        <v>0</v>
      </c>
      <c r="BL114" s="18" t="s">
        <v>256</v>
      </c>
      <c r="BM114" s="225" t="s">
        <v>1498</v>
      </c>
    </row>
    <row r="115" s="2" customFormat="1">
      <c r="A115" s="40"/>
      <c r="B115" s="41"/>
      <c r="C115" s="42"/>
      <c r="D115" s="227" t="s">
        <v>172</v>
      </c>
      <c r="E115" s="42"/>
      <c r="F115" s="228" t="s">
        <v>1499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172</v>
      </c>
      <c r="AU115" s="18" t="s">
        <v>21</v>
      </c>
    </row>
    <row r="116" s="2" customFormat="1" ht="16.5" customHeight="1">
      <c r="A116" s="40"/>
      <c r="B116" s="41"/>
      <c r="C116" s="245" t="s">
        <v>215</v>
      </c>
      <c r="D116" s="245" t="s">
        <v>211</v>
      </c>
      <c r="E116" s="246" t="s">
        <v>1500</v>
      </c>
      <c r="F116" s="247" t="s">
        <v>1501</v>
      </c>
      <c r="G116" s="248" t="s">
        <v>184</v>
      </c>
      <c r="H116" s="249">
        <v>441.60000000000002</v>
      </c>
      <c r="I116" s="250"/>
      <c r="J116" s="251">
        <f>ROUND(I116*H116,2)</f>
        <v>0</v>
      </c>
      <c r="K116" s="247" t="s">
        <v>169</v>
      </c>
      <c r="L116" s="252"/>
      <c r="M116" s="253" t="s">
        <v>35</v>
      </c>
      <c r="N116" s="254" t="s">
        <v>52</v>
      </c>
      <c r="O116" s="86"/>
      <c r="P116" s="223">
        <f>O116*H116</f>
        <v>0</v>
      </c>
      <c r="Q116" s="223">
        <v>0.00075000000000000002</v>
      </c>
      <c r="R116" s="223">
        <f>Q116*H116</f>
        <v>0.33120000000000005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335</v>
      </c>
      <c r="AT116" s="225" t="s">
        <v>211</v>
      </c>
      <c r="AU116" s="225" t="s">
        <v>21</v>
      </c>
      <c r="AY116" s="18" t="s">
        <v>163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88</v>
      </c>
      <c r="BK116" s="226">
        <f>ROUND(I116*H116,2)</f>
        <v>0</v>
      </c>
      <c r="BL116" s="18" t="s">
        <v>256</v>
      </c>
      <c r="BM116" s="225" t="s">
        <v>1502</v>
      </c>
    </row>
    <row r="117" s="13" customFormat="1">
      <c r="A117" s="13"/>
      <c r="B117" s="234"/>
      <c r="C117" s="235"/>
      <c r="D117" s="232" t="s">
        <v>197</v>
      </c>
      <c r="E117" s="235"/>
      <c r="F117" s="237" t="s">
        <v>1503</v>
      </c>
      <c r="G117" s="235"/>
      <c r="H117" s="238">
        <v>441.60000000000002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197</v>
      </c>
      <c r="AU117" s="244" t="s">
        <v>21</v>
      </c>
      <c r="AV117" s="13" t="s">
        <v>21</v>
      </c>
      <c r="AW117" s="13" t="s">
        <v>4</v>
      </c>
      <c r="AX117" s="13" t="s">
        <v>88</v>
      </c>
      <c r="AY117" s="244" t="s">
        <v>163</v>
      </c>
    </row>
    <row r="118" s="2" customFormat="1" ht="24.15" customHeight="1">
      <c r="A118" s="40"/>
      <c r="B118" s="41"/>
      <c r="C118" s="214" t="s">
        <v>222</v>
      </c>
      <c r="D118" s="214" t="s">
        <v>165</v>
      </c>
      <c r="E118" s="215" t="s">
        <v>1504</v>
      </c>
      <c r="F118" s="216" t="s">
        <v>1505</v>
      </c>
      <c r="G118" s="217" t="s">
        <v>276</v>
      </c>
      <c r="H118" s="218">
        <v>66</v>
      </c>
      <c r="I118" s="219"/>
      <c r="J118" s="220">
        <f>ROUND(I118*H118,2)</f>
        <v>0</v>
      </c>
      <c r="K118" s="216" t="s">
        <v>169</v>
      </c>
      <c r="L118" s="46"/>
      <c r="M118" s="221" t="s">
        <v>35</v>
      </c>
      <c r="N118" s="222" t="s">
        <v>52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256</v>
      </c>
      <c r="AT118" s="225" t="s">
        <v>165</v>
      </c>
      <c r="AU118" s="225" t="s">
        <v>21</v>
      </c>
      <c r="AY118" s="18" t="s">
        <v>163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88</v>
      </c>
      <c r="BK118" s="226">
        <f>ROUND(I118*H118,2)</f>
        <v>0</v>
      </c>
      <c r="BL118" s="18" t="s">
        <v>256</v>
      </c>
      <c r="BM118" s="225" t="s">
        <v>1506</v>
      </c>
    </row>
    <row r="119" s="2" customFormat="1">
      <c r="A119" s="40"/>
      <c r="B119" s="41"/>
      <c r="C119" s="42"/>
      <c r="D119" s="227" t="s">
        <v>172</v>
      </c>
      <c r="E119" s="42"/>
      <c r="F119" s="228" t="s">
        <v>1507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172</v>
      </c>
      <c r="AU119" s="18" t="s">
        <v>21</v>
      </c>
    </row>
    <row r="120" s="2" customFormat="1" ht="24.15" customHeight="1">
      <c r="A120" s="40"/>
      <c r="B120" s="41"/>
      <c r="C120" s="214" t="s">
        <v>227</v>
      </c>
      <c r="D120" s="214" t="s">
        <v>165</v>
      </c>
      <c r="E120" s="215" t="s">
        <v>1508</v>
      </c>
      <c r="F120" s="216" t="s">
        <v>1509</v>
      </c>
      <c r="G120" s="217" t="s">
        <v>276</v>
      </c>
      <c r="H120" s="218">
        <v>88</v>
      </c>
      <c r="I120" s="219"/>
      <c r="J120" s="220">
        <f>ROUND(I120*H120,2)</f>
        <v>0</v>
      </c>
      <c r="K120" s="216" t="s">
        <v>169</v>
      </c>
      <c r="L120" s="46"/>
      <c r="M120" s="221" t="s">
        <v>35</v>
      </c>
      <c r="N120" s="222" t="s">
        <v>52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256</v>
      </c>
      <c r="AT120" s="225" t="s">
        <v>165</v>
      </c>
      <c r="AU120" s="225" t="s">
        <v>21</v>
      </c>
      <c r="AY120" s="18" t="s">
        <v>163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88</v>
      </c>
      <c r="BK120" s="226">
        <f>ROUND(I120*H120,2)</f>
        <v>0</v>
      </c>
      <c r="BL120" s="18" t="s">
        <v>256</v>
      </c>
      <c r="BM120" s="225" t="s">
        <v>1510</v>
      </c>
    </row>
    <row r="121" s="2" customFormat="1">
      <c r="A121" s="40"/>
      <c r="B121" s="41"/>
      <c r="C121" s="42"/>
      <c r="D121" s="227" t="s">
        <v>172</v>
      </c>
      <c r="E121" s="42"/>
      <c r="F121" s="228" t="s">
        <v>1511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172</v>
      </c>
      <c r="AU121" s="18" t="s">
        <v>21</v>
      </c>
    </row>
    <row r="122" s="2" customFormat="1" ht="24.15" customHeight="1">
      <c r="A122" s="40"/>
      <c r="B122" s="41"/>
      <c r="C122" s="214" t="s">
        <v>8</v>
      </c>
      <c r="D122" s="214" t="s">
        <v>165</v>
      </c>
      <c r="E122" s="215" t="s">
        <v>1512</v>
      </c>
      <c r="F122" s="216" t="s">
        <v>1513</v>
      </c>
      <c r="G122" s="217" t="s">
        <v>276</v>
      </c>
      <c r="H122" s="218">
        <v>3</v>
      </c>
      <c r="I122" s="219"/>
      <c r="J122" s="220">
        <f>ROUND(I122*H122,2)</f>
        <v>0</v>
      </c>
      <c r="K122" s="216" t="s">
        <v>169</v>
      </c>
      <c r="L122" s="46"/>
      <c r="M122" s="221" t="s">
        <v>35</v>
      </c>
      <c r="N122" s="222" t="s">
        <v>52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256</v>
      </c>
      <c r="AT122" s="225" t="s">
        <v>165</v>
      </c>
      <c r="AU122" s="225" t="s">
        <v>21</v>
      </c>
      <c r="AY122" s="18" t="s">
        <v>163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88</v>
      </c>
      <c r="BK122" s="226">
        <f>ROUND(I122*H122,2)</f>
        <v>0</v>
      </c>
      <c r="BL122" s="18" t="s">
        <v>256</v>
      </c>
      <c r="BM122" s="225" t="s">
        <v>1514</v>
      </c>
    </row>
    <row r="123" s="2" customFormat="1">
      <c r="A123" s="40"/>
      <c r="B123" s="41"/>
      <c r="C123" s="42"/>
      <c r="D123" s="227" t="s">
        <v>172</v>
      </c>
      <c r="E123" s="42"/>
      <c r="F123" s="228" t="s">
        <v>1515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172</v>
      </c>
      <c r="AU123" s="18" t="s">
        <v>21</v>
      </c>
    </row>
    <row r="124" s="2" customFormat="1" ht="16.5" customHeight="1">
      <c r="A124" s="40"/>
      <c r="B124" s="41"/>
      <c r="C124" s="245" t="s">
        <v>238</v>
      </c>
      <c r="D124" s="245" t="s">
        <v>211</v>
      </c>
      <c r="E124" s="246" t="s">
        <v>1516</v>
      </c>
      <c r="F124" s="247" t="s">
        <v>1517</v>
      </c>
      <c r="G124" s="248" t="s">
        <v>276</v>
      </c>
      <c r="H124" s="249">
        <v>3</v>
      </c>
      <c r="I124" s="250"/>
      <c r="J124" s="251">
        <f>ROUND(I124*H124,2)</f>
        <v>0</v>
      </c>
      <c r="K124" s="247" t="s">
        <v>169</v>
      </c>
      <c r="L124" s="252"/>
      <c r="M124" s="253" t="s">
        <v>35</v>
      </c>
      <c r="N124" s="254" t="s">
        <v>52</v>
      </c>
      <c r="O124" s="86"/>
      <c r="P124" s="223">
        <f>O124*H124</f>
        <v>0</v>
      </c>
      <c r="Q124" s="223">
        <v>0.0080999999999999996</v>
      </c>
      <c r="R124" s="223">
        <f>Q124*H124</f>
        <v>0.024299999999999999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335</v>
      </c>
      <c r="AT124" s="225" t="s">
        <v>211</v>
      </c>
      <c r="AU124" s="225" t="s">
        <v>21</v>
      </c>
      <c r="AY124" s="18" t="s">
        <v>163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88</v>
      </c>
      <c r="BK124" s="226">
        <f>ROUND(I124*H124,2)</f>
        <v>0</v>
      </c>
      <c r="BL124" s="18" t="s">
        <v>256</v>
      </c>
      <c r="BM124" s="225" t="s">
        <v>1518</v>
      </c>
    </row>
    <row r="125" s="2" customFormat="1" ht="21.75" customHeight="1">
      <c r="A125" s="40"/>
      <c r="B125" s="41"/>
      <c r="C125" s="214" t="s">
        <v>244</v>
      </c>
      <c r="D125" s="214" t="s">
        <v>165</v>
      </c>
      <c r="E125" s="215" t="s">
        <v>1519</v>
      </c>
      <c r="F125" s="216" t="s">
        <v>1520</v>
      </c>
      <c r="G125" s="217" t="s">
        <v>276</v>
      </c>
      <c r="H125" s="218">
        <v>11</v>
      </c>
      <c r="I125" s="219"/>
      <c r="J125" s="220">
        <f>ROUND(I125*H125,2)</f>
        <v>0</v>
      </c>
      <c r="K125" s="216" t="s">
        <v>169</v>
      </c>
      <c r="L125" s="46"/>
      <c r="M125" s="221" t="s">
        <v>35</v>
      </c>
      <c r="N125" s="222" t="s">
        <v>52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256</v>
      </c>
      <c r="AT125" s="225" t="s">
        <v>165</v>
      </c>
      <c r="AU125" s="225" t="s">
        <v>21</v>
      </c>
      <c r="AY125" s="18" t="s">
        <v>163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88</v>
      </c>
      <c r="BK125" s="226">
        <f>ROUND(I125*H125,2)</f>
        <v>0</v>
      </c>
      <c r="BL125" s="18" t="s">
        <v>256</v>
      </c>
      <c r="BM125" s="225" t="s">
        <v>1521</v>
      </c>
    </row>
    <row r="126" s="2" customFormat="1">
      <c r="A126" s="40"/>
      <c r="B126" s="41"/>
      <c r="C126" s="42"/>
      <c r="D126" s="227" t="s">
        <v>172</v>
      </c>
      <c r="E126" s="42"/>
      <c r="F126" s="228" t="s">
        <v>1522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172</v>
      </c>
      <c r="AU126" s="18" t="s">
        <v>21</v>
      </c>
    </row>
    <row r="127" s="2" customFormat="1" ht="16.5" customHeight="1">
      <c r="A127" s="40"/>
      <c r="B127" s="41"/>
      <c r="C127" s="245" t="s">
        <v>250</v>
      </c>
      <c r="D127" s="245" t="s">
        <v>211</v>
      </c>
      <c r="E127" s="246" t="s">
        <v>1523</v>
      </c>
      <c r="F127" s="247" t="s">
        <v>1524</v>
      </c>
      <c r="G127" s="248" t="s">
        <v>276</v>
      </c>
      <c r="H127" s="249">
        <v>11</v>
      </c>
      <c r="I127" s="250"/>
      <c r="J127" s="251">
        <f>ROUND(I127*H127,2)</f>
        <v>0</v>
      </c>
      <c r="K127" s="247" t="s">
        <v>35</v>
      </c>
      <c r="L127" s="252"/>
      <c r="M127" s="253" t="s">
        <v>35</v>
      </c>
      <c r="N127" s="254" t="s">
        <v>52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335</v>
      </c>
      <c r="AT127" s="225" t="s">
        <v>211</v>
      </c>
      <c r="AU127" s="225" t="s">
        <v>21</v>
      </c>
      <c r="AY127" s="18" t="s">
        <v>163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88</v>
      </c>
      <c r="BK127" s="226">
        <f>ROUND(I127*H127,2)</f>
        <v>0</v>
      </c>
      <c r="BL127" s="18" t="s">
        <v>256</v>
      </c>
      <c r="BM127" s="225" t="s">
        <v>1525</v>
      </c>
    </row>
    <row r="128" s="2" customFormat="1" ht="21.75" customHeight="1">
      <c r="A128" s="40"/>
      <c r="B128" s="41"/>
      <c r="C128" s="214" t="s">
        <v>256</v>
      </c>
      <c r="D128" s="214" t="s">
        <v>165</v>
      </c>
      <c r="E128" s="215" t="s">
        <v>1526</v>
      </c>
      <c r="F128" s="216" t="s">
        <v>1527</v>
      </c>
      <c r="G128" s="217" t="s">
        <v>276</v>
      </c>
      <c r="H128" s="218">
        <v>4</v>
      </c>
      <c r="I128" s="219"/>
      <c r="J128" s="220">
        <f>ROUND(I128*H128,2)</f>
        <v>0</v>
      </c>
      <c r="K128" s="216" t="s">
        <v>169</v>
      </c>
      <c r="L128" s="46"/>
      <c r="M128" s="221" t="s">
        <v>35</v>
      </c>
      <c r="N128" s="222" t="s">
        <v>52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0.0074999999999999997</v>
      </c>
      <c r="T128" s="224">
        <f>S128*H128</f>
        <v>0.029999999999999999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256</v>
      </c>
      <c r="AT128" s="225" t="s">
        <v>165</v>
      </c>
      <c r="AU128" s="225" t="s">
        <v>21</v>
      </c>
      <c r="AY128" s="18" t="s">
        <v>163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88</v>
      </c>
      <c r="BK128" s="226">
        <f>ROUND(I128*H128,2)</f>
        <v>0</v>
      </c>
      <c r="BL128" s="18" t="s">
        <v>256</v>
      </c>
      <c r="BM128" s="225" t="s">
        <v>1528</v>
      </c>
    </row>
    <row r="129" s="2" customFormat="1">
      <c r="A129" s="40"/>
      <c r="B129" s="41"/>
      <c r="C129" s="42"/>
      <c r="D129" s="227" t="s">
        <v>172</v>
      </c>
      <c r="E129" s="42"/>
      <c r="F129" s="228" t="s">
        <v>1529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172</v>
      </c>
      <c r="AU129" s="18" t="s">
        <v>21</v>
      </c>
    </row>
    <row r="130" s="2" customFormat="1">
      <c r="A130" s="40"/>
      <c r="B130" s="41"/>
      <c r="C130" s="42"/>
      <c r="D130" s="232" t="s">
        <v>174</v>
      </c>
      <c r="E130" s="42"/>
      <c r="F130" s="233" t="s">
        <v>1530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174</v>
      </c>
      <c r="AU130" s="18" t="s">
        <v>21</v>
      </c>
    </row>
    <row r="131" s="2" customFormat="1" ht="24.15" customHeight="1">
      <c r="A131" s="40"/>
      <c r="B131" s="41"/>
      <c r="C131" s="214" t="s">
        <v>263</v>
      </c>
      <c r="D131" s="214" t="s">
        <v>165</v>
      </c>
      <c r="E131" s="215" t="s">
        <v>1531</v>
      </c>
      <c r="F131" s="216" t="s">
        <v>1532</v>
      </c>
      <c r="G131" s="217" t="s">
        <v>184</v>
      </c>
      <c r="H131" s="218">
        <v>362</v>
      </c>
      <c r="I131" s="219"/>
      <c r="J131" s="220">
        <f>ROUND(I131*H131,2)</f>
        <v>0</v>
      </c>
      <c r="K131" s="216" t="s">
        <v>169</v>
      </c>
      <c r="L131" s="46"/>
      <c r="M131" s="221" t="s">
        <v>35</v>
      </c>
      <c r="N131" s="222" t="s">
        <v>52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256</v>
      </c>
      <c r="AT131" s="225" t="s">
        <v>165</v>
      </c>
      <c r="AU131" s="225" t="s">
        <v>21</v>
      </c>
      <c r="AY131" s="18" t="s">
        <v>163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88</v>
      </c>
      <c r="BK131" s="226">
        <f>ROUND(I131*H131,2)</f>
        <v>0</v>
      </c>
      <c r="BL131" s="18" t="s">
        <v>256</v>
      </c>
      <c r="BM131" s="225" t="s">
        <v>1533</v>
      </c>
    </row>
    <row r="132" s="2" customFormat="1">
      <c r="A132" s="40"/>
      <c r="B132" s="41"/>
      <c r="C132" s="42"/>
      <c r="D132" s="227" t="s">
        <v>172</v>
      </c>
      <c r="E132" s="42"/>
      <c r="F132" s="228" t="s">
        <v>1534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172</v>
      </c>
      <c r="AU132" s="18" t="s">
        <v>21</v>
      </c>
    </row>
    <row r="133" s="2" customFormat="1" ht="16.5" customHeight="1">
      <c r="A133" s="40"/>
      <c r="B133" s="41"/>
      <c r="C133" s="245" t="s">
        <v>268</v>
      </c>
      <c r="D133" s="245" t="s">
        <v>211</v>
      </c>
      <c r="E133" s="246" t="s">
        <v>1535</v>
      </c>
      <c r="F133" s="247" t="s">
        <v>1536</v>
      </c>
      <c r="G133" s="248" t="s">
        <v>1537</v>
      </c>
      <c r="H133" s="249">
        <v>343.89999999999998</v>
      </c>
      <c r="I133" s="250"/>
      <c r="J133" s="251">
        <f>ROUND(I133*H133,2)</f>
        <v>0</v>
      </c>
      <c r="K133" s="247" t="s">
        <v>169</v>
      </c>
      <c r="L133" s="252"/>
      <c r="M133" s="253" t="s">
        <v>35</v>
      </c>
      <c r="N133" s="254" t="s">
        <v>52</v>
      </c>
      <c r="O133" s="86"/>
      <c r="P133" s="223">
        <f>O133*H133</f>
        <v>0</v>
      </c>
      <c r="Q133" s="223">
        <v>0.001</v>
      </c>
      <c r="R133" s="223">
        <f>Q133*H133</f>
        <v>0.34389999999999998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335</v>
      </c>
      <c r="AT133" s="225" t="s">
        <v>211</v>
      </c>
      <c r="AU133" s="225" t="s">
        <v>21</v>
      </c>
      <c r="AY133" s="18" t="s">
        <v>163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88</v>
      </c>
      <c r="BK133" s="226">
        <f>ROUND(I133*H133,2)</f>
        <v>0</v>
      </c>
      <c r="BL133" s="18" t="s">
        <v>256</v>
      </c>
      <c r="BM133" s="225" t="s">
        <v>1538</v>
      </c>
    </row>
    <row r="134" s="13" customFormat="1">
      <c r="A134" s="13"/>
      <c r="B134" s="234"/>
      <c r="C134" s="235"/>
      <c r="D134" s="232" t="s">
        <v>197</v>
      </c>
      <c r="E134" s="236" t="s">
        <v>35</v>
      </c>
      <c r="F134" s="237" t="s">
        <v>1539</v>
      </c>
      <c r="G134" s="235"/>
      <c r="H134" s="238">
        <v>343.89999999999998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197</v>
      </c>
      <c r="AU134" s="244" t="s">
        <v>21</v>
      </c>
      <c r="AV134" s="13" t="s">
        <v>21</v>
      </c>
      <c r="AW134" s="13" t="s">
        <v>41</v>
      </c>
      <c r="AX134" s="13" t="s">
        <v>88</v>
      </c>
      <c r="AY134" s="244" t="s">
        <v>163</v>
      </c>
    </row>
    <row r="135" s="2" customFormat="1" ht="24.15" customHeight="1">
      <c r="A135" s="40"/>
      <c r="B135" s="41"/>
      <c r="C135" s="214" t="s">
        <v>273</v>
      </c>
      <c r="D135" s="214" t="s">
        <v>165</v>
      </c>
      <c r="E135" s="215" t="s">
        <v>1540</v>
      </c>
      <c r="F135" s="216" t="s">
        <v>1541</v>
      </c>
      <c r="G135" s="217" t="s">
        <v>276</v>
      </c>
      <c r="H135" s="218">
        <v>1</v>
      </c>
      <c r="I135" s="219"/>
      <c r="J135" s="220">
        <f>ROUND(I135*H135,2)</f>
        <v>0</v>
      </c>
      <c r="K135" s="216" t="s">
        <v>169</v>
      </c>
      <c r="L135" s="46"/>
      <c r="M135" s="221" t="s">
        <v>35</v>
      </c>
      <c r="N135" s="222" t="s">
        <v>52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256</v>
      </c>
      <c r="AT135" s="225" t="s">
        <v>165</v>
      </c>
      <c r="AU135" s="225" t="s">
        <v>21</v>
      </c>
      <c r="AY135" s="18" t="s">
        <v>163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88</v>
      </c>
      <c r="BK135" s="226">
        <f>ROUND(I135*H135,2)</f>
        <v>0</v>
      </c>
      <c r="BL135" s="18" t="s">
        <v>256</v>
      </c>
      <c r="BM135" s="225" t="s">
        <v>1542</v>
      </c>
    </row>
    <row r="136" s="2" customFormat="1">
      <c r="A136" s="40"/>
      <c r="B136" s="41"/>
      <c r="C136" s="42"/>
      <c r="D136" s="227" t="s">
        <v>172</v>
      </c>
      <c r="E136" s="42"/>
      <c r="F136" s="228" t="s">
        <v>1543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172</v>
      </c>
      <c r="AU136" s="18" t="s">
        <v>21</v>
      </c>
    </row>
    <row r="137" s="2" customFormat="1" ht="24.15" customHeight="1">
      <c r="A137" s="40"/>
      <c r="B137" s="41"/>
      <c r="C137" s="214" t="s">
        <v>279</v>
      </c>
      <c r="D137" s="214" t="s">
        <v>165</v>
      </c>
      <c r="E137" s="215" t="s">
        <v>1544</v>
      </c>
      <c r="F137" s="216" t="s">
        <v>1545</v>
      </c>
      <c r="G137" s="217" t="s">
        <v>235</v>
      </c>
      <c r="H137" s="218">
        <v>0.90800000000000003</v>
      </c>
      <c r="I137" s="219"/>
      <c r="J137" s="220">
        <f>ROUND(I137*H137,2)</f>
        <v>0</v>
      </c>
      <c r="K137" s="216" t="s">
        <v>169</v>
      </c>
      <c r="L137" s="46"/>
      <c r="M137" s="221" t="s">
        <v>35</v>
      </c>
      <c r="N137" s="222" t="s">
        <v>52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256</v>
      </c>
      <c r="AT137" s="225" t="s">
        <v>165</v>
      </c>
      <c r="AU137" s="225" t="s">
        <v>21</v>
      </c>
      <c r="AY137" s="18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88</v>
      </c>
      <c r="BK137" s="226">
        <f>ROUND(I137*H137,2)</f>
        <v>0</v>
      </c>
      <c r="BL137" s="18" t="s">
        <v>256</v>
      </c>
      <c r="BM137" s="225" t="s">
        <v>1546</v>
      </c>
    </row>
    <row r="138" s="2" customFormat="1">
      <c r="A138" s="40"/>
      <c r="B138" s="41"/>
      <c r="C138" s="42"/>
      <c r="D138" s="227" t="s">
        <v>172</v>
      </c>
      <c r="E138" s="42"/>
      <c r="F138" s="228" t="s">
        <v>1547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172</v>
      </c>
      <c r="AU138" s="18" t="s">
        <v>21</v>
      </c>
    </row>
    <row r="139" s="2" customFormat="1" ht="33" customHeight="1">
      <c r="A139" s="40"/>
      <c r="B139" s="41"/>
      <c r="C139" s="214" t="s">
        <v>7</v>
      </c>
      <c r="D139" s="214" t="s">
        <v>165</v>
      </c>
      <c r="E139" s="215" t="s">
        <v>1548</v>
      </c>
      <c r="F139" s="216" t="s">
        <v>1549</v>
      </c>
      <c r="G139" s="217" t="s">
        <v>235</v>
      </c>
      <c r="H139" s="218">
        <v>0.90800000000000003</v>
      </c>
      <c r="I139" s="219"/>
      <c r="J139" s="220">
        <f>ROUND(I139*H139,2)</f>
        <v>0</v>
      </c>
      <c r="K139" s="216" t="s">
        <v>169</v>
      </c>
      <c r="L139" s="46"/>
      <c r="M139" s="221" t="s">
        <v>35</v>
      </c>
      <c r="N139" s="222" t="s">
        <v>52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256</v>
      </c>
      <c r="AT139" s="225" t="s">
        <v>165</v>
      </c>
      <c r="AU139" s="225" t="s">
        <v>21</v>
      </c>
      <c r="AY139" s="18" t="s">
        <v>163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88</v>
      </c>
      <c r="BK139" s="226">
        <f>ROUND(I139*H139,2)</f>
        <v>0</v>
      </c>
      <c r="BL139" s="18" t="s">
        <v>256</v>
      </c>
      <c r="BM139" s="225" t="s">
        <v>1550</v>
      </c>
    </row>
    <row r="140" s="2" customFormat="1">
      <c r="A140" s="40"/>
      <c r="B140" s="41"/>
      <c r="C140" s="42"/>
      <c r="D140" s="227" t="s">
        <v>172</v>
      </c>
      <c r="E140" s="42"/>
      <c r="F140" s="228" t="s">
        <v>1551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172</v>
      </c>
      <c r="AU140" s="18" t="s">
        <v>21</v>
      </c>
    </row>
    <row r="141" s="12" customFormat="1" ht="25.92" customHeight="1">
      <c r="A141" s="12"/>
      <c r="B141" s="198"/>
      <c r="C141" s="199"/>
      <c r="D141" s="200" t="s">
        <v>80</v>
      </c>
      <c r="E141" s="201" t="s">
        <v>211</v>
      </c>
      <c r="F141" s="201" t="s">
        <v>463</v>
      </c>
      <c r="G141" s="199"/>
      <c r="H141" s="199"/>
      <c r="I141" s="202"/>
      <c r="J141" s="203">
        <f>BK141</f>
        <v>0</v>
      </c>
      <c r="K141" s="199"/>
      <c r="L141" s="204"/>
      <c r="M141" s="205"/>
      <c r="N141" s="206"/>
      <c r="O141" s="206"/>
      <c r="P141" s="207">
        <f>P142+P164</f>
        <v>0</v>
      </c>
      <c r="Q141" s="206"/>
      <c r="R141" s="207">
        <f>R142+R164</f>
        <v>110.58877</v>
      </c>
      <c r="S141" s="206"/>
      <c r="T141" s="208">
        <f>T142+T164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181</v>
      </c>
      <c r="AT141" s="210" t="s">
        <v>80</v>
      </c>
      <c r="AU141" s="210" t="s">
        <v>81</v>
      </c>
      <c r="AY141" s="209" t="s">
        <v>163</v>
      </c>
      <c r="BK141" s="211">
        <f>BK142+BK164</f>
        <v>0</v>
      </c>
    </row>
    <row r="142" s="12" customFormat="1" ht="22.8" customHeight="1">
      <c r="A142" s="12"/>
      <c r="B142" s="198"/>
      <c r="C142" s="199"/>
      <c r="D142" s="200" t="s">
        <v>80</v>
      </c>
      <c r="E142" s="212" t="s">
        <v>1552</v>
      </c>
      <c r="F142" s="212" t="s">
        <v>1553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SUM(P143:P163)</f>
        <v>0</v>
      </c>
      <c r="Q142" s="206"/>
      <c r="R142" s="207">
        <f>SUM(R143:R163)</f>
        <v>1.5783999999999998</v>
      </c>
      <c r="S142" s="206"/>
      <c r="T142" s="208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181</v>
      </c>
      <c r="AT142" s="210" t="s">
        <v>80</v>
      </c>
      <c r="AU142" s="210" t="s">
        <v>88</v>
      </c>
      <c r="AY142" s="209" t="s">
        <v>163</v>
      </c>
      <c r="BK142" s="211">
        <f>SUM(BK143:BK163)</f>
        <v>0</v>
      </c>
    </row>
    <row r="143" s="2" customFormat="1" ht="16.5" customHeight="1">
      <c r="A143" s="40"/>
      <c r="B143" s="41"/>
      <c r="C143" s="214" t="s">
        <v>288</v>
      </c>
      <c r="D143" s="214" t="s">
        <v>165</v>
      </c>
      <c r="E143" s="215" t="s">
        <v>1554</v>
      </c>
      <c r="F143" s="216" t="s">
        <v>1555</v>
      </c>
      <c r="G143" s="217" t="s">
        <v>276</v>
      </c>
      <c r="H143" s="218">
        <v>11</v>
      </c>
      <c r="I143" s="219"/>
      <c r="J143" s="220">
        <f>ROUND(I143*H143,2)</f>
        <v>0</v>
      </c>
      <c r="K143" s="216" t="s">
        <v>169</v>
      </c>
      <c r="L143" s="46"/>
      <c r="M143" s="221" t="s">
        <v>35</v>
      </c>
      <c r="N143" s="222" t="s">
        <v>52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470</v>
      </c>
      <c r="AT143" s="225" t="s">
        <v>165</v>
      </c>
      <c r="AU143" s="225" t="s">
        <v>21</v>
      </c>
      <c r="AY143" s="18" t="s">
        <v>163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88</v>
      </c>
      <c r="BK143" s="226">
        <f>ROUND(I143*H143,2)</f>
        <v>0</v>
      </c>
      <c r="BL143" s="18" t="s">
        <v>470</v>
      </c>
      <c r="BM143" s="225" t="s">
        <v>1556</v>
      </c>
    </row>
    <row r="144" s="2" customFormat="1">
      <c r="A144" s="40"/>
      <c r="B144" s="41"/>
      <c r="C144" s="42"/>
      <c r="D144" s="227" t="s">
        <v>172</v>
      </c>
      <c r="E144" s="42"/>
      <c r="F144" s="228" t="s">
        <v>1557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172</v>
      </c>
      <c r="AU144" s="18" t="s">
        <v>21</v>
      </c>
    </row>
    <row r="145" s="2" customFormat="1" ht="16.5" customHeight="1">
      <c r="A145" s="40"/>
      <c r="B145" s="41"/>
      <c r="C145" s="245" t="s">
        <v>293</v>
      </c>
      <c r="D145" s="245" t="s">
        <v>211</v>
      </c>
      <c r="E145" s="246" t="s">
        <v>1558</v>
      </c>
      <c r="F145" s="247" t="s">
        <v>1559</v>
      </c>
      <c r="G145" s="248" t="s">
        <v>276</v>
      </c>
      <c r="H145" s="249">
        <v>2</v>
      </c>
      <c r="I145" s="250"/>
      <c r="J145" s="251">
        <f>ROUND(I145*H145,2)</f>
        <v>0</v>
      </c>
      <c r="K145" s="247" t="s">
        <v>35</v>
      </c>
      <c r="L145" s="252"/>
      <c r="M145" s="253" t="s">
        <v>35</v>
      </c>
      <c r="N145" s="254" t="s">
        <v>52</v>
      </c>
      <c r="O145" s="86"/>
      <c r="P145" s="223">
        <f>O145*H145</f>
        <v>0</v>
      </c>
      <c r="Q145" s="223">
        <v>0.0033</v>
      </c>
      <c r="R145" s="223">
        <f>Q145*H145</f>
        <v>0.0066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1560</v>
      </c>
      <c r="AT145" s="225" t="s">
        <v>211</v>
      </c>
      <c r="AU145" s="225" t="s">
        <v>21</v>
      </c>
      <c r="AY145" s="18" t="s">
        <v>163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88</v>
      </c>
      <c r="BK145" s="226">
        <f>ROUND(I145*H145,2)</f>
        <v>0</v>
      </c>
      <c r="BL145" s="18" t="s">
        <v>1560</v>
      </c>
      <c r="BM145" s="225" t="s">
        <v>1561</v>
      </c>
    </row>
    <row r="146" s="2" customFormat="1" ht="16.5" customHeight="1">
      <c r="A146" s="40"/>
      <c r="B146" s="41"/>
      <c r="C146" s="245" t="s">
        <v>298</v>
      </c>
      <c r="D146" s="245" t="s">
        <v>211</v>
      </c>
      <c r="E146" s="246" t="s">
        <v>1562</v>
      </c>
      <c r="F146" s="247" t="s">
        <v>1563</v>
      </c>
      <c r="G146" s="248" t="s">
        <v>276</v>
      </c>
      <c r="H146" s="249">
        <v>9</v>
      </c>
      <c r="I146" s="250"/>
      <c r="J146" s="251">
        <f>ROUND(I146*H146,2)</f>
        <v>0</v>
      </c>
      <c r="K146" s="247" t="s">
        <v>35</v>
      </c>
      <c r="L146" s="252"/>
      <c r="M146" s="253" t="s">
        <v>35</v>
      </c>
      <c r="N146" s="254" t="s">
        <v>52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335</v>
      </c>
      <c r="AT146" s="225" t="s">
        <v>211</v>
      </c>
      <c r="AU146" s="225" t="s">
        <v>21</v>
      </c>
      <c r="AY146" s="18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88</v>
      </c>
      <c r="BK146" s="226">
        <f>ROUND(I146*H146,2)</f>
        <v>0</v>
      </c>
      <c r="BL146" s="18" t="s">
        <v>256</v>
      </c>
      <c r="BM146" s="225" t="s">
        <v>1341</v>
      </c>
    </row>
    <row r="147" s="2" customFormat="1" ht="16.5" customHeight="1">
      <c r="A147" s="40"/>
      <c r="B147" s="41"/>
      <c r="C147" s="214" t="s">
        <v>303</v>
      </c>
      <c r="D147" s="214" t="s">
        <v>165</v>
      </c>
      <c r="E147" s="215" t="s">
        <v>1564</v>
      </c>
      <c r="F147" s="216" t="s">
        <v>1565</v>
      </c>
      <c r="G147" s="217" t="s">
        <v>276</v>
      </c>
      <c r="H147" s="218">
        <v>11</v>
      </c>
      <c r="I147" s="219"/>
      <c r="J147" s="220">
        <f>ROUND(I147*H147,2)</f>
        <v>0</v>
      </c>
      <c r="K147" s="216" t="s">
        <v>169</v>
      </c>
      <c r="L147" s="46"/>
      <c r="M147" s="221" t="s">
        <v>35</v>
      </c>
      <c r="N147" s="222" t="s">
        <v>52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470</v>
      </c>
      <c r="AT147" s="225" t="s">
        <v>165</v>
      </c>
      <c r="AU147" s="225" t="s">
        <v>21</v>
      </c>
      <c r="AY147" s="18" t="s">
        <v>163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88</v>
      </c>
      <c r="BK147" s="226">
        <f>ROUND(I147*H147,2)</f>
        <v>0</v>
      </c>
      <c r="BL147" s="18" t="s">
        <v>470</v>
      </c>
      <c r="BM147" s="225" t="s">
        <v>1566</v>
      </c>
    </row>
    <row r="148" s="2" customFormat="1">
      <c r="A148" s="40"/>
      <c r="B148" s="41"/>
      <c r="C148" s="42"/>
      <c r="D148" s="227" t="s">
        <v>172</v>
      </c>
      <c r="E148" s="42"/>
      <c r="F148" s="228" t="s">
        <v>1567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172</v>
      </c>
      <c r="AU148" s="18" t="s">
        <v>21</v>
      </c>
    </row>
    <row r="149" s="2" customFormat="1" ht="16.5" customHeight="1">
      <c r="A149" s="40"/>
      <c r="B149" s="41"/>
      <c r="C149" s="245" t="s">
        <v>308</v>
      </c>
      <c r="D149" s="245" t="s">
        <v>211</v>
      </c>
      <c r="E149" s="246" t="s">
        <v>1568</v>
      </c>
      <c r="F149" s="247" t="s">
        <v>1569</v>
      </c>
      <c r="G149" s="248" t="s">
        <v>276</v>
      </c>
      <c r="H149" s="249">
        <v>2</v>
      </c>
      <c r="I149" s="250"/>
      <c r="J149" s="251">
        <f>ROUND(I149*H149,2)</f>
        <v>0</v>
      </c>
      <c r="K149" s="247" t="s">
        <v>169</v>
      </c>
      <c r="L149" s="252"/>
      <c r="M149" s="253" t="s">
        <v>35</v>
      </c>
      <c r="N149" s="254" t="s">
        <v>52</v>
      </c>
      <c r="O149" s="86"/>
      <c r="P149" s="223">
        <f>O149*H149</f>
        <v>0</v>
      </c>
      <c r="Q149" s="223">
        <v>0.11500000000000001</v>
      </c>
      <c r="R149" s="223">
        <f>Q149*H149</f>
        <v>0.23000000000000001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335</v>
      </c>
      <c r="AT149" s="225" t="s">
        <v>211</v>
      </c>
      <c r="AU149" s="225" t="s">
        <v>21</v>
      </c>
      <c r="AY149" s="18" t="s">
        <v>163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88</v>
      </c>
      <c r="BK149" s="226">
        <f>ROUND(I149*H149,2)</f>
        <v>0</v>
      </c>
      <c r="BL149" s="18" t="s">
        <v>256</v>
      </c>
      <c r="BM149" s="225" t="s">
        <v>1570</v>
      </c>
    </row>
    <row r="150" s="2" customFormat="1" ht="16.5" customHeight="1">
      <c r="A150" s="40"/>
      <c r="B150" s="41"/>
      <c r="C150" s="245" t="s">
        <v>313</v>
      </c>
      <c r="D150" s="245" t="s">
        <v>211</v>
      </c>
      <c r="E150" s="246" t="s">
        <v>1571</v>
      </c>
      <c r="F150" s="247" t="s">
        <v>1572</v>
      </c>
      <c r="G150" s="248" t="s">
        <v>276</v>
      </c>
      <c r="H150" s="249">
        <v>9</v>
      </c>
      <c r="I150" s="250"/>
      <c r="J150" s="251">
        <f>ROUND(I150*H150,2)</f>
        <v>0</v>
      </c>
      <c r="K150" s="247" t="s">
        <v>169</v>
      </c>
      <c r="L150" s="252"/>
      <c r="M150" s="253" t="s">
        <v>35</v>
      </c>
      <c r="N150" s="254" t="s">
        <v>52</v>
      </c>
      <c r="O150" s="86"/>
      <c r="P150" s="223">
        <f>O150*H150</f>
        <v>0</v>
      </c>
      <c r="Q150" s="223">
        <v>0.127</v>
      </c>
      <c r="R150" s="223">
        <f>Q150*H150</f>
        <v>1.143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335</v>
      </c>
      <c r="AT150" s="225" t="s">
        <v>211</v>
      </c>
      <c r="AU150" s="225" t="s">
        <v>21</v>
      </c>
      <c r="AY150" s="18" t="s">
        <v>163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88</v>
      </c>
      <c r="BK150" s="226">
        <f>ROUND(I150*H150,2)</f>
        <v>0</v>
      </c>
      <c r="BL150" s="18" t="s">
        <v>256</v>
      </c>
      <c r="BM150" s="225" t="s">
        <v>1573</v>
      </c>
    </row>
    <row r="151" s="2" customFormat="1" ht="16.5" customHeight="1">
      <c r="A151" s="40"/>
      <c r="B151" s="41"/>
      <c r="C151" s="214" t="s">
        <v>317</v>
      </c>
      <c r="D151" s="214" t="s">
        <v>165</v>
      </c>
      <c r="E151" s="215" t="s">
        <v>1574</v>
      </c>
      <c r="F151" s="216" t="s">
        <v>1575</v>
      </c>
      <c r="G151" s="217" t="s">
        <v>276</v>
      </c>
      <c r="H151" s="218">
        <v>11</v>
      </c>
      <c r="I151" s="219"/>
      <c r="J151" s="220">
        <f>ROUND(I151*H151,2)</f>
        <v>0</v>
      </c>
      <c r="K151" s="216" t="s">
        <v>169</v>
      </c>
      <c r="L151" s="46"/>
      <c r="M151" s="221" t="s">
        <v>35</v>
      </c>
      <c r="N151" s="222" t="s">
        <v>52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470</v>
      </c>
      <c r="AT151" s="225" t="s">
        <v>165</v>
      </c>
      <c r="AU151" s="225" t="s">
        <v>21</v>
      </c>
      <c r="AY151" s="18" t="s">
        <v>163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88</v>
      </c>
      <c r="BK151" s="226">
        <f>ROUND(I151*H151,2)</f>
        <v>0</v>
      </c>
      <c r="BL151" s="18" t="s">
        <v>470</v>
      </c>
      <c r="BM151" s="225" t="s">
        <v>1576</v>
      </c>
    </row>
    <row r="152" s="2" customFormat="1">
      <c r="A152" s="40"/>
      <c r="B152" s="41"/>
      <c r="C152" s="42"/>
      <c r="D152" s="227" t="s">
        <v>172</v>
      </c>
      <c r="E152" s="42"/>
      <c r="F152" s="228" t="s">
        <v>1577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172</v>
      </c>
      <c r="AU152" s="18" t="s">
        <v>21</v>
      </c>
    </row>
    <row r="153" s="2" customFormat="1" ht="21.75" customHeight="1">
      <c r="A153" s="40"/>
      <c r="B153" s="41"/>
      <c r="C153" s="245" t="s">
        <v>322</v>
      </c>
      <c r="D153" s="245" t="s">
        <v>211</v>
      </c>
      <c r="E153" s="246" t="s">
        <v>1578</v>
      </c>
      <c r="F153" s="247" t="s">
        <v>1579</v>
      </c>
      <c r="G153" s="248" t="s">
        <v>276</v>
      </c>
      <c r="H153" s="249">
        <v>9</v>
      </c>
      <c r="I153" s="250"/>
      <c r="J153" s="251">
        <f>ROUND(I153*H153,2)</f>
        <v>0</v>
      </c>
      <c r="K153" s="247" t="s">
        <v>35</v>
      </c>
      <c r="L153" s="252"/>
      <c r="M153" s="253" t="s">
        <v>35</v>
      </c>
      <c r="N153" s="254" t="s">
        <v>52</v>
      </c>
      <c r="O153" s="86"/>
      <c r="P153" s="223">
        <f>O153*H153</f>
        <v>0</v>
      </c>
      <c r="Q153" s="223">
        <v>0.018499999999999999</v>
      </c>
      <c r="R153" s="223">
        <f>Q153*H153</f>
        <v>0.16649999999999998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335</v>
      </c>
      <c r="AT153" s="225" t="s">
        <v>211</v>
      </c>
      <c r="AU153" s="225" t="s">
        <v>21</v>
      </c>
      <c r="AY153" s="18" t="s">
        <v>163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88</v>
      </c>
      <c r="BK153" s="226">
        <f>ROUND(I153*H153,2)</f>
        <v>0</v>
      </c>
      <c r="BL153" s="18" t="s">
        <v>256</v>
      </c>
      <c r="BM153" s="225" t="s">
        <v>1580</v>
      </c>
    </row>
    <row r="154" s="2" customFormat="1" ht="16.5" customHeight="1">
      <c r="A154" s="40"/>
      <c r="B154" s="41"/>
      <c r="C154" s="245" t="s">
        <v>326</v>
      </c>
      <c r="D154" s="245" t="s">
        <v>211</v>
      </c>
      <c r="E154" s="246" t="s">
        <v>1581</v>
      </c>
      <c r="F154" s="247" t="s">
        <v>1582</v>
      </c>
      <c r="G154" s="248" t="s">
        <v>276</v>
      </c>
      <c r="H154" s="249">
        <v>1</v>
      </c>
      <c r="I154" s="250"/>
      <c r="J154" s="251">
        <f>ROUND(I154*H154,2)</f>
        <v>0</v>
      </c>
      <c r="K154" s="247" t="s">
        <v>169</v>
      </c>
      <c r="L154" s="252"/>
      <c r="M154" s="253" t="s">
        <v>35</v>
      </c>
      <c r="N154" s="254" t="s">
        <v>52</v>
      </c>
      <c r="O154" s="86"/>
      <c r="P154" s="223">
        <f>O154*H154</f>
        <v>0</v>
      </c>
      <c r="Q154" s="223">
        <v>0.010500000000000001</v>
      </c>
      <c r="R154" s="223">
        <f>Q154*H154</f>
        <v>0.010500000000000001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335</v>
      </c>
      <c r="AT154" s="225" t="s">
        <v>211</v>
      </c>
      <c r="AU154" s="225" t="s">
        <v>21</v>
      </c>
      <c r="AY154" s="18" t="s">
        <v>163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88</v>
      </c>
      <c r="BK154" s="226">
        <f>ROUND(I154*H154,2)</f>
        <v>0</v>
      </c>
      <c r="BL154" s="18" t="s">
        <v>256</v>
      </c>
      <c r="BM154" s="225" t="s">
        <v>1583</v>
      </c>
    </row>
    <row r="155" s="2" customFormat="1" ht="16.5" customHeight="1">
      <c r="A155" s="40"/>
      <c r="B155" s="41"/>
      <c r="C155" s="245" t="s">
        <v>331</v>
      </c>
      <c r="D155" s="245" t="s">
        <v>211</v>
      </c>
      <c r="E155" s="246" t="s">
        <v>1584</v>
      </c>
      <c r="F155" s="247" t="s">
        <v>1585</v>
      </c>
      <c r="G155" s="248" t="s">
        <v>276</v>
      </c>
      <c r="H155" s="249">
        <v>1</v>
      </c>
      <c r="I155" s="250"/>
      <c r="J155" s="251">
        <f>ROUND(I155*H155,2)</f>
        <v>0</v>
      </c>
      <c r="K155" s="247" t="s">
        <v>169</v>
      </c>
      <c r="L155" s="252"/>
      <c r="M155" s="253" t="s">
        <v>35</v>
      </c>
      <c r="N155" s="254" t="s">
        <v>52</v>
      </c>
      <c r="O155" s="86"/>
      <c r="P155" s="223">
        <f>O155*H155</f>
        <v>0</v>
      </c>
      <c r="Q155" s="223">
        <v>0.018499999999999999</v>
      </c>
      <c r="R155" s="223">
        <f>Q155*H155</f>
        <v>0.018499999999999999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335</v>
      </c>
      <c r="AT155" s="225" t="s">
        <v>211</v>
      </c>
      <c r="AU155" s="225" t="s">
        <v>21</v>
      </c>
      <c r="AY155" s="18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88</v>
      </c>
      <c r="BK155" s="226">
        <f>ROUND(I155*H155,2)</f>
        <v>0</v>
      </c>
      <c r="BL155" s="18" t="s">
        <v>256</v>
      </c>
      <c r="BM155" s="225" t="s">
        <v>1586</v>
      </c>
    </row>
    <row r="156" s="2" customFormat="1" ht="16.5" customHeight="1">
      <c r="A156" s="40"/>
      <c r="B156" s="41"/>
      <c r="C156" s="214" t="s">
        <v>335</v>
      </c>
      <c r="D156" s="214" t="s">
        <v>165</v>
      </c>
      <c r="E156" s="215" t="s">
        <v>1587</v>
      </c>
      <c r="F156" s="216" t="s">
        <v>1588</v>
      </c>
      <c r="G156" s="217" t="s">
        <v>276</v>
      </c>
      <c r="H156" s="218">
        <v>11</v>
      </c>
      <c r="I156" s="219"/>
      <c r="J156" s="220">
        <f>ROUND(I156*H156,2)</f>
        <v>0</v>
      </c>
      <c r="K156" s="216" t="s">
        <v>169</v>
      </c>
      <c r="L156" s="46"/>
      <c r="M156" s="221" t="s">
        <v>35</v>
      </c>
      <c r="N156" s="222" t="s">
        <v>52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470</v>
      </c>
      <c r="AT156" s="225" t="s">
        <v>165</v>
      </c>
      <c r="AU156" s="225" t="s">
        <v>21</v>
      </c>
      <c r="AY156" s="18" t="s">
        <v>163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88</v>
      </c>
      <c r="BK156" s="226">
        <f>ROUND(I156*H156,2)</f>
        <v>0</v>
      </c>
      <c r="BL156" s="18" t="s">
        <v>470</v>
      </c>
      <c r="BM156" s="225" t="s">
        <v>1589</v>
      </c>
    </row>
    <row r="157" s="2" customFormat="1">
      <c r="A157" s="40"/>
      <c r="B157" s="41"/>
      <c r="C157" s="42"/>
      <c r="D157" s="227" t="s">
        <v>172</v>
      </c>
      <c r="E157" s="42"/>
      <c r="F157" s="228" t="s">
        <v>1590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172</v>
      </c>
      <c r="AU157" s="18" t="s">
        <v>21</v>
      </c>
    </row>
    <row r="158" s="2" customFormat="1" ht="16.5" customHeight="1">
      <c r="A158" s="40"/>
      <c r="B158" s="41"/>
      <c r="C158" s="245" t="s">
        <v>340</v>
      </c>
      <c r="D158" s="245" t="s">
        <v>211</v>
      </c>
      <c r="E158" s="246" t="s">
        <v>1591</v>
      </c>
      <c r="F158" s="247" t="s">
        <v>1592</v>
      </c>
      <c r="G158" s="248" t="s">
        <v>276</v>
      </c>
      <c r="H158" s="249">
        <v>11</v>
      </c>
      <c r="I158" s="250"/>
      <c r="J158" s="251">
        <f>ROUND(I158*H158,2)</f>
        <v>0</v>
      </c>
      <c r="K158" s="247" t="s">
        <v>169</v>
      </c>
      <c r="L158" s="252"/>
      <c r="M158" s="253" t="s">
        <v>35</v>
      </c>
      <c r="N158" s="254" t="s">
        <v>52</v>
      </c>
      <c r="O158" s="86"/>
      <c r="P158" s="223">
        <f>O158*H158</f>
        <v>0</v>
      </c>
      <c r="Q158" s="223">
        <v>0.00029999999999999997</v>
      </c>
      <c r="R158" s="223">
        <f>Q158*H158</f>
        <v>0.0032999999999999995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1560</v>
      </c>
      <c r="AT158" s="225" t="s">
        <v>211</v>
      </c>
      <c r="AU158" s="225" t="s">
        <v>21</v>
      </c>
      <c r="AY158" s="18" t="s">
        <v>163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88</v>
      </c>
      <c r="BK158" s="226">
        <f>ROUND(I158*H158,2)</f>
        <v>0</v>
      </c>
      <c r="BL158" s="18" t="s">
        <v>1560</v>
      </c>
      <c r="BM158" s="225" t="s">
        <v>1593</v>
      </c>
    </row>
    <row r="159" s="2" customFormat="1" ht="16.5" customHeight="1">
      <c r="A159" s="40"/>
      <c r="B159" s="41"/>
      <c r="C159" s="214" t="s">
        <v>344</v>
      </c>
      <c r="D159" s="214" t="s">
        <v>165</v>
      </c>
      <c r="E159" s="215" t="s">
        <v>1594</v>
      </c>
      <c r="F159" s="216" t="s">
        <v>1595</v>
      </c>
      <c r="G159" s="217" t="s">
        <v>276</v>
      </c>
      <c r="H159" s="218">
        <v>1</v>
      </c>
      <c r="I159" s="219"/>
      <c r="J159" s="220">
        <f>ROUND(I159*H159,2)</f>
        <v>0</v>
      </c>
      <c r="K159" s="216" t="s">
        <v>169</v>
      </c>
      <c r="L159" s="46"/>
      <c r="M159" s="221" t="s">
        <v>35</v>
      </c>
      <c r="N159" s="222" t="s">
        <v>52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470</v>
      </c>
      <c r="AT159" s="225" t="s">
        <v>165</v>
      </c>
      <c r="AU159" s="225" t="s">
        <v>21</v>
      </c>
      <c r="AY159" s="18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88</v>
      </c>
      <c r="BK159" s="226">
        <f>ROUND(I159*H159,2)</f>
        <v>0</v>
      </c>
      <c r="BL159" s="18" t="s">
        <v>470</v>
      </c>
      <c r="BM159" s="225" t="s">
        <v>1596</v>
      </c>
    </row>
    <row r="160" s="2" customFormat="1">
      <c r="A160" s="40"/>
      <c r="B160" s="41"/>
      <c r="C160" s="42"/>
      <c r="D160" s="227" t="s">
        <v>172</v>
      </c>
      <c r="E160" s="42"/>
      <c r="F160" s="228" t="s">
        <v>1597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172</v>
      </c>
      <c r="AU160" s="18" t="s">
        <v>21</v>
      </c>
    </row>
    <row r="161" s="2" customFormat="1">
      <c r="A161" s="40"/>
      <c r="B161" s="41"/>
      <c r="C161" s="42"/>
      <c r="D161" s="232" t="s">
        <v>174</v>
      </c>
      <c r="E161" s="42"/>
      <c r="F161" s="233" t="s">
        <v>1598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174</v>
      </c>
      <c r="AU161" s="18" t="s">
        <v>21</v>
      </c>
    </row>
    <row r="162" s="2" customFormat="1" ht="16.5" customHeight="1">
      <c r="A162" s="40"/>
      <c r="B162" s="41"/>
      <c r="C162" s="214" t="s">
        <v>348</v>
      </c>
      <c r="D162" s="214" t="s">
        <v>165</v>
      </c>
      <c r="E162" s="215" t="s">
        <v>1599</v>
      </c>
      <c r="F162" s="216" t="s">
        <v>1600</v>
      </c>
      <c r="G162" s="217" t="s">
        <v>1601</v>
      </c>
      <c r="H162" s="218">
        <v>1</v>
      </c>
      <c r="I162" s="219"/>
      <c r="J162" s="220">
        <f>ROUND(I162*H162,2)</f>
        <v>0</v>
      </c>
      <c r="K162" s="216" t="s">
        <v>169</v>
      </c>
      <c r="L162" s="46"/>
      <c r="M162" s="221" t="s">
        <v>35</v>
      </c>
      <c r="N162" s="222" t="s">
        <v>52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470</v>
      </c>
      <c r="AT162" s="225" t="s">
        <v>165</v>
      </c>
      <c r="AU162" s="225" t="s">
        <v>21</v>
      </c>
      <c r="AY162" s="18" t="s">
        <v>163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88</v>
      </c>
      <c r="BK162" s="226">
        <f>ROUND(I162*H162,2)</f>
        <v>0</v>
      </c>
      <c r="BL162" s="18" t="s">
        <v>470</v>
      </c>
      <c r="BM162" s="225" t="s">
        <v>1602</v>
      </c>
    </row>
    <row r="163" s="2" customFormat="1">
      <c r="A163" s="40"/>
      <c r="B163" s="41"/>
      <c r="C163" s="42"/>
      <c r="D163" s="227" t="s">
        <v>172</v>
      </c>
      <c r="E163" s="42"/>
      <c r="F163" s="228" t="s">
        <v>1603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172</v>
      </c>
      <c r="AU163" s="18" t="s">
        <v>21</v>
      </c>
    </row>
    <row r="164" s="12" customFormat="1" ht="22.8" customHeight="1">
      <c r="A164" s="12"/>
      <c r="B164" s="198"/>
      <c r="C164" s="199"/>
      <c r="D164" s="200" t="s">
        <v>80</v>
      </c>
      <c r="E164" s="212" t="s">
        <v>1604</v>
      </c>
      <c r="F164" s="212" t="s">
        <v>1605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SUM(P165:P191)</f>
        <v>0</v>
      </c>
      <c r="Q164" s="206"/>
      <c r="R164" s="207">
        <f>SUM(R165:R191)</f>
        <v>109.01037</v>
      </c>
      <c r="S164" s="206"/>
      <c r="T164" s="208">
        <f>SUM(T165:T191)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181</v>
      </c>
      <c r="AT164" s="210" t="s">
        <v>80</v>
      </c>
      <c r="AU164" s="210" t="s">
        <v>88</v>
      </c>
      <c r="AY164" s="209" t="s">
        <v>163</v>
      </c>
      <c r="BK164" s="211">
        <f>SUM(BK165:BK191)</f>
        <v>0</v>
      </c>
    </row>
    <row r="165" s="2" customFormat="1" ht="24.15" customHeight="1">
      <c r="A165" s="40"/>
      <c r="B165" s="41"/>
      <c r="C165" s="214" t="s">
        <v>353</v>
      </c>
      <c r="D165" s="214" t="s">
        <v>165</v>
      </c>
      <c r="E165" s="215" t="s">
        <v>1606</v>
      </c>
      <c r="F165" s="216" t="s">
        <v>1607</v>
      </c>
      <c r="G165" s="217" t="s">
        <v>194</v>
      </c>
      <c r="H165" s="218">
        <v>11</v>
      </c>
      <c r="I165" s="219"/>
      <c r="J165" s="220">
        <f>ROUND(I165*H165,2)</f>
        <v>0</v>
      </c>
      <c r="K165" s="216" t="s">
        <v>169</v>
      </c>
      <c r="L165" s="46"/>
      <c r="M165" s="221" t="s">
        <v>35</v>
      </c>
      <c r="N165" s="222" t="s">
        <v>52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470</v>
      </c>
      <c r="AT165" s="225" t="s">
        <v>165</v>
      </c>
      <c r="AU165" s="225" t="s">
        <v>21</v>
      </c>
      <c r="AY165" s="18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88</v>
      </c>
      <c r="BK165" s="226">
        <f>ROUND(I165*H165,2)</f>
        <v>0</v>
      </c>
      <c r="BL165" s="18" t="s">
        <v>470</v>
      </c>
      <c r="BM165" s="225" t="s">
        <v>1608</v>
      </c>
    </row>
    <row r="166" s="2" customFormat="1">
      <c r="A166" s="40"/>
      <c r="B166" s="41"/>
      <c r="C166" s="42"/>
      <c r="D166" s="227" t="s">
        <v>172</v>
      </c>
      <c r="E166" s="42"/>
      <c r="F166" s="228" t="s">
        <v>1609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172</v>
      </c>
      <c r="AU166" s="18" t="s">
        <v>21</v>
      </c>
    </row>
    <row r="167" s="13" customFormat="1">
      <c r="A167" s="13"/>
      <c r="B167" s="234"/>
      <c r="C167" s="235"/>
      <c r="D167" s="232" t="s">
        <v>197</v>
      </c>
      <c r="E167" s="236" t="s">
        <v>35</v>
      </c>
      <c r="F167" s="237" t="s">
        <v>1610</v>
      </c>
      <c r="G167" s="235"/>
      <c r="H167" s="238">
        <v>11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197</v>
      </c>
      <c r="AU167" s="244" t="s">
        <v>21</v>
      </c>
      <c r="AV167" s="13" t="s">
        <v>21</v>
      </c>
      <c r="AW167" s="13" t="s">
        <v>41</v>
      </c>
      <c r="AX167" s="13" t="s">
        <v>88</v>
      </c>
      <c r="AY167" s="244" t="s">
        <v>163</v>
      </c>
    </row>
    <row r="168" s="2" customFormat="1" ht="33" customHeight="1">
      <c r="A168" s="40"/>
      <c r="B168" s="41"/>
      <c r="C168" s="214" t="s">
        <v>357</v>
      </c>
      <c r="D168" s="214" t="s">
        <v>165</v>
      </c>
      <c r="E168" s="215" t="s">
        <v>1611</v>
      </c>
      <c r="F168" s="216" t="s">
        <v>1612</v>
      </c>
      <c r="G168" s="217" t="s">
        <v>184</v>
      </c>
      <c r="H168" s="218">
        <v>235</v>
      </c>
      <c r="I168" s="219"/>
      <c r="J168" s="220">
        <f>ROUND(I168*H168,2)</f>
        <v>0</v>
      </c>
      <c r="K168" s="216" t="s">
        <v>169</v>
      </c>
      <c r="L168" s="46"/>
      <c r="M168" s="221" t="s">
        <v>35</v>
      </c>
      <c r="N168" s="222" t="s">
        <v>52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470</v>
      </c>
      <c r="AT168" s="225" t="s">
        <v>165</v>
      </c>
      <c r="AU168" s="225" t="s">
        <v>21</v>
      </c>
      <c r="AY168" s="18" t="s">
        <v>163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88</v>
      </c>
      <c r="BK168" s="226">
        <f>ROUND(I168*H168,2)</f>
        <v>0</v>
      </c>
      <c r="BL168" s="18" t="s">
        <v>470</v>
      </c>
      <c r="BM168" s="225" t="s">
        <v>1613</v>
      </c>
    </row>
    <row r="169" s="2" customFormat="1">
      <c r="A169" s="40"/>
      <c r="B169" s="41"/>
      <c r="C169" s="42"/>
      <c r="D169" s="227" t="s">
        <v>172</v>
      </c>
      <c r="E169" s="42"/>
      <c r="F169" s="228" t="s">
        <v>1614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172</v>
      </c>
      <c r="AU169" s="18" t="s">
        <v>21</v>
      </c>
    </row>
    <row r="170" s="13" customFormat="1">
      <c r="A170" s="13"/>
      <c r="B170" s="234"/>
      <c r="C170" s="235"/>
      <c r="D170" s="232" t="s">
        <v>197</v>
      </c>
      <c r="E170" s="236" t="s">
        <v>35</v>
      </c>
      <c r="F170" s="237" t="s">
        <v>1615</v>
      </c>
      <c r="G170" s="235"/>
      <c r="H170" s="238">
        <v>235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197</v>
      </c>
      <c r="AU170" s="244" t="s">
        <v>21</v>
      </c>
      <c r="AV170" s="13" t="s">
        <v>21</v>
      </c>
      <c r="AW170" s="13" t="s">
        <v>41</v>
      </c>
      <c r="AX170" s="13" t="s">
        <v>88</v>
      </c>
      <c r="AY170" s="244" t="s">
        <v>163</v>
      </c>
    </row>
    <row r="171" s="2" customFormat="1" ht="24.15" customHeight="1">
      <c r="A171" s="40"/>
      <c r="B171" s="41"/>
      <c r="C171" s="214" t="s">
        <v>362</v>
      </c>
      <c r="D171" s="214" t="s">
        <v>165</v>
      </c>
      <c r="E171" s="215" t="s">
        <v>1616</v>
      </c>
      <c r="F171" s="216" t="s">
        <v>1617</v>
      </c>
      <c r="G171" s="217" t="s">
        <v>194</v>
      </c>
      <c r="H171" s="218">
        <v>43.899999999999999</v>
      </c>
      <c r="I171" s="219"/>
      <c r="J171" s="220">
        <f>ROUND(I171*H171,2)</f>
        <v>0</v>
      </c>
      <c r="K171" s="216" t="s">
        <v>169</v>
      </c>
      <c r="L171" s="46"/>
      <c r="M171" s="221" t="s">
        <v>35</v>
      </c>
      <c r="N171" s="222" t="s">
        <v>52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470</v>
      </c>
      <c r="AT171" s="225" t="s">
        <v>165</v>
      </c>
      <c r="AU171" s="225" t="s">
        <v>21</v>
      </c>
      <c r="AY171" s="18" t="s">
        <v>163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88</v>
      </c>
      <c r="BK171" s="226">
        <f>ROUND(I171*H171,2)</f>
        <v>0</v>
      </c>
      <c r="BL171" s="18" t="s">
        <v>470</v>
      </c>
      <c r="BM171" s="225" t="s">
        <v>1618</v>
      </c>
    </row>
    <row r="172" s="2" customFormat="1">
      <c r="A172" s="40"/>
      <c r="B172" s="41"/>
      <c r="C172" s="42"/>
      <c r="D172" s="227" t="s">
        <v>172</v>
      </c>
      <c r="E172" s="42"/>
      <c r="F172" s="228" t="s">
        <v>1619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172</v>
      </c>
      <c r="AU172" s="18" t="s">
        <v>21</v>
      </c>
    </row>
    <row r="173" s="13" customFormat="1">
      <c r="A173" s="13"/>
      <c r="B173" s="234"/>
      <c r="C173" s="235"/>
      <c r="D173" s="232" t="s">
        <v>197</v>
      </c>
      <c r="E173" s="236" t="s">
        <v>35</v>
      </c>
      <c r="F173" s="237" t="s">
        <v>1620</v>
      </c>
      <c r="G173" s="235"/>
      <c r="H173" s="238">
        <v>43.899999999999999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197</v>
      </c>
      <c r="AU173" s="244" t="s">
        <v>21</v>
      </c>
      <c r="AV173" s="13" t="s">
        <v>21</v>
      </c>
      <c r="AW173" s="13" t="s">
        <v>41</v>
      </c>
      <c r="AX173" s="13" t="s">
        <v>88</v>
      </c>
      <c r="AY173" s="244" t="s">
        <v>163</v>
      </c>
    </row>
    <row r="174" s="2" customFormat="1" ht="33" customHeight="1">
      <c r="A174" s="40"/>
      <c r="B174" s="41"/>
      <c r="C174" s="214" t="s">
        <v>367</v>
      </c>
      <c r="D174" s="214" t="s">
        <v>165</v>
      </c>
      <c r="E174" s="215" t="s">
        <v>1621</v>
      </c>
      <c r="F174" s="216" t="s">
        <v>1622</v>
      </c>
      <c r="G174" s="217" t="s">
        <v>194</v>
      </c>
      <c r="H174" s="218">
        <v>175.59999999999999</v>
      </c>
      <c r="I174" s="219"/>
      <c r="J174" s="220">
        <f>ROUND(I174*H174,2)</f>
        <v>0</v>
      </c>
      <c r="K174" s="216" t="s">
        <v>169</v>
      </c>
      <c r="L174" s="46"/>
      <c r="M174" s="221" t="s">
        <v>35</v>
      </c>
      <c r="N174" s="222" t="s">
        <v>52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470</v>
      </c>
      <c r="AT174" s="225" t="s">
        <v>165</v>
      </c>
      <c r="AU174" s="225" t="s">
        <v>21</v>
      </c>
      <c r="AY174" s="18" t="s">
        <v>163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88</v>
      </c>
      <c r="BK174" s="226">
        <f>ROUND(I174*H174,2)</f>
        <v>0</v>
      </c>
      <c r="BL174" s="18" t="s">
        <v>470</v>
      </c>
      <c r="BM174" s="225" t="s">
        <v>1623</v>
      </c>
    </row>
    <row r="175" s="2" customFormat="1">
      <c r="A175" s="40"/>
      <c r="B175" s="41"/>
      <c r="C175" s="42"/>
      <c r="D175" s="227" t="s">
        <v>172</v>
      </c>
      <c r="E175" s="42"/>
      <c r="F175" s="228" t="s">
        <v>1624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172</v>
      </c>
      <c r="AU175" s="18" t="s">
        <v>21</v>
      </c>
    </row>
    <row r="176" s="13" customFormat="1">
      <c r="A176" s="13"/>
      <c r="B176" s="234"/>
      <c r="C176" s="235"/>
      <c r="D176" s="232" t="s">
        <v>197</v>
      </c>
      <c r="E176" s="235"/>
      <c r="F176" s="237" t="s">
        <v>1625</v>
      </c>
      <c r="G176" s="235"/>
      <c r="H176" s="238">
        <v>175.59999999999999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197</v>
      </c>
      <c r="AU176" s="244" t="s">
        <v>21</v>
      </c>
      <c r="AV176" s="13" t="s">
        <v>21</v>
      </c>
      <c r="AW176" s="13" t="s">
        <v>4</v>
      </c>
      <c r="AX176" s="13" t="s">
        <v>88</v>
      </c>
      <c r="AY176" s="244" t="s">
        <v>163</v>
      </c>
    </row>
    <row r="177" s="2" customFormat="1" ht="21.75" customHeight="1">
      <c r="A177" s="40"/>
      <c r="B177" s="41"/>
      <c r="C177" s="214" t="s">
        <v>372</v>
      </c>
      <c r="D177" s="214" t="s">
        <v>165</v>
      </c>
      <c r="E177" s="215" t="s">
        <v>1626</v>
      </c>
      <c r="F177" s="216" t="s">
        <v>1627</v>
      </c>
      <c r="G177" s="217" t="s">
        <v>235</v>
      </c>
      <c r="H177" s="218">
        <v>87.799999999999997</v>
      </c>
      <c r="I177" s="219"/>
      <c r="J177" s="220">
        <f>ROUND(I177*H177,2)</f>
        <v>0</v>
      </c>
      <c r="K177" s="216" t="s">
        <v>35</v>
      </c>
      <c r="L177" s="46"/>
      <c r="M177" s="221" t="s">
        <v>35</v>
      </c>
      <c r="N177" s="222" t="s">
        <v>52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470</v>
      </c>
      <c r="AT177" s="225" t="s">
        <v>165</v>
      </c>
      <c r="AU177" s="225" t="s">
        <v>21</v>
      </c>
      <c r="AY177" s="18" t="s">
        <v>163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88</v>
      </c>
      <c r="BK177" s="226">
        <f>ROUND(I177*H177,2)</f>
        <v>0</v>
      </c>
      <c r="BL177" s="18" t="s">
        <v>470</v>
      </c>
      <c r="BM177" s="225" t="s">
        <v>1628</v>
      </c>
    </row>
    <row r="178" s="13" customFormat="1">
      <c r="A178" s="13"/>
      <c r="B178" s="234"/>
      <c r="C178" s="235"/>
      <c r="D178" s="232" t="s">
        <v>197</v>
      </c>
      <c r="E178" s="235"/>
      <c r="F178" s="237" t="s">
        <v>1629</v>
      </c>
      <c r="G178" s="235"/>
      <c r="H178" s="238">
        <v>87.799999999999997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197</v>
      </c>
      <c r="AU178" s="244" t="s">
        <v>21</v>
      </c>
      <c r="AV178" s="13" t="s">
        <v>21</v>
      </c>
      <c r="AW178" s="13" t="s">
        <v>4</v>
      </c>
      <c r="AX178" s="13" t="s">
        <v>88</v>
      </c>
      <c r="AY178" s="244" t="s">
        <v>163</v>
      </c>
    </row>
    <row r="179" s="2" customFormat="1" ht="33" customHeight="1">
      <c r="A179" s="40"/>
      <c r="B179" s="41"/>
      <c r="C179" s="214" t="s">
        <v>377</v>
      </c>
      <c r="D179" s="214" t="s">
        <v>165</v>
      </c>
      <c r="E179" s="215" t="s">
        <v>1630</v>
      </c>
      <c r="F179" s="216" t="s">
        <v>1631</v>
      </c>
      <c r="G179" s="217" t="s">
        <v>184</v>
      </c>
      <c r="H179" s="218">
        <v>235</v>
      </c>
      <c r="I179" s="219"/>
      <c r="J179" s="220">
        <f>ROUND(I179*H179,2)</f>
        <v>0</v>
      </c>
      <c r="K179" s="216" t="s">
        <v>169</v>
      </c>
      <c r="L179" s="46"/>
      <c r="M179" s="221" t="s">
        <v>35</v>
      </c>
      <c r="N179" s="222" t="s">
        <v>52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470</v>
      </c>
      <c r="AT179" s="225" t="s">
        <v>165</v>
      </c>
      <c r="AU179" s="225" t="s">
        <v>21</v>
      </c>
      <c r="AY179" s="18" t="s">
        <v>163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88</v>
      </c>
      <c r="BK179" s="226">
        <f>ROUND(I179*H179,2)</f>
        <v>0</v>
      </c>
      <c r="BL179" s="18" t="s">
        <v>470</v>
      </c>
      <c r="BM179" s="225" t="s">
        <v>1632</v>
      </c>
    </row>
    <row r="180" s="2" customFormat="1">
      <c r="A180" s="40"/>
      <c r="B180" s="41"/>
      <c r="C180" s="42"/>
      <c r="D180" s="227" t="s">
        <v>172</v>
      </c>
      <c r="E180" s="42"/>
      <c r="F180" s="228" t="s">
        <v>1633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172</v>
      </c>
      <c r="AU180" s="18" t="s">
        <v>21</v>
      </c>
    </row>
    <row r="181" s="2" customFormat="1" ht="16.5" customHeight="1">
      <c r="A181" s="40"/>
      <c r="B181" s="41"/>
      <c r="C181" s="245" t="s">
        <v>29</v>
      </c>
      <c r="D181" s="245" t="s">
        <v>211</v>
      </c>
      <c r="E181" s="246" t="s">
        <v>1634</v>
      </c>
      <c r="F181" s="247" t="s">
        <v>1635</v>
      </c>
      <c r="G181" s="248" t="s">
        <v>235</v>
      </c>
      <c r="H181" s="249">
        <v>36.677999999999997</v>
      </c>
      <c r="I181" s="250"/>
      <c r="J181" s="251">
        <f>ROUND(I181*H181,2)</f>
        <v>0</v>
      </c>
      <c r="K181" s="247" t="s">
        <v>169</v>
      </c>
      <c r="L181" s="252"/>
      <c r="M181" s="253" t="s">
        <v>35</v>
      </c>
      <c r="N181" s="254" t="s">
        <v>52</v>
      </c>
      <c r="O181" s="86"/>
      <c r="P181" s="223">
        <f>O181*H181</f>
        <v>0</v>
      </c>
      <c r="Q181" s="223">
        <v>1</v>
      </c>
      <c r="R181" s="223">
        <f>Q181*H181</f>
        <v>36.677999999999997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1636</v>
      </c>
      <c r="AT181" s="225" t="s">
        <v>211</v>
      </c>
      <c r="AU181" s="225" t="s">
        <v>21</v>
      </c>
      <c r="AY181" s="18" t="s">
        <v>163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88</v>
      </c>
      <c r="BK181" s="226">
        <f>ROUND(I181*H181,2)</f>
        <v>0</v>
      </c>
      <c r="BL181" s="18" t="s">
        <v>470</v>
      </c>
      <c r="BM181" s="225" t="s">
        <v>1637</v>
      </c>
    </row>
    <row r="182" s="13" customFormat="1">
      <c r="A182" s="13"/>
      <c r="B182" s="234"/>
      <c r="C182" s="235"/>
      <c r="D182" s="232" t="s">
        <v>197</v>
      </c>
      <c r="E182" s="236" t="s">
        <v>35</v>
      </c>
      <c r="F182" s="237" t="s">
        <v>1638</v>
      </c>
      <c r="G182" s="235"/>
      <c r="H182" s="238">
        <v>18.338999999999999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197</v>
      </c>
      <c r="AU182" s="244" t="s">
        <v>21</v>
      </c>
      <c r="AV182" s="13" t="s">
        <v>21</v>
      </c>
      <c r="AW182" s="13" t="s">
        <v>41</v>
      </c>
      <c r="AX182" s="13" t="s">
        <v>88</v>
      </c>
      <c r="AY182" s="244" t="s">
        <v>163</v>
      </c>
    </row>
    <row r="183" s="13" customFormat="1">
      <c r="A183" s="13"/>
      <c r="B183" s="234"/>
      <c r="C183" s="235"/>
      <c r="D183" s="232" t="s">
        <v>197</v>
      </c>
      <c r="E183" s="235"/>
      <c r="F183" s="237" t="s">
        <v>1639</v>
      </c>
      <c r="G183" s="235"/>
      <c r="H183" s="238">
        <v>36.677999999999997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197</v>
      </c>
      <c r="AU183" s="244" t="s">
        <v>21</v>
      </c>
      <c r="AV183" s="13" t="s">
        <v>21</v>
      </c>
      <c r="AW183" s="13" t="s">
        <v>4</v>
      </c>
      <c r="AX183" s="13" t="s">
        <v>88</v>
      </c>
      <c r="AY183" s="244" t="s">
        <v>163</v>
      </c>
    </row>
    <row r="184" s="2" customFormat="1" ht="16.5" customHeight="1">
      <c r="A184" s="40"/>
      <c r="B184" s="41"/>
      <c r="C184" s="214" t="s">
        <v>385</v>
      </c>
      <c r="D184" s="214" t="s">
        <v>165</v>
      </c>
      <c r="E184" s="215" t="s">
        <v>1640</v>
      </c>
      <c r="F184" s="216" t="s">
        <v>1641</v>
      </c>
      <c r="G184" s="217" t="s">
        <v>194</v>
      </c>
      <c r="H184" s="218">
        <v>11</v>
      </c>
      <c r="I184" s="219"/>
      <c r="J184" s="220">
        <f>ROUND(I184*H184,2)</f>
        <v>0</v>
      </c>
      <c r="K184" s="216" t="s">
        <v>169</v>
      </c>
      <c r="L184" s="46"/>
      <c r="M184" s="221" t="s">
        <v>35</v>
      </c>
      <c r="N184" s="222" t="s">
        <v>52</v>
      </c>
      <c r="O184" s="86"/>
      <c r="P184" s="223">
        <f>O184*H184</f>
        <v>0</v>
      </c>
      <c r="Q184" s="223">
        <v>2.3010199999999998</v>
      </c>
      <c r="R184" s="223">
        <f>Q184*H184</f>
        <v>25.311219999999999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470</v>
      </c>
      <c r="AT184" s="225" t="s">
        <v>165</v>
      </c>
      <c r="AU184" s="225" t="s">
        <v>21</v>
      </c>
      <c r="AY184" s="18" t="s">
        <v>163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88</v>
      </c>
      <c r="BK184" s="226">
        <f>ROUND(I184*H184,2)</f>
        <v>0</v>
      </c>
      <c r="BL184" s="18" t="s">
        <v>470</v>
      </c>
      <c r="BM184" s="225" t="s">
        <v>1642</v>
      </c>
    </row>
    <row r="185" s="2" customFormat="1">
      <c r="A185" s="40"/>
      <c r="B185" s="41"/>
      <c r="C185" s="42"/>
      <c r="D185" s="227" t="s">
        <v>172</v>
      </c>
      <c r="E185" s="42"/>
      <c r="F185" s="228" t="s">
        <v>1643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172</v>
      </c>
      <c r="AU185" s="18" t="s">
        <v>21</v>
      </c>
    </row>
    <row r="186" s="2" customFormat="1" ht="24.15" customHeight="1">
      <c r="A186" s="40"/>
      <c r="B186" s="41"/>
      <c r="C186" s="214" t="s">
        <v>390</v>
      </c>
      <c r="D186" s="214" t="s">
        <v>165</v>
      </c>
      <c r="E186" s="215" t="s">
        <v>1644</v>
      </c>
      <c r="F186" s="216" t="s">
        <v>1645</v>
      </c>
      <c r="G186" s="217" t="s">
        <v>184</v>
      </c>
      <c r="H186" s="218">
        <v>235</v>
      </c>
      <c r="I186" s="219"/>
      <c r="J186" s="220">
        <f>ROUND(I186*H186,2)</f>
        <v>0</v>
      </c>
      <c r="K186" s="216" t="s">
        <v>169</v>
      </c>
      <c r="L186" s="46"/>
      <c r="M186" s="221" t="s">
        <v>35</v>
      </c>
      <c r="N186" s="222" t="s">
        <v>52</v>
      </c>
      <c r="O186" s="86"/>
      <c r="P186" s="223">
        <f>O186*H186</f>
        <v>0</v>
      </c>
      <c r="Q186" s="223">
        <v>0.20000000000000001</v>
      </c>
      <c r="R186" s="223">
        <f>Q186*H186</f>
        <v>47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470</v>
      </c>
      <c r="AT186" s="225" t="s">
        <v>165</v>
      </c>
      <c r="AU186" s="225" t="s">
        <v>21</v>
      </c>
      <c r="AY186" s="18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88</v>
      </c>
      <c r="BK186" s="226">
        <f>ROUND(I186*H186,2)</f>
        <v>0</v>
      </c>
      <c r="BL186" s="18" t="s">
        <v>470</v>
      </c>
      <c r="BM186" s="225" t="s">
        <v>1646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1647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172</v>
      </c>
      <c r="AU187" s="18" t="s">
        <v>21</v>
      </c>
    </row>
    <row r="188" s="2" customFormat="1" ht="21.75" customHeight="1">
      <c r="A188" s="40"/>
      <c r="B188" s="41"/>
      <c r="C188" s="214" t="s">
        <v>394</v>
      </c>
      <c r="D188" s="214" t="s">
        <v>165</v>
      </c>
      <c r="E188" s="215" t="s">
        <v>1648</v>
      </c>
      <c r="F188" s="216" t="s">
        <v>1649</v>
      </c>
      <c r="G188" s="217" t="s">
        <v>184</v>
      </c>
      <c r="H188" s="218">
        <v>235</v>
      </c>
      <c r="I188" s="219"/>
      <c r="J188" s="220">
        <f>ROUND(I188*H188,2)</f>
        <v>0</v>
      </c>
      <c r="K188" s="216" t="s">
        <v>169</v>
      </c>
      <c r="L188" s="46"/>
      <c r="M188" s="221" t="s">
        <v>35</v>
      </c>
      <c r="N188" s="222" t="s">
        <v>52</v>
      </c>
      <c r="O188" s="86"/>
      <c r="P188" s="223">
        <f>O188*H188</f>
        <v>0</v>
      </c>
      <c r="Q188" s="223">
        <v>9.0000000000000006E-05</v>
      </c>
      <c r="R188" s="223">
        <f>Q188*H188</f>
        <v>0.021150000000000002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470</v>
      </c>
      <c r="AT188" s="225" t="s">
        <v>165</v>
      </c>
      <c r="AU188" s="225" t="s">
        <v>21</v>
      </c>
      <c r="AY188" s="18" t="s">
        <v>163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88</v>
      </c>
      <c r="BK188" s="226">
        <f>ROUND(I188*H188,2)</f>
        <v>0</v>
      </c>
      <c r="BL188" s="18" t="s">
        <v>470</v>
      </c>
      <c r="BM188" s="225" t="s">
        <v>1650</v>
      </c>
    </row>
    <row r="189" s="2" customFormat="1">
      <c r="A189" s="40"/>
      <c r="B189" s="41"/>
      <c r="C189" s="42"/>
      <c r="D189" s="227" t="s">
        <v>172</v>
      </c>
      <c r="E189" s="42"/>
      <c r="F189" s="228" t="s">
        <v>1651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172</v>
      </c>
      <c r="AU189" s="18" t="s">
        <v>21</v>
      </c>
    </row>
    <row r="190" s="2" customFormat="1" ht="16.5" customHeight="1">
      <c r="A190" s="40"/>
      <c r="B190" s="41"/>
      <c r="C190" s="214" t="s">
        <v>398</v>
      </c>
      <c r="D190" s="214" t="s">
        <v>165</v>
      </c>
      <c r="E190" s="215" t="s">
        <v>1652</v>
      </c>
      <c r="F190" s="216" t="s">
        <v>1653</v>
      </c>
      <c r="G190" s="217" t="s">
        <v>235</v>
      </c>
      <c r="H190" s="218">
        <v>109.01000000000001</v>
      </c>
      <c r="I190" s="219"/>
      <c r="J190" s="220">
        <f>ROUND(I190*H190,2)</f>
        <v>0</v>
      </c>
      <c r="K190" s="216" t="s">
        <v>169</v>
      </c>
      <c r="L190" s="46"/>
      <c r="M190" s="221" t="s">
        <v>35</v>
      </c>
      <c r="N190" s="222" t="s">
        <v>52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470</v>
      </c>
      <c r="AT190" s="225" t="s">
        <v>165</v>
      </c>
      <c r="AU190" s="225" t="s">
        <v>21</v>
      </c>
      <c r="AY190" s="18" t="s">
        <v>163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88</v>
      </c>
      <c r="BK190" s="226">
        <f>ROUND(I190*H190,2)</f>
        <v>0</v>
      </c>
      <c r="BL190" s="18" t="s">
        <v>470</v>
      </c>
      <c r="BM190" s="225" t="s">
        <v>1654</v>
      </c>
    </row>
    <row r="191" s="2" customFormat="1">
      <c r="A191" s="40"/>
      <c r="B191" s="41"/>
      <c r="C191" s="42"/>
      <c r="D191" s="227" t="s">
        <v>172</v>
      </c>
      <c r="E191" s="42"/>
      <c r="F191" s="228" t="s">
        <v>1655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172</v>
      </c>
      <c r="AU191" s="18" t="s">
        <v>21</v>
      </c>
    </row>
    <row r="192" s="12" customFormat="1" ht="25.92" customHeight="1">
      <c r="A192" s="12"/>
      <c r="B192" s="198"/>
      <c r="C192" s="199"/>
      <c r="D192" s="200" t="s">
        <v>80</v>
      </c>
      <c r="E192" s="201" t="s">
        <v>1656</v>
      </c>
      <c r="F192" s="201" t="s">
        <v>1657</v>
      </c>
      <c r="G192" s="199"/>
      <c r="H192" s="199"/>
      <c r="I192" s="202"/>
      <c r="J192" s="203">
        <f>BK192</f>
        <v>0</v>
      </c>
      <c r="K192" s="199"/>
      <c r="L192" s="204"/>
      <c r="M192" s="205"/>
      <c r="N192" s="206"/>
      <c r="O192" s="206"/>
      <c r="P192" s="207">
        <f>SUM(P193:P194)</f>
        <v>0</v>
      </c>
      <c r="Q192" s="206"/>
      <c r="R192" s="207">
        <f>SUM(R193:R194)</f>
        <v>0</v>
      </c>
      <c r="S192" s="206"/>
      <c r="T192" s="208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170</v>
      </c>
      <c r="AT192" s="210" t="s">
        <v>80</v>
      </c>
      <c r="AU192" s="210" t="s">
        <v>81</v>
      </c>
      <c r="AY192" s="209" t="s">
        <v>163</v>
      </c>
      <c r="BK192" s="211">
        <f>SUM(BK193:BK194)</f>
        <v>0</v>
      </c>
    </row>
    <row r="193" s="2" customFormat="1" ht="16.5" customHeight="1">
      <c r="A193" s="40"/>
      <c r="B193" s="41"/>
      <c r="C193" s="214" t="s">
        <v>403</v>
      </c>
      <c r="D193" s="214" t="s">
        <v>165</v>
      </c>
      <c r="E193" s="215" t="s">
        <v>1658</v>
      </c>
      <c r="F193" s="216" t="s">
        <v>1659</v>
      </c>
      <c r="G193" s="217" t="s">
        <v>168</v>
      </c>
      <c r="H193" s="218">
        <v>50</v>
      </c>
      <c r="I193" s="219"/>
      <c r="J193" s="220">
        <f>ROUND(I193*H193,2)</f>
        <v>0</v>
      </c>
      <c r="K193" s="216" t="s">
        <v>169</v>
      </c>
      <c r="L193" s="46"/>
      <c r="M193" s="221" t="s">
        <v>35</v>
      </c>
      <c r="N193" s="222" t="s">
        <v>52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1660</v>
      </c>
      <c r="AT193" s="225" t="s">
        <v>165</v>
      </c>
      <c r="AU193" s="225" t="s">
        <v>88</v>
      </c>
      <c r="AY193" s="18" t="s">
        <v>163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88</v>
      </c>
      <c r="BK193" s="226">
        <f>ROUND(I193*H193,2)</f>
        <v>0</v>
      </c>
      <c r="BL193" s="18" t="s">
        <v>1660</v>
      </c>
      <c r="BM193" s="225" t="s">
        <v>1661</v>
      </c>
    </row>
    <row r="194" s="2" customFormat="1">
      <c r="A194" s="40"/>
      <c r="B194" s="41"/>
      <c r="C194" s="42"/>
      <c r="D194" s="227" t="s">
        <v>172</v>
      </c>
      <c r="E194" s="42"/>
      <c r="F194" s="228" t="s">
        <v>1662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172</v>
      </c>
      <c r="AU194" s="18" t="s">
        <v>88</v>
      </c>
    </row>
    <row r="195" s="12" customFormat="1" ht="25.92" customHeight="1">
      <c r="A195" s="12"/>
      <c r="B195" s="198"/>
      <c r="C195" s="199"/>
      <c r="D195" s="200" t="s">
        <v>80</v>
      </c>
      <c r="E195" s="201" t="s">
        <v>488</v>
      </c>
      <c r="F195" s="201" t="s">
        <v>489</v>
      </c>
      <c r="G195" s="199"/>
      <c r="H195" s="199"/>
      <c r="I195" s="202"/>
      <c r="J195" s="203">
        <f>BK195</f>
        <v>0</v>
      </c>
      <c r="K195" s="199"/>
      <c r="L195" s="204"/>
      <c r="M195" s="205"/>
      <c r="N195" s="206"/>
      <c r="O195" s="206"/>
      <c r="P195" s="207">
        <f>P196</f>
        <v>0</v>
      </c>
      <c r="Q195" s="206"/>
      <c r="R195" s="207">
        <f>R196</f>
        <v>0</v>
      </c>
      <c r="S195" s="206"/>
      <c r="T195" s="208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191</v>
      </c>
      <c r="AT195" s="210" t="s">
        <v>80</v>
      </c>
      <c r="AU195" s="210" t="s">
        <v>81</v>
      </c>
      <c r="AY195" s="209" t="s">
        <v>163</v>
      </c>
      <c r="BK195" s="211">
        <f>BK196</f>
        <v>0</v>
      </c>
    </row>
    <row r="196" s="12" customFormat="1" ht="22.8" customHeight="1">
      <c r="A196" s="12"/>
      <c r="B196" s="198"/>
      <c r="C196" s="199"/>
      <c r="D196" s="200" t="s">
        <v>80</v>
      </c>
      <c r="E196" s="212" t="s">
        <v>500</v>
      </c>
      <c r="F196" s="212" t="s">
        <v>501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SUM(P197:P199)</f>
        <v>0</v>
      </c>
      <c r="Q196" s="206"/>
      <c r="R196" s="207">
        <f>SUM(R197:R199)</f>
        <v>0</v>
      </c>
      <c r="S196" s="206"/>
      <c r="T196" s="208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191</v>
      </c>
      <c r="AT196" s="210" t="s">
        <v>80</v>
      </c>
      <c r="AU196" s="210" t="s">
        <v>88</v>
      </c>
      <c r="AY196" s="209" t="s">
        <v>163</v>
      </c>
      <c r="BK196" s="211">
        <f>SUM(BK197:BK199)</f>
        <v>0</v>
      </c>
    </row>
    <row r="197" s="2" customFormat="1" ht="16.5" customHeight="1">
      <c r="A197" s="40"/>
      <c r="B197" s="41"/>
      <c r="C197" s="214" t="s">
        <v>410</v>
      </c>
      <c r="D197" s="214" t="s">
        <v>165</v>
      </c>
      <c r="E197" s="215" t="s">
        <v>509</v>
      </c>
      <c r="F197" s="216" t="s">
        <v>510</v>
      </c>
      <c r="G197" s="217" t="s">
        <v>495</v>
      </c>
      <c r="H197" s="218">
        <v>1</v>
      </c>
      <c r="I197" s="219"/>
      <c r="J197" s="220">
        <f>ROUND(I197*H197,2)</f>
        <v>0</v>
      </c>
      <c r="K197" s="216" t="s">
        <v>169</v>
      </c>
      <c r="L197" s="46"/>
      <c r="M197" s="221" t="s">
        <v>35</v>
      </c>
      <c r="N197" s="222" t="s">
        <v>52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496</v>
      </c>
      <c r="AT197" s="225" t="s">
        <v>165</v>
      </c>
      <c r="AU197" s="225" t="s">
        <v>21</v>
      </c>
      <c r="AY197" s="18" t="s">
        <v>163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88</v>
      </c>
      <c r="BK197" s="226">
        <f>ROUND(I197*H197,2)</f>
        <v>0</v>
      </c>
      <c r="BL197" s="18" t="s">
        <v>496</v>
      </c>
      <c r="BM197" s="225" t="s">
        <v>1663</v>
      </c>
    </row>
    <row r="198" s="2" customFormat="1">
      <c r="A198" s="40"/>
      <c r="B198" s="41"/>
      <c r="C198" s="42"/>
      <c r="D198" s="227" t="s">
        <v>172</v>
      </c>
      <c r="E198" s="42"/>
      <c r="F198" s="228" t="s">
        <v>512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172</v>
      </c>
      <c r="AU198" s="18" t="s">
        <v>21</v>
      </c>
    </row>
    <row r="199" s="2" customFormat="1">
      <c r="A199" s="40"/>
      <c r="B199" s="41"/>
      <c r="C199" s="42"/>
      <c r="D199" s="232" t="s">
        <v>174</v>
      </c>
      <c r="E199" s="42"/>
      <c r="F199" s="233" t="s">
        <v>513</v>
      </c>
      <c r="G199" s="42"/>
      <c r="H199" s="42"/>
      <c r="I199" s="229"/>
      <c r="J199" s="42"/>
      <c r="K199" s="42"/>
      <c r="L199" s="46"/>
      <c r="M199" s="255"/>
      <c r="N199" s="256"/>
      <c r="O199" s="257"/>
      <c r="P199" s="257"/>
      <c r="Q199" s="257"/>
      <c r="R199" s="257"/>
      <c r="S199" s="257"/>
      <c r="T199" s="258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174</v>
      </c>
      <c r="AU199" s="18" t="s">
        <v>21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xx77kVvKZrzz5CHRcehZL7XOTCp5hI4uHpL1OQWctAXc4AadNJofxDZhuSSAYGPy+c3m4lJR31wxJFO9sn8Tag==" hashValue="Z1Hgk5eqQpBZGKR4OsWZm9wOIbFIhM4GnNz3Yo/rBTxbyDLwGb2YYs8f/xEUt0fY/+6acRO0oCVVr6HS3hr7Pw==" algorithmName="SHA-512" password="CC35"/>
  <autoFilter ref="C94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945421110"/>
    <hyperlink ref="F103" r:id="rId2" display="https://podminky.urs.cz/item/CS_URS_2024_02/741110302"/>
    <hyperlink ref="F107" r:id="rId3" display="https://podminky.urs.cz/item/CS_URS_2024_02/741110304"/>
    <hyperlink ref="F111" r:id="rId4" display="https://podminky.urs.cz/item/CS_URS_2024_02/741122611"/>
    <hyperlink ref="F115" r:id="rId5" display="https://podminky.urs.cz/item/CS_URS_2024_02/741123225"/>
    <hyperlink ref="F119" r:id="rId6" display="https://podminky.urs.cz/item/CS_URS_2024_02/741130021"/>
    <hyperlink ref="F121" r:id="rId7" display="https://podminky.urs.cz/item/CS_URS_2024_02/741130026"/>
    <hyperlink ref="F123" r:id="rId8" display="https://podminky.urs.cz/item/CS_URS_2024_02/741136002"/>
    <hyperlink ref="F126" r:id="rId9" display="https://podminky.urs.cz/item/CS_URS_2024_02/741210001"/>
    <hyperlink ref="F129" r:id="rId10" display="https://podminky.urs.cz/item/CS_URS_2024_02/741372833"/>
    <hyperlink ref="F132" r:id="rId11" display="https://podminky.urs.cz/item/CS_URS_2024_02/741410021"/>
    <hyperlink ref="F136" r:id="rId12" display="https://podminky.urs.cz/item/CS_URS_2024_02/741810002"/>
    <hyperlink ref="F138" r:id="rId13" display="https://podminky.urs.cz/item/CS_URS_2024_02/998741101"/>
    <hyperlink ref="F140" r:id="rId14" display="https://podminky.urs.cz/item/CS_URS_2024_02/998741193"/>
    <hyperlink ref="F144" r:id="rId15" display="https://podminky.urs.cz/item/CS_URS_2024_02/210203901"/>
    <hyperlink ref="F148" r:id="rId16" display="https://podminky.urs.cz/item/CS_URS_2024_02/210204011"/>
    <hyperlink ref="F152" r:id="rId17" display="https://podminky.urs.cz/item/CS_URS_2024_02/210204103"/>
    <hyperlink ref="F157" r:id="rId18" display="https://podminky.urs.cz/item/CS_URS_2024_02/210204201"/>
    <hyperlink ref="F160" r:id="rId19" display="https://podminky.urs.cz/item/CS_URS_2024_02/210280131"/>
    <hyperlink ref="F163" r:id="rId20" display="https://podminky.urs.cz/item/CS_URS_2024_02/210280712"/>
    <hyperlink ref="F166" r:id="rId21" display="https://podminky.urs.cz/item/CS_URS_2024_02/460141112"/>
    <hyperlink ref="F169" r:id="rId22" display="https://podminky.urs.cz/item/CS_URS_2024_02/460171182"/>
    <hyperlink ref="F172" r:id="rId23" display="https://podminky.urs.cz/item/CS_URS_2024_02/460341113"/>
    <hyperlink ref="F175" r:id="rId24" display="https://podminky.urs.cz/item/CS_URS_2024_02/460341121"/>
    <hyperlink ref="F180" r:id="rId25" display="https://podminky.urs.cz/item/CS_URS_2024_02/460451192"/>
    <hyperlink ref="F185" r:id="rId26" display="https://podminky.urs.cz/item/CS_URS_2024_02/460641113"/>
    <hyperlink ref="F187" r:id="rId27" display="https://podminky.urs.cz/item/CS_URS_2024_02/460661112"/>
    <hyperlink ref="F189" r:id="rId28" display="https://podminky.urs.cz/item/CS_URS_2024_02/460671113"/>
    <hyperlink ref="F191" r:id="rId29" display="https://podminky.urs.cz/item/CS_URS_2024_02/469981111"/>
    <hyperlink ref="F194" r:id="rId30" display="https://podminky.urs.cz/item/CS_URS_2024_02/HZS2231"/>
    <hyperlink ref="F198" r:id="rId31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840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1664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270" t="s">
        <v>26</v>
      </c>
      <c r="E15" s="40"/>
      <c r="F15" s="271" t="s">
        <v>27</v>
      </c>
      <c r="G15" s="40"/>
      <c r="H15" s="40"/>
      <c r="I15" s="270" t="s">
        <v>28</v>
      </c>
      <c r="J15" s="271" t="s">
        <v>29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ROUND((SUM(BE93:BE147)),  2)</f>
        <v>0</v>
      </c>
      <c r="G35" s="40"/>
      <c r="H35" s="40"/>
      <c r="I35" s="159">
        <v>0.20999999999999999</v>
      </c>
      <c r="J35" s="158">
        <f>ROUND(((SUM(BE93:BE147))*I35),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ROUND((SUM(BF93:BF147)),  2)</f>
        <v>0</v>
      </c>
      <c r="G36" s="40"/>
      <c r="H36" s="40"/>
      <c r="I36" s="159">
        <v>0.12</v>
      </c>
      <c r="J36" s="158">
        <f>ROUND(((SUM(BF93:BF147))*I36),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ROUND((SUM(BG93:BG147)),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ROUND((SUM(BH93:BH147)),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ROUND((SUM(BI93:BI147)),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840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402 - Chráničky pro metropolitní sítě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141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1462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1665</v>
      </c>
      <c r="E66" s="184"/>
      <c r="F66" s="184"/>
      <c r="G66" s="184"/>
      <c r="H66" s="184"/>
      <c r="I66" s="184"/>
      <c r="J66" s="185">
        <f>J104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143</v>
      </c>
      <c r="E67" s="179"/>
      <c r="F67" s="179"/>
      <c r="G67" s="179"/>
      <c r="H67" s="179"/>
      <c r="I67" s="179"/>
      <c r="J67" s="180">
        <f>J113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1464</v>
      </c>
      <c r="E68" s="184"/>
      <c r="F68" s="184"/>
      <c r="G68" s="184"/>
      <c r="H68" s="184"/>
      <c r="I68" s="184"/>
      <c r="J68" s="185">
        <f>J114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1465</v>
      </c>
      <c r="E69" s="179"/>
      <c r="F69" s="179"/>
      <c r="G69" s="179"/>
      <c r="H69" s="179"/>
      <c r="I69" s="179"/>
      <c r="J69" s="180">
        <f>J140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145</v>
      </c>
      <c r="E70" s="179"/>
      <c r="F70" s="179"/>
      <c r="G70" s="179"/>
      <c r="H70" s="179"/>
      <c r="I70" s="179"/>
      <c r="J70" s="180">
        <f>J143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147</v>
      </c>
      <c r="E71" s="184"/>
      <c r="F71" s="184"/>
      <c r="G71" s="184"/>
      <c r="H71" s="184"/>
      <c r="I71" s="184"/>
      <c r="J71" s="185">
        <f>J144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148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Rekonstrukce místních komunikací v sídlišti K Hradišťku v Dačicích - II. Etapa</v>
      </c>
      <c r="F81" s="33"/>
      <c r="G81" s="33"/>
      <c r="H81" s="33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2"/>
      <c r="C82" s="33" t="s">
        <v>127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40"/>
      <c r="B83" s="41"/>
      <c r="C83" s="42"/>
      <c r="D83" s="42"/>
      <c r="E83" s="171" t="s">
        <v>840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129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402 - Chráničky pro metropolitní sítě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22</v>
      </c>
      <c r="D87" s="42"/>
      <c r="E87" s="42"/>
      <c r="F87" s="28" t="str">
        <f>F14</f>
        <v>Dačice</v>
      </c>
      <c r="G87" s="42"/>
      <c r="H87" s="42"/>
      <c r="I87" s="33" t="s">
        <v>24</v>
      </c>
      <c r="J87" s="74" t="str">
        <f>IF(J14="","",J14)</f>
        <v>9. 7. 2024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3" t="s">
        <v>30</v>
      </c>
      <c r="D89" s="42"/>
      <c r="E89" s="42"/>
      <c r="F89" s="28" t="str">
        <f>E17</f>
        <v>Město Dačice, Krajířova 27, 380 13 Dačice</v>
      </c>
      <c r="G89" s="42"/>
      <c r="H89" s="42"/>
      <c r="I89" s="33" t="s">
        <v>38</v>
      </c>
      <c r="J89" s="38" t="str">
        <f>E23</f>
        <v>Ing. arch. Martin Jirovský Ph.D., MBA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3" t="s">
        <v>36</v>
      </c>
      <c r="D90" s="42"/>
      <c r="E90" s="42"/>
      <c r="F90" s="28" t="str">
        <f>IF(E20="","",E20)</f>
        <v>Vyplň údaj</v>
      </c>
      <c r="G90" s="42"/>
      <c r="H90" s="42"/>
      <c r="I90" s="33" t="s">
        <v>42</v>
      </c>
      <c r="J90" s="38" t="str">
        <f>E26</f>
        <v>Ateliér M.A.A.T. s.r.o., Petra Stejskalová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149</v>
      </c>
      <c r="D92" s="190" t="s">
        <v>66</v>
      </c>
      <c r="E92" s="190" t="s">
        <v>62</v>
      </c>
      <c r="F92" s="190" t="s">
        <v>63</v>
      </c>
      <c r="G92" s="190" t="s">
        <v>150</v>
      </c>
      <c r="H92" s="190" t="s">
        <v>151</v>
      </c>
      <c r="I92" s="190" t="s">
        <v>152</v>
      </c>
      <c r="J92" s="190" t="s">
        <v>133</v>
      </c>
      <c r="K92" s="191" t="s">
        <v>153</v>
      </c>
      <c r="L92" s="192"/>
      <c r="M92" s="94" t="s">
        <v>35</v>
      </c>
      <c r="N92" s="95" t="s">
        <v>51</v>
      </c>
      <c r="O92" s="95" t="s">
        <v>154</v>
      </c>
      <c r="P92" s="95" t="s">
        <v>155</v>
      </c>
      <c r="Q92" s="95" t="s">
        <v>156</v>
      </c>
      <c r="R92" s="95" t="s">
        <v>157</v>
      </c>
      <c r="S92" s="95" t="s">
        <v>158</v>
      </c>
      <c r="T92" s="96" t="s">
        <v>159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160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P94+P113+P140+P143</f>
        <v>0</v>
      </c>
      <c r="Q93" s="98"/>
      <c r="R93" s="195">
        <f>R94+R113+R140+R143</f>
        <v>32.346494999999997</v>
      </c>
      <c r="S93" s="98"/>
      <c r="T93" s="196">
        <f>T94+T113+T140+T143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80</v>
      </c>
      <c r="AU93" s="18" t="s">
        <v>134</v>
      </c>
      <c r="BK93" s="197">
        <f>BK94+BK113+BK140+BK143</f>
        <v>0</v>
      </c>
    </row>
    <row r="94" s="12" customFormat="1" ht="25.92" customHeight="1">
      <c r="A94" s="12"/>
      <c r="B94" s="198"/>
      <c r="C94" s="199"/>
      <c r="D94" s="200" t="s">
        <v>80</v>
      </c>
      <c r="E94" s="201" t="s">
        <v>454</v>
      </c>
      <c r="F94" s="201" t="s">
        <v>455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P95+P104</f>
        <v>0</v>
      </c>
      <c r="Q94" s="206"/>
      <c r="R94" s="207">
        <f>R95+R104</f>
        <v>0.14164500000000002</v>
      </c>
      <c r="S94" s="206"/>
      <c r="T94" s="208">
        <f>T95+T104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21</v>
      </c>
      <c r="AT94" s="210" t="s">
        <v>80</v>
      </c>
      <c r="AU94" s="210" t="s">
        <v>81</v>
      </c>
      <c r="AY94" s="209" t="s">
        <v>163</v>
      </c>
      <c r="BK94" s="211">
        <f>BK95+BK104</f>
        <v>0</v>
      </c>
    </row>
    <row r="95" s="12" customFormat="1" ht="22.8" customHeight="1">
      <c r="A95" s="12"/>
      <c r="B95" s="198"/>
      <c r="C95" s="199"/>
      <c r="D95" s="200" t="s">
        <v>80</v>
      </c>
      <c r="E95" s="212" t="s">
        <v>1470</v>
      </c>
      <c r="F95" s="212" t="s">
        <v>1471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SUM(P96:P103)</f>
        <v>0</v>
      </c>
      <c r="Q95" s="206"/>
      <c r="R95" s="207">
        <f>SUM(R96:R103)</f>
        <v>0.104895</v>
      </c>
      <c r="S95" s="206"/>
      <c r="T95" s="208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21</v>
      </c>
      <c r="AT95" s="210" t="s">
        <v>80</v>
      </c>
      <c r="AU95" s="210" t="s">
        <v>88</v>
      </c>
      <c r="AY95" s="209" t="s">
        <v>163</v>
      </c>
      <c r="BK95" s="211">
        <f>SUM(BK96:BK103)</f>
        <v>0</v>
      </c>
    </row>
    <row r="96" s="2" customFormat="1" ht="24.15" customHeight="1">
      <c r="A96" s="40"/>
      <c r="B96" s="41"/>
      <c r="C96" s="214" t="s">
        <v>88</v>
      </c>
      <c r="D96" s="214" t="s">
        <v>165</v>
      </c>
      <c r="E96" s="215" t="s">
        <v>1472</v>
      </c>
      <c r="F96" s="216" t="s">
        <v>1473</v>
      </c>
      <c r="G96" s="217" t="s">
        <v>184</v>
      </c>
      <c r="H96" s="218">
        <v>370</v>
      </c>
      <c r="I96" s="219"/>
      <c r="J96" s="220">
        <f>ROUND(I96*H96,2)</f>
        <v>0</v>
      </c>
      <c r="K96" s="216" t="s">
        <v>169</v>
      </c>
      <c r="L96" s="46"/>
      <c r="M96" s="221" t="s">
        <v>35</v>
      </c>
      <c r="N96" s="222" t="s">
        <v>52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256</v>
      </c>
      <c r="AT96" s="225" t="s">
        <v>165</v>
      </c>
      <c r="AU96" s="225" t="s">
        <v>21</v>
      </c>
      <c r="AY96" s="18" t="s">
        <v>163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88</v>
      </c>
      <c r="BK96" s="226">
        <f>ROUND(I96*H96,2)</f>
        <v>0</v>
      </c>
      <c r="BL96" s="18" t="s">
        <v>256</v>
      </c>
      <c r="BM96" s="225" t="s">
        <v>1666</v>
      </c>
    </row>
    <row r="97" s="2" customFormat="1">
      <c r="A97" s="40"/>
      <c r="B97" s="41"/>
      <c r="C97" s="42"/>
      <c r="D97" s="227" t="s">
        <v>172</v>
      </c>
      <c r="E97" s="42"/>
      <c r="F97" s="228" t="s">
        <v>1475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172</v>
      </c>
      <c r="AU97" s="18" t="s">
        <v>21</v>
      </c>
    </row>
    <row r="98" s="2" customFormat="1" ht="16.5" customHeight="1">
      <c r="A98" s="40"/>
      <c r="B98" s="41"/>
      <c r="C98" s="245" t="s">
        <v>21</v>
      </c>
      <c r="D98" s="245" t="s">
        <v>211</v>
      </c>
      <c r="E98" s="246" t="s">
        <v>1476</v>
      </c>
      <c r="F98" s="247" t="s">
        <v>1477</v>
      </c>
      <c r="G98" s="248" t="s">
        <v>184</v>
      </c>
      <c r="H98" s="249">
        <v>388.5</v>
      </c>
      <c r="I98" s="250"/>
      <c r="J98" s="251">
        <f>ROUND(I98*H98,2)</f>
        <v>0</v>
      </c>
      <c r="K98" s="247" t="s">
        <v>169</v>
      </c>
      <c r="L98" s="252"/>
      <c r="M98" s="253" t="s">
        <v>35</v>
      </c>
      <c r="N98" s="254" t="s">
        <v>52</v>
      </c>
      <c r="O98" s="86"/>
      <c r="P98" s="223">
        <f>O98*H98</f>
        <v>0</v>
      </c>
      <c r="Q98" s="223">
        <v>0.00027</v>
      </c>
      <c r="R98" s="223">
        <f>Q98*H98</f>
        <v>0.104895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335</v>
      </c>
      <c r="AT98" s="225" t="s">
        <v>211</v>
      </c>
      <c r="AU98" s="225" t="s">
        <v>21</v>
      </c>
      <c r="AY98" s="18" t="s">
        <v>163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88</v>
      </c>
      <c r="BK98" s="226">
        <f>ROUND(I98*H98,2)</f>
        <v>0</v>
      </c>
      <c r="BL98" s="18" t="s">
        <v>256</v>
      </c>
      <c r="BM98" s="225" t="s">
        <v>1667</v>
      </c>
    </row>
    <row r="99" s="13" customFormat="1">
      <c r="A99" s="13"/>
      <c r="B99" s="234"/>
      <c r="C99" s="235"/>
      <c r="D99" s="232" t="s">
        <v>197</v>
      </c>
      <c r="E99" s="235"/>
      <c r="F99" s="237" t="s">
        <v>1668</v>
      </c>
      <c r="G99" s="235"/>
      <c r="H99" s="238">
        <v>388.5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197</v>
      </c>
      <c r="AU99" s="244" t="s">
        <v>21</v>
      </c>
      <c r="AV99" s="13" t="s">
        <v>21</v>
      </c>
      <c r="AW99" s="13" t="s">
        <v>4</v>
      </c>
      <c r="AX99" s="13" t="s">
        <v>88</v>
      </c>
      <c r="AY99" s="244" t="s">
        <v>163</v>
      </c>
    </row>
    <row r="100" s="2" customFormat="1" ht="24.15" customHeight="1">
      <c r="A100" s="40"/>
      <c r="B100" s="41"/>
      <c r="C100" s="214" t="s">
        <v>181</v>
      </c>
      <c r="D100" s="214" t="s">
        <v>165</v>
      </c>
      <c r="E100" s="215" t="s">
        <v>1544</v>
      </c>
      <c r="F100" s="216" t="s">
        <v>1545</v>
      </c>
      <c r="G100" s="217" t="s">
        <v>235</v>
      </c>
      <c r="H100" s="218">
        <v>0.105</v>
      </c>
      <c r="I100" s="219"/>
      <c r="J100" s="220">
        <f>ROUND(I100*H100,2)</f>
        <v>0</v>
      </c>
      <c r="K100" s="216" t="s">
        <v>169</v>
      </c>
      <c r="L100" s="46"/>
      <c r="M100" s="221" t="s">
        <v>35</v>
      </c>
      <c r="N100" s="222" t="s">
        <v>52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256</v>
      </c>
      <c r="AT100" s="225" t="s">
        <v>165</v>
      </c>
      <c r="AU100" s="225" t="s">
        <v>21</v>
      </c>
      <c r="AY100" s="18" t="s">
        <v>163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88</v>
      </c>
      <c r="BK100" s="226">
        <f>ROUND(I100*H100,2)</f>
        <v>0</v>
      </c>
      <c r="BL100" s="18" t="s">
        <v>256</v>
      </c>
      <c r="BM100" s="225" t="s">
        <v>1669</v>
      </c>
    </row>
    <row r="101" s="2" customFormat="1">
      <c r="A101" s="40"/>
      <c r="B101" s="41"/>
      <c r="C101" s="42"/>
      <c r="D101" s="227" t="s">
        <v>172</v>
      </c>
      <c r="E101" s="42"/>
      <c r="F101" s="228" t="s">
        <v>1547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172</v>
      </c>
      <c r="AU101" s="18" t="s">
        <v>21</v>
      </c>
    </row>
    <row r="102" s="2" customFormat="1" ht="33" customHeight="1">
      <c r="A102" s="40"/>
      <c r="B102" s="41"/>
      <c r="C102" s="214" t="s">
        <v>170</v>
      </c>
      <c r="D102" s="214" t="s">
        <v>165</v>
      </c>
      <c r="E102" s="215" t="s">
        <v>1548</v>
      </c>
      <c r="F102" s="216" t="s">
        <v>1549</v>
      </c>
      <c r="G102" s="217" t="s">
        <v>235</v>
      </c>
      <c r="H102" s="218">
        <v>0.105</v>
      </c>
      <c r="I102" s="219"/>
      <c r="J102" s="220">
        <f>ROUND(I102*H102,2)</f>
        <v>0</v>
      </c>
      <c r="K102" s="216" t="s">
        <v>169</v>
      </c>
      <c r="L102" s="46"/>
      <c r="M102" s="221" t="s">
        <v>35</v>
      </c>
      <c r="N102" s="222" t="s">
        <v>52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256</v>
      </c>
      <c r="AT102" s="225" t="s">
        <v>165</v>
      </c>
      <c r="AU102" s="225" t="s">
        <v>21</v>
      </c>
      <c r="AY102" s="18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88</v>
      </c>
      <c r="BK102" s="226">
        <f>ROUND(I102*H102,2)</f>
        <v>0</v>
      </c>
      <c r="BL102" s="18" t="s">
        <v>256</v>
      </c>
      <c r="BM102" s="225" t="s">
        <v>1670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1551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172</v>
      </c>
      <c r="AU103" s="18" t="s">
        <v>21</v>
      </c>
    </row>
    <row r="104" s="12" customFormat="1" ht="22.8" customHeight="1">
      <c r="A104" s="12"/>
      <c r="B104" s="198"/>
      <c r="C104" s="199"/>
      <c r="D104" s="200" t="s">
        <v>80</v>
      </c>
      <c r="E104" s="212" t="s">
        <v>1671</v>
      </c>
      <c r="F104" s="212" t="s">
        <v>1672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SUM(P105:P112)</f>
        <v>0</v>
      </c>
      <c r="Q104" s="206"/>
      <c r="R104" s="207">
        <f>SUM(R105:R112)</f>
        <v>0.036750000000000005</v>
      </c>
      <c r="S104" s="206"/>
      <c r="T104" s="208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21</v>
      </c>
      <c r="AT104" s="210" t="s">
        <v>80</v>
      </c>
      <c r="AU104" s="210" t="s">
        <v>88</v>
      </c>
      <c r="AY104" s="209" t="s">
        <v>163</v>
      </c>
      <c r="BK104" s="211">
        <f>SUM(BK105:BK112)</f>
        <v>0</v>
      </c>
    </row>
    <row r="105" s="2" customFormat="1" ht="16.5" customHeight="1">
      <c r="A105" s="40"/>
      <c r="B105" s="41"/>
      <c r="C105" s="214" t="s">
        <v>191</v>
      </c>
      <c r="D105" s="214" t="s">
        <v>165</v>
      </c>
      <c r="E105" s="215" t="s">
        <v>1673</v>
      </c>
      <c r="F105" s="216" t="s">
        <v>1674</v>
      </c>
      <c r="G105" s="217" t="s">
        <v>184</v>
      </c>
      <c r="H105" s="218">
        <v>350</v>
      </c>
      <c r="I105" s="219"/>
      <c r="J105" s="220">
        <f>ROUND(I105*H105,2)</f>
        <v>0</v>
      </c>
      <c r="K105" s="216" t="s">
        <v>169</v>
      </c>
      <c r="L105" s="46"/>
      <c r="M105" s="221" t="s">
        <v>35</v>
      </c>
      <c r="N105" s="222" t="s">
        <v>52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256</v>
      </c>
      <c r="AT105" s="225" t="s">
        <v>165</v>
      </c>
      <c r="AU105" s="225" t="s">
        <v>21</v>
      </c>
      <c r="AY105" s="18" t="s">
        <v>163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88</v>
      </c>
      <c r="BK105" s="226">
        <f>ROUND(I105*H105,2)</f>
        <v>0</v>
      </c>
      <c r="BL105" s="18" t="s">
        <v>256</v>
      </c>
      <c r="BM105" s="225" t="s">
        <v>1675</v>
      </c>
    </row>
    <row r="106" s="2" customFormat="1">
      <c r="A106" s="40"/>
      <c r="B106" s="41"/>
      <c r="C106" s="42"/>
      <c r="D106" s="227" t="s">
        <v>172</v>
      </c>
      <c r="E106" s="42"/>
      <c r="F106" s="228" t="s">
        <v>1676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172</v>
      </c>
      <c r="AU106" s="18" t="s">
        <v>21</v>
      </c>
    </row>
    <row r="107" s="2" customFormat="1" ht="16.5" customHeight="1">
      <c r="A107" s="40"/>
      <c r="B107" s="41"/>
      <c r="C107" s="245" t="s">
        <v>199</v>
      </c>
      <c r="D107" s="245" t="s">
        <v>211</v>
      </c>
      <c r="E107" s="246" t="s">
        <v>1677</v>
      </c>
      <c r="F107" s="247" t="s">
        <v>1678</v>
      </c>
      <c r="G107" s="248" t="s">
        <v>184</v>
      </c>
      <c r="H107" s="249">
        <v>367.5</v>
      </c>
      <c r="I107" s="250"/>
      <c r="J107" s="251">
        <f>ROUND(I107*H107,2)</f>
        <v>0</v>
      </c>
      <c r="K107" s="247" t="s">
        <v>169</v>
      </c>
      <c r="L107" s="252"/>
      <c r="M107" s="253" t="s">
        <v>35</v>
      </c>
      <c r="N107" s="254" t="s">
        <v>52</v>
      </c>
      <c r="O107" s="86"/>
      <c r="P107" s="223">
        <f>O107*H107</f>
        <v>0</v>
      </c>
      <c r="Q107" s="223">
        <v>0.00010000000000000001</v>
      </c>
      <c r="R107" s="223">
        <f>Q107*H107</f>
        <v>0.036750000000000005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335</v>
      </c>
      <c r="AT107" s="225" t="s">
        <v>211</v>
      </c>
      <c r="AU107" s="225" t="s">
        <v>21</v>
      </c>
      <c r="AY107" s="18" t="s">
        <v>163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88</v>
      </c>
      <c r="BK107" s="226">
        <f>ROUND(I107*H107,2)</f>
        <v>0</v>
      </c>
      <c r="BL107" s="18" t="s">
        <v>256</v>
      </c>
      <c r="BM107" s="225" t="s">
        <v>1679</v>
      </c>
    </row>
    <row r="108" s="13" customFormat="1">
      <c r="A108" s="13"/>
      <c r="B108" s="234"/>
      <c r="C108" s="235"/>
      <c r="D108" s="232" t="s">
        <v>197</v>
      </c>
      <c r="E108" s="235"/>
      <c r="F108" s="237" t="s">
        <v>1680</v>
      </c>
      <c r="G108" s="235"/>
      <c r="H108" s="238">
        <v>367.5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197</v>
      </c>
      <c r="AU108" s="244" t="s">
        <v>21</v>
      </c>
      <c r="AV108" s="13" t="s">
        <v>21</v>
      </c>
      <c r="AW108" s="13" t="s">
        <v>4</v>
      </c>
      <c r="AX108" s="13" t="s">
        <v>88</v>
      </c>
      <c r="AY108" s="244" t="s">
        <v>163</v>
      </c>
    </row>
    <row r="109" s="2" customFormat="1" ht="24.15" customHeight="1">
      <c r="A109" s="40"/>
      <c r="B109" s="41"/>
      <c r="C109" s="214" t="s">
        <v>205</v>
      </c>
      <c r="D109" s="214" t="s">
        <v>165</v>
      </c>
      <c r="E109" s="215" t="s">
        <v>1681</v>
      </c>
      <c r="F109" s="216" t="s">
        <v>1682</v>
      </c>
      <c r="G109" s="217" t="s">
        <v>235</v>
      </c>
      <c r="H109" s="218">
        <v>0.036999999999999998</v>
      </c>
      <c r="I109" s="219"/>
      <c r="J109" s="220">
        <f>ROUND(I109*H109,2)</f>
        <v>0</v>
      </c>
      <c r="K109" s="216" t="s">
        <v>169</v>
      </c>
      <c r="L109" s="46"/>
      <c r="M109" s="221" t="s">
        <v>35</v>
      </c>
      <c r="N109" s="222" t="s">
        <v>52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256</v>
      </c>
      <c r="AT109" s="225" t="s">
        <v>165</v>
      </c>
      <c r="AU109" s="225" t="s">
        <v>21</v>
      </c>
      <c r="AY109" s="18" t="s">
        <v>163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88</v>
      </c>
      <c r="BK109" s="226">
        <f>ROUND(I109*H109,2)</f>
        <v>0</v>
      </c>
      <c r="BL109" s="18" t="s">
        <v>256</v>
      </c>
      <c r="BM109" s="225" t="s">
        <v>1683</v>
      </c>
    </row>
    <row r="110" s="2" customFormat="1">
      <c r="A110" s="40"/>
      <c r="B110" s="41"/>
      <c r="C110" s="42"/>
      <c r="D110" s="227" t="s">
        <v>172</v>
      </c>
      <c r="E110" s="42"/>
      <c r="F110" s="228" t="s">
        <v>1684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172</v>
      </c>
      <c r="AU110" s="18" t="s">
        <v>21</v>
      </c>
    </row>
    <row r="111" s="2" customFormat="1" ht="33" customHeight="1">
      <c r="A111" s="40"/>
      <c r="B111" s="41"/>
      <c r="C111" s="214" t="s">
        <v>210</v>
      </c>
      <c r="D111" s="214" t="s">
        <v>165</v>
      </c>
      <c r="E111" s="215" t="s">
        <v>1685</v>
      </c>
      <c r="F111" s="216" t="s">
        <v>1686</v>
      </c>
      <c r="G111" s="217" t="s">
        <v>235</v>
      </c>
      <c r="H111" s="218">
        <v>0.036999999999999998</v>
      </c>
      <c r="I111" s="219"/>
      <c r="J111" s="220">
        <f>ROUND(I111*H111,2)</f>
        <v>0</v>
      </c>
      <c r="K111" s="216" t="s">
        <v>169</v>
      </c>
      <c r="L111" s="46"/>
      <c r="M111" s="221" t="s">
        <v>35</v>
      </c>
      <c r="N111" s="222" t="s">
        <v>52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256</v>
      </c>
      <c r="AT111" s="225" t="s">
        <v>165</v>
      </c>
      <c r="AU111" s="225" t="s">
        <v>21</v>
      </c>
      <c r="AY111" s="18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88</v>
      </c>
      <c r="BK111" s="226">
        <f>ROUND(I111*H111,2)</f>
        <v>0</v>
      </c>
      <c r="BL111" s="18" t="s">
        <v>256</v>
      </c>
      <c r="BM111" s="225" t="s">
        <v>1687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1688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172</v>
      </c>
      <c r="AU112" s="18" t="s">
        <v>21</v>
      </c>
    </row>
    <row r="113" s="12" customFormat="1" ht="25.92" customHeight="1">
      <c r="A113" s="12"/>
      <c r="B113" s="198"/>
      <c r="C113" s="199"/>
      <c r="D113" s="200" t="s">
        <v>80</v>
      </c>
      <c r="E113" s="201" t="s">
        <v>211</v>
      </c>
      <c r="F113" s="201" t="s">
        <v>463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P114</f>
        <v>0</v>
      </c>
      <c r="Q113" s="206"/>
      <c r="R113" s="207">
        <f>R114</f>
        <v>32.20485</v>
      </c>
      <c r="S113" s="206"/>
      <c r="T113" s="208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181</v>
      </c>
      <c r="AT113" s="210" t="s">
        <v>80</v>
      </c>
      <c r="AU113" s="210" t="s">
        <v>81</v>
      </c>
      <c r="AY113" s="209" t="s">
        <v>163</v>
      </c>
      <c r="BK113" s="211">
        <f>BK114</f>
        <v>0</v>
      </c>
    </row>
    <row r="114" s="12" customFormat="1" ht="22.8" customHeight="1">
      <c r="A114" s="12"/>
      <c r="B114" s="198"/>
      <c r="C114" s="199"/>
      <c r="D114" s="200" t="s">
        <v>80</v>
      </c>
      <c r="E114" s="212" t="s">
        <v>1604</v>
      </c>
      <c r="F114" s="212" t="s">
        <v>1605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SUM(P115:P139)</f>
        <v>0</v>
      </c>
      <c r="Q114" s="206"/>
      <c r="R114" s="207">
        <f>SUM(R115:R139)</f>
        <v>32.20485</v>
      </c>
      <c r="S114" s="206"/>
      <c r="T114" s="208">
        <f>SUM(T115:T139)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181</v>
      </c>
      <c r="AT114" s="210" t="s">
        <v>80</v>
      </c>
      <c r="AU114" s="210" t="s">
        <v>88</v>
      </c>
      <c r="AY114" s="209" t="s">
        <v>163</v>
      </c>
      <c r="BK114" s="211">
        <f>SUM(BK115:BK139)</f>
        <v>0</v>
      </c>
    </row>
    <row r="115" s="2" customFormat="1" ht="33" customHeight="1">
      <c r="A115" s="40"/>
      <c r="B115" s="41"/>
      <c r="C115" s="214" t="s">
        <v>215</v>
      </c>
      <c r="D115" s="214" t="s">
        <v>165</v>
      </c>
      <c r="E115" s="215" t="s">
        <v>1611</v>
      </c>
      <c r="F115" s="216" t="s">
        <v>1612</v>
      </c>
      <c r="G115" s="217" t="s">
        <v>184</v>
      </c>
      <c r="H115" s="218">
        <v>85</v>
      </c>
      <c r="I115" s="219"/>
      <c r="J115" s="220">
        <f>ROUND(I115*H115,2)</f>
        <v>0</v>
      </c>
      <c r="K115" s="216" t="s">
        <v>169</v>
      </c>
      <c r="L115" s="46"/>
      <c r="M115" s="221" t="s">
        <v>35</v>
      </c>
      <c r="N115" s="222" t="s">
        <v>52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470</v>
      </c>
      <c r="AT115" s="225" t="s">
        <v>165</v>
      </c>
      <c r="AU115" s="225" t="s">
        <v>21</v>
      </c>
      <c r="AY115" s="18" t="s">
        <v>163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88</v>
      </c>
      <c r="BK115" s="226">
        <f>ROUND(I115*H115,2)</f>
        <v>0</v>
      </c>
      <c r="BL115" s="18" t="s">
        <v>470</v>
      </c>
      <c r="BM115" s="225" t="s">
        <v>1689</v>
      </c>
    </row>
    <row r="116" s="2" customFormat="1">
      <c r="A116" s="40"/>
      <c r="B116" s="41"/>
      <c r="C116" s="42"/>
      <c r="D116" s="227" t="s">
        <v>172</v>
      </c>
      <c r="E116" s="42"/>
      <c r="F116" s="228" t="s">
        <v>1614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172</v>
      </c>
      <c r="AU116" s="18" t="s">
        <v>21</v>
      </c>
    </row>
    <row r="117" s="2" customFormat="1" ht="24.15" customHeight="1">
      <c r="A117" s="40"/>
      <c r="B117" s="41"/>
      <c r="C117" s="214" t="s">
        <v>222</v>
      </c>
      <c r="D117" s="214" t="s">
        <v>165</v>
      </c>
      <c r="E117" s="215" t="s">
        <v>1616</v>
      </c>
      <c r="F117" s="216" t="s">
        <v>1617</v>
      </c>
      <c r="G117" s="217" t="s">
        <v>194</v>
      </c>
      <c r="H117" s="218">
        <v>11.9</v>
      </c>
      <c r="I117" s="219"/>
      <c r="J117" s="220">
        <f>ROUND(I117*H117,2)</f>
        <v>0</v>
      </c>
      <c r="K117" s="216" t="s">
        <v>169</v>
      </c>
      <c r="L117" s="46"/>
      <c r="M117" s="221" t="s">
        <v>35</v>
      </c>
      <c r="N117" s="222" t="s">
        <v>52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470</v>
      </c>
      <c r="AT117" s="225" t="s">
        <v>165</v>
      </c>
      <c r="AU117" s="225" t="s">
        <v>21</v>
      </c>
      <c r="AY117" s="18" t="s">
        <v>163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88</v>
      </c>
      <c r="BK117" s="226">
        <f>ROUND(I117*H117,2)</f>
        <v>0</v>
      </c>
      <c r="BL117" s="18" t="s">
        <v>470</v>
      </c>
      <c r="BM117" s="225" t="s">
        <v>1690</v>
      </c>
    </row>
    <row r="118" s="2" customFormat="1">
      <c r="A118" s="40"/>
      <c r="B118" s="41"/>
      <c r="C118" s="42"/>
      <c r="D118" s="227" t="s">
        <v>172</v>
      </c>
      <c r="E118" s="42"/>
      <c r="F118" s="228" t="s">
        <v>1619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172</v>
      </c>
      <c r="AU118" s="18" t="s">
        <v>21</v>
      </c>
    </row>
    <row r="119" s="13" customFormat="1">
      <c r="A119" s="13"/>
      <c r="B119" s="234"/>
      <c r="C119" s="235"/>
      <c r="D119" s="232" t="s">
        <v>197</v>
      </c>
      <c r="E119" s="236" t="s">
        <v>35</v>
      </c>
      <c r="F119" s="237" t="s">
        <v>1691</v>
      </c>
      <c r="G119" s="235"/>
      <c r="H119" s="238">
        <v>11.9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197</v>
      </c>
      <c r="AU119" s="244" t="s">
        <v>21</v>
      </c>
      <c r="AV119" s="13" t="s">
        <v>21</v>
      </c>
      <c r="AW119" s="13" t="s">
        <v>41</v>
      </c>
      <c r="AX119" s="13" t="s">
        <v>88</v>
      </c>
      <c r="AY119" s="244" t="s">
        <v>163</v>
      </c>
    </row>
    <row r="120" s="2" customFormat="1" ht="33" customHeight="1">
      <c r="A120" s="40"/>
      <c r="B120" s="41"/>
      <c r="C120" s="214" t="s">
        <v>227</v>
      </c>
      <c r="D120" s="214" t="s">
        <v>165</v>
      </c>
      <c r="E120" s="215" t="s">
        <v>1621</v>
      </c>
      <c r="F120" s="216" t="s">
        <v>1622</v>
      </c>
      <c r="G120" s="217" t="s">
        <v>194</v>
      </c>
      <c r="H120" s="218">
        <v>47.600000000000001</v>
      </c>
      <c r="I120" s="219"/>
      <c r="J120" s="220">
        <f>ROUND(I120*H120,2)</f>
        <v>0</v>
      </c>
      <c r="K120" s="216" t="s">
        <v>169</v>
      </c>
      <c r="L120" s="46"/>
      <c r="M120" s="221" t="s">
        <v>35</v>
      </c>
      <c r="N120" s="222" t="s">
        <v>52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470</v>
      </c>
      <c r="AT120" s="225" t="s">
        <v>165</v>
      </c>
      <c r="AU120" s="225" t="s">
        <v>21</v>
      </c>
      <c r="AY120" s="18" t="s">
        <v>163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88</v>
      </c>
      <c r="BK120" s="226">
        <f>ROUND(I120*H120,2)</f>
        <v>0</v>
      </c>
      <c r="BL120" s="18" t="s">
        <v>470</v>
      </c>
      <c r="BM120" s="225" t="s">
        <v>1692</v>
      </c>
    </row>
    <row r="121" s="2" customFormat="1">
      <c r="A121" s="40"/>
      <c r="B121" s="41"/>
      <c r="C121" s="42"/>
      <c r="D121" s="227" t="s">
        <v>172</v>
      </c>
      <c r="E121" s="42"/>
      <c r="F121" s="228" t="s">
        <v>1624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172</v>
      </c>
      <c r="AU121" s="18" t="s">
        <v>21</v>
      </c>
    </row>
    <row r="122" s="13" customFormat="1">
      <c r="A122" s="13"/>
      <c r="B122" s="234"/>
      <c r="C122" s="235"/>
      <c r="D122" s="232" t="s">
        <v>197</v>
      </c>
      <c r="E122" s="235"/>
      <c r="F122" s="237" t="s">
        <v>1693</v>
      </c>
      <c r="G122" s="235"/>
      <c r="H122" s="238">
        <v>47.600000000000001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197</v>
      </c>
      <c r="AU122" s="244" t="s">
        <v>21</v>
      </c>
      <c r="AV122" s="13" t="s">
        <v>21</v>
      </c>
      <c r="AW122" s="13" t="s">
        <v>4</v>
      </c>
      <c r="AX122" s="13" t="s">
        <v>88</v>
      </c>
      <c r="AY122" s="244" t="s">
        <v>163</v>
      </c>
    </row>
    <row r="123" s="2" customFormat="1" ht="24.15" customHeight="1">
      <c r="A123" s="40"/>
      <c r="B123" s="41"/>
      <c r="C123" s="214" t="s">
        <v>8</v>
      </c>
      <c r="D123" s="214" t="s">
        <v>165</v>
      </c>
      <c r="E123" s="215" t="s">
        <v>1694</v>
      </c>
      <c r="F123" s="216" t="s">
        <v>1695</v>
      </c>
      <c r="G123" s="217" t="s">
        <v>235</v>
      </c>
      <c r="H123" s="218">
        <v>23.800000000000001</v>
      </c>
      <c r="I123" s="219"/>
      <c r="J123" s="220">
        <f>ROUND(I123*H123,2)</f>
        <v>0</v>
      </c>
      <c r="K123" s="216" t="s">
        <v>169</v>
      </c>
      <c r="L123" s="46"/>
      <c r="M123" s="221" t="s">
        <v>35</v>
      </c>
      <c r="N123" s="222" t="s">
        <v>52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470</v>
      </c>
      <c r="AT123" s="225" t="s">
        <v>165</v>
      </c>
      <c r="AU123" s="225" t="s">
        <v>21</v>
      </c>
      <c r="AY123" s="18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88</v>
      </c>
      <c r="BK123" s="226">
        <f>ROUND(I123*H123,2)</f>
        <v>0</v>
      </c>
      <c r="BL123" s="18" t="s">
        <v>470</v>
      </c>
      <c r="BM123" s="225" t="s">
        <v>1696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1697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172</v>
      </c>
      <c r="AU124" s="18" t="s">
        <v>21</v>
      </c>
    </row>
    <row r="125" s="13" customFormat="1">
      <c r="A125" s="13"/>
      <c r="B125" s="234"/>
      <c r="C125" s="235"/>
      <c r="D125" s="232" t="s">
        <v>197</v>
      </c>
      <c r="E125" s="235"/>
      <c r="F125" s="237" t="s">
        <v>1698</v>
      </c>
      <c r="G125" s="235"/>
      <c r="H125" s="238">
        <v>23.800000000000001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197</v>
      </c>
      <c r="AU125" s="244" t="s">
        <v>21</v>
      </c>
      <c r="AV125" s="13" t="s">
        <v>21</v>
      </c>
      <c r="AW125" s="13" t="s">
        <v>4</v>
      </c>
      <c r="AX125" s="13" t="s">
        <v>88</v>
      </c>
      <c r="AY125" s="244" t="s">
        <v>163</v>
      </c>
    </row>
    <row r="126" s="2" customFormat="1" ht="33" customHeight="1">
      <c r="A126" s="40"/>
      <c r="B126" s="41"/>
      <c r="C126" s="214" t="s">
        <v>238</v>
      </c>
      <c r="D126" s="214" t="s">
        <v>165</v>
      </c>
      <c r="E126" s="215" t="s">
        <v>1630</v>
      </c>
      <c r="F126" s="216" t="s">
        <v>1631</v>
      </c>
      <c r="G126" s="217" t="s">
        <v>184</v>
      </c>
      <c r="H126" s="218">
        <v>85</v>
      </c>
      <c r="I126" s="219"/>
      <c r="J126" s="220">
        <f>ROUND(I126*H126,2)</f>
        <v>0</v>
      </c>
      <c r="K126" s="216" t="s">
        <v>169</v>
      </c>
      <c r="L126" s="46"/>
      <c r="M126" s="221" t="s">
        <v>35</v>
      </c>
      <c r="N126" s="222" t="s">
        <v>52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470</v>
      </c>
      <c r="AT126" s="225" t="s">
        <v>165</v>
      </c>
      <c r="AU126" s="225" t="s">
        <v>21</v>
      </c>
      <c r="AY126" s="18" t="s">
        <v>163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88</v>
      </c>
      <c r="BK126" s="226">
        <f>ROUND(I126*H126,2)</f>
        <v>0</v>
      </c>
      <c r="BL126" s="18" t="s">
        <v>470</v>
      </c>
      <c r="BM126" s="225" t="s">
        <v>1699</v>
      </c>
    </row>
    <row r="127" s="2" customFormat="1">
      <c r="A127" s="40"/>
      <c r="B127" s="41"/>
      <c r="C127" s="42"/>
      <c r="D127" s="227" t="s">
        <v>172</v>
      </c>
      <c r="E127" s="42"/>
      <c r="F127" s="228" t="s">
        <v>1633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172</v>
      </c>
      <c r="AU127" s="18" t="s">
        <v>21</v>
      </c>
    </row>
    <row r="128" s="2" customFormat="1" ht="16.5" customHeight="1">
      <c r="A128" s="40"/>
      <c r="B128" s="41"/>
      <c r="C128" s="245" t="s">
        <v>244</v>
      </c>
      <c r="D128" s="245" t="s">
        <v>211</v>
      </c>
      <c r="E128" s="246" t="s">
        <v>1634</v>
      </c>
      <c r="F128" s="247" t="s">
        <v>1635</v>
      </c>
      <c r="G128" s="248" t="s">
        <v>235</v>
      </c>
      <c r="H128" s="249">
        <v>13.6</v>
      </c>
      <c r="I128" s="250"/>
      <c r="J128" s="251">
        <f>ROUND(I128*H128,2)</f>
        <v>0</v>
      </c>
      <c r="K128" s="247" t="s">
        <v>169</v>
      </c>
      <c r="L128" s="252"/>
      <c r="M128" s="253" t="s">
        <v>35</v>
      </c>
      <c r="N128" s="254" t="s">
        <v>52</v>
      </c>
      <c r="O128" s="86"/>
      <c r="P128" s="223">
        <f>O128*H128</f>
        <v>0</v>
      </c>
      <c r="Q128" s="223">
        <v>1</v>
      </c>
      <c r="R128" s="223">
        <f>Q128*H128</f>
        <v>13.6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1636</v>
      </c>
      <c r="AT128" s="225" t="s">
        <v>211</v>
      </c>
      <c r="AU128" s="225" t="s">
        <v>21</v>
      </c>
      <c r="AY128" s="18" t="s">
        <v>163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88</v>
      </c>
      <c r="BK128" s="226">
        <f>ROUND(I128*H128,2)</f>
        <v>0</v>
      </c>
      <c r="BL128" s="18" t="s">
        <v>470</v>
      </c>
      <c r="BM128" s="225" t="s">
        <v>1700</v>
      </c>
    </row>
    <row r="129" s="13" customFormat="1">
      <c r="A129" s="13"/>
      <c r="B129" s="234"/>
      <c r="C129" s="235"/>
      <c r="D129" s="232" t="s">
        <v>197</v>
      </c>
      <c r="E129" s="236" t="s">
        <v>35</v>
      </c>
      <c r="F129" s="237" t="s">
        <v>1701</v>
      </c>
      <c r="G129" s="235"/>
      <c r="H129" s="238">
        <v>6.7999999999999998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197</v>
      </c>
      <c r="AU129" s="244" t="s">
        <v>21</v>
      </c>
      <c r="AV129" s="13" t="s">
        <v>21</v>
      </c>
      <c r="AW129" s="13" t="s">
        <v>41</v>
      </c>
      <c r="AX129" s="13" t="s">
        <v>88</v>
      </c>
      <c r="AY129" s="244" t="s">
        <v>163</v>
      </c>
    </row>
    <row r="130" s="13" customFormat="1">
      <c r="A130" s="13"/>
      <c r="B130" s="234"/>
      <c r="C130" s="235"/>
      <c r="D130" s="232" t="s">
        <v>197</v>
      </c>
      <c r="E130" s="235"/>
      <c r="F130" s="237" t="s">
        <v>1702</v>
      </c>
      <c r="G130" s="235"/>
      <c r="H130" s="238">
        <v>13.6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197</v>
      </c>
      <c r="AU130" s="244" t="s">
        <v>21</v>
      </c>
      <c r="AV130" s="13" t="s">
        <v>21</v>
      </c>
      <c r="AW130" s="13" t="s">
        <v>4</v>
      </c>
      <c r="AX130" s="13" t="s">
        <v>88</v>
      </c>
      <c r="AY130" s="244" t="s">
        <v>163</v>
      </c>
    </row>
    <row r="131" s="2" customFormat="1" ht="24.15" customHeight="1">
      <c r="A131" s="40"/>
      <c r="B131" s="41"/>
      <c r="C131" s="214" t="s">
        <v>250</v>
      </c>
      <c r="D131" s="214" t="s">
        <v>165</v>
      </c>
      <c r="E131" s="215" t="s">
        <v>1644</v>
      </c>
      <c r="F131" s="216" t="s">
        <v>1645</v>
      </c>
      <c r="G131" s="217" t="s">
        <v>184</v>
      </c>
      <c r="H131" s="218">
        <v>85</v>
      </c>
      <c r="I131" s="219"/>
      <c r="J131" s="220">
        <f>ROUND(I131*H131,2)</f>
        <v>0</v>
      </c>
      <c r="K131" s="216" t="s">
        <v>169</v>
      </c>
      <c r="L131" s="46"/>
      <c r="M131" s="221" t="s">
        <v>35</v>
      </c>
      <c r="N131" s="222" t="s">
        <v>52</v>
      </c>
      <c r="O131" s="86"/>
      <c r="P131" s="223">
        <f>O131*H131</f>
        <v>0</v>
      </c>
      <c r="Q131" s="223">
        <v>0.20000000000000001</v>
      </c>
      <c r="R131" s="223">
        <f>Q131*H131</f>
        <v>17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470</v>
      </c>
      <c r="AT131" s="225" t="s">
        <v>165</v>
      </c>
      <c r="AU131" s="225" t="s">
        <v>21</v>
      </c>
      <c r="AY131" s="18" t="s">
        <v>163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88</v>
      </c>
      <c r="BK131" s="226">
        <f>ROUND(I131*H131,2)</f>
        <v>0</v>
      </c>
      <c r="BL131" s="18" t="s">
        <v>470</v>
      </c>
      <c r="BM131" s="225" t="s">
        <v>1703</v>
      </c>
    </row>
    <row r="132" s="2" customFormat="1">
      <c r="A132" s="40"/>
      <c r="B132" s="41"/>
      <c r="C132" s="42"/>
      <c r="D132" s="227" t="s">
        <v>172</v>
      </c>
      <c r="E132" s="42"/>
      <c r="F132" s="228" t="s">
        <v>1647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172</v>
      </c>
      <c r="AU132" s="18" t="s">
        <v>21</v>
      </c>
    </row>
    <row r="133" s="2" customFormat="1" ht="21.75" customHeight="1">
      <c r="A133" s="40"/>
      <c r="B133" s="41"/>
      <c r="C133" s="214" t="s">
        <v>256</v>
      </c>
      <c r="D133" s="214" t="s">
        <v>165</v>
      </c>
      <c r="E133" s="215" t="s">
        <v>1648</v>
      </c>
      <c r="F133" s="216" t="s">
        <v>1649</v>
      </c>
      <c r="G133" s="217" t="s">
        <v>184</v>
      </c>
      <c r="H133" s="218">
        <v>85</v>
      </c>
      <c r="I133" s="219"/>
      <c r="J133" s="220">
        <f>ROUND(I133*H133,2)</f>
        <v>0</v>
      </c>
      <c r="K133" s="216" t="s">
        <v>169</v>
      </c>
      <c r="L133" s="46"/>
      <c r="M133" s="221" t="s">
        <v>35</v>
      </c>
      <c r="N133" s="222" t="s">
        <v>52</v>
      </c>
      <c r="O133" s="86"/>
      <c r="P133" s="223">
        <f>O133*H133</f>
        <v>0</v>
      </c>
      <c r="Q133" s="223">
        <v>9.0000000000000006E-05</v>
      </c>
      <c r="R133" s="223">
        <f>Q133*H133</f>
        <v>0.0076500000000000005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470</v>
      </c>
      <c r="AT133" s="225" t="s">
        <v>165</v>
      </c>
      <c r="AU133" s="225" t="s">
        <v>21</v>
      </c>
      <c r="AY133" s="18" t="s">
        <v>163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88</v>
      </c>
      <c r="BK133" s="226">
        <f>ROUND(I133*H133,2)</f>
        <v>0</v>
      </c>
      <c r="BL133" s="18" t="s">
        <v>470</v>
      </c>
      <c r="BM133" s="225" t="s">
        <v>1704</v>
      </c>
    </row>
    <row r="134" s="2" customFormat="1">
      <c r="A134" s="40"/>
      <c r="B134" s="41"/>
      <c r="C134" s="42"/>
      <c r="D134" s="227" t="s">
        <v>172</v>
      </c>
      <c r="E134" s="42"/>
      <c r="F134" s="228" t="s">
        <v>1651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172</v>
      </c>
      <c r="AU134" s="18" t="s">
        <v>21</v>
      </c>
    </row>
    <row r="135" s="2" customFormat="1" ht="24.15" customHeight="1">
      <c r="A135" s="40"/>
      <c r="B135" s="41"/>
      <c r="C135" s="214" t="s">
        <v>263</v>
      </c>
      <c r="D135" s="214" t="s">
        <v>165</v>
      </c>
      <c r="E135" s="215" t="s">
        <v>1705</v>
      </c>
      <c r="F135" s="216" t="s">
        <v>1706</v>
      </c>
      <c r="G135" s="217" t="s">
        <v>276</v>
      </c>
      <c r="H135" s="218">
        <v>4</v>
      </c>
      <c r="I135" s="219"/>
      <c r="J135" s="220">
        <f>ROUND(I135*H135,2)</f>
        <v>0</v>
      </c>
      <c r="K135" s="216" t="s">
        <v>169</v>
      </c>
      <c r="L135" s="46"/>
      <c r="M135" s="221" t="s">
        <v>35</v>
      </c>
      <c r="N135" s="222" t="s">
        <v>52</v>
      </c>
      <c r="O135" s="86"/>
      <c r="P135" s="223">
        <f>O135*H135</f>
        <v>0</v>
      </c>
      <c r="Q135" s="223">
        <v>0.37430000000000002</v>
      </c>
      <c r="R135" s="223">
        <f>Q135*H135</f>
        <v>1.4972000000000001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470</v>
      </c>
      <c r="AT135" s="225" t="s">
        <v>165</v>
      </c>
      <c r="AU135" s="225" t="s">
        <v>21</v>
      </c>
      <c r="AY135" s="18" t="s">
        <v>163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88</v>
      </c>
      <c r="BK135" s="226">
        <f>ROUND(I135*H135,2)</f>
        <v>0</v>
      </c>
      <c r="BL135" s="18" t="s">
        <v>470</v>
      </c>
      <c r="BM135" s="225" t="s">
        <v>1707</v>
      </c>
    </row>
    <row r="136" s="2" customFormat="1">
      <c r="A136" s="40"/>
      <c r="B136" s="41"/>
      <c r="C136" s="42"/>
      <c r="D136" s="227" t="s">
        <v>172</v>
      </c>
      <c r="E136" s="42"/>
      <c r="F136" s="228" t="s">
        <v>1708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172</v>
      </c>
      <c r="AU136" s="18" t="s">
        <v>21</v>
      </c>
    </row>
    <row r="137" s="2" customFormat="1" ht="21.75" customHeight="1">
      <c r="A137" s="40"/>
      <c r="B137" s="41"/>
      <c r="C137" s="245" t="s">
        <v>268</v>
      </c>
      <c r="D137" s="245" t="s">
        <v>211</v>
      </c>
      <c r="E137" s="246" t="s">
        <v>1709</v>
      </c>
      <c r="F137" s="247" t="s">
        <v>1710</v>
      </c>
      <c r="G137" s="248" t="s">
        <v>276</v>
      </c>
      <c r="H137" s="249">
        <v>4</v>
      </c>
      <c r="I137" s="250"/>
      <c r="J137" s="251">
        <f>ROUND(I137*H137,2)</f>
        <v>0</v>
      </c>
      <c r="K137" s="247" t="s">
        <v>35</v>
      </c>
      <c r="L137" s="252"/>
      <c r="M137" s="253" t="s">
        <v>35</v>
      </c>
      <c r="N137" s="254" t="s">
        <v>52</v>
      </c>
      <c r="O137" s="86"/>
      <c r="P137" s="223">
        <f>O137*H137</f>
        <v>0</v>
      </c>
      <c r="Q137" s="223">
        <v>0.025000000000000001</v>
      </c>
      <c r="R137" s="223">
        <f>Q137*H137</f>
        <v>0.10000000000000001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335</v>
      </c>
      <c r="AT137" s="225" t="s">
        <v>211</v>
      </c>
      <c r="AU137" s="225" t="s">
        <v>21</v>
      </c>
      <c r="AY137" s="18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88</v>
      </c>
      <c r="BK137" s="226">
        <f>ROUND(I137*H137,2)</f>
        <v>0</v>
      </c>
      <c r="BL137" s="18" t="s">
        <v>256</v>
      </c>
      <c r="BM137" s="225" t="s">
        <v>1711</v>
      </c>
    </row>
    <row r="138" s="2" customFormat="1" ht="16.5" customHeight="1">
      <c r="A138" s="40"/>
      <c r="B138" s="41"/>
      <c r="C138" s="214" t="s">
        <v>273</v>
      </c>
      <c r="D138" s="214" t="s">
        <v>165</v>
      </c>
      <c r="E138" s="215" t="s">
        <v>1652</v>
      </c>
      <c r="F138" s="216" t="s">
        <v>1653</v>
      </c>
      <c r="G138" s="217" t="s">
        <v>235</v>
      </c>
      <c r="H138" s="218">
        <v>32.204999999999998</v>
      </c>
      <c r="I138" s="219"/>
      <c r="J138" s="220">
        <f>ROUND(I138*H138,2)</f>
        <v>0</v>
      </c>
      <c r="K138" s="216" t="s">
        <v>169</v>
      </c>
      <c r="L138" s="46"/>
      <c r="M138" s="221" t="s">
        <v>35</v>
      </c>
      <c r="N138" s="222" t="s">
        <v>52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470</v>
      </c>
      <c r="AT138" s="225" t="s">
        <v>165</v>
      </c>
      <c r="AU138" s="225" t="s">
        <v>21</v>
      </c>
      <c r="AY138" s="18" t="s">
        <v>163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88</v>
      </c>
      <c r="BK138" s="226">
        <f>ROUND(I138*H138,2)</f>
        <v>0</v>
      </c>
      <c r="BL138" s="18" t="s">
        <v>470</v>
      </c>
      <c r="BM138" s="225" t="s">
        <v>1712</v>
      </c>
    </row>
    <row r="139" s="2" customFormat="1">
      <c r="A139" s="40"/>
      <c r="B139" s="41"/>
      <c r="C139" s="42"/>
      <c r="D139" s="227" t="s">
        <v>172</v>
      </c>
      <c r="E139" s="42"/>
      <c r="F139" s="228" t="s">
        <v>1655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172</v>
      </c>
      <c r="AU139" s="18" t="s">
        <v>21</v>
      </c>
    </row>
    <row r="140" s="12" customFormat="1" ht="25.92" customHeight="1">
      <c r="A140" s="12"/>
      <c r="B140" s="198"/>
      <c r="C140" s="199"/>
      <c r="D140" s="200" t="s">
        <v>80</v>
      </c>
      <c r="E140" s="201" t="s">
        <v>1656</v>
      </c>
      <c r="F140" s="201" t="s">
        <v>1657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SUM(P141:P142)</f>
        <v>0</v>
      </c>
      <c r="Q140" s="206"/>
      <c r="R140" s="207">
        <f>SUM(R141:R142)</f>
        <v>0</v>
      </c>
      <c r="S140" s="206"/>
      <c r="T140" s="20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170</v>
      </c>
      <c r="AT140" s="210" t="s">
        <v>80</v>
      </c>
      <c r="AU140" s="210" t="s">
        <v>81</v>
      </c>
      <c r="AY140" s="209" t="s">
        <v>163</v>
      </c>
      <c r="BK140" s="211">
        <f>SUM(BK141:BK142)</f>
        <v>0</v>
      </c>
    </row>
    <row r="141" s="2" customFormat="1" ht="16.5" customHeight="1">
      <c r="A141" s="40"/>
      <c r="B141" s="41"/>
      <c r="C141" s="214" t="s">
        <v>279</v>
      </c>
      <c r="D141" s="214" t="s">
        <v>165</v>
      </c>
      <c r="E141" s="215" t="s">
        <v>1658</v>
      </c>
      <c r="F141" s="216" t="s">
        <v>1659</v>
      </c>
      <c r="G141" s="217" t="s">
        <v>168</v>
      </c>
      <c r="H141" s="218">
        <v>50</v>
      </c>
      <c r="I141" s="219"/>
      <c r="J141" s="220">
        <f>ROUND(I141*H141,2)</f>
        <v>0</v>
      </c>
      <c r="K141" s="216" t="s">
        <v>169</v>
      </c>
      <c r="L141" s="46"/>
      <c r="M141" s="221" t="s">
        <v>35</v>
      </c>
      <c r="N141" s="222" t="s">
        <v>52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1660</v>
      </c>
      <c r="AT141" s="225" t="s">
        <v>165</v>
      </c>
      <c r="AU141" s="225" t="s">
        <v>88</v>
      </c>
      <c r="AY141" s="18" t="s">
        <v>163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88</v>
      </c>
      <c r="BK141" s="226">
        <f>ROUND(I141*H141,2)</f>
        <v>0</v>
      </c>
      <c r="BL141" s="18" t="s">
        <v>1660</v>
      </c>
      <c r="BM141" s="225" t="s">
        <v>1713</v>
      </c>
    </row>
    <row r="142" s="2" customFormat="1">
      <c r="A142" s="40"/>
      <c r="B142" s="41"/>
      <c r="C142" s="42"/>
      <c r="D142" s="227" t="s">
        <v>172</v>
      </c>
      <c r="E142" s="42"/>
      <c r="F142" s="228" t="s">
        <v>1662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172</v>
      </c>
      <c r="AU142" s="18" t="s">
        <v>88</v>
      </c>
    </row>
    <row r="143" s="12" customFormat="1" ht="25.92" customHeight="1">
      <c r="A143" s="12"/>
      <c r="B143" s="198"/>
      <c r="C143" s="199"/>
      <c r="D143" s="200" t="s">
        <v>80</v>
      </c>
      <c r="E143" s="201" t="s">
        <v>488</v>
      </c>
      <c r="F143" s="201" t="s">
        <v>489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P144</f>
        <v>0</v>
      </c>
      <c r="Q143" s="206"/>
      <c r="R143" s="207">
        <f>R144</f>
        <v>0</v>
      </c>
      <c r="S143" s="206"/>
      <c r="T143" s="208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191</v>
      </c>
      <c r="AT143" s="210" t="s">
        <v>80</v>
      </c>
      <c r="AU143" s="210" t="s">
        <v>81</v>
      </c>
      <c r="AY143" s="209" t="s">
        <v>163</v>
      </c>
      <c r="BK143" s="211">
        <f>BK144</f>
        <v>0</v>
      </c>
    </row>
    <row r="144" s="12" customFormat="1" ht="22.8" customHeight="1">
      <c r="A144" s="12"/>
      <c r="B144" s="198"/>
      <c r="C144" s="199"/>
      <c r="D144" s="200" t="s">
        <v>80</v>
      </c>
      <c r="E144" s="212" t="s">
        <v>500</v>
      </c>
      <c r="F144" s="212" t="s">
        <v>501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SUM(P145:P147)</f>
        <v>0</v>
      </c>
      <c r="Q144" s="206"/>
      <c r="R144" s="207">
        <f>SUM(R145:R147)</f>
        <v>0</v>
      </c>
      <c r="S144" s="206"/>
      <c r="T144" s="208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191</v>
      </c>
      <c r="AT144" s="210" t="s">
        <v>80</v>
      </c>
      <c r="AU144" s="210" t="s">
        <v>88</v>
      </c>
      <c r="AY144" s="209" t="s">
        <v>163</v>
      </c>
      <c r="BK144" s="211">
        <f>SUM(BK145:BK147)</f>
        <v>0</v>
      </c>
    </row>
    <row r="145" s="2" customFormat="1" ht="16.5" customHeight="1">
      <c r="A145" s="40"/>
      <c r="B145" s="41"/>
      <c r="C145" s="214" t="s">
        <v>7</v>
      </c>
      <c r="D145" s="214" t="s">
        <v>165</v>
      </c>
      <c r="E145" s="215" t="s">
        <v>509</v>
      </c>
      <c r="F145" s="216" t="s">
        <v>510</v>
      </c>
      <c r="G145" s="217" t="s">
        <v>495</v>
      </c>
      <c r="H145" s="218">
        <v>1</v>
      </c>
      <c r="I145" s="219"/>
      <c r="J145" s="220">
        <f>ROUND(I145*H145,2)</f>
        <v>0</v>
      </c>
      <c r="K145" s="216" t="s">
        <v>169</v>
      </c>
      <c r="L145" s="46"/>
      <c r="M145" s="221" t="s">
        <v>35</v>
      </c>
      <c r="N145" s="222" t="s">
        <v>52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496</v>
      </c>
      <c r="AT145" s="225" t="s">
        <v>165</v>
      </c>
      <c r="AU145" s="225" t="s">
        <v>21</v>
      </c>
      <c r="AY145" s="18" t="s">
        <v>163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88</v>
      </c>
      <c r="BK145" s="226">
        <f>ROUND(I145*H145,2)</f>
        <v>0</v>
      </c>
      <c r="BL145" s="18" t="s">
        <v>496</v>
      </c>
      <c r="BM145" s="225" t="s">
        <v>1714</v>
      </c>
    </row>
    <row r="146" s="2" customFormat="1">
      <c r="A146" s="40"/>
      <c r="B146" s="41"/>
      <c r="C146" s="42"/>
      <c r="D146" s="227" t="s">
        <v>172</v>
      </c>
      <c r="E146" s="42"/>
      <c r="F146" s="228" t="s">
        <v>512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172</v>
      </c>
      <c r="AU146" s="18" t="s">
        <v>21</v>
      </c>
    </row>
    <row r="147" s="2" customFormat="1">
      <c r="A147" s="40"/>
      <c r="B147" s="41"/>
      <c r="C147" s="42"/>
      <c r="D147" s="232" t="s">
        <v>174</v>
      </c>
      <c r="E147" s="42"/>
      <c r="F147" s="233" t="s">
        <v>513</v>
      </c>
      <c r="G147" s="42"/>
      <c r="H147" s="42"/>
      <c r="I147" s="229"/>
      <c r="J147" s="42"/>
      <c r="K147" s="42"/>
      <c r="L147" s="46"/>
      <c r="M147" s="255"/>
      <c r="N147" s="256"/>
      <c r="O147" s="257"/>
      <c r="P147" s="257"/>
      <c r="Q147" s="257"/>
      <c r="R147" s="257"/>
      <c r="S147" s="257"/>
      <c r="T147" s="258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174</v>
      </c>
      <c r="AU147" s="18" t="s">
        <v>21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DE0cpODwl8odXgNCOw90FAIppfVH1fKVi/gRFilxsDmZcjpWFds5dGj6kCs8+rJHIFGLKlr2cspGmbRfBYySpA==" hashValue="IgD2aBmkTIsOUngDfCDxF94tWtH+RgiWDjmQmlQJ68PuJfLmopBktwz6WnP6fq/EroFZfoc0qWU2drAFNgwSBQ==" algorithmName="SHA-512" password="CC35"/>
  <autoFilter ref="C92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741110302"/>
    <hyperlink ref="F101" r:id="rId2" display="https://podminky.urs.cz/item/CS_URS_2024_02/998741101"/>
    <hyperlink ref="F103" r:id="rId3" display="https://podminky.urs.cz/item/CS_URS_2024_02/998741193"/>
    <hyperlink ref="F106" r:id="rId4" display="https://podminky.urs.cz/item/CS_URS_2024_02/742110021"/>
    <hyperlink ref="F110" r:id="rId5" display="https://podminky.urs.cz/item/CS_URS_2024_02/998742101"/>
    <hyperlink ref="F112" r:id="rId6" display="https://podminky.urs.cz/item/CS_URS_2024_02/998742193"/>
    <hyperlink ref="F116" r:id="rId7" display="https://podminky.urs.cz/item/CS_URS_2024_02/460171182"/>
    <hyperlink ref="F118" r:id="rId8" display="https://podminky.urs.cz/item/CS_URS_2024_02/460341113"/>
    <hyperlink ref="F121" r:id="rId9" display="https://podminky.urs.cz/item/CS_URS_2024_02/460341121"/>
    <hyperlink ref="F124" r:id="rId10" display="https://podminky.urs.cz/item/CS_URS_2024_02/460361121"/>
    <hyperlink ref="F127" r:id="rId11" display="https://podminky.urs.cz/item/CS_URS_2024_02/460451192"/>
    <hyperlink ref="F132" r:id="rId12" display="https://podminky.urs.cz/item/CS_URS_2024_02/460661112"/>
    <hyperlink ref="F134" r:id="rId13" display="https://podminky.urs.cz/item/CS_URS_2024_02/460671113"/>
    <hyperlink ref="F136" r:id="rId14" display="https://podminky.urs.cz/item/CS_URS_2024_02/460841113"/>
    <hyperlink ref="F139" r:id="rId15" display="https://podminky.urs.cz/item/CS_URS_2024_02/469981111"/>
    <hyperlink ref="F142" r:id="rId16" display="https://podminky.urs.cz/item/CS_URS_2024_02/HZS2231"/>
    <hyperlink ref="F146" r:id="rId17" display="https://podminky.urs.cz/item/CS_URS_2024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40"/>
      <c r="B9" s="46"/>
      <c r="C9" s="40"/>
      <c r="D9" s="40"/>
      <c r="E9" s="145" t="s">
        <v>840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1715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9. 7. 2024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270" t="s">
        <v>26</v>
      </c>
      <c r="E15" s="40"/>
      <c r="F15" s="271" t="s">
        <v>27</v>
      </c>
      <c r="G15" s="40"/>
      <c r="H15" s="40"/>
      <c r="I15" s="270" t="s">
        <v>28</v>
      </c>
      <c r="J15" s="271" t="s">
        <v>29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30</v>
      </c>
      <c r="E16" s="40"/>
      <c r="F16" s="40"/>
      <c r="G16" s="40"/>
      <c r="H16" s="40"/>
      <c r="I16" s="144" t="s">
        <v>31</v>
      </c>
      <c r="J16" s="135" t="s">
        <v>32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4" t="s">
        <v>34</v>
      </c>
      <c r="J17" s="135" t="s">
        <v>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36</v>
      </c>
      <c r="E19" s="40"/>
      <c r="F19" s="40"/>
      <c r="G19" s="40"/>
      <c r="H19" s="40"/>
      <c r="I19" s="144" t="s">
        <v>31</v>
      </c>
      <c r="J19" s="34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4" t="s">
        <v>34</v>
      </c>
      <c r="J20" s="34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38</v>
      </c>
      <c r="E22" s="40"/>
      <c r="F22" s="40"/>
      <c r="G22" s="40"/>
      <c r="H22" s="40"/>
      <c r="I22" s="144" t="s">
        <v>31</v>
      </c>
      <c r="J22" s="135" t="s">
        <v>39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44" t="s">
        <v>34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42</v>
      </c>
      <c r="E25" s="40"/>
      <c r="F25" s="40"/>
      <c r="G25" s="40"/>
      <c r="H25" s="40"/>
      <c r="I25" s="144" t="s">
        <v>31</v>
      </c>
      <c r="J25" s="135" t="s">
        <v>43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44</v>
      </c>
      <c r="F26" s="40"/>
      <c r="G26" s="40"/>
      <c r="H26" s="40"/>
      <c r="I26" s="144" t="s">
        <v>34</v>
      </c>
      <c r="J26" s="135" t="s">
        <v>35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49"/>
      <c r="B29" s="150"/>
      <c r="C29" s="149"/>
      <c r="D29" s="149"/>
      <c r="E29" s="151" t="s">
        <v>46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47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49</v>
      </c>
      <c r="G34" s="40"/>
      <c r="H34" s="40"/>
      <c r="I34" s="156" t="s">
        <v>48</v>
      </c>
      <c r="J34" s="156" t="s">
        <v>50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51</v>
      </c>
      <c r="E35" s="144" t="s">
        <v>52</v>
      </c>
      <c r="F35" s="158">
        <f>ROUND((SUM(BE88:BE193)),  2)</f>
        <v>0</v>
      </c>
      <c r="G35" s="40"/>
      <c r="H35" s="40"/>
      <c r="I35" s="159">
        <v>0.20999999999999999</v>
      </c>
      <c r="J35" s="158">
        <f>ROUND(((SUM(BE88:BE193))*I35),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53</v>
      </c>
      <c r="F36" s="158">
        <f>ROUND((SUM(BF88:BF193)),  2)</f>
        <v>0</v>
      </c>
      <c r="G36" s="40"/>
      <c r="H36" s="40"/>
      <c r="I36" s="159">
        <v>0.12</v>
      </c>
      <c r="J36" s="158">
        <f>ROUND(((SUM(BF88:BF193))*I36),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54</v>
      </c>
      <c r="F37" s="158">
        <f>ROUND((SUM(BG88:BG193)),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55</v>
      </c>
      <c r="F38" s="158">
        <f>ROUND((SUM(BH88:BH193)),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56</v>
      </c>
      <c r="F39" s="158">
        <f>ROUND((SUM(BI88:BI193)),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57</v>
      </c>
      <c r="E41" s="162"/>
      <c r="F41" s="162"/>
      <c r="G41" s="163" t="s">
        <v>58</v>
      </c>
      <c r="H41" s="164" t="s">
        <v>59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131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místních komunikací v sídlišti K Hradišťku v Dačicích - II. Etapa</v>
      </c>
      <c r="F50" s="33"/>
      <c r="G50" s="33"/>
      <c r="H50" s="33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1" t="s">
        <v>840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129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801 - Kácení, výsadba a vegetační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Dačice</v>
      </c>
      <c r="G56" s="42"/>
      <c r="H56" s="42"/>
      <c r="I56" s="33" t="s">
        <v>24</v>
      </c>
      <c r="J56" s="74" t="str">
        <f>IF(J14="","",J14)</f>
        <v>9. 7. 2024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Město Dačice, Krajířova 27, 380 13 Dačice</v>
      </c>
      <c r="G58" s="42"/>
      <c r="H58" s="42"/>
      <c r="I58" s="33" t="s">
        <v>38</v>
      </c>
      <c r="J58" s="38" t="str">
        <f>E23</f>
        <v>Ing. arch. Martin Jirovský Ph.D., MBA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33" t="s">
        <v>42</v>
      </c>
      <c r="J59" s="38" t="str">
        <f>E26</f>
        <v>Ateliér M.A.A.T. s.r.o., Petra Stejskalová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79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136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140</v>
      </c>
      <c r="E66" s="184"/>
      <c r="F66" s="184"/>
      <c r="G66" s="184"/>
      <c r="H66" s="184"/>
      <c r="I66" s="184"/>
      <c r="J66" s="185">
        <f>J191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148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Rekonstrukce místních komunikací v sídlišti K Hradišťku v Dačicích - II. Etapa</v>
      </c>
      <c r="F76" s="33"/>
      <c r="G76" s="33"/>
      <c r="H76" s="33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2"/>
      <c r="C77" s="33" t="s">
        <v>127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40"/>
      <c r="B78" s="41"/>
      <c r="C78" s="42"/>
      <c r="D78" s="42"/>
      <c r="E78" s="171" t="s">
        <v>840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129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 801 - Kácení, výsadba a vegetační úpravy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22</v>
      </c>
      <c r="D82" s="42"/>
      <c r="E82" s="42"/>
      <c r="F82" s="28" t="str">
        <f>F14</f>
        <v>Dačice</v>
      </c>
      <c r="G82" s="42"/>
      <c r="H82" s="42"/>
      <c r="I82" s="33" t="s">
        <v>24</v>
      </c>
      <c r="J82" s="74" t="str">
        <f>IF(J14="","",J14)</f>
        <v>9. 7. 2024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3" t="s">
        <v>30</v>
      </c>
      <c r="D84" s="42"/>
      <c r="E84" s="42"/>
      <c r="F84" s="28" t="str">
        <f>E17</f>
        <v>Město Dačice, Krajířova 27, 380 13 Dačice</v>
      </c>
      <c r="G84" s="42"/>
      <c r="H84" s="42"/>
      <c r="I84" s="33" t="s">
        <v>38</v>
      </c>
      <c r="J84" s="38" t="str">
        <f>E23</f>
        <v>Ing. arch. Martin Jirovský Ph.D., MBA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2"/>
      <c r="E85" s="42"/>
      <c r="F85" s="28" t="str">
        <f>IF(E20="","",E20)</f>
        <v>Vyplň údaj</v>
      </c>
      <c r="G85" s="42"/>
      <c r="H85" s="42"/>
      <c r="I85" s="33" t="s">
        <v>42</v>
      </c>
      <c r="J85" s="38" t="str">
        <f>E26</f>
        <v>Ateliér M.A.A.T. s.r.o., Petra Stejskalová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149</v>
      </c>
      <c r="D87" s="190" t="s">
        <v>66</v>
      </c>
      <c r="E87" s="190" t="s">
        <v>62</v>
      </c>
      <c r="F87" s="190" t="s">
        <v>63</v>
      </c>
      <c r="G87" s="190" t="s">
        <v>150</v>
      </c>
      <c r="H87" s="190" t="s">
        <v>151</v>
      </c>
      <c r="I87" s="190" t="s">
        <v>152</v>
      </c>
      <c r="J87" s="190" t="s">
        <v>133</v>
      </c>
      <c r="K87" s="191" t="s">
        <v>153</v>
      </c>
      <c r="L87" s="192"/>
      <c r="M87" s="94" t="s">
        <v>35</v>
      </c>
      <c r="N87" s="95" t="s">
        <v>51</v>
      </c>
      <c r="O87" s="95" t="s">
        <v>154</v>
      </c>
      <c r="P87" s="95" t="s">
        <v>155</v>
      </c>
      <c r="Q87" s="95" t="s">
        <v>156</v>
      </c>
      <c r="R87" s="95" t="s">
        <v>157</v>
      </c>
      <c r="S87" s="95" t="s">
        <v>158</v>
      </c>
      <c r="T87" s="96" t="s">
        <v>159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160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1.7623749999999998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80</v>
      </c>
      <c r="AU88" s="18" t="s">
        <v>134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80</v>
      </c>
      <c r="E89" s="201" t="s">
        <v>161</v>
      </c>
      <c r="F89" s="201" t="s">
        <v>162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P90+P191</f>
        <v>0</v>
      </c>
      <c r="Q89" s="206"/>
      <c r="R89" s="207">
        <f>R90+R191</f>
        <v>1.7623749999999998</v>
      </c>
      <c r="S89" s="206"/>
      <c r="T89" s="208">
        <f>T90+T191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88</v>
      </c>
      <c r="AT89" s="210" t="s">
        <v>80</v>
      </c>
      <c r="AU89" s="210" t="s">
        <v>81</v>
      </c>
      <c r="AY89" s="209" t="s">
        <v>163</v>
      </c>
      <c r="BK89" s="211">
        <f>BK90+BK191</f>
        <v>0</v>
      </c>
    </row>
    <row r="90" s="12" customFormat="1" ht="22.8" customHeight="1">
      <c r="A90" s="12"/>
      <c r="B90" s="198"/>
      <c r="C90" s="199"/>
      <c r="D90" s="200" t="s">
        <v>80</v>
      </c>
      <c r="E90" s="212" t="s">
        <v>88</v>
      </c>
      <c r="F90" s="212" t="s">
        <v>164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SUM(P91:P190)</f>
        <v>0</v>
      </c>
      <c r="Q90" s="206"/>
      <c r="R90" s="207">
        <f>SUM(R91:R190)</f>
        <v>1.7623749999999998</v>
      </c>
      <c r="S90" s="206"/>
      <c r="T90" s="208">
        <f>SUM(T91:T190)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88</v>
      </c>
      <c r="AT90" s="210" t="s">
        <v>80</v>
      </c>
      <c r="AU90" s="210" t="s">
        <v>88</v>
      </c>
      <c r="AY90" s="209" t="s">
        <v>163</v>
      </c>
      <c r="BK90" s="211">
        <f>SUM(BK91:BK190)</f>
        <v>0</v>
      </c>
    </row>
    <row r="91" s="2" customFormat="1" ht="24.15" customHeight="1">
      <c r="A91" s="40"/>
      <c r="B91" s="41"/>
      <c r="C91" s="214" t="s">
        <v>88</v>
      </c>
      <c r="D91" s="214" t="s">
        <v>165</v>
      </c>
      <c r="E91" s="215" t="s">
        <v>1716</v>
      </c>
      <c r="F91" s="216" t="s">
        <v>1717</v>
      </c>
      <c r="G91" s="217" t="s">
        <v>218</v>
      </c>
      <c r="H91" s="218">
        <v>2</v>
      </c>
      <c r="I91" s="219"/>
      <c r="J91" s="220">
        <f>ROUND(I91*H91,2)</f>
        <v>0</v>
      </c>
      <c r="K91" s="216" t="s">
        <v>169</v>
      </c>
      <c r="L91" s="46"/>
      <c r="M91" s="221" t="s">
        <v>35</v>
      </c>
      <c r="N91" s="222" t="s">
        <v>52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170</v>
      </c>
      <c r="AT91" s="225" t="s">
        <v>165</v>
      </c>
      <c r="AU91" s="225" t="s">
        <v>21</v>
      </c>
      <c r="AY91" s="18" t="s">
        <v>163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88</v>
      </c>
      <c r="BK91" s="226">
        <f>ROUND(I91*H91,2)</f>
        <v>0</v>
      </c>
      <c r="BL91" s="18" t="s">
        <v>170</v>
      </c>
      <c r="BM91" s="225" t="s">
        <v>1718</v>
      </c>
    </row>
    <row r="92" s="2" customFormat="1">
      <c r="A92" s="40"/>
      <c r="B92" s="41"/>
      <c r="C92" s="42"/>
      <c r="D92" s="227" t="s">
        <v>172</v>
      </c>
      <c r="E92" s="42"/>
      <c r="F92" s="228" t="s">
        <v>1719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172</v>
      </c>
      <c r="AU92" s="18" t="s">
        <v>21</v>
      </c>
    </row>
    <row r="93" s="13" customFormat="1">
      <c r="A93" s="13"/>
      <c r="B93" s="234"/>
      <c r="C93" s="235"/>
      <c r="D93" s="232" t="s">
        <v>197</v>
      </c>
      <c r="E93" s="236" t="s">
        <v>35</v>
      </c>
      <c r="F93" s="237" t="s">
        <v>1720</v>
      </c>
      <c r="G93" s="235"/>
      <c r="H93" s="238">
        <v>2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197</v>
      </c>
      <c r="AU93" s="244" t="s">
        <v>21</v>
      </c>
      <c r="AV93" s="13" t="s">
        <v>21</v>
      </c>
      <c r="AW93" s="13" t="s">
        <v>41</v>
      </c>
      <c r="AX93" s="13" t="s">
        <v>88</v>
      </c>
      <c r="AY93" s="244" t="s">
        <v>163</v>
      </c>
    </row>
    <row r="94" s="2" customFormat="1" ht="16.5" customHeight="1">
      <c r="A94" s="40"/>
      <c r="B94" s="41"/>
      <c r="C94" s="214" t="s">
        <v>21</v>
      </c>
      <c r="D94" s="214" t="s">
        <v>165</v>
      </c>
      <c r="E94" s="215" t="s">
        <v>1721</v>
      </c>
      <c r="F94" s="216" t="s">
        <v>1722</v>
      </c>
      <c r="G94" s="217" t="s">
        <v>276</v>
      </c>
      <c r="H94" s="218">
        <v>1</v>
      </c>
      <c r="I94" s="219"/>
      <c r="J94" s="220">
        <f>ROUND(I94*H94,2)</f>
        <v>0</v>
      </c>
      <c r="K94" s="216" t="s">
        <v>169</v>
      </c>
      <c r="L94" s="46"/>
      <c r="M94" s="221" t="s">
        <v>35</v>
      </c>
      <c r="N94" s="222" t="s">
        <v>52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170</v>
      </c>
      <c r="AT94" s="225" t="s">
        <v>165</v>
      </c>
      <c r="AU94" s="225" t="s">
        <v>21</v>
      </c>
      <c r="AY94" s="18" t="s">
        <v>163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88</v>
      </c>
      <c r="BK94" s="226">
        <f>ROUND(I94*H94,2)</f>
        <v>0</v>
      </c>
      <c r="BL94" s="18" t="s">
        <v>170</v>
      </c>
      <c r="BM94" s="225" t="s">
        <v>1723</v>
      </c>
    </row>
    <row r="95" s="2" customFormat="1">
      <c r="A95" s="40"/>
      <c r="B95" s="41"/>
      <c r="C95" s="42"/>
      <c r="D95" s="227" t="s">
        <v>172</v>
      </c>
      <c r="E95" s="42"/>
      <c r="F95" s="228" t="s">
        <v>1724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172</v>
      </c>
      <c r="AU95" s="18" t="s">
        <v>21</v>
      </c>
    </row>
    <row r="96" s="2" customFormat="1" ht="37.8" customHeight="1">
      <c r="A96" s="40"/>
      <c r="B96" s="41"/>
      <c r="C96" s="214" t="s">
        <v>181</v>
      </c>
      <c r="D96" s="214" t="s">
        <v>165</v>
      </c>
      <c r="E96" s="215" t="s">
        <v>915</v>
      </c>
      <c r="F96" s="216" t="s">
        <v>916</v>
      </c>
      <c r="G96" s="217" t="s">
        <v>194</v>
      </c>
      <c r="H96" s="218">
        <v>35.460000000000001</v>
      </c>
      <c r="I96" s="219"/>
      <c r="J96" s="220">
        <f>ROUND(I96*H96,2)</f>
        <v>0</v>
      </c>
      <c r="K96" s="216" t="s">
        <v>169</v>
      </c>
      <c r="L96" s="46"/>
      <c r="M96" s="221" t="s">
        <v>35</v>
      </c>
      <c r="N96" s="222" t="s">
        <v>52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170</v>
      </c>
      <c r="AT96" s="225" t="s">
        <v>165</v>
      </c>
      <c r="AU96" s="225" t="s">
        <v>21</v>
      </c>
      <c r="AY96" s="18" t="s">
        <v>163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88</v>
      </c>
      <c r="BK96" s="226">
        <f>ROUND(I96*H96,2)</f>
        <v>0</v>
      </c>
      <c r="BL96" s="18" t="s">
        <v>170</v>
      </c>
      <c r="BM96" s="225" t="s">
        <v>1725</v>
      </c>
    </row>
    <row r="97" s="2" customFormat="1">
      <c r="A97" s="40"/>
      <c r="B97" s="41"/>
      <c r="C97" s="42"/>
      <c r="D97" s="227" t="s">
        <v>172</v>
      </c>
      <c r="E97" s="42"/>
      <c r="F97" s="228" t="s">
        <v>918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172</v>
      </c>
      <c r="AU97" s="18" t="s">
        <v>21</v>
      </c>
    </row>
    <row r="98" s="13" customFormat="1">
      <c r="A98" s="13"/>
      <c r="B98" s="234"/>
      <c r="C98" s="235"/>
      <c r="D98" s="232" t="s">
        <v>197</v>
      </c>
      <c r="E98" s="236" t="s">
        <v>35</v>
      </c>
      <c r="F98" s="237" t="s">
        <v>1726</v>
      </c>
      <c r="G98" s="235"/>
      <c r="H98" s="238">
        <v>35.460000000000001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197</v>
      </c>
      <c r="AU98" s="244" t="s">
        <v>21</v>
      </c>
      <c r="AV98" s="13" t="s">
        <v>21</v>
      </c>
      <c r="AW98" s="13" t="s">
        <v>41</v>
      </c>
      <c r="AX98" s="13" t="s">
        <v>88</v>
      </c>
      <c r="AY98" s="244" t="s">
        <v>163</v>
      </c>
    </row>
    <row r="99" s="2" customFormat="1" ht="24.15" customHeight="1">
      <c r="A99" s="40"/>
      <c r="B99" s="41"/>
      <c r="C99" s="214" t="s">
        <v>170</v>
      </c>
      <c r="D99" s="214" t="s">
        <v>165</v>
      </c>
      <c r="E99" s="215" t="s">
        <v>923</v>
      </c>
      <c r="F99" s="216" t="s">
        <v>924</v>
      </c>
      <c r="G99" s="217" t="s">
        <v>194</v>
      </c>
      <c r="H99" s="218">
        <v>35.460000000000001</v>
      </c>
      <c r="I99" s="219"/>
      <c r="J99" s="220">
        <f>ROUND(I99*H99,2)</f>
        <v>0</v>
      </c>
      <c r="K99" s="216" t="s">
        <v>169</v>
      </c>
      <c r="L99" s="46"/>
      <c r="M99" s="221" t="s">
        <v>35</v>
      </c>
      <c r="N99" s="222" t="s">
        <v>52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170</v>
      </c>
      <c r="AT99" s="225" t="s">
        <v>165</v>
      </c>
      <c r="AU99" s="225" t="s">
        <v>21</v>
      </c>
      <c r="AY99" s="18" t="s">
        <v>163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88</v>
      </c>
      <c r="BK99" s="226">
        <f>ROUND(I99*H99,2)</f>
        <v>0</v>
      </c>
      <c r="BL99" s="18" t="s">
        <v>170</v>
      </c>
      <c r="BM99" s="225" t="s">
        <v>1727</v>
      </c>
    </row>
    <row r="100" s="2" customFormat="1">
      <c r="A100" s="40"/>
      <c r="B100" s="41"/>
      <c r="C100" s="42"/>
      <c r="D100" s="227" t="s">
        <v>172</v>
      </c>
      <c r="E100" s="42"/>
      <c r="F100" s="228" t="s">
        <v>926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172</v>
      </c>
      <c r="AU100" s="18" t="s">
        <v>21</v>
      </c>
    </row>
    <row r="101" s="13" customFormat="1">
      <c r="A101" s="13"/>
      <c r="B101" s="234"/>
      <c r="C101" s="235"/>
      <c r="D101" s="232" t="s">
        <v>197</v>
      </c>
      <c r="E101" s="236" t="s">
        <v>35</v>
      </c>
      <c r="F101" s="237" t="s">
        <v>1728</v>
      </c>
      <c r="G101" s="235"/>
      <c r="H101" s="238">
        <v>35.460000000000001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197</v>
      </c>
      <c r="AU101" s="244" t="s">
        <v>21</v>
      </c>
      <c r="AV101" s="13" t="s">
        <v>21</v>
      </c>
      <c r="AW101" s="13" t="s">
        <v>41</v>
      </c>
      <c r="AX101" s="13" t="s">
        <v>88</v>
      </c>
      <c r="AY101" s="244" t="s">
        <v>163</v>
      </c>
    </row>
    <row r="102" s="2" customFormat="1" ht="21.75" customHeight="1">
      <c r="A102" s="40"/>
      <c r="B102" s="41"/>
      <c r="C102" s="214" t="s">
        <v>191</v>
      </c>
      <c r="D102" s="214" t="s">
        <v>165</v>
      </c>
      <c r="E102" s="215" t="s">
        <v>1729</v>
      </c>
      <c r="F102" s="216" t="s">
        <v>1730</v>
      </c>
      <c r="G102" s="217" t="s">
        <v>218</v>
      </c>
      <c r="H102" s="218">
        <v>696.29999999999995</v>
      </c>
      <c r="I102" s="219"/>
      <c r="J102" s="220">
        <f>ROUND(I102*H102,2)</f>
        <v>0</v>
      </c>
      <c r="K102" s="216" t="s">
        <v>169</v>
      </c>
      <c r="L102" s="46"/>
      <c r="M102" s="221" t="s">
        <v>35</v>
      </c>
      <c r="N102" s="222" t="s">
        <v>52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170</v>
      </c>
      <c r="AT102" s="225" t="s">
        <v>165</v>
      </c>
      <c r="AU102" s="225" t="s">
        <v>21</v>
      </c>
      <c r="AY102" s="18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88</v>
      </c>
      <c r="BK102" s="226">
        <f>ROUND(I102*H102,2)</f>
        <v>0</v>
      </c>
      <c r="BL102" s="18" t="s">
        <v>170</v>
      </c>
      <c r="BM102" s="225" t="s">
        <v>1731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1732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172</v>
      </c>
      <c r="AU103" s="18" t="s">
        <v>21</v>
      </c>
    </row>
    <row r="104" s="2" customFormat="1" ht="24.15" customHeight="1">
      <c r="A104" s="40"/>
      <c r="B104" s="41"/>
      <c r="C104" s="214" t="s">
        <v>199</v>
      </c>
      <c r="D104" s="214" t="s">
        <v>165</v>
      </c>
      <c r="E104" s="215" t="s">
        <v>1733</v>
      </c>
      <c r="F104" s="216" t="s">
        <v>1734</v>
      </c>
      <c r="G104" s="217" t="s">
        <v>218</v>
      </c>
      <c r="H104" s="218">
        <v>236.40000000000001</v>
      </c>
      <c r="I104" s="219"/>
      <c r="J104" s="220">
        <f>ROUND(I104*H104,2)</f>
        <v>0</v>
      </c>
      <c r="K104" s="216" t="s">
        <v>169</v>
      </c>
      <c r="L104" s="46"/>
      <c r="M104" s="221" t="s">
        <v>35</v>
      </c>
      <c r="N104" s="222" t="s">
        <v>52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170</v>
      </c>
      <c r="AT104" s="225" t="s">
        <v>165</v>
      </c>
      <c r="AU104" s="225" t="s">
        <v>21</v>
      </c>
      <c r="AY104" s="18" t="s">
        <v>163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88</v>
      </c>
      <c r="BK104" s="226">
        <f>ROUND(I104*H104,2)</f>
        <v>0</v>
      </c>
      <c r="BL104" s="18" t="s">
        <v>170</v>
      </c>
      <c r="BM104" s="225" t="s">
        <v>1735</v>
      </c>
    </row>
    <row r="105" s="2" customFormat="1">
      <c r="A105" s="40"/>
      <c r="B105" s="41"/>
      <c r="C105" s="42"/>
      <c r="D105" s="227" t="s">
        <v>172</v>
      </c>
      <c r="E105" s="42"/>
      <c r="F105" s="228" t="s">
        <v>1736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172</v>
      </c>
      <c r="AU105" s="18" t="s">
        <v>21</v>
      </c>
    </row>
    <row r="106" s="13" customFormat="1">
      <c r="A106" s="13"/>
      <c r="B106" s="234"/>
      <c r="C106" s="235"/>
      <c r="D106" s="232" t="s">
        <v>197</v>
      </c>
      <c r="E106" s="236" t="s">
        <v>35</v>
      </c>
      <c r="F106" s="237" t="s">
        <v>1737</v>
      </c>
      <c r="G106" s="235"/>
      <c r="H106" s="238">
        <v>212.86699999999999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197</v>
      </c>
      <c r="AU106" s="244" t="s">
        <v>21</v>
      </c>
      <c r="AV106" s="13" t="s">
        <v>21</v>
      </c>
      <c r="AW106" s="13" t="s">
        <v>41</v>
      </c>
      <c r="AX106" s="13" t="s">
        <v>81</v>
      </c>
      <c r="AY106" s="244" t="s">
        <v>163</v>
      </c>
    </row>
    <row r="107" s="13" customFormat="1">
      <c r="A107" s="13"/>
      <c r="B107" s="234"/>
      <c r="C107" s="235"/>
      <c r="D107" s="232" t="s">
        <v>197</v>
      </c>
      <c r="E107" s="236" t="s">
        <v>35</v>
      </c>
      <c r="F107" s="237" t="s">
        <v>1738</v>
      </c>
      <c r="G107" s="235"/>
      <c r="H107" s="238">
        <v>23.533000000000001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197</v>
      </c>
      <c r="AU107" s="244" t="s">
        <v>21</v>
      </c>
      <c r="AV107" s="13" t="s">
        <v>21</v>
      </c>
      <c r="AW107" s="13" t="s">
        <v>41</v>
      </c>
      <c r="AX107" s="13" t="s">
        <v>81</v>
      </c>
      <c r="AY107" s="244" t="s">
        <v>163</v>
      </c>
    </row>
    <row r="108" s="14" customFormat="1">
      <c r="A108" s="14"/>
      <c r="B108" s="259"/>
      <c r="C108" s="260"/>
      <c r="D108" s="232" t="s">
        <v>197</v>
      </c>
      <c r="E108" s="261" t="s">
        <v>35</v>
      </c>
      <c r="F108" s="262" t="s">
        <v>602</v>
      </c>
      <c r="G108" s="260"/>
      <c r="H108" s="263">
        <v>236.39999999999998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9" t="s">
        <v>197</v>
      </c>
      <c r="AU108" s="269" t="s">
        <v>21</v>
      </c>
      <c r="AV108" s="14" t="s">
        <v>170</v>
      </c>
      <c r="AW108" s="14" t="s">
        <v>41</v>
      </c>
      <c r="AX108" s="14" t="s">
        <v>88</v>
      </c>
      <c r="AY108" s="269" t="s">
        <v>163</v>
      </c>
    </row>
    <row r="109" s="2" customFormat="1" ht="16.5" customHeight="1">
      <c r="A109" s="40"/>
      <c r="B109" s="41"/>
      <c r="C109" s="214" t="s">
        <v>205</v>
      </c>
      <c r="D109" s="214" t="s">
        <v>165</v>
      </c>
      <c r="E109" s="215" t="s">
        <v>1739</v>
      </c>
      <c r="F109" s="216" t="s">
        <v>1740</v>
      </c>
      <c r="G109" s="217" t="s">
        <v>218</v>
      </c>
      <c r="H109" s="218">
        <v>696.29999999999995</v>
      </c>
      <c r="I109" s="219"/>
      <c r="J109" s="220">
        <f>ROUND(I109*H109,2)</f>
        <v>0</v>
      </c>
      <c r="K109" s="216" t="s">
        <v>169</v>
      </c>
      <c r="L109" s="46"/>
      <c r="M109" s="221" t="s">
        <v>35</v>
      </c>
      <c r="N109" s="222" t="s">
        <v>52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170</v>
      </c>
      <c r="AT109" s="225" t="s">
        <v>165</v>
      </c>
      <c r="AU109" s="225" t="s">
        <v>21</v>
      </c>
      <c r="AY109" s="18" t="s">
        <v>163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88</v>
      </c>
      <c r="BK109" s="226">
        <f>ROUND(I109*H109,2)</f>
        <v>0</v>
      </c>
      <c r="BL109" s="18" t="s">
        <v>170</v>
      </c>
      <c r="BM109" s="225" t="s">
        <v>1741</v>
      </c>
    </row>
    <row r="110" s="2" customFormat="1">
      <c r="A110" s="40"/>
      <c r="B110" s="41"/>
      <c r="C110" s="42"/>
      <c r="D110" s="227" t="s">
        <v>172</v>
      </c>
      <c r="E110" s="42"/>
      <c r="F110" s="228" t="s">
        <v>1742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172</v>
      </c>
      <c r="AU110" s="18" t="s">
        <v>21</v>
      </c>
    </row>
    <row r="111" s="2" customFormat="1">
      <c r="A111" s="40"/>
      <c r="B111" s="41"/>
      <c r="C111" s="42"/>
      <c r="D111" s="232" t="s">
        <v>174</v>
      </c>
      <c r="E111" s="42"/>
      <c r="F111" s="233" t="s">
        <v>1743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174</v>
      </c>
      <c r="AU111" s="18" t="s">
        <v>21</v>
      </c>
    </row>
    <row r="112" s="2" customFormat="1" ht="24.15" customHeight="1">
      <c r="A112" s="40"/>
      <c r="B112" s="41"/>
      <c r="C112" s="214" t="s">
        <v>210</v>
      </c>
      <c r="D112" s="214" t="s">
        <v>165</v>
      </c>
      <c r="E112" s="215" t="s">
        <v>1744</v>
      </c>
      <c r="F112" s="216" t="s">
        <v>1745</v>
      </c>
      <c r="G112" s="217" t="s">
        <v>218</v>
      </c>
      <c r="H112" s="218">
        <v>696.29999999999995</v>
      </c>
      <c r="I112" s="219"/>
      <c r="J112" s="220">
        <f>ROUND(I112*H112,2)</f>
        <v>0</v>
      </c>
      <c r="K112" s="216" t="s">
        <v>169</v>
      </c>
      <c r="L112" s="46"/>
      <c r="M112" s="221" t="s">
        <v>35</v>
      </c>
      <c r="N112" s="222" t="s">
        <v>52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170</v>
      </c>
      <c r="AT112" s="225" t="s">
        <v>165</v>
      </c>
      <c r="AU112" s="225" t="s">
        <v>21</v>
      </c>
      <c r="AY112" s="18" t="s">
        <v>163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88</v>
      </c>
      <c r="BK112" s="226">
        <f>ROUND(I112*H112,2)</f>
        <v>0</v>
      </c>
      <c r="BL112" s="18" t="s">
        <v>170</v>
      </c>
      <c r="BM112" s="225" t="s">
        <v>1746</v>
      </c>
    </row>
    <row r="113" s="2" customFormat="1">
      <c r="A113" s="40"/>
      <c r="B113" s="41"/>
      <c r="C113" s="42"/>
      <c r="D113" s="227" t="s">
        <v>172</v>
      </c>
      <c r="E113" s="42"/>
      <c r="F113" s="228" t="s">
        <v>1747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172</v>
      </c>
      <c r="AU113" s="18" t="s">
        <v>21</v>
      </c>
    </row>
    <row r="114" s="2" customFormat="1" ht="16.5" customHeight="1">
      <c r="A114" s="40"/>
      <c r="B114" s="41"/>
      <c r="C114" s="245" t="s">
        <v>215</v>
      </c>
      <c r="D114" s="245" t="s">
        <v>211</v>
      </c>
      <c r="E114" s="246" t="s">
        <v>1748</v>
      </c>
      <c r="F114" s="247" t="s">
        <v>1749</v>
      </c>
      <c r="G114" s="248" t="s">
        <v>1537</v>
      </c>
      <c r="H114" s="249">
        <v>10.445</v>
      </c>
      <c r="I114" s="250"/>
      <c r="J114" s="251">
        <f>ROUND(I114*H114,2)</f>
        <v>0</v>
      </c>
      <c r="K114" s="247" t="s">
        <v>169</v>
      </c>
      <c r="L114" s="252"/>
      <c r="M114" s="253" t="s">
        <v>35</v>
      </c>
      <c r="N114" s="254" t="s">
        <v>52</v>
      </c>
      <c r="O114" s="86"/>
      <c r="P114" s="223">
        <f>O114*H114</f>
        <v>0</v>
      </c>
      <c r="Q114" s="223">
        <v>0.001</v>
      </c>
      <c r="R114" s="223">
        <f>Q114*H114</f>
        <v>0.010445000000000001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210</v>
      </c>
      <c r="AT114" s="225" t="s">
        <v>211</v>
      </c>
      <c r="AU114" s="225" t="s">
        <v>21</v>
      </c>
      <c r="AY114" s="18" t="s">
        <v>163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88</v>
      </c>
      <c r="BK114" s="226">
        <f>ROUND(I114*H114,2)</f>
        <v>0</v>
      </c>
      <c r="BL114" s="18" t="s">
        <v>170</v>
      </c>
      <c r="BM114" s="225" t="s">
        <v>1750</v>
      </c>
    </row>
    <row r="115" s="13" customFormat="1">
      <c r="A115" s="13"/>
      <c r="B115" s="234"/>
      <c r="C115" s="235"/>
      <c r="D115" s="232" t="s">
        <v>197</v>
      </c>
      <c r="E115" s="235"/>
      <c r="F115" s="237" t="s">
        <v>1751</v>
      </c>
      <c r="G115" s="235"/>
      <c r="H115" s="238">
        <v>10.445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197</v>
      </c>
      <c r="AU115" s="244" t="s">
        <v>21</v>
      </c>
      <c r="AV115" s="13" t="s">
        <v>21</v>
      </c>
      <c r="AW115" s="13" t="s">
        <v>4</v>
      </c>
      <c r="AX115" s="13" t="s">
        <v>88</v>
      </c>
      <c r="AY115" s="244" t="s">
        <v>163</v>
      </c>
    </row>
    <row r="116" s="2" customFormat="1" ht="16.5" customHeight="1">
      <c r="A116" s="40"/>
      <c r="B116" s="41"/>
      <c r="C116" s="214" t="s">
        <v>222</v>
      </c>
      <c r="D116" s="214" t="s">
        <v>165</v>
      </c>
      <c r="E116" s="215" t="s">
        <v>1752</v>
      </c>
      <c r="F116" s="216" t="s">
        <v>1753</v>
      </c>
      <c r="G116" s="217" t="s">
        <v>218</v>
      </c>
      <c r="H116" s="218">
        <v>696.29999999999995</v>
      </c>
      <c r="I116" s="219"/>
      <c r="J116" s="220">
        <f>ROUND(I116*H116,2)</f>
        <v>0</v>
      </c>
      <c r="K116" s="216" t="s">
        <v>169</v>
      </c>
      <c r="L116" s="46"/>
      <c r="M116" s="221" t="s">
        <v>35</v>
      </c>
      <c r="N116" s="222" t="s">
        <v>52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170</v>
      </c>
      <c r="AT116" s="225" t="s">
        <v>165</v>
      </c>
      <c r="AU116" s="225" t="s">
        <v>21</v>
      </c>
      <c r="AY116" s="18" t="s">
        <v>163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88</v>
      </c>
      <c r="BK116" s="226">
        <f>ROUND(I116*H116,2)</f>
        <v>0</v>
      </c>
      <c r="BL116" s="18" t="s">
        <v>170</v>
      </c>
      <c r="BM116" s="225" t="s">
        <v>1754</v>
      </c>
    </row>
    <row r="117" s="2" customFormat="1">
      <c r="A117" s="40"/>
      <c r="B117" s="41"/>
      <c r="C117" s="42"/>
      <c r="D117" s="227" t="s">
        <v>172</v>
      </c>
      <c r="E117" s="42"/>
      <c r="F117" s="228" t="s">
        <v>1755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172</v>
      </c>
      <c r="AU117" s="18" t="s">
        <v>21</v>
      </c>
    </row>
    <row r="118" s="2" customFormat="1" ht="24.15" customHeight="1">
      <c r="A118" s="40"/>
      <c r="B118" s="41"/>
      <c r="C118" s="214" t="s">
        <v>227</v>
      </c>
      <c r="D118" s="214" t="s">
        <v>165</v>
      </c>
      <c r="E118" s="215" t="s">
        <v>1756</v>
      </c>
      <c r="F118" s="216" t="s">
        <v>1757</v>
      </c>
      <c r="G118" s="217" t="s">
        <v>276</v>
      </c>
      <c r="H118" s="218">
        <v>4</v>
      </c>
      <c r="I118" s="219"/>
      <c r="J118" s="220">
        <f>ROUND(I118*H118,2)</f>
        <v>0</v>
      </c>
      <c r="K118" s="216" t="s">
        <v>169</v>
      </c>
      <c r="L118" s="46"/>
      <c r="M118" s="221" t="s">
        <v>35</v>
      </c>
      <c r="N118" s="222" t="s">
        <v>52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170</v>
      </c>
      <c r="AT118" s="225" t="s">
        <v>165</v>
      </c>
      <c r="AU118" s="225" t="s">
        <v>21</v>
      </c>
      <c r="AY118" s="18" t="s">
        <v>163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88</v>
      </c>
      <c r="BK118" s="226">
        <f>ROUND(I118*H118,2)</f>
        <v>0</v>
      </c>
      <c r="BL118" s="18" t="s">
        <v>170</v>
      </c>
      <c r="BM118" s="225" t="s">
        <v>1758</v>
      </c>
    </row>
    <row r="119" s="2" customFormat="1">
      <c r="A119" s="40"/>
      <c r="B119" s="41"/>
      <c r="C119" s="42"/>
      <c r="D119" s="227" t="s">
        <v>172</v>
      </c>
      <c r="E119" s="42"/>
      <c r="F119" s="228" t="s">
        <v>1759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172</v>
      </c>
      <c r="AU119" s="18" t="s">
        <v>21</v>
      </c>
    </row>
    <row r="120" s="2" customFormat="1" ht="16.5" customHeight="1">
      <c r="A120" s="40"/>
      <c r="B120" s="41"/>
      <c r="C120" s="245" t="s">
        <v>8</v>
      </c>
      <c r="D120" s="245" t="s">
        <v>211</v>
      </c>
      <c r="E120" s="246" t="s">
        <v>1760</v>
      </c>
      <c r="F120" s="247" t="s">
        <v>1761</v>
      </c>
      <c r="G120" s="248" t="s">
        <v>194</v>
      </c>
      <c r="H120" s="249">
        <v>1.2</v>
      </c>
      <c r="I120" s="250"/>
      <c r="J120" s="251">
        <f>ROUND(I120*H120,2)</f>
        <v>0</v>
      </c>
      <c r="K120" s="247" t="s">
        <v>169</v>
      </c>
      <c r="L120" s="252"/>
      <c r="M120" s="253" t="s">
        <v>35</v>
      </c>
      <c r="N120" s="254" t="s">
        <v>52</v>
      </c>
      <c r="O120" s="86"/>
      <c r="P120" s="223">
        <f>O120*H120</f>
        <v>0</v>
      </c>
      <c r="Q120" s="223">
        <v>0.22</v>
      </c>
      <c r="R120" s="223">
        <f>Q120*H120</f>
        <v>0.26400000000000001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210</v>
      </c>
      <c r="AT120" s="225" t="s">
        <v>211</v>
      </c>
      <c r="AU120" s="225" t="s">
        <v>21</v>
      </c>
      <c r="AY120" s="18" t="s">
        <v>163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88</v>
      </c>
      <c r="BK120" s="226">
        <f>ROUND(I120*H120,2)</f>
        <v>0</v>
      </c>
      <c r="BL120" s="18" t="s">
        <v>170</v>
      </c>
      <c r="BM120" s="225" t="s">
        <v>1762</v>
      </c>
    </row>
    <row r="121" s="13" customFormat="1">
      <c r="A121" s="13"/>
      <c r="B121" s="234"/>
      <c r="C121" s="235"/>
      <c r="D121" s="232" t="s">
        <v>197</v>
      </c>
      <c r="E121" s="236" t="s">
        <v>35</v>
      </c>
      <c r="F121" s="237" t="s">
        <v>1763</v>
      </c>
      <c r="G121" s="235"/>
      <c r="H121" s="238">
        <v>1.2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197</v>
      </c>
      <c r="AU121" s="244" t="s">
        <v>21</v>
      </c>
      <c r="AV121" s="13" t="s">
        <v>21</v>
      </c>
      <c r="AW121" s="13" t="s">
        <v>41</v>
      </c>
      <c r="AX121" s="13" t="s">
        <v>88</v>
      </c>
      <c r="AY121" s="244" t="s">
        <v>163</v>
      </c>
    </row>
    <row r="122" s="2" customFormat="1" ht="16.5" customHeight="1">
      <c r="A122" s="40"/>
      <c r="B122" s="41"/>
      <c r="C122" s="245" t="s">
        <v>238</v>
      </c>
      <c r="D122" s="245" t="s">
        <v>211</v>
      </c>
      <c r="E122" s="246" t="s">
        <v>1764</v>
      </c>
      <c r="F122" s="247" t="s">
        <v>1765</v>
      </c>
      <c r="G122" s="248" t="s">
        <v>235</v>
      </c>
      <c r="H122" s="249">
        <v>0.95999999999999996</v>
      </c>
      <c r="I122" s="250"/>
      <c r="J122" s="251">
        <f>ROUND(I122*H122,2)</f>
        <v>0</v>
      </c>
      <c r="K122" s="247" t="s">
        <v>169</v>
      </c>
      <c r="L122" s="252"/>
      <c r="M122" s="253" t="s">
        <v>35</v>
      </c>
      <c r="N122" s="254" t="s">
        <v>52</v>
      </c>
      <c r="O122" s="86"/>
      <c r="P122" s="223">
        <f>O122*H122</f>
        <v>0</v>
      </c>
      <c r="Q122" s="223">
        <v>1</v>
      </c>
      <c r="R122" s="223">
        <f>Q122*H122</f>
        <v>0.95999999999999996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210</v>
      </c>
      <c r="AT122" s="225" t="s">
        <v>211</v>
      </c>
      <c r="AU122" s="225" t="s">
        <v>21</v>
      </c>
      <c r="AY122" s="18" t="s">
        <v>163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88</v>
      </c>
      <c r="BK122" s="226">
        <f>ROUND(I122*H122,2)</f>
        <v>0</v>
      </c>
      <c r="BL122" s="18" t="s">
        <v>170</v>
      </c>
      <c r="BM122" s="225" t="s">
        <v>1766</v>
      </c>
    </row>
    <row r="123" s="13" customFormat="1">
      <c r="A123" s="13"/>
      <c r="B123" s="234"/>
      <c r="C123" s="235"/>
      <c r="D123" s="232" t="s">
        <v>197</v>
      </c>
      <c r="E123" s="236" t="s">
        <v>35</v>
      </c>
      <c r="F123" s="237" t="s">
        <v>1767</v>
      </c>
      <c r="G123" s="235"/>
      <c r="H123" s="238">
        <v>0.59999999999999998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197</v>
      </c>
      <c r="AU123" s="244" t="s">
        <v>21</v>
      </c>
      <c r="AV123" s="13" t="s">
        <v>21</v>
      </c>
      <c r="AW123" s="13" t="s">
        <v>41</v>
      </c>
      <c r="AX123" s="13" t="s">
        <v>88</v>
      </c>
      <c r="AY123" s="244" t="s">
        <v>163</v>
      </c>
    </row>
    <row r="124" s="13" customFormat="1">
      <c r="A124" s="13"/>
      <c r="B124" s="234"/>
      <c r="C124" s="235"/>
      <c r="D124" s="232" t="s">
        <v>197</v>
      </c>
      <c r="E124" s="235"/>
      <c r="F124" s="237" t="s">
        <v>1768</v>
      </c>
      <c r="G124" s="235"/>
      <c r="H124" s="238">
        <v>0.95999999999999996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197</v>
      </c>
      <c r="AU124" s="244" t="s">
        <v>21</v>
      </c>
      <c r="AV124" s="13" t="s">
        <v>21</v>
      </c>
      <c r="AW124" s="13" t="s">
        <v>4</v>
      </c>
      <c r="AX124" s="13" t="s">
        <v>88</v>
      </c>
      <c r="AY124" s="244" t="s">
        <v>163</v>
      </c>
    </row>
    <row r="125" s="2" customFormat="1" ht="24.15" customHeight="1">
      <c r="A125" s="40"/>
      <c r="B125" s="41"/>
      <c r="C125" s="214" t="s">
        <v>244</v>
      </c>
      <c r="D125" s="214" t="s">
        <v>165</v>
      </c>
      <c r="E125" s="215" t="s">
        <v>1769</v>
      </c>
      <c r="F125" s="216" t="s">
        <v>1770</v>
      </c>
      <c r="G125" s="217" t="s">
        <v>276</v>
      </c>
      <c r="H125" s="218">
        <v>4</v>
      </c>
      <c r="I125" s="219"/>
      <c r="J125" s="220">
        <f>ROUND(I125*H125,2)</f>
        <v>0</v>
      </c>
      <c r="K125" s="216" t="s">
        <v>169</v>
      </c>
      <c r="L125" s="46"/>
      <c r="M125" s="221" t="s">
        <v>35</v>
      </c>
      <c r="N125" s="222" t="s">
        <v>52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170</v>
      </c>
      <c r="AT125" s="225" t="s">
        <v>165</v>
      </c>
      <c r="AU125" s="225" t="s">
        <v>21</v>
      </c>
      <c r="AY125" s="18" t="s">
        <v>163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88</v>
      </c>
      <c r="BK125" s="226">
        <f>ROUND(I125*H125,2)</f>
        <v>0</v>
      </c>
      <c r="BL125" s="18" t="s">
        <v>170</v>
      </c>
      <c r="BM125" s="225" t="s">
        <v>1771</v>
      </c>
    </row>
    <row r="126" s="2" customFormat="1">
      <c r="A126" s="40"/>
      <c r="B126" s="41"/>
      <c r="C126" s="42"/>
      <c r="D126" s="227" t="s">
        <v>172</v>
      </c>
      <c r="E126" s="42"/>
      <c r="F126" s="228" t="s">
        <v>1772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172</v>
      </c>
      <c r="AU126" s="18" t="s">
        <v>21</v>
      </c>
    </row>
    <row r="127" s="2" customFormat="1" ht="16.5" customHeight="1">
      <c r="A127" s="40"/>
      <c r="B127" s="41"/>
      <c r="C127" s="245" t="s">
        <v>250</v>
      </c>
      <c r="D127" s="245" t="s">
        <v>211</v>
      </c>
      <c r="E127" s="246" t="s">
        <v>1773</v>
      </c>
      <c r="F127" s="247" t="s">
        <v>1774</v>
      </c>
      <c r="G127" s="248" t="s">
        <v>276</v>
      </c>
      <c r="H127" s="249">
        <v>2</v>
      </c>
      <c r="I127" s="250"/>
      <c r="J127" s="251">
        <f>ROUND(I127*H127,2)</f>
        <v>0</v>
      </c>
      <c r="K127" s="247" t="s">
        <v>35</v>
      </c>
      <c r="L127" s="252"/>
      <c r="M127" s="253" t="s">
        <v>35</v>
      </c>
      <c r="N127" s="254" t="s">
        <v>52</v>
      </c>
      <c r="O127" s="86"/>
      <c r="P127" s="223">
        <f>O127*H127</f>
        <v>0</v>
      </c>
      <c r="Q127" s="223">
        <v>3.0000000000000001E-05</v>
      </c>
      <c r="R127" s="223">
        <f>Q127*H127</f>
        <v>6.0000000000000002E-05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210</v>
      </c>
      <c r="AT127" s="225" t="s">
        <v>211</v>
      </c>
      <c r="AU127" s="225" t="s">
        <v>21</v>
      </c>
      <c r="AY127" s="18" t="s">
        <v>163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88</v>
      </c>
      <c r="BK127" s="226">
        <f>ROUND(I127*H127,2)</f>
        <v>0</v>
      </c>
      <c r="BL127" s="18" t="s">
        <v>170</v>
      </c>
      <c r="BM127" s="225" t="s">
        <v>1775</v>
      </c>
    </row>
    <row r="128" s="2" customFormat="1" ht="16.5" customHeight="1">
      <c r="A128" s="40"/>
      <c r="B128" s="41"/>
      <c r="C128" s="245" t="s">
        <v>256</v>
      </c>
      <c r="D128" s="245" t="s">
        <v>211</v>
      </c>
      <c r="E128" s="246" t="s">
        <v>1776</v>
      </c>
      <c r="F128" s="247" t="s">
        <v>1777</v>
      </c>
      <c r="G128" s="248" t="s">
        <v>276</v>
      </c>
      <c r="H128" s="249">
        <v>2</v>
      </c>
      <c r="I128" s="250"/>
      <c r="J128" s="251">
        <f>ROUND(I128*H128,2)</f>
        <v>0</v>
      </c>
      <c r="K128" s="247" t="s">
        <v>35</v>
      </c>
      <c r="L128" s="252"/>
      <c r="M128" s="253" t="s">
        <v>35</v>
      </c>
      <c r="N128" s="254" t="s">
        <v>52</v>
      </c>
      <c r="O128" s="86"/>
      <c r="P128" s="223">
        <f>O128*H128</f>
        <v>0</v>
      </c>
      <c r="Q128" s="223">
        <v>3.0000000000000001E-05</v>
      </c>
      <c r="R128" s="223">
        <f>Q128*H128</f>
        <v>6.0000000000000002E-05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210</v>
      </c>
      <c r="AT128" s="225" t="s">
        <v>211</v>
      </c>
      <c r="AU128" s="225" t="s">
        <v>21</v>
      </c>
      <c r="AY128" s="18" t="s">
        <v>163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88</v>
      </c>
      <c r="BK128" s="226">
        <f>ROUND(I128*H128,2)</f>
        <v>0</v>
      </c>
      <c r="BL128" s="18" t="s">
        <v>170</v>
      </c>
      <c r="BM128" s="225" t="s">
        <v>1778</v>
      </c>
    </row>
    <row r="129" s="2" customFormat="1" ht="16.5" customHeight="1">
      <c r="A129" s="40"/>
      <c r="B129" s="41"/>
      <c r="C129" s="214" t="s">
        <v>263</v>
      </c>
      <c r="D129" s="214" t="s">
        <v>165</v>
      </c>
      <c r="E129" s="215" t="s">
        <v>1779</v>
      </c>
      <c r="F129" s="216" t="s">
        <v>1780</v>
      </c>
      <c r="G129" s="217" t="s">
        <v>276</v>
      </c>
      <c r="H129" s="218">
        <v>4</v>
      </c>
      <c r="I129" s="219"/>
      <c r="J129" s="220">
        <f>ROUND(I129*H129,2)</f>
        <v>0</v>
      </c>
      <c r="K129" s="216" t="s">
        <v>169</v>
      </c>
      <c r="L129" s="46"/>
      <c r="M129" s="221" t="s">
        <v>35</v>
      </c>
      <c r="N129" s="222" t="s">
        <v>52</v>
      </c>
      <c r="O129" s="86"/>
      <c r="P129" s="223">
        <f>O129*H129</f>
        <v>0</v>
      </c>
      <c r="Q129" s="223">
        <v>6.0000000000000002E-05</v>
      </c>
      <c r="R129" s="223">
        <f>Q129*H129</f>
        <v>0.00024000000000000001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170</v>
      </c>
      <c r="AT129" s="225" t="s">
        <v>165</v>
      </c>
      <c r="AU129" s="225" t="s">
        <v>21</v>
      </c>
      <c r="AY129" s="18" t="s">
        <v>163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88</v>
      </c>
      <c r="BK129" s="226">
        <f>ROUND(I129*H129,2)</f>
        <v>0</v>
      </c>
      <c r="BL129" s="18" t="s">
        <v>170</v>
      </c>
      <c r="BM129" s="225" t="s">
        <v>1781</v>
      </c>
    </row>
    <row r="130" s="2" customFormat="1">
      <c r="A130" s="40"/>
      <c r="B130" s="41"/>
      <c r="C130" s="42"/>
      <c r="D130" s="227" t="s">
        <v>172</v>
      </c>
      <c r="E130" s="42"/>
      <c r="F130" s="228" t="s">
        <v>1782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172</v>
      </c>
      <c r="AU130" s="18" t="s">
        <v>21</v>
      </c>
    </row>
    <row r="131" s="2" customFormat="1" ht="16.5" customHeight="1">
      <c r="A131" s="40"/>
      <c r="B131" s="41"/>
      <c r="C131" s="245" t="s">
        <v>268</v>
      </c>
      <c r="D131" s="245" t="s">
        <v>211</v>
      </c>
      <c r="E131" s="246" t="s">
        <v>1783</v>
      </c>
      <c r="F131" s="247" t="s">
        <v>1784</v>
      </c>
      <c r="G131" s="248" t="s">
        <v>276</v>
      </c>
      <c r="H131" s="249">
        <v>12</v>
      </c>
      <c r="I131" s="250"/>
      <c r="J131" s="251">
        <f>ROUND(I131*H131,2)</f>
        <v>0</v>
      </c>
      <c r="K131" s="247" t="s">
        <v>169</v>
      </c>
      <c r="L131" s="252"/>
      <c r="M131" s="253" t="s">
        <v>35</v>
      </c>
      <c r="N131" s="254" t="s">
        <v>52</v>
      </c>
      <c r="O131" s="86"/>
      <c r="P131" s="223">
        <f>O131*H131</f>
        <v>0</v>
      </c>
      <c r="Q131" s="223">
        <v>0.0058999999999999999</v>
      </c>
      <c r="R131" s="223">
        <f>Q131*H131</f>
        <v>0.070800000000000002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210</v>
      </c>
      <c r="AT131" s="225" t="s">
        <v>211</v>
      </c>
      <c r="AU131" s="225" t="s">
        <v>21</v>
      </c>
      <c r="AY131" s="18" t="s">
        <v>163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88</v>
      </c>
      <c r="BK131" s="226">
        <f>ROUND(I131*H131,2)</f>
        <v>0</v>
      </c>
      <c r="BL131" s="18" t="s">
        <v>170</v>
      </c>
      <c r="BM131" s="225" t="s">
        <v>1785</v>
      </c>
    </row>
    <row r="132" s="2" customFormat="1" ht="21.75" customHeight="1">
      <c r="A132" s="40"/>
      <c r="B132" s="41"/>
      <c r="C132" s="214" t="s">
        <v>273</v>
      </c>
      <c r="D132" s="214" t="s">
        <v>165</v>
      </c>
      <c r="E132" s="215" t="s">
        <v>1786</v>
      </c>
      <c r="F132" s="216" t="s">
        <v>1787</v>
      </c>
      <c r="G132" s="217" t="s">
        <v>276</v>
      </c>
      <c r="H132" s="218">
        <v>4</v>
      </c>
      <c r="I132" s="219"/>
      <c r="J132" s="220">
        <f>ROUND(I132*H132,2)</f>
        <v>0</v>
      </c>
      <c r="K132" s="216" t="s">
        <v>169</v>
      </c>
      <c r="L132" s="46"/>
      <c r="M132" s="221" t="s">
        <v>35</v>
      </c>
      <c r="N132" s="222" t="s">
        <v>52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170</v>
      </c>
      <c r="AT132" s="225" t="s">
        <v>165</v>
      </c>
      <c r="AU132" s="225" t="s">
        <v>21</v>
      </c>
      <c r="AY132" s="18" t="s">
        <v>163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88</v>
      </c>
      <c r="BK132" s="226">
        <f>ROUND(I132*H132,2)</f>
        <v>0</v>
      </c>
      <c r="BL132" s="18" t="s">
        <v>170</v>
      </c>
      <c r="BM132" s="225" t="s">
        <v>1788</v>
      </c>
    </row>
    <row r="133" s="2" customFormat="1">
      <c r="A133" s="40"/>
      <c r="B133" s="41"/>
      <c r="C133" s="42"/>
      <c r="D133" s="227" t="s">
        <v>172</v>
      </c>
      <c r="E133" s="42"/>
      <c r="F133" s="228" t="s">
        <v>1789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172</v>
      </c>
      <c r="AU133" s="18" t="s">
        <v>21</v>
      </c>
    </row>
    <row r="134" s="2" customFormat="1" ht="16.5" customHeight="1">
      <c r="A134" s="40"/>
      <c r="B134" s="41"/>
      <c r="C134" s="245" t="s">
        <v>279</v>
      </c>
      <c r="D134" s="245" t="s">
        <v>211</v>
      </c>
      <c r="E134" s="246" t="s">
        <v>1790</v>
      </c>
      <c r="F134" s="247" t="s">
        <v>1791</v>
      </c>
      <c r="G134" s="248" t="s">
        <v>194</v>
      </c>
      <c r="H134" s="249">
        <v>0.155</v>
      </c>
      <c r="I134" s="250"/>
      <c r="J134" s="251">
        <f>ROUND(I134*H134,2)</f>
        <v>0</v>
      </c>
      <c r="K134" s="247" t="s">
        <v>169</v>
      </c>
      <c r="L134" s="252"/>
      <c r="M134" s="253" t="s">
        <v>35</v>
      </c>
      <c r="N134" s="254" t="s">
        <v>52</v>
      </c>
      <c r="O134" s="86"/>
      <c r="P134" s="223">
        <f>O134*H134</f>
        <v>0</v>
      </c>
      <c r="Q134" s="223">
        <v>0.20000000000000001</v>
      </c>
      <c r="R134" s="223">
        <f>Q134*H134</f>
        <v>0.031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210</v>
      </c>
      <c r="AT134" s="225" t="s">
        <v>211</v>
      </c>
      <c r="AU134" s="225" t="s">
        <v>21</v>
      </c>
      <c r="AY134" s="18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88</v>
      </c>
      <c r="BK134" s="226">
        <f>ROUND(I134*H134,2)</f>
        <v>0</v>
      </c>
      <c r="BL134" s="18" t="s">
        <v>170</v>
      </c>
      <c r="BM134" s="225" t="s">
        <v>1792</v>
      </c>
    </row>
    <row r="135" s="13" customFormat="1">
      <c r="A135" s="13"/>
      <c r="B135" s="234"/>
      <c r="C135" s="235"/>
      <c r="D135" s="232" t="s">
        <v>197</v>
      </c>
      <c r="E135" s="236" t="s">
        <v>35</v>
      </c>
      <c r="F135" s="237" t="s">
        <v>1793</v>
      </c>
      <c r="G135" s="235"/>
      <c r="H135" s="238">
        <v>1.5069999999999999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197</v>
      </c>
      <c r="AU135" s="244" t="s">
        <v>21</v>
      </c>
      <c r="AV135" s="13" t="s">
        <v>21</v>
      </c>
      <c r="AW135" s="13" t="s">
        <v>41</v>
      </c>
      <c r="AX135" s="13" t="s">
        <v>88</v>
      </c>
      <c r="AY135" s="244" t="s">
        <v>163</v>
      </c>
    </row>
    <row r="136" s="13" customFormat="1">
      <c r="A136" s="13"/>
      <c r="B136" s="234"/>
      <c r="C136" s="235"/>
      <c r="D136" s="232" t="s">
        <v>197</v>
      </c>
      <c r="E136" s="235"/>
      <c r="F136" s="237" t="s">
        <v>1794</v>
      </c>
      <c r="G136" s="235"/>
      <c r="H136" s="238">
        <v>0.155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197</v>
      </c>
      <c r="AU136" s="244" t="s">
        <v>21</v>
      </c>
      <c r="AV136" s="13" t="s">
        <v>21</v>
      </c>
      <c r="AW136" s="13" t="s">
        <v>4</v>
      </c>
      <c r="AX136" s="13" t="s">
        <v>88</v>
      </c>
      <c r="AY136" s="244" t="s">
        <v>163</v>
      </c>
    </row>
    <row r="137" s="2" customFormat="1" ht="16.5" customHeight="1">
      <c r="A137" s="40"/>
      <c r="B137" s="41"/>
      <c r="C137" s="214" t="s">
        <v>7</v>
      </c>
      <c r="D137" s="214" t="s">
        <v>165</v>
      </c>
      <c r="E137" s="215" t="s">
        <v>1795</v>
      </c>
      <c r="F137" s="216" t="s">
        <v>1796</v>
      </c>
      <c r="G137" s="217" t="s">
        <v>235</v>
      </c>
      <c r="H137" s="218">
        <v>0.17399999999999999</v>
      </c>
      <c r="I137" s="219"/>
      <c r="J137" s="220">
        <f>ROUND(I137*H137,2)</f>
        <v>0</v>
      </c>
      <c r="K137" s="216" t="s">
        <v>169</v>
      </c>
      <c r="L137" s="46"/>
      <c r="M137" s="221" t="s">
        <v>35</v>
      </c>
      <c r="N137" s="222" t="s">
        <v>52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170</v>
      </c>
      <c r="AT137" s="225" t="s">
        <v>165</v>
      </c>
      <c r="AU137" s="225" t="s">
        <v>21</v>
      </c>
      <c r="AY137" s="18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88</v>
      </c>
      <c r="BK137" s="226">
        <f>ROUND(I137*H137,2)</f>
        <v>0</v>
      </c>
      <c r="BL137" s="18" t="s">
        <v>170</v>
      </c>
      <c r="BM137" s="225" t="s">
        <v>1797</v>
      </c>
    </row>
    <row r="138" s="2" customFormat="1">
      <c r="A138" s="40"/>
      <c r="B138" s="41"/>
      <c r="C138" s="42"/>
      <c r="D138" s="227" t="s">
        <v>172</v>
      </c>
      <c r="E138" s="42"/>
      <c r="F138" s="228" t="s">
        <v>1798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172</v>
      </c>
      <c r="AU138" s="18" t="s">
        <v>21</v>
      </c>
    </row>
    <row r="139" s="2" customFormat="1" ht="16.5" customHeight="1">
      <c r="A139" s="40"/>
      <c r="B139" s="41"/>
      <c r="C139" s="245" t="s">
        <v>288</v>
      </c>
      <c r="D139" s="245" t="s">
        <v>211</v>
      </c>
      <c r="E139" s="246" t="s">
        <v>1799</v>
      </c>
      <c r="F139" s="247" t="s">
        <v>1800</v>
      </c>
      <c r="G139" s="248" t="s">
        <v>1537</v>
      </c>
      <c r="H139" s="249">
        <v>174.25</v>
      </c>
      <c r="I139" s="250"/>
      <c r="J139" s="251">
        <f>ROUND(I139*H139,2)</f>
        <v>0</v>
      </c>
      <c r="K139" s="247" t="s">
        <v>169</v>
      </c>
      <c r="L139" s="252"/>
      <c r="M139" s="253" t="s">
        <v>35</v>
      </c>
      <c r="N139" s="254" t="s">
        <v>52</v>
      </c>
      <c r="O139" s="86"/>
      <c r="P139" s="223">
        <f>O139*H139</f>
        <v>0</v>
      </c>
      <c r="Q139" s="223">
        <v>0.001</v>
      </c>
      <c r="R139" s="223">
        <f>Q139*H139</f>
        <v>0.17425000000000002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210</v>
      </c>
      <c r="AT139" s="225" t="s">
        <v>211</v>
      </c>
      <c r="AU139" s="225" t="s">
        <v>21</v>
      </c>
      <c r="AY139" s="18" t="s">
        <v>163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88</v>
      </c>
      <c r="BK139" s="226">
        <f>ROUND(I139*H139,2)</f>
        <v>0</v>
      </c>
      <c r="BL139" s="18" t="s">
        <v>170</v>
      </c>
      <c r="BM139" s="225" t="s">
        <v>1801</v>
      </c>
    </row>
    <row r="140" s="13" customFormat="1">
      <c r="A140" s="13"/>
      <c r="B140" s="234"/>
      <c r="C140" s="235"/>
      <c r="D140" s="232" t="s">
        <v>197</v>
      </c>
      <c r="E140" s="236" t="s">
        <v>35</v>
      </c>
      <c r="F140" s="237" t="s">
        <v>1802</v>
      </c>
      <c r="G140" s="235"/>
      <c r="H140" s="238">
        <v>174.25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197</v>
      </c>
      <c r="AU140" s="244" t="s">
        <v>21</v>
      </c>
      <c r="AV140" s="13" t="s">
        <v>21</v>
      </c>
      <c r="AW140" s="13" t="s">
        <v>41</v>
      </c>
      <c r="AX140" s="13" t="s">
        <v>88</v>
      </c>
      <c r="AY140" s="244" t="s">
        <v>163</v>
      </c>
    </row>
    <row r="141" s="2" customFormat="1" ht="24.15" customHeight="1">
      <c r="A141" s="40"/>
      <c r="B141" s="41"/>
      <c r="C141" s="214" t="s">
        <v>293</v>
      </c>
      <c r="D141" s="214" t="s">
        <v>165</v>
      </c>
      <c r="E141" s="215" t="s">
        <v>1803</v>
      </c>
      <c r="F141" s="216" t="s">
        <v>1804</v>
      </c>
      <c r="G141" s="217" t="s">
        <v>235</v>
      </c>
      <c r="H141" s="218">
        <v>0.002</v>
      </c>
      <c r="I141" s="219"/>
      <c r="J141" s="220">
        <f>ROUND(I141*H141,2)</f>
        <v>0</v>
      </c>
      <c r="K141" s="216" t="s">
        <v>169</v>
      </c>
      <c r="L141" s="46"/>
      <c r="M141" s="221" t="s">
        <v>35</v>
      </c>
      <c r="N141" s="222" t="s">
        <v>52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170</v>
      </c>
      <c r="AT141" s="225" t="s">
        <v>165</v>
      </c>
      <c r="AU141" s="225" t="s">
        <v>21</v>
      </c>
      <c r="AY141" s="18" t="s">
        <v>163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88</v>
      </c>
      <c r="BK141" s="226">
        <f>ROUND(I141*H141,2)</f>
        <v>0</v>
      </c>
      <c r="BL141" s="18" t="s">
        <v>170</v>
      </c>
      <c r="BM141" s="225" t="s">
        <v>1805</v>
      </c>
    </row>
    <row r="142" s="2" customFormat="1">
      <c r="A142" s="40"/>
      <c r="B142" s="41"/>
      <c r="C142" s="42"/>
      <c r="D142" s="227" t="s">
        <v>172</v>
      </c>
      <c r="E142" s="42"/>
      <c r="F142" s="228" t="s">
        <v>1806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172</v>
      </c>
      <c r="AU142" s="18" t="s">
        <v>21</v>
      </c>
    </row>
    <row r="143" s="2" customFormat="1" ht="16.5" customHeight="1">
      <c r="A143" s="40"/>
      <c r="B143" s="41"/>
      <c r="C143" s="245" t="s">
        <v>298</v>
      </c>
      <c r="D143" s="245" t="s">
        <v>211</v>
      </c>
      <c r="E143" s="246" t="s">
        <v>1807</v>
      </c>
      <c r="F143" s="247" t="s">
        <v>1808</v>
      </c>
      <c r="G143" s="248" t="s">
        <v>1537</v>
      </c>
      <c r="H143" s="249">
        <v>0.16</v>
      </c>
      <c r="I143" s="250"/>
      <c r="J143" s="251">
        <f>ROUND(I143*H143,2)</f>
        <v>0</v>
      </c>
      <c r="K143" s="247" t="s">
        <v>35</v>
      </c>
      <c r="L143" s="252"/>
      <c r="M143" s="253" t="s">
        <v>35</v>
      </c>
      <c r="N143" s="254" t="s">
        <v>52</v>
      </c>
      <c r="O143" s="86"/>
      <c r="P143" s="223">
        <f>O143*H143</f>
        <v>0</v>
      </c>
      <c r="Q143" s="223">
        <v>0.001</v>
      </c>
      <c r="R143" s="223">
        <f>Q143*H143</f>
        <v>0.00016000000000000001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210</v>
      </c>
      <c r="AT143" s="225" t="s">
        <v>211</v>
      </c>
      <c r="AU143" s="225" t="s">
        <v>21</v>
      </c>
      <c r="AY143" s="18" t="s">
        <v>163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88</v>
      </c>
      <c r="BK143" s="226">
        <f>ROUND(I143*H143,2)</f>
        <v>0</v>
      </c>
      <c r="BL143" s="18" t="s">
        <v>170</v>
      </c>
      <c r="BM143" s="225" t="s">
        <v>1809</v>
      </c>
    </row>
    <row r="144" s="2" customFormat="1">
      <c r="A144" s="40"/>
      <c r="B144" s="41"/>
      <c r="C144" s="42"/>
      <c r="D144" s="232" t="s">
        <v>174</v>
      </c>
      <c r="E144" s="42"/>
      <c r="F144" s="233" t="s">
        <v>1810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174</v>
      </c>
      <c r="AU144" s="18" t="s">
        <v>21</v>
      </c>
    </row>
    <row r="145" s="13" customFormat="1">
      <c r="A145" s="13"/>
      <c r="B145" s="234"/>
      <c r="C145" s="235"/>
      <c r="D145" s="232" t="s">
        <v>197</v>
      </c>
      <c r="E145" s="236" t="s">
        <v>35</v>
      </c>
      <c r="F145" s="237" t="s">
        <v>1811</v>
      </c>
      <c r="G145" s="235"/>
      <c r="H145" s="238">
        <v>0.16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197</v>
      </c>
      <c r="AU145" s="244" t="s">
        <v>21</v>
      </c>
      <c r="AV145" s="13" t="s">
        <v>21</v>
      </c>
      <c r="AW145" s="13" t="s">
        <v>41</v>
      </c>
      <c r="AX145" s="13" t="s">
        <v>88</v>
      </c>
      <c r="AY145" s="244" t="s">
        <v>163</v>
      </c>
    </row>
    <row r="146" s="2" customFormat="1" ht="16.5" customHeight="1">
      <c r="A146" s="40"/>
      <c r="B146" s="41"/>
      <c r="C146" s="214" t="s">
        <v>303</v>
      </c>
      <c r="D146" s="214" t="s">
        <v>165</v>
      </c>
      <c r="E146" s="215" t="s">
        <v>1812</v>
      </c>
      <c r="F146" s="216" t="s">
        <v>1813</v>
      </c>
      <c r="G146" s="217" t="s">
        <v>194</v>
      </c>
      <c r="H146" s="218">
        <v>24.149999999999999</v>
      </c>
      <c r="I146" s="219"/>
      <c r="J146" s="220">
        <f>ROUND(I146*H146,2)</f>
        <v>0</v>
      </c>
      <c r="K146" s="216" t="s">
        <v>169</v>
      </c>
      <c r="L146" s="46"/>
      <c r="M146" s="221" t="s">
        <v>35</v>
      </c>
      <c r="N146" s="222" t="s">
        <v>52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170</v>
      </c>
      <c r="AT146" s="225" t="s">
        <v>165</v>
      </c>
      <c r="AU146" s="225" t="s">
        <v>21</v>
      </c>
      <c r="AY146" s="18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88</v>
      </c>
      <c r="BK146" s="226">
        <f>ROUND(I146*H146,2)</f>
        <v>0</v>
      </c>
      <c r="BL146" s="18" t="s">
        <v>170</v>
      </c>
      <c r="BM146" s="225" t="s">
        <v>1814</v>
      </c>
    </row>
    <row r="147" s="2" customFormat="1">
      <c r="A147" s="40"/>
      <c r="B147" s="41"/>
      <c r="C147" s="42"/>
      <c r="D147" s="227" t="s">
        <v>172</v>
      </c>
      <c r="E147" s="42"/>
      <c r="F147" s="228" t="s">
        <v>1815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172</v>
      </c>
      <c r="AU147" s="18" t="s">
        <v>21</v>
      </c>
    </row>
    <row r="148" s="13" customFormat="1">
      <c r="A148" s="13"/>
      <c r="B148" s="234"/>
      <c r="C148" s="235"/>
      <c r="D148" s="232" t="s">
        <v>197</v>
      </c>
      <c r="E148" s="236" t="s">
        <v>35</v>
      </c>
      <c r="F148" s="237" t="s">
        <v>1816</v>
      </c>
      <c r="G148" s="235"/>
      <c r="H148" s="238">
        <v>6.9699999999999998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197</v>
      </c>
      <c r="AU148" s="244" t="s">
        <v>21</v>
      </c>
      <c r="AV148" s="13" t="s">
        <v>21</v>
      </c>
      <c r="AW148" s="13" t="s">
        <v>41</v>
      </c>
      <c r="AX148" s="13" t="s">
        <v>81</v>
      </c>
      <c r="AY148" s="244" t="s">
        <v>163</v>
      </c>
    </row>
    <row r="149" s="13" customFormat="1">
      <c r="A149" s="13"/>
      <c r="B149" s="234"/>
      <c r="C149" s="235"/>
      <c r="D149" s="232" t="s">
        <v>197</v>
      </c>
      <c r="E149" s="236" t="s">
        <v>35</v>
      </c>
      <c r="F149" s="237" t="s">
        <v>1817</v>
      </c>
      <c r="G149" s="235"/>
      <c r="H149" s="238">
        <v>1.0800000000000001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197</v>
      </c>
      <c r="AU149" s="244" t="s">
        <v>21</v>
      </c>
      <c r="AV149" s="13" t="s">
        <v>21</v>
      </c>
      <c r="AW149" s="13" t="s">
        <v>41</v>
      </c>
      <c r="AX149" s="13" t="s">
        <v>81</v>
      </c>
      <c r="AY149" s="244" t="s">
        <v>163</v>
      </c>
    </row>
    <row r="150" s="14" customFormat="1">
      <c r="A150" s="14"/>
      <c r="B150" s="259"/>
      <c r="C150" s="260"/>
      <c r="D150" s="232" t="s">
        <v>197</v>
      </c>
      <c r="E150" s="261" t="s">
        <v>35</v>
      </c>
      <c r="F150" s="262" t="s">
        <v>602</v>
      </c>
      <c r="G150" s="260"/>
      <c r="H150" s="263">
        <v>8.0500000000000007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197</v>
      </c>
      <c r="AU150" s="269" t="s">
        <v>21</v>
      </c>
      <c r="AV150" s="14" t="s">
        <v>170</v>
      </c>
      <c r="AW150" s="14" t="s">
        <v>41</v>
      </c>
      <c r="AX150" s="14" t="s">
        <v>88</v>
      </c>
      <c r="AY150" s="269" t="s">
        <v>163</v>
      </c>
    </row>
    <row r="151" s="13" customFormat="1">
      <c r="A151" s="13"/>
      <c r="B151" s="234"/>
      <c r="C151" s="235"/>
      <c r="D151" s="232" t="s">
        <v>197</v>
      </c>
      <c r="E151" s="235"/>
      <c r="F151" s="237" t="s">
        <v>1818</v>
      </c>
      <c r="G151" s="235"/>
      <c r="H151" s="238">
        <v>24.149999999999999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197</v>
      </c>
      <c r="AU151" s="244" t="s">
        <v>21</v>
      </c>
      <c r="AV151" s="13" t="s">
        <v>21</v>
      </c>
      <c r="AW151" s="13" t="s">
        <v>4</v>
      </c>
      <c r="AX151" s="13" t="s">
        <v>88</v>
      </c>
      <c r="AY151" s="244" t="s">
        <v>163</v>
      </c>
    </row>
    <row r="152" s="2" customFormat="1" ht="16.5" customHeight="1">
      <c r="A152" s="40"/>
      <c r="B152" s="41"/>
      <c r="C152" s="214" t="s">
        <v>308</v>
      </c>
      <c r="D152" s="214" t="s">
        <v>165</v>
      </c>
      <c r="E152" s="215" t="s">
        <v>1819</v>
      </c>
      <c r="F152" s="216" t="s">
        <v>1820</v>
      </c>
      <c r="G152" s="217" t="s">
        <v>194</v>
      </c>
      <c r="H152" s="218">
        <v>48.299999999999997</v>
      </c>
      <c r="I152" s="219"/>
      <c r="J152" s="220">
        <f>ROUND(I152*H152,2)</f>
        <v>0</v>
      </c>
      <c r="K152" s="216" t="s">
        <v>169</v>
      </c>
      <c r="L152" s="46"/>
      <c r="M152" s="221" t="s">
        <v>35</v>
      </c>
      <c r="N152" s="222" t="s">
        <v>52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170</v>
      </c>
      <c r="AT152" s="225" t="s">
        <v>165</v>
      </c>
      <c r="AU152" s="225" t="s">
        <v>21</v>
      </c>
      <c r="AY152" s="18" t="s">
        <v>163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88</v>
      </c>
      <c r="BK152" s="226">
        <f>ROUND(I152*H152,2)</f>
        <v>0</v>
      </c>
      <c r="BL152" s="18" t="s">
        <v>170</v>
      </c>
      <c r="BM152" s="225" t="s">
        <v>1821</v>
      </c>
    </row>
    <row r="153" s="2" customFormat="1">
      <c r="A153" s="40"/>
      <c r="B153" s="41"/>
      <c r="C153" s="42"/>
      <c r="D153" s="227" t="s">
        <v>172</v>
      </c>
      <c r="E153" s="42"/>
      <c r="F153" s="228" t="s">
        <v>1822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172</v>
      </c>
      <c r="AU153" s="18" t="s">
        <v>21</v>
      </c>
    </row>
    <row r="154" s="13" customFormat="1">
      <c r="A154" s="13"/>
      <c r="B154" s="234"/>
      <c r="C154" s="235"/>
      <c r="D154" s="232" t="s">
        <v>197</v>
      </c>
      <c r="E154" s="235"/>
      <c r="F154" s="237" t="s">
        <v>1823</v>
      </c>
      <c r="G154" s="235"/>
      <c r="H154" s="238">
        <v>48.299999999999997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197</v>
      </c>
      <c r="AU154" s="244" t="s">
        <v>21</v>
      </c>
      <c r="AV154" s="13" t="s">
        <v>21</v>
      </c>
      <c r="AW154" s="13" t="s">
        <v>4</v>
      </c>
      <c r="AX154" s="13" t="s">
        <v>88</v>
      </c>
      <c r="AY154" s="244" t="s">
        <v>163</v>
      </c>
    </row>
    <row r="155" s="2" customFormat="1" ht="21.75" customHeight="1">
      <c r="A155" s="40"/>
      <c r="B155" s="41"/>
      <c r="C155" s="214" t="s">
        <v>313</v>
      </c>
      <c r="D155" s="214" t="s">
        <v>165</v>
      </c>
      <c r="E155" s="215" t="s">
        <v>1824</v>
      </c>
      <c r="F155" s="216" t="s">
        <v>1825</v>
      </c>
      <c r="G155" s="217" t="s">
        <v>218</v>
      </c>
      <c r="H155" s="218">
        <v>4182</v>
      </c>
      <c r="I155" s="219"/>
      <c r="J155" s="220">
        <f>ROUND(I155*H155,2)</f>
        <v>0</v>
      </c>
      <c r="K155" s="216" t="s">
        <v>169</v>
      </c>
      <c r="L155" s="46"/>
      <c r="M155" s="221" t="s">
        <v>35</v>
      </c>
      <c r="N155" s="222" t="s">
        <v>52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170</v>
      </c>
      <c r="AT155" s="225" t="s">
        <v>165</v>
      </c>
      <c r="AU155" s="225" t="s">
        <v>21</v>
      </c>
      <c r="AY155" s="18" t="s">
        <v>163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88</v>
      </c>
      <c r="BK155" s="226">
        <f>ROUND(I155*H155,2)</f>
        <v>0</v>
      </c>
      <c r="BL155" s="18" t="s">
        <v>170</v>
      </c>
      <c r="BM155" s="225" t="s">
        <v>1826</v>
      </c>
    </row>
    <row r="156" s="2" customFormat="1">
      <c r="A156" s="40"/>
      <c r="B156" s="41"/>
      <c r="C156" s="42"/>
      <c r="D156" s="227" t="s">
        <v>172</v>
      </c>
      <c r="E156" s="42"/>
      <c r="F156" s="228" t="s">
        <v>1827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172</v>
      </c>
      <c r="AU156" s="18" t="s">
        <v>21</v>
      </c>
    </row>
    <row r="157" s="13" customFormat="1">
      <c r="A157" s="13"/>
      <c r="B157" s="234"/>
      <c r="C157" s="235"/>
      <c r="D157" s="232" t="s">
        <v>197</v>
      </c>
      <c r="E157" s="236" t="s">
        <v>35</v>
      </c>
      <c r="F157" s="237" t="s">
        <v>1828</v>
      </c>
      <c r="G157" s="235"/>
      <c r="H157" s="238">
        <v>1394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197</v>
      </c>
      <c r="AU157" s="244" t="s">
        <v>21</v>
      </c>
      <c r="AV157" s="13" t="s">
        <v>21</v>
      </c>
      <c r="AW157" s="13" t="s">
        <v>41</v>
      </c>
      <c r="AX157" s="13" t="s">
        <v>81</v>
      </c>
      <c r="AY157" s="244" t="s">
        <v>163</v>
      </c>
    </row>
    <row r="158" s="13" customFormat="1">
      <c r="A158" s="13"/>
      <c r="B158" s="234"/>
      <c r="C158" s="235"/>
      <c r="D158" s="232" t="s">
        <v>197</v>
      </c>
      <c r="E158" s="236" t="s">
        <v>35</v>
      </c>
      <c r="F158" s="237" t="s">
        <v>1829</v>
      </c>
      <c r="G158" s="235"/>
      <c r="H158" s="238">
        <v>1394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197</v>
      </c>
      <c r="AU158" s="244" t="s">
        <v>21</v>
      </c>
      <c r="AV158" s="13" t="s">
        <v>21</v>
      </c>
      <c r="AW158" s="13" t="s">
        <v>41</v>
      </c>
      <c r="AX158" s="13" t="s">
        <v>81</v>
      </c>
      <c r="AY158" s="244" t="s">
        <v>163</v>
      </c>
    </row>
    <row r="159" s="13" customFormat="1">
      <c r="A159" s="13"/>
      <c r="B159" s="234"/>
      <c r="C159" s="235"/>
      <c r="D159" s="232" t="s">
        <v>197</v>
      </c>
      <c r="E159" s="236" t="s">
        <v>35</v>
      </c>
      <c r="F159" s="237" t="s">
        <v>1830</v>
      </c>
      <c r="G159" s="235"/>
      <c r="H159" s="238">
        <v>1394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197</v>
      </c>
      <c r="AU159" s="244" t="s">
        <v>21</v>
      </c>
      <c r="AV159" s="13" t="s">
        <v>21</v>
      </c>
      <c r="AW159" s="13" t="s">
        <v>41</v>
      </c>
      <c r="AX159" s="13" t="s">
        <v>81</v>
      </c>
      <c r="AY159" s="244" t="s">
        <v>163</v>
      </c>
    </row>
    <row r="160" s="14" customFormat="1">
      <c r="A160" s="14"/>
      <c r="B160" s="259"/>
      <c r="C160" s="260"/>
      <c r="D160" s="232" t="s">
        <v>197</v>
      </c>
      <c r="E160" s="261" t="s">
        <v>35</v>
      </c>
      <c r="F160" s="262" t="s">
        <v>602</v>
      </c>
      <c r="G160" s="260"/>
      <c r="H160" s="263">
        <v>4182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197</v>
      </c>
      <c r="AU160" s="269" t="s">
        <v>21</v>
      </c>
      <c r="AV160" s="14" t="s">
        <v>170</v>
      </c>
      <c r="AW160" s="14" t="s">
        <v>41</v>
      </c>
      <c r="AX160" s="14" t="s">
        <v>88</v>
      </c>
      <c r="AY160" s="269" t="s">
        <v>163</v>
      </c>
    </row>
    <row r="161" s="2" customFormat="1" ht="21.75" customHeight="1">
      <c r="A161" s="40"/>
      <c r="B161" s="41"/>
      <c r="C161" s="214" t="s">
        <v>317</v>
      </c>
      <c r="D161" s="214" t="s">
        <v>165</v>
      </c>
      <c r="E161" s="215" t="s">
        <v>1831</v>
      </c>
      <c r="F161" s="216" t="s">
        <v>1832</v>
      </c>
      <c r="G161" s="217" t="s">
        <v>276</v>
      </c>
      <c r="H161" s="218">
        <v>12</v>
      </c>
      <c r="I161" s="219"/>
      <c r="J161" s="220">
        <f>ROUND(I161*H161,2)</f>
        <v>0</v>
      </c>
      <c r="K161" s="216" t="s">
        <v>169</v>
      </c>
      <c r="L161" s="46"/>
      <c r="M161" s="221" t="s">
        <v>35</v>
      </c>
      <c r="N161" s="222" t="s">
        <v>52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170</v>
      </c>
      <c r="AT161" s="225" t="s">
        <v>165</v>
      </c>
      <c r="AU161" s="225" t="s">
        <v>21</v>
      </c>
      <c r="AY161" s="18" t="s">
        <v>163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88</v>
      </c>
      <c r="BK161" s="226">
        <f>ROUND(I161*H161,2)</f>
        <v>0</v>
      </c>
      <c r="BL161" s="18" t="s">
        <v>170</v>
      </c>
      <c r="BM161" s="225" t="s">
        <v>1833</v>
      </c>
    </row>
    <row r="162" s="2" customFormat="1">
      <c r="A162" s="40"/>
      <c r="B162" s="41"/>
      <c r="C162" s="42"/>
      <c r="D162" s="227" t="s">
        <v>172</v>
      </c>
      <c r="E162" s="42"/>
      <c r="F162" s="228" t="s">
        <v>1834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172</v>
      </c>
      <c r="AU162" s="18" t="s">
        <v>21</v>
      </c>
    </row>
    <row r="163" s="13" customFormat="1">
      <c r="A163" s="13"/>
      <c r="B163" s="234"/>
      <c r="C163" s="235"/>
      <c r="D163" s="232" t="s">
        <v>197</v>
      </c>
      <c r="E163" s="236" t="s">
        <v>35</v>
      </c>
      <c r="F163" s="237" t="s">
        <v>1835</v>
      </c>
      <c r="G163" s="235"/>
      <c r="H163" s="238">
        <v>4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197</v>
      </c>
      <c r="AU163" s="244" t="s">
        <v>21</v>
      </c>
      <c r="AV163" s="13" t="s">
        <v>21</v>
      </c>
      <c r="AW163" s="13" t="s">
        <v>41</v>
      </c>
      <c r="AX163" s="13" t="s">
        <v>81</v>
      </c>
      <c r="AY163" s="244" t="s">
        <v>163</v>
      </c>
    </row>
    <row r="164" s="13" customFormat="1">
      <c r="A164" s="13"/>
      <c r="B164" s="234"/>
      <c r="C164" s="235"/>
      <c r="D164" s="232" t="s">
        <v>197</v>
      </c>
      <c r="E164" s="236" t="s">
        <v>35</v>
      </c>
      <c r="F164" s="237" t="s">
        <v>1836</v>
      </c>
      <c r="G164" s="235"/>
      <c r="H164" s="238">
        <v>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197</v>
      </c>
      <c r="AU164" s="244" t="s">
        <v>21</v>
      </c>
      <c r="AV164" s="13" t="s">
        <v>21</v>
      </c>
      <c r="AW164" s="13" t="s">
        <v>41</v>
      </c>
      <c r="AX164" s="13" t="s">
        <v>81</v>
      </c>
      <c r="AY164" s="244" t="s">
        <v>163</v>
      </c>
    </row>
    <row r="165" s="13" customFormat="1">
      <c r="A165" s="13"/>
      <c r="B165" s="234"/>
      <c r="C165" s="235"/>
      <c r="D165" s="232" t="s">
        <v>197</v>
      </c>
      <c r="E165" s="236" t="s">
        <v>35</v>
      </c>
      <c r="F165" s="237" t="s">
        <v>1837</v>
      </c>
      <c r="G165" s="235"/>
      <c r="H165" s="238">
        <v>4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197</v>
      </c>
      <c r="AU165" s="244" t="s">
        <v>21</v>
      </c>
      <c r="AV165" s="13" t="s">
        <v>21</v>
      </c>
      <c r="AW165" s="13" t="s">
        <v>41</v>
      </c>
      <c r="AX165" s="13" t="s">
        <v>81</v>
      </c>
      <c r="AY165" s="244" t="s">
        <v>163</v>
      </c>
    </row>
    <row r="166" s="14" customFormat="1">
      <c r="A166" s="14"/>
      <c r="B166" s="259"/>
      <c r="C166" s="260"/>
      <c r="D166" s="232" t="s">
        <v>197</v>
      </c>
      <c r="E166" s="261" t="s">
        <v>35</v>
      </c>
      <c r="F166" s="262" t="s">
        <v>602</v>
      </c>
      <c r="G166" s="260"/>
      <c r="H166" s="263">
        <v>12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197</v>
      </c>
      <c r="AU166" s="269" t="s">
        <v>21</v>
      </c>
      <c r="AV166" s="14" t="s">
        <v>170</v>
      </c>
      <c r="AW166" s="14" t="s">
        <v>41</v>
      </c>
      <c r="AX166" s="14" t="s">
        <v>88</v>
      </c>
      <c r="AY166" s="269" t="s">
        <v>163</v>
      </c>
    </row>
    <row r="167" s="2" customFormat="1" ht="16.5" customHeight="1">
      <c r="A167" s="40"/>
      <c r="B167" s="41"/>
      <c r="C167" s="214" t="s">
        <v>322</v>
      </c>
      <c r="D167" s="214" t="s">
        <v>165</v>
      </c>
      <c r="E167" s="215" t="s">
        <v>1838</v>
      </c>
      <c r="F167" s="216" t="s">
        <v>1839</v>
      </c>
      <c r="G167" s="217" t="s">
        <v>276</v>
      </c>
      <c r="H167" s="218">
        <v>12</v>
      </c>
      <c r="I167" s="219"/>
      <c r="J167" s="220">
        <f>ROUND(I167*H167,2)</f>
        <v>0</v>
      </c>
      <c r="K167" s="216" t="s">
        <v>169</v>
      </c>
      <c r="L167" s="46"/>
      <c r="M167" s="221" t="s">
        <v>35</v>
      </c>
      <c r="N167" s="222" t="s">
        <v>52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170</v>
      </c>
      <c r="AT167" s="225" t="s">
        <v>165</v>
      </c>
      <c r="AU167" s="225" t="s">
        <v>21</v>
      </c>
      <c r="AY167" s="18" t="s">
        <v>163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88</v>
      </c>
      <c r="BK167" s="226">
        <f>ROUND(I167*H167,2)</f>
        <v>0</v>
      </c>
      <c r="BL167" s="18" t="s">
        <v>170</v>
      </c>
      <c r="BM167" s="225" t="s">
        <v>1840</v>
      </c>
    </row>
    <row r="168" s="2" customFormat="1">
      <c r="A168" s="40"/>
      <c r="B168" s="41"/>
      <c r="C168" s="42"/>
      <c r="D168" s="227" t="s">
        <v>172</v>
      </c>
      <c r="E168" s="42"/>
      <c r="F168" s="228" t="s">
        <v>1841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172</v>
      </c>
      <c r="AU168" s="18" t="s">
        <v>21</v>
      </c>
    </row>
    <row r="169" s="13" customFormat="1">
      <c r="A169" s="13"/>
      <c r="B169" s="234"/>
      <c r="C169" s="235"/>
      <c r="D169" s="232" t="s">
        <v>197</v>
      </c>
      <c r="E169" s="236" t="s">
        <v>35</v>
      </c>
      <c r="F169" s="237" t="s">
        <v>1842</v>
      </c>
      <c r="G169" s="235"/>
      <c r="H169" s="238">
        <v>12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197</v>
      </c>
      <c r="AU169" s="244" t="s">
        <v>21</v>
      </c>
      <c r="AV169" s="13" t="s">
        <v>21</v>
      </c>
      <c r="AW169" s="13" t="s">
        <v>41</v>
      </c>
      <c r="AX169" s="13" t="s">
        <v>88</v>
      </c>
      <c r="AY169" s="244" t="s">
        <v>163</v>
      </c>
    </row>
    <row r="170" s="2" customFormat="1" ht="21.75" customHeight="1">
      <c r="A170" s="40"/>
      <c r="B170" s="41"/>
      <c r="C170" s="214" t="s">
        <v>326</v>
      </c>
      <c r="D170" s="214" t="s">
        <v>165</v>
      </c>
      <c r="E170" s="215" t="s">
        <v>1843</v>
      </c>
      <c r="F170" s="216" t="s">
        <v>1844</v>
      </c>
      <c r="G170" s="217" t="s">
        <v>218</v>
      </c>
      <c r="H170" s="218">
        <v>12.560000000000001</v>
      </c>
      <c r="I170" s="219"/>
      <c r="J170" s="220">
        <f>ROUND(I170*H170,2)</f>
        <v>0</v>
      </c>
      <c r="K170" s="216" t="s">
        <v>169</v>
      </c>
      <c r="L170" s="46"/>
      <c r="M170" s="221" t="s">
        <v>35</v>
      </c>
      <c r="N170" s="222" t="s">
        <v>52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170</v>
      </c>
      <c r="AT170" s="225" t="s">
        <v>165</v>
      </c>
      <c r="AU170" s="225" t="s">
        <v>21</v>
      </c>
      <c r="AY170" s="18" t="s">
        <v>163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88</v>
      </c>
      <c r="BK170" s="226">
        <f>ROUND(I170*H170,2)</f>
        <v>0</v>
      </c>
      <c r="BL170" s="18" t="s">
        <v>170</v>
      </c>
      <c r="BM170" s="225" t="s">
        <v>1845</v>
      </c>
    </row>
    <row r="171" s="2" customFormat="1">
      <c r="A171" s="40"/>
      <c r="B171" s="41"/>
      <c r="C171" s="42"/>
      <c r="D171" s="227" t="s">
        <v>172</v>
      </c>
      <c r="E171" s="42"/>
      <c r="F171" s="228" t="s">
        <v>1846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172</v>
      </c>
      <c r="AU171" s="18" t="s">
        <v>21</v>
      </c>
    </row>
    <row r="172" s="2" customFormat="1">
      <c r="A172" s="40"/>
      <c r="B172" s="41"/>
      <c r="C172" s="42"/>
      <c r="D172" s="232" t="s">
        <v>174</v>
      </c>
      <c r="E172" s="42"/>
      <c r="F172" s="233" t="s">
        <v>1847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174</v>
      </c>
      <c r="AU172" s="18" t="s">
        <v>21</v>
      </c>
    </row>
    <row r="173" s="13" customFormat="1">
      <c r="A173" s="13"/>
      <c r="B173" s="234"/>
      <c r="C173" s="235"/>
      <c r="D173" s="232" t="s">
        <v>197</v>
      </c>
      <c r="E173" s="236" t="s">
        <v>35</v>
      </c>
      <c r="F173" s="237" t="s">
        <v>1848</v>
      </c>
      <c r="G173" s="235"/>
      <c r="H173" s="238">
        <v>12.560000000000001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197</v>
      </c>
      <c r="AU173" s="244" t="s">
        <v>21</v>
      </c>
      <c r="AV173" s="13" t="s">
        <v>21</v>
      </c>
      <c r="AW173" s="13" t="s">
        <v>41</v>
      </c>
      <c r="AX173" s="13" t="s">
        <v>88</v>
      </c>
      <c r="AY173" s="244" t="s">
        <v>163</v>
      </c>
    </row>
    <row r="174" s="2" customFormat="1" ht="16.5" customHeight="1">
      <c r="A174" s="40"/>
      <c r="B174" s="41"/>
      <c r="C174" s="245" t="s">
        <v>331</v>
      </c>
      <c r="D174" s="245" t="s">
        <v>211</v>
      </c>
      <c r="E174" s="246" t="s">
        <v>1790</v>
      </c>
      <c r="F174" s="247" t="s">
        <v>1791</v>
      </c>
      <c r="G174" s="248" t="s">
        <v>194</v>
      </c>
      <c r="H174" s="249">
        <v>1.256</v>
      </c>
      <c r="I174" s="250"/>
      <c r="J174" s="251">
        <f>ROUND(I174*H174,2)</f>
        <v>0</v>
      </c>
      <c r="K174" s="247" t="s">
        <v>169</v>
      </c>
      <c r="L174" s="252"/>
      <c r="M174" s="253" t="s">
        <v>35</v>
      </c>
      <c r="N174" s="254" t="s">
        <v>52</v>
      </c>
      <c r="O174" s="86"/>
      <c r="P174" s="223">
        <f>O174*H174</f>
        <v>0</v>
      </c>
      <c r="Q174" s="223">
        <v>0.20000000000000001</v>
      </c>
      <c r="R174" s="223">
        <f>Q174*H174</f>
        <v>0.25120000000000003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210</v>
      </c>
      <c r="AT174" s="225" t="s">
        <v>211</v>
      </c>
      <c r="AU174" s="225" t="s">
        <v>21</v>
      </c>
      <c r="AY174" s="18" t="s">
        <v>163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88</v>
      </c>
      <c r="BK174" s="226">
        <f>ROUND(I174*H174,2)</f>
        <v>0</v>
      </c>
      <c r="BL174" s="18" t="s">
        <v>170</v>
      </c>
      <c r="BM174" s="225" t="s">
        <v>1849</v>
      </c>
    </row>
    <row r="175" s="2" customFormat="1" ht="24.15" customHeight="1">
      <c r="A175" s="40"/>
      <c r="B175" s="41"/>
      <c r="C175" s="214" t="s">
        <v>335</v>
      </c>
      <c r="D175" s="214" t="s">
        <v>165</v>
      </c>
      <c r="E175" s="215" t="s">
        <v>1803</v>
      </c>
      <c r="F175" s="216" t="s">
        <v>1804</v>
      </c>
      <c r="G175" s="217" t="s">
        <v>235</v>
      </c>
      <c r="H175" s="218">
        <v>0.001</v>
      </c>
      <c r="I175" s="219"/>
      <c r="J175" s="220">
        <f>ROUND(I175*H175,2)</f>
        <v>0</v>
      </c>
      <c r="K175" s="216" t="s">
        <v>169</v>
      </c>
      <c r="L175" s="46"/>
      <c r="M175" s="221" t="s">
        <v>35</v>
      </c>
      <c r="N175" s="222" t="s">
        <v>52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170</v>
      </c>
      <c r="AT175" s="225" t="s">
        <v>165</v>
      </c>
      <c r="AU175" s="225" t="s">
        <v>21</v>
      </c>
      <c r="AY175" s="18" t="s">
        <v>163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88</v>
      </c>
      <c r="BK175" s="226">
        <f>ROUND(I175*H175,2)</f>
        <v>0</v>
      </c>
      <c r="BL175" s="18" t="s">
        <v>170</v>
      </c>
      <c r="BM175" s="225" t="s">
        <v>1850</v>
      </c>
    </row>
    <row r="176" s="2" customFormat="1">
      <c r="A176" s="40"/>
      <c r="B176" s="41"/>
      <c r="C176" s="42"/>
      <c r="D176" s="227" t="s">
        <v>172</v>
      </c>
      <c r="E176" s="42"/>
      <c r="F176" s="228" t="s">
        <v>1806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172</v>
      </c>
      <c r="AU176" s="18" t="s">
        <v>21</v>
      </c>
    </row>
    <row r="177" s="2" customFormat="1" ht="16.5" customHeight="1">
      <c r="A177" s="40"/>
      <c r="B177" s="41"/>
      <c r="C177" s="245" t="s">
        <v>340</v>
      </c>
      <c r="D177" s="245" t="s">
        <v>211</v>
      </c>
      <c r="E177" s="246" t="s">
        <v>1807</v>
      </c>
      <c r="F177" s="247" t="s">
        <v>1808</v>
      </c>
      <c r="G177" s="248" t="s">
        <v>1537</v>
      </c>
      <c r="H177" s="249">
        <v>0.16</v>
      </c>
      <c r="I177" s="250"/>
      <c r="J177" s="251">
        <f>ROUND(I177*H177,2)</f>
        <v>0</v>
      </c>
      <c r="K177" s="247" t="s">
        <v>35</v>
      </c>
      <c r="L177" s="252"/>
      <c r="M177" s="253" t="s">
        <v>35</v>
      </c>
      <c r="N177" s="254" t="s">
        <v>52</v>
      </c>
      <c r="O177" s="86"/>
      <c r="P177" s="223">
        <f>O177*H177</f>
        <v>0</v>
      </c>
      <c r="Q177" s="223">
        <v>0.001</v>
      </c>
      <c r="R177" s="223">
        <f>Q177*H177</f>
        <v>0.00016000000000000001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210</v>
      </c>
      <c r="AT177" s="225" t="s">
        <v>211</v>
      </c>
      <c r="AU177" s="225" t="s">
        <v>21</v>
      </c>
      <c r="AY177" s="18" t="s">
        <v>163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88</v>
      </c>
      <c r="BK177" s="226">
        <f>ROUND(I177*H177,2)</f>
        <v>0</v>
      </c>
      <c r="BL177" s="18" t="s">
        <v>170</v>
      </c>
      <c r="BM177" s="225" t="s">
        <v>1851</v>
      </c>
    </row>
    <row r="178" s="2" customFormat="1">
      <c r="A178" s="40"/>
      <c r="B178" s="41"/>
      <c r="C178" s="42"/>
      <c r="D178" s="232" t="s">
        <v>174</v>
      </c>
      <c r="E178" s="42"/>
      <c r="F178" s="233" t="s">
        <v>1810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174</v>
      </c>
      <c r="AU178" s="18" t="s">
        <v>21</v>
      </c>
    </row>
    <row r="179" s="13" customFormat="1">
      <c r="A179" s="13"/>
      <c r="B179" s="234"/>
      <c r="C179" s="235"/>
      <c r="D179" s="232" t="s">
        <v>197</v>
      </c>
      <c r="E179" s="236" t="s">
        <v>35</v>
      </c>
      <c r="F179" s="237" t="s">
        <v>1852</v>
      </c>
      <c r="G179" s="235"/>
      <c r="H179" s="238">
        <v>0.16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197</v>
      </c>
      <c r="AU179" s="244" t="s">
        <v>21</v>
      </c>
      <c r="AV179" s="13" t="s">
        <v>21</v>
      </c>
      <c r="AW179" s="13" t="s">
        <v>41</v>
      </c>
      <c r="AX179" s="13" t="s">
        <v>88</v>
      </c>
      <c r="AY179" s="244" t="s">
        <v>163</v>
      </c>
    </row>
    <row r="180" s="2" customFormat="1" ht="16.5" customHeight="1">
      <c r="A180" s="40"/>
      <c r="B180" s="41"/>
      <c r="C180" s="214" t="s">
        <v>344</v>
      </c>
      <c r="D180" s="214" t="s">
        <v>165</v>
      </c>
      <c r="E180" s="215" t="s">
        <v>1853</v>
      </c>
      <c r="F180" s="216" t="s">
        <v>1854</v>
      </c>
      <c r="G180" s="217" t="s">
        <v>194</v>
      </c>
      <c r="H180" s="218">
        <v>3.7200000000000002</v>
      </c>
      <c r="I180" s="219"/>
      <c r="J180" s="220">
        <f>ROUND(I180*H180,2)</f>
        <v>0</v>
      </c>
      <c r="K180" s="216" t="s">
        <v>169</v>
      </c>
      <c r="L180" s="46"/>
      <c r="M180" s="221" t="s">
        <v>35</v>
      </c>
      <c r="N180" s="222" t="s">
        <v>52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170</v>
      </c>
      <c r="AT180" s="225" t="s">
        <v>165</v>
      </c>
      <c r="AU180" s="225" t="s">
        <v>21</v>
      </c>
      <c r="AY180" s="18" t="s">
        <v>163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88</v>
      </c>
      <c r="BK180" s="226">
        <f>ROUND(I180*H180,2)</f>
        <v>0</v>
      </c>
      <c r="BL180" s="18" t="s">
        <v>170</v>
      </c>
      <c r="BM180" s="225" t="s">
        <v>1855</v>
      </c>
    </row>
    <row r="181" s="2" customFormat="1">
      <c r="A181" s="40"/>
      <c r="B181" s="41"/>
      <c r="C181" s="42"/>
      <c r="D181" s="227" t="s">
        <v>172</v>
      </c>
      <c r="E181" s="42"/>
      <c r="F181" s="228" t="s">
        <v>1856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172</v>
      </c>
      <c r="AU181" s="18" t="s">
        <v>21</v>
      </c>
    </row>
    <row r="182" s="13" customFormat="1">
      <c r="A182" s="13"/>
      <c r="B182" s="234"/>
      <c r="C182" s="235"/>
      <c r="D182" s="232" t="s">
        <v>197</v>
      </c>
      <c r="E182" s="236" t="s">
        <v>35</v>
      </c>
      <c r="F182" s="237" t="s">
        <v>1857</v>
      </c>
      <c r="G182" s="235"/>
      <c r="H182" s="238">
        <v>1.9199999999999999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197</v>
      </c>
      <c r="AU182" s="244" t="s">
        <v>21</v>
      </c>
      <c r="AV182" s="13" t="s">
        <v>21</v>
      </c>
      <c r="AW182" s="13" t="s">
        <v>41</v>
      </c>
      <c r="AX182" s="13" t="s">
        <v>81</v>
      </c>
      <c r="AY182" s="244" t="s">
        <v>163</v>
      </c>
    </row>
    <row r="183" s="13" customFormat="1">
      <c r="A183" s="13"/>
      <c r="B183" s="234"/>
      <c r="C183" s="235"/>
      <c r="D183" s="232" t="s">
        <v>197</v>
      </c>
      <c r="E183" s="236" t="s">
        <v>35</v>
      </c>
      <c r="F183" s="237" t="s">
        <v>1858</v>
      </c>
      <c r="G183" s="235"/>
      <c r="H183" s="238">
        <v>1.2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197</v>
      </c>
      <c r="AU183" s="244" t="s">
        <v>21</v>
      </c>
      <c r="AV183" s="13" t="s">
        <v>21</v>
      </c>
      <c r="AW183" s="13" t="s">
        <v>41</v>
      </c>
      <c r="AX183" s="13" t="s">
        <v>81</v>
      </c>
      <c r="AY183" s="244" t="s">
        <v>163</v>
      </c>
    </row>
    <row r="184" s="13" customFormat="1">
      <c r="A184" s="13"/>
      <c r="B184" s="234"/>
      <c r="C184" s="235"/>
      <c r="D184" s="232" t="s">
        <v>197</v>
      </c>
      <c r="E184" s="236" t="s">
        <v>35</v>
      </c>
      <c r="F184" s="237" t="s">
        <v>1859</v>
      </c>
      <c r="G184" s="235"/>
      <c r="H184" s="238">
        <v>0.59999999999999998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197</v>
      </c>
      <c r="AU184" s="244" t="s">
        <v>21</v>
      </c>
      <c r="AV184" s="13" t="s">
        <v>21</v>
      </c>
      <c r="AW184" s="13" t="s">
        <v>41</v>
      </c>
      <c r="AX184" s="13" t="s">
        <v>81</v>
      </c>
      <c r="AY184" s="244" t="s">
        <v>163</v>
      </c>
    </row>
    <row r="185" s="14" customFormat="1">
      <c r="A185" s="14"/>
      <c r="B185" s="259"/>
      <c r="C185" s="260"/>
      <c r="D185" s="232" t="s">
        <v>197</v>
      </c>
      <c r="E185" s="261" t="s">
        <v>35</v>
      </c>
      <c r="F185" s="262" t="s">
        <v>602</v>
      </c>
      <c r="G185" s="260"/>
      <c r="H185" s="263">
        <v>3.7200000000000002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197</v>
      </c>
      <c r="AU185" s="269" t="s">
        <v>21</v>
      </c>
      <c r="AV185" s="14" t="s">
        <v>170</v>
      </c>
      <c r="AW185" s="14" t="s">
        <v>41</v>
      </c>
      <c r="AX185" s="14" t="s">
        <v>88</v>
      </c>
      <c r="AY185" s="269" t="s">
        <v>163</v>
      </c>
    </row>
    <row r="186" s="2" customFormat="1" ht="16.5" customHeight="1">
      <c r="A186" s="40"/>
      <c r="B186" s="41"/>
      <c r="C186" s="214" t="s">
        <v>348</v>
      </c>
      <c r="D186" s="214" t="s">
        <v>165</v>
      </c>
      <c r="E186" s="215" t="s">
        <v>1812</v>
      </c>
      <c r="F186" s="216" t="s">
        <v>1813</v>
      </c>
      <c r="G186" s="217" t="s">
        <v>194</v>
      </c>
      <c r="H186" s="218">
        <v>3.7200000000000002</v>
      </c>
      <c r="I186" s="219"/>
      <c r="J186" s="220">
        <f>ROUND(I186*H186,2)</f>
        <v>0</v>
      </c>
      <c r="K186" s="216" t="s">
        <v>169</v>
      </c>
      <c r="L186" s="46"/>
      <c r="M186" s="221" t="s">
        <v>35</v>
      </c>
      <c r="N186" s="222" t="s">
        <v>52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170</v>
      </c>
      <c r="AT186" s="225" t="s">
        <v>165</v>
      </c>
      <c r="AU186" s="225" t="s">
        <v>21</v>
      </c>
      <c r="AY186" s="18" t="s">
        <v>163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88</v>
      </c>
      <c r="BK186" s="226">
        <f>ROUND(I186*H186,2)</f>
        <v>0</v>
      </c>
      <c r="BL186" s="18" t="s">
        <v>170</v>
      </c>
      <c r="BM186" s="225" t="s">
        <v>1860</v>
      </c>
    </row>
    <row r="187" s="2" customFormat="1">
      <c r="A187" s="40"/>
      <c r="B187" s="41"/>
      <c r="C187" s="42"/>
      <c r="D187" s="227" t="s">
        <v>172</v>
      </c>
      <c r="E187" s="42"/>
      <c r="F187" s="228" t="s">
        <v>1815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172</v>
      </c>
      <c r="AU187" s="18" t="s">
        <v>21</v>
      </c>
    </row>
    <row r="188" s="2" customFormat="1" ht="16.5" customHeight="1">
      <c r="A188" s="40"/>
      <c r="B188" s="41"/>
      <c r="C188" s="214" t="s">
        <v>353</v>
      </c>
      <c r="D188" s="214" t="s">
        <v>165</v>
      </c>
      <c r="E188" s="215" t="s">
        <v>1819</v>
      </c>
      <c r="F188" s="216" t="s">
        <v>1820</v>
      </c>
      <c r="G188" s="217" t="s">
        <v>194</v>
      </c>
      <c r="H188" s="218">
        <v>7.4400000000000004</v>
      </c>
      <c r="I188" s="219"/>
      <c r="J188" s="220">
        <f>ROUND(I188*H188,2)</f>
        <v>0</v>
      </c>
      <c r="K188" s="216" t="s">
        <v>169</v>
      </c>
      <c r="L188" s="46"/>
      <c r="M188" s="221" t="s">
        <v>35</v>
      </c>
      <c r="N188" s="222" t="s">
        <v>52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170</v>
      </c>
      <c r="AT188" s="225" t="s">
        <v>165</v>
      </c>
      <c r="AU188" s="225" t="s">
        <v>21</v>
      </c>
      <c r="AY188" s="18" t="s">
        <v>163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88</v>
      </c>
      <c r="BK188" s="226">
        <f>ROUND(I188*H188,2)</f>
        <v>0</v>
      </c>
      <c r="BL188" s="18" t="s">
        <v>170</v>
      </c>
      <c r="BM188" s="225" t="s">
        <v>1861</v>
      </c>
    </row>
    <row r="189" s="2" customFormat="1">
      <c r="A189" s="40"/>
      <c r="B189" s="41"/>
      <c r="C189" s="42"/>
      <c r="D189" s="227" t="s">
        <v>172</v>
      </c>
      <c r="E189" s="42"/>
      <c r="F189" s="228" t="s">
        <v>1822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172</v>
      </c>
      <c r="AU189" s="18" t="s">
        <v>21</v>
      </c>
    </row>
    <row r="190" s="13" customFormat="1">
      <c r="A190" s="13"/>
      <c r="B190" s="234"/>
      <c r="C190" s="235"/>
      <c r="D190" s="232" t="s">
        <v>197</v>
      </c>
      <c r="E190" s="235"/>
      <c r="F190" s="237" t="s">
        <v>1862</v>
      </c>
      <c r="G190" s="235"/>
      <c r="H190" s="238">
        <v>7.4400000000000004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197</v>
      </c>
      <c r="AU190" s="244" t="s">
        <v>21</v>
      </c>
      <c r="AV190" s="13" t="s">
        <v>21</v>
      </c>
      <c r="AW190" s="13" t="s">
        <v>4</v>
      </c>
      <c r="AX190" s="13" t="s">
        <v>88</v>
      </c>
      <c r="AY190" s="244" t="s">
        <v>163</v>
      </c>
    </row>
    <row r="191" s="12" customFormat="1" ht="22.8" customHeight="1">
      <c r="A191" s="12"/>
      <c r="B191" s="198"/>
      <c r="C191" s="199"/>
      <c r="D191" s="200" t="s">
        <v>80</v>
      </c>
      <c r="E191" s="212" t="s">
        <v>442</v>
      </c>
      <c r="F191" s="212" t="s">
        <v>443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SUM(P192:P193)</f>
        <v>0</v>
      </c>
      <c r="Q191" s="206"/>
      <c r="R191" s="207">
        <f>SUM(R192:R193)</f>
        <v>0</v>
      </c>
      <c r="S191" s="206"/>
      <c r="T191" s="208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88</v>
      </c>
      <c r="AT191" s="210" t="s">
        <v>80</v>
      </c>
      <c r="AU191" s="210" t="s">
        <v>88</v>
      </c>
      <c r="AY191" s="209" t="s">
        <v>163</v>
      </c>
      <c r="BK191" s="211">
        <f>SUM(BK192:BK193)</f>
        <v>0</v>
      </c>
    </row>
    <row r="192" s="2" customFormat="1" ht="16.5" customHeight="1">
      <c r="A192" s="40"/>
      <c r="B192" s="41"/>
      <c r="C192" s="214" t="s">
        <v>357</v>
      </c>
      <c r="D192" s="214" t="s">
        <v>165</v>
      </c>
      <c r="E192" s="215" t="s">
        <v>1863</v>
      </c>
      <c r="F192" s="216" t="s">
        <v>1864</v>
      </c>
      <c r="G192" s="217" t="s">
        <v>235</v>
      </c>
      <c r="H192" s="218">
        <v>1.762</v>
      </c>
      <c r="I192" s="219"/>
      <c r="J192" s="220">
        <f>ROUND(I192*H192,2)</f>
        <v>0</v>
      </c>
      <c r="K192" s="216" t="s">
        <v>169</v>
      </c>
      <c r="L192" s="46"/>
      <c r="M192" s="221" t="s">
        <v>35</v>
      </c>
      <c r="N192" s="222" t="s">
        <v>52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170</v>
      </c>
      <c r="AT192" s="225" t="s">
        <v>165</v>
      </c>
      <c r="AU192" s="225" t="s">
        <v>21</v>
      </c>
      <c r="AY192" s="18" t="s">
        <v>163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88</v>
      </c>
      <c r="BK192" s="226">
        <f>ROUND(I192*H192,2)</f>
        <v>0</v>
      </c>
      <c r="BL192" s="18" t="s">
        <v>170</v>
      </c>
      <c r="BM192" s="225" t="s">
        <v>1865</v>
      </c>
    </row>
    <row r="193" s="2" customFormat="1">
      <c r="A193" s="40"/>
      <c r="B193" s="41"/>
      <c r="C193" s="42"/>
      <c r="D193" s="227" t="s">
        <v>172</v>
      </c>
      <c r="E193" s="42"/>
      <c r="F193" s="228" t="s">
        <v>1866</v>
      </c>
      <c r="G193" s="42"/>
      <c r="H193" s="42"/>
      <c r="I193" s="229"/>
      <c r="J193" s="42"/>
      <c r="K193" s="42"/>
      <c r="L193" s="46"/>
      <c r="M193" s="255"/>
      <c r="N193" s="256"/>
      <c r="O193" s="257"/>
      <c r="P193" s="257"/>
      <c r="Q193" s="257"/>
      <c r="R193" s="257"/>
      <c r="S193" s="257"/>
      <c r="T193" s="258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172</v>
      </c>
      <c r="AU193" s="18" t="s">
        <v>21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zPPtFDSLU7FZFP8ePMCLm26tb2MCJw9+KWbuFwOlTxDfV7ek6y0OzXGdrlYbLpmoppL+PsqxuNs0oLXw55MG6g==" hashValue="vQoEhGgIvKVj34qnKPKEO74EUVCjAvnHTXS0nlIuCJaoBm6AO0T7iCujVPFVgPLW0gl8vPDkIta2qsHr5i1TMw==" algorithmName="SHA-512" password="CC35"/>
  <autoFilter ref="C87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111251101"/>
    <hyperlink ref="F95" r:id="rId2" display="https://podminky.urs.cz/item/CS_URS_2024_02/112111111"/>
    <hyperlink ref="F97" r:id="rId3" display="https://podminky.urs.cz/item/CS_URS_2024_02/162351103"/>
    <hyperlink ref="F100" r:id="rId4" display="https://podminky.urs.cz/item/CS_URS_2024_02/167151101"/>
    <hyperlink ref="F103" r:id="rId5" display="https://podminky.urs.cz/item/CS_URS_2024_02/183402131"/>
    <hyperlink ref="F105" r:id="rId6" display="https://podminky.urs.cz/item/CS_URS_2024_02/181351103"/>
    <hyperlink ref="F110" r:id="rId7" display="https://podminky.urs.cz/item/CS_URS_2024_02/183403153"/>
    <hyperlink ref="F113" r:id="rId8" display="https://podminky.urs.cz/item/CS_URS_2024_02/181411131"/>
    <hyperlink ref="F117" r:id="rId9" display="https://podminky.urs.cz/item/CS_URS_2024_02/183403161"/>
    <hyperlink ref="F119" r:id="rId10" display="https://podminky.urs.cz/item/CS_URS_2024_02/183101221"/>
    <hyperlink ref="F126" r:id="rId11" display="https://podminky.urs.cz/item/CS_URS_2024_02/184102112"/>
    <hyperlink ref="F130" r:id="rId12" display="https://podminky.urs.cz/item/CS_URS_2024_02/184215133"/>
    <hyperlink ref="F133" r:id="rId13" display="https://podminky.urs.cz/item/CS_URS_2024_02/184215412"/>
    <hyperlink ref="F138" r:id="rId14" display="https://podminky.urs.cz/item/CS_URS_2024_02/185802113"/>
    <hyperlink ref="F142" r:id="rId15" display="https://podminky.urs.cz/item/CS_URS_2024_02/185802114"/>
    <hyperlink ref="F147" r:id="rId16" display="https://podminky.urs.cz/item/CS_URS_2024_02/185851121"/>
    <hyperlink ref="F153" r:id="rId17" display="https://podminky.urs.cz/item/CS_URS_2024_02/185851129"/>
    <hyperlink ref="F156" r:id="rId18" display="https://podminky.urs.cz/item/CS_URS_2024_02/111151231"/>
    <hyperlink ref="F162" r:id="rId19" display="https://podminky.urs.cz/item/CS_URS_2024_02/184852321"/>
    <hyperlink ref="F168" r:id="rId20" display="https://podminky.urs.cz/item/CS_URS_2024_02/184215173"/>
    <hyperlink ref="F171" r:id="rId21" display="https://podminky.urs.cz/item/CS_URS_2024_02/184911431"/>
    <hyperlink ref="F176" r:id="rId22" display="https://podminky.urs.cz/item/CS_URS_2024_02/185802114"/>
    <hyperlink ref="F181" r:id="rId23" display="https://podminky.urs.cz/item/CS_URS_2024_02/185804312"/>
    <hyperlink ref="F187" r:id="rId24" display="https://podminky.urs.cz/item/CS_URS_2024_02/185851121"/>
    <hyperlink ref="F189" r:id="rId25" display="https://podminky.urs.cz/item/CS_URS_2024_02/185851129"/>
    <hyperlink ref="F193" r:id="rId26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21</v>
      </c>
    </row>
    <row r="4" s="1" customFormat="1" ht="24.96" customHeight="1">
      <c r="B4" s="21"/>
      <c r="D4" s="142" t="s">
        <v>126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místních komunikací v sídlišti K Hradišťku v Dačicích - II. Etapa</v>
      </c>
      <c r="F7" s="144"/>
      <c r="G7" s="144"/>
      <c r="H7" s="144"/>
      <c r="L7" s="21"/>
    </row>
    <row r="8" s="2" customFormat="1" ht="12" customHeight="1">
      <c r="A8" s="40"/>
      <c r="B8" s="46"/>
      <c r="C8" s="40"/>
      <c r="D8" s="144" t="s">
        <v>127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1867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95</v>
      </c>
      <c r="G11" s="40"/>
      <c r="H11" s="40"/>
      <c r="I11" s="144" t="s">
        <v>20</v>
      </c>
      <c r="J11" s="135" t="s">
        <v>35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22</v>
      </c>
      <c r="E12" s="40"/>
      <c r="F12" s="135" t="s">
        <v>23</v>
      </c>
      <c r="G12" s="40"/>
      <c r="H12" s="40"/>
      <c r="I12" s="144" t="s">
        <v>24</v>
      </c>
      <c r="J12" s="148" t="str">
        <f>'Rekapitulace stavby'!AN8</f>
        <v>9. 7. 2024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30</v>
      </c>
      <c r="E14" s="40"/>
      <c r="F14" s="40"/>
      <c r="G14" s="40"/>
      <c r="H14" s="40"/>
      <c r="I14" s="144" t="s">
        <v>31</v>
      </c>
      <c r="J14" s="135" t="s">
        <v>32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33</v>
      </c>
      <c r="F15" s="40"/>
      <c r="G15" s="40"/>
      <c r="H15" s="40"/>
      <c r="I15" s="144" t="s">
        <v>34</v>
      </c>
      <c r="J15" s="135" t="s">
        <v>35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36</v>
      </c>
      <c r="E17" s="40"/>
      <c r="F17" s="40"/>
      <c r="G17" s="40"/>
      <c r="H17" s="40"/>
      <c r="I17" s="144" t="s">
        <v>31</v>
      </c>
      <c r="J17" s="34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5"/>
      <c r="G18" s="135"/>
      <c r="H18" s="135"/>
      <c r="I18" s="144" t="s">
        <v>34</v>
      </c>
      <c r="J18" s="34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38</v>
      </c>
      <c r="E20" s="40"/>
      <c r="F20" s="40"/>
      <c r="G20" s="40"/>
      <c r="H20" s="40"/>
      <c r="I20" s="144" t="s">
        <v>31</v>
      </c>
      <c r="J20" s="135" t="s">
        <v>39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40</v>
      </c>
      <c r="F21" s="40"/>
      <c r="G21" s="40"/>
      <c r="H21" s="40"/>
      <c r="I21" s="144" t="s">
        <v>34</v>
      </c>
      <c r="J21" s="135" t="s">
        <v>35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42</v>
      </c>
      <c r="E23" s="40"/>
      <c r="F23" s="40"/>
      <c r="G23" s="40"/>
      <c r="H23" s="40"/>
      <c r="I23" s="144" t="s">
        <v>31</v>
      </c>
      <c r="J23" s="135" t="s">
        <v>43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44</v>
      </c>
      <c r="F24" s="40"/>
      <c r="G24" s="40"/>
      <c r="H24" s="40"/>
      <c r="I24" s="144" t="s">
        <v>34</v>
      </c>
      <c r="J24" s="135" t="s">
        <v>35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45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9"/>
      <c r="B27" s="150"/>
      <c r="C27" s="149"/>
      <c r="D27" s="149"/>
      <c r="E27" s="151" t="s">
        <v>46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47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49</v>
      </c>
      <c r="G32" s="40"/>
      <c r="H32" s="40"/>
      <c r="I32" s="156" t="s">
        <v>48</v>
      </c>
      <c r="J32" s="156" t="s">
        <v>50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51</v>
      </c>
      <c r="E33" s="144" t="s">
        <v>52</v>
      </c>
      <c r="F33" s="158">
        <f>ROUND((SUM(BE88:BE184)),  2)</f>
        <v>0</v>
      </c>
      <c r="G33" s="40"/>
      <c r="H33" s="40"/>
      <c r="I33" s="159">
        <v>0.20999999999999999</v>
      </c>
      <c r="J33" s="158">
        <f>ROUND(((SUM(BE88:BE184))*I33),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53</v>
      </c>
      <c r="F34" s="158">
        <f>ROUND((SUM(BF88:BF184)),  2)</f>
        <v>0</v>
      </c>
      <c r="G34" s="40"/>
      <c r="H34" s="40"/>
      <c r="I34" s="159">
        <v>0.12</v>
      </c>
      <c r="J34" s="158">
        <f>ROUND(((SUM(BF88:BF184))*I34),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54</v>
      </c>
      <c r="F35" s="158">
        <f>ROUND((SUM(BG88:BG184)),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55</v>
      </c>
      <c r="F36" s="158">
        <f>ROUND((SUM(BH88:BH184)),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56</v>
      </c>
      <c r="F37" s="158">
        <f>ROUND((SUM(BI88:BI184)),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57</v>
      </c>
      <c r="E39" s="162"/>
      <c r="F39" s="162"/>
      <c r="G39" s="163" t="s">
        <v>58</v>
      </c>
      <c r="H39" s="164" t="s">
        <v>59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131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místních komunikací v sídlišti K Hradišťku v Dačicích - II. Etapa</v>
      </c>
      <c r="F48" s="33"/>
      <c r="G48" s="33"/>
      <c r="H48" s="33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127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Dačice</v>
      </c>
      <c r="G52" s="42"/>
      <c r="H52" s="42"/>
      <c r="I52" s="33" t="s">
        <v>24</v>
      </c>
      <c r="J52" s="74" t="str">
        <f>IF(J12="","",J12)</f>
        <v>9. 7. 2024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Město Dačice, Krajířova 27, 380 13 Dačice</v>
      </c>
      <c r="G54" s="42"/>
      <c r="H54" s="42"/>
      <c r="I54" s="33" t="s">
        <v>38</v>
      </c>
      <c r="J54" s="38" t="str">
        <f>E21</f>
        <v>Ing. arch. Martin Jirovský Ph.D., MBA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Ateliér M.A.A.T. s.r.o., Petra Stejskalová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132</v>
      </c>
      <c r="D57" s="173"/>
      <c r="E57" s="173"/>
      <c r="F57" s="173"/>
      <c r="G57" s="173"/>
      <c r="H57" s="173"/>
      <c r="I57" s="173"/>
      <c r="J57" s="174" t="s">
        <v>133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79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134</v>
      </c>
    </row>
    <row r="60" s="9" customFormat="1" ht="24.96" customHeight="1">
      <c r="A60" s="9"/>
      <c r="B60" s="176"/>
      <c r="C60" s="177"/>
      <c r="D60" s="178" t="s">
        <v>135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587</v>
      </c>
      <c r="E61" s="184"/>
      <c r="F61" s="184"/>
      <c r="G61" s="184"/>
      <c r="H61" s="184"/>
      <c r="I61" s="184"/>
      <c r="J61" s="185">
        <f>J90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145</v>
      </c>
      <c r="E62" s="179"/>
      <c r="F62" s="179"/>
      <c r="G62" s="179"/>
      <c r="H62" s="179"/>
      <c r="I62" s="179"/>
      <c r="J62" s="180">
        <f>J94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2"/>
      <c r="C63" s="127"/>
      <c r="D63" s="183" t="s">
        <v>1868</v>
      </c>
      <c r="E63" s="184"/>
      <c r="F63" s="184"/>
      <c r="G63" s="184"/>
      <c r="H63" s="184"/>
      <c r="I63" s="184"/>
      <c r="J63" s="185">
        <f>J95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1869</v>
      </c>
      <c r="E64" s="184"/>
      <c r="F64" s="184"/>
      <c r="G64" s="184"/>
      <c r="H64" s="184"/>
      <c r="I64" s="184"/>
      <c r="J64" s="185">
        <f>J126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1870</v>
      </c>
      <c r="E65" s="184"/>
      <c r="F65" s="184"/>
      <c r="G65" s="184"/>
      <c r="H65" s="184"/>
      <c r="I65" s="184"/>
      <c r="J65" s="185">
        <f>J133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146</v>
      </c>
      <c r="E66" s="184"/>
      <c r="F66" s="184"/>
      <c r="G66" s="184"/>
      <c r="H66" s="184"/>
      <c r="I66" s="184"/>
      <c r="J66" s="185">
        <f>J152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1871</v>
      </c>
      <c r="E67" s="184"/>
      <c r="F67" s="184"/>
      <c r="G67" s="184"/>
      <c r="H67" s="184"/>
      <c r="I67" s="184"/>
      <c r="J67" s="185">
        <f>J171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1872</v>
      </c>
      <c r="E68" s="184"/>
      <c r="F68" s="184"/>
      <c r="G68" s="184"/>
      <c r="H68" s="184"/>
      <c r="I68" s="184"/>
      <c r="J68" s="185">
        <f>J175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148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Rekonstrukce místních komunikací v sídlišti K Hradišťku v Dačicích - II. Etapa</v>
      </c>
      <c r="F78" s="33"/>
      <c r="G78" s="33"/>
      <c r="H78" s="33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127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VON - Vedlejší a ostatní náklady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22</v>
      </c>
      <c r="D82" s="42"/>
      <c r="E82" s="42"/>
      <c r="F82" s="28" t="str">
        <f>F12</f>
        <v>Dačice</v>
      </c>
      <c r="G82" s="42"/>
      <c r="H82" s="42"/>
      <c r="I82" s="33" t="s">
        <v>24</v>
      </c>
      <c r="J82" s="74" t="str">
        <f>IF(J12="","",J12)</f>
        <v>9. 7. 2024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3" t="s">
        <v>30</v>
      </c>
      <c r="D84" s="42"/>
      <c r="E84" s="42"/>
      <c r="F84" s="28" t="str">
        <f>E15</f>
        <v>Město Dačice, Krajířova 27, 380 13 Dačice</v>
      </c>
      <c r="G84" s="42"/>
      <c r="H84" s="42"/>
      <c r="I84" s="33" t="s">
        <v>38</v>
      </c>
      <c r="J84" s="38" t="str">
        <f>E21</f>
        <v>Ing. arch. Martin Jirovský Ph.D., MBA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2"/>
      <c r="E85" s="42"/>
      <c r="F85" s="28" t="str">
        <f>IF(E18="","",E18)</f>
        <v>Vyplň údaj</v>
      </c>
      <c r="G85" s="42"/>
      <c r="H85" s="42"/>
      <c r="I85" s="33" t="s">
        <v>42</v>
      </c>
      <c r="J85" s="38" t="str">
        <f>E24</f>
        <v>Ateliér M.A.A.T. s.r.o., Petra Stejskalová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149</v>
      </c>
      <c r="D87" s="190" t="s">
        <v>66</v>
      </c>
      <c r="E87" s="190" t="s">
        <v>62</v>
      </c>
      <c r="F87" s="190" t="s">
        <v>63</v>
      </c>
      <c r="G87" s="190" t="s">
        <v>150</v>
      </c>
      <c r="H87" s="190" t="s">
        <v>151</v>
      </c>
      <c r="I87" s="190" t="s">
        <v>152</v>
      </c>
      <c r="J87" s="190" t="s">
        <v>133</v>
      </c>
      <c r="K87" s="191" t="s">
        <v>153</v>
      </c>
      <c r="L87" s="192"/>
      <c r="M87" s="94" t="s">
        <v>35</v>
      </c>
      <c r="N87" s="95" t="s">
        <v>51</v>
      </c>
      <c r="O87" s="95" t="s">
        <v>154</v>
      </c>
      <c r="P87" s="95" t="s">
        <v>155</v>
      </c>
      <c r="Q87" s="95" t="s">
        <v>156</v>
      </c>
      <c r="R87" s="95" t="s">
        <v>157</v>
      </c>
      <c r="S87" s="95" t="s">
        <v>158</v>
      </c>
      <c r="T87" s="96" t="s">
        <v>159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160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P89+P94</f>
        <v>0</v>
      </c>
      <c r="Q88" s="98"/>
      <c r="R88" s="195">
        <f>R89+R94</f>
        <v>0</v>
      </c>
      <c r="S88" s="98"/>
      <c r="T88" s="196">
        <f>T89+T94</f>
        <v>0.01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80</v>
      </c>
      <c r="AU88" s="18" t="s">
        <v>134</v>
      </c>
      <c r="BK88" s="197">
        <f>BK89+BK94</f>
        <v>0</v>
      </c>
    </row>
    <row r="89" s="12" customFormat="1" ht="25.92" customHeight="1">
      <c r="A89" s="12"/>
      <c r="B89" s="198"/>
      <c r="C89" s="199"/>
      <c r="D89" s="200" t="s">
        <v>80</v>
      </c>
      <c r="E89" s="201" t="s">
        <v>161</v>
      </c>
      <c r="F89" s="201" t="s">
        <v>162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0.01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88</v>
      </c>
      <c r="AT89" s="210" t="s">
        <v>80</v>
      </c>
      <c r="AU89" s="210" t="s">
        <v>81</v>
      </c>
      <c r="AY89" s="209" t="s">
        <v>163</v>
      </c>
      <c r="BK89" s="211">
        <f>BK90</f>
        <v>0</v>
      </c>
    </row>
    <row r="90" s="12" customFormat="1" ht="22.8" customHeight="1">
      <c r="A90" s="12"/>
      <c r="B90" s="198"/>
      <c r="C90" s="199"/>
      <c r="D90" s="200" t="s">
        <v>80</v>
      </c>
      <c r="E90" s="212" t="s">
        <v>215</v>
      </c>
      <c r="F90" s="212" t="s">
        <v>728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SUM(P91:P93)</f>
        <v>0</v>
      </c>
      <c r="Q90" s="206"/>
      <c r="R90" s="207">
        <f>SUM(R91:R93)</f>
        <v>0</v>
      </c>
      <c r="S90" s="206"/>
      <c r="T90" s="208">
        <f>SUM(T91:T93)</f>
        <v>0.01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88</v>
      </c>
      <c r="AT90" s="210" t="s">
        <v>80</v>
      </c>
      <c r="AU90" s="210" t="s">
        <v>88</v>
      </c>
      <c r="AY90" s="209" t="s">
        <v>163</v>
      </c>
      <c r="BK90" s="211">
        <f>SUM(BK91:BK93)</f>
        <v>0</v>
      </c>
    </row>
    <row r="91" s="2" customFormat="1" ht="21.75" customHeight="1">
      <c r="A91" s="40"/>
      <c r="B91" s="41"/>
      <c r="C91" s="214" t="s">
        <v>88</v>
      </c>
      <c r="D91" s="214" t="s">
        <v>165</v>
      </c>
      <c r="E91" s="215" t="s">
        <v>1873</v>
      </c>
      <c r="F91" s="216" t="s">
        <v>1874</v>
      </c>
      <c r="G91" s="217" t="s">
        <v>495</v>
      </c>
      <c r="H91" s="218">
        <v>1</v>
      </c>
      <c r="I91" s="219"/>
      <c r="J91" s="220">
        <f>ROUND(I91*H91,2)</f>
        <v>0</v>
      </c>
      <c r="K91" s="216" t="s">
        <v>169</v>
      </c>
      <c r="L91" s="46"/>
      <c r="M91" s="221" t="s">
        <v>35</v>
      </c>
      <c r="N91" s="222" t="s">
        <v>52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0.01</v>
      </c>
      <c r="T91" s="224">
        <f>S91*H91</f>
        <v>0.01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170</v>
      </c>
      <c r="AT91" s="225" t="s">
        <v>165</v>
      </c>
      <c r="AU91" s="225" t="s">
        <v>21</v>
      </c>
      <c r="AY91" s="18" t="s">
        <v>163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88</v>
      </c>
      <c r="BK91" s="226">
        <f>ROUND(I91*H91,2)</f>
        <v>0</v>
      </c>
      <c r="BL91" s="18" t="s">
        <v>170</v>
      </c>
      <c r="BM91" s="225" t="s">
        <v>1875</v>
      </c>
    </row>
    <row r="92" s="2" customFormat="1">
      <c r="A92" s="40"/>
      <c r="B92" s="41"/>
      <c r="C92" s="42"/>
      <c r="D92" s="227" t="s">
        <v>172</v>
      </c>
      <c r="E92" s="42"/>
      <c r="F92" s="228" t="s">
        <v>1876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172</v>
      </c>
      <c r="AU92" s="18" t="s">
        <v>21</v>
      </c>
    </row>
    <row r="93" s="2" customFormat="1">
      <c r="A93" s="40"/>
      <c r="B93" s="41"/>
      <c r="C93" s="42"/>
      <c r="D93" s="232" t="s">
        <v>174</v>
      </c>
      <c r="E93" s="42"/>
      <c r="F93" s="233" t="s">
        <v>1877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174</v>
      </c>
      <c r="AU93" s="18" t="s">
        <v>21</v>
      </c>
    </row>
    <row r="94" s="12" customFormat="1" ht="25.92" customHeight="1">
      <c r="A94" s="12"/>
      <c r="B94" s="198"/>
      <c r="C94" s="199"/>
      <c r="D94" s="200" t="s">
        <v>80</v>
      </c>
      <c r="E94" s="201" t="s">
        <v>488</v>
      </c>
      <c r="F94" s="201" t="s">
        <v>489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P95+P126+P133+P152+P171+P175</f>
        <v>0</v>
      </c>
      <c r="Q94" s="206"/>
      <c r="R94" s="207">
        <f>R95+R126+R133+R152+R171+R175</f>
        <v>0</v>
      </c>
      <c r="S94" s="206"/>
      <c r="T94" s="208">
        <f>T95+T126+T133+T152+T171+T175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191</v>
      </c>
      <c r="AT94" s="210" t="s">
        <v>80</v>
      </c>
      <c r="AU94" s="210" t="s">
        <v>81</v>
      </c>
      <c r="AY94" s="209" t="s">
        <v>163</v>
      </c>
      <c r="BK94" s="211">
        <f>BK95+BK126+BK133+BK152+BK171+BK175</f>
        <v>0</v>
      </c>
    </row>
    <row r="95" s="12" customFormat="1" ht="22.8" customHeight="1">
      <c r="A95" s="12"/>
      <c r="B95" s="198"/>
      <c r="C95" s="199"/>
      <c r="D95" s="200" t="s">
        <v>80</v>
      </c>
      <c r="E95" s="212" t="s">
        <v>1878</v>
      </c>
      <c r="F95" s="212" t="s">
        <v>1879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SUM(P96:P125)</f>
        <v>0</v>
      </c>
      <c r="Q95" s="206"/>
      <c r="R95" s="207">
        <f>SUM(R96:R125)</f>
        <v>0</v>
      </c>
      <c r="S95" s="206"/>
      <c r="T95" s="208">
        <f>SUM(T96:T125)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191</v>
      </c>
      <c r="AT95" s="210" t="s">
        <v>80</v>
      </c>
      <c r="AU95" s="210" t="s">
        <v>88</v>
      </c>
      <c r="AY95" s="209" t="s">
        <v>163</v>
      </c>
      <c r="BK95" s="211">
        <f>SUM(BK96:BK125)</f>
        <v>0</v>
      </c>
    </row>
    <row r="96" s="2" customFormat="1" ht="16.5" customHeight="1">
      <c r="A96" s="40"/>
      <c r="B96" s="41"/>
      <c r="C96" s="214" t="s">
        <v>21</v>
      </c>
      <c r="D96" s="214" t="s">
        <v>165</v>
      </c>
      <c r="E96" s="215" t="s">
        <v>1880</v>
      </c>
      <c r="F96" s="216" t="s">
        <v>1881</v>
      </c>
      <c r="G96" s="217" t="s">
        <v>495</v>
      </c>
      <c r="H96" s="218">
        <v>1</v>
      </c>
      <c r="I96" s="219"/>
      <c r="J96" s="220">
        <f>ROUND(I96*H96,2)</f>
        <v>0</v>
      </c>
      <c r="K96" s="216" t="s">
        <v>169</v>
      </c>
      <c r="L96" s="46"/>
      <c r="M96" s="221" t="s">
        <v>35</v>
      </c>
      <c r="N96" s="222" t="s">
        <v>52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496</v>
      </c>
      <c r="AT96" s="225" t="s">
        <v>165</v>
      </c>
      <c r="AU96" s="225" t="s">
        <v>21</v>
      </c>
      <c r="AY96" s="18" t="s">
        <v>163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88</v>
      </c>
      <c r="BK96" s="226">
        <f>ROUND(I96*H96,2)</f>
        <v>0</v>
      </c>
      <c r="BL96" s="18" t="s">
        <v>496</v>
      </c>
      <c r="BM96" s="225" t="s">
        <v>1882</v>
      </c>
    </row>
    <row r="97" s="2" customFormat="1">
      <c r="A97" s="40"/>
      <c r="B97" s="41"/>
      <c r="C97" s="42"/>
      <c r="D97" s="227" t="s">
        <v>172</v>
      </c>
      <c r="E97" s="42"/>
      <c r="F97" s="228" t="s">
        <v>1883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172</v>
      </c>
      <c r="AU97" s="18" t="s">
        <v>21</v>
      </c>
    </row>
    <row r="98" s="2" customFormat="1">
      <c r="A98" s="40"/>
      <c r="B98" s="41"/>
      <c r="C98" s="42"/>
      <c r="D98" s="232" t="s">
        <v>174</v>
      </c>
      <c r="E98" s="42"/>
      <c r="F98" s="233" t="s">
        <v>1884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174</v>
      </c>
      <c r="AU98" s="18" t="s">
        <v>21</v>
      </c>
    </row>
    <row r="99" s="2" customFormat="1" ht="16.5" customHeight="1">
      <c r="A99" s="40"/>
      <c r="B99" s="41"/>
      <c r="C99" s="214" t="s">
        <v>181</v>
      </c>
      <c r="D99" s="214" t="s">
        <v>165</v>
      </c>
      <c r="E99" s="215" t="s">
        <v>1885</v>
      </c>
      <c r="F99" s="216" t="s">
        <v>1886</v>
      </c>
      <c r="G99" s="217" t="s">
        <v>495</v>
      </c>
      <c r="H99" s="218">
        <v>1</v>
      </c>
      <c r="I99" s="219"/>
      <c r="J99" s="220">
        <f>ROUND(I99*H99,2)</f>
        <v>0</v>
      </c>
      <c r="K99" s="216" t="s">
        <v>169</v>
      </c>
      <c r="L99" s="46"/>
      <c r="M99" s="221" t="s">
        <v>35</v>
      </c>
      <c r="N99" s="222" t="s">
        <v>52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496</v>
      </c>
      <c r="AT99" s="225" t="s">
        <v>165</v>
      </c>
      <c r="AU99" s="225" t="s">
        <v>21</v>
      </c>
      <c r="AY99" s="18" t="s">
        <v>163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88</v>
      </c>
      <c r="BK99" s="226">
        <f>ROUND(I99*H99,2)</f>
        <v>0</v>
      </c>
      <c r="BL99" s="18" t="s">
        <v>496</v>
      </c>
      <c r="BM99" s="225" t="s">
        <v>1887</v>
      </c>
    </row>
    <row r="100" s="2" customFormat="1">
      <c r="A100" s="40"/>
      <c r="B100" s="41"/>
      <c r="C100" s="42"/>
      <c r="D100" s="227" t="s">
        <v>172</v>
      </c>
      <c r="E100" s="42"/>
      <c r="F100" s="228" t="s">
        <v>1888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172</v>
      </c>
      <c r="AU100" s="18" t="s">
        <v>21</v>
      </c>
    </row>
    <row r="101" s="2" customFormat="1">
      <c r="A101" s="40"/>
      <c r="B101" s="41"/>
      <c r="C101" s="42"/>
      <c r="D101" s="232" t="s">
        <v>174</v>
      </c>
      <c r="E101" s="42"/>
      <c r="F101" s="233" t="s">
        <v>1889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174</v>
      </c>
      <c r="AU101" s="18" t="s">
        <v>21</v>
      </c>
    </row>
    <row r="102" s="2" customFormat="1" ht="16.5" customHeight="1">
      <c r="A102" s="40"/>
      <c r="B102" s="41"/>
      <c r="C102" s="214" t="s">
        <v>170</v>
      </c>
      <c r="D102" s="214" t="s">
        <v>165</v>
      </c>
      <c r="E102" s="215" t="s">
        <v>1890</v>
      </c>
      <c r="F102" s="216" t="s">
        <v>1891</v>
      </c>
      <c r="G102" s="217" t="s">
        <v>495</v>
      </c>
      <c r="H102" s="218">
        <v>1</v>
      </c>
      <c r="I102" s="219"/>
      <c r="J102" s="220">
        <f>ROUND(I102*H102,2)</f>
        <v>0</v>
      </c>
      <c r="K102" s="216" t="s">
        <v>169</v>
      </c>
      <c r="L102" s="46"/>
      <c r="M102" s="221" t="s">
        <v>35</v>
      </c>
      <c r="N102" s="222" t="s">
        <v>52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496</v>
      </c>
      <c r="AT102" s="225" t="s">
        <v>165</v>
      </c>
      <c r="AU102" s="225" t="s">
        <v>21</v>
      </c>
      <c r="AY102" s="18" t="s">
        <v>163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88</v>
      </c>
      <c r="BK102" s="226">
        <f>ROUND(I102*H102,2)</f>
        <v>0</v>
      </c>
      <c r="BL102" s="18" t="s">
        <v>496</v>
      </c>
      <c r="BM102" s="225" t="s">
        <v>1892</v>
      </c>
    </row>
    <row r="103" s="2" customFormat="1">
      <c r="A103" s="40"/>
      <c r="B103" s="41"/>
      <c r="C103" s="42"/>
      <c r="D103" s="227" t="s">
        <v>172</v>
      </c>
      <c r="E103" s="42"/>
      <c r="F103" s="228" t="s">
        <v>1893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172</v>
      </c>
      <c r="AU103" s="18" t="s">
        <v>21</v>
      </c>
    </row>
    <row r="104" s="2" customFormat="1">
      <c r="A104" s="40"/>
      <c r="B104" s="41"/>
      <c r="C104" s="42"/>
      <c r="D104" s="232" t="s">
        <v>174</v>
      </c>
      <c r="E104" s="42"/>
      <c r="F104" s="233" t="s">
        <v>1894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174</v>
      </c>
      <c r="AU104" s="18" t="s">
        <v>21</v>
      </c>
    </row>
    <row r="105" s="2" customFormat="1" ht="16.5" customHeight="1">
      <c r="A105" s="40"/>
      <c r="B105" s="41"/>
      <c r="C105" s="214" t="s">
        <v>191</v>
      </c>
      <c r="D105" s="214" t="s">
        <v>165</v>
      </c>
      <c r="E105" s="215" t="s">
        <v>1895</v>
      </c>
      <c r="F105" s="216" t="s">
        <v>1896</v>
      </c>
      <c r="G105" s="217" t="s">
        <v>495</v>
      </c>
      <c r="H105" s="218">
        <v>1</v>
      </c>
      <c r="I105" s="219"/>
      <c r="J105" s="220">
        <f>ROUND(I105*H105,2)</f>
        <v>0</v>
      </c>
      <c r="K105" s="216" t="s">
        <v>169</v>
      </c>
      <c r="L105" s="46"/>
      <c r="M105" s="221" t="s">
        <v>35</v>
      </c>
      <c r="N105" s="222" t="s">
        <v>52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496</v>
      </c>
      <c r="AT105" s="225" t="s">
        <v>165</v>
      </c>
      <c r="AU105" s="225" t="s">
        <v>21</v>
      </c>
      <c r="AY105" s="18" t="s">
        <v>163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88</v>
      </c>
      <c r="BK105" s="226">
        <f>ROUND(I105*H105,2)</f>
        <v>0</v>
      </c>
      <c r="BL105" s="18" t="s">
        <v>496</v>
      </c>
      <c r="BM105" s="225" t="s">
        <v>1897</v>
      </c>
    </row>
    <row r="106" s="2" customFormat="1">
      <c r="A106" s="40"/>
      <c r="B106" s="41"/>
      <c r="C106" s="42"/>
      <c r="D106" s="227" t="s">
        <v>172</v>
      </c>
      <c r="E106" s="42"/>
      <c r="F106" s="228" t="s">
        <v>1898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172</v>
      </c>
      <c r="AU106" s="18" t="s">
        <v>21</v>
      </c>
    </row>
    <row r="107" s="2" customFormat="1">
      <c r="A107" s="40"/>
      <c r="B107" s="41"/>
      <c r="C107" s="42"/>
      <c r="D107" s="232" t="s">
        <v>174</v>
      </c>
      <c r="E107" s="42"/>
      <c r="F107" s="233" t="s">
        <v>1899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174</v>
      </c>
      <c r="AU107" s="18" t="s">
        <v>21</v>
      </c>
    </row>
    <row r="108" s="2" customFormat="1" ht="16.5" customHeight="1">
      <c r="A108" s="40"/>
      <c r="B108" s="41"/>
      <c r="C108" s="214" t="s">
        <v>199</v>
      </c>
      <c r="D108" s="214" t="s">
        <v>165</v>
      </c>
      <c r="E108" s="215" t="s">
        <v>1900</v>
      </c>
      <c r="F108" s="216" t="s">
        <v>1901</v>
      </c>
      <c r="G108" s="217" t="s">
        <v>495</v>
      </c>
      <c r="H108" s="218">
        <v>1</v>
      </c>
      <c r="I108" s="219"/>
      <c r="J108" s="220">
        <f>ROUND(I108*H108,2)</f>
        <v>0</v>
      </c>
      <c r="K108" s="216" t="s">
        <v>169</v>
      </c>
      <c r="L108" s="46"/>
      <c r="M108" s="221" t="s">
        <v>35</v>
      </c>
      <c r="N108" s="222" t="s">
        <v>52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496</v>
      </c>
      <c r="AT108" s="225" t="s">
        <v>165</v>
      </c>
      <c r="AU108" s="225" t="s">
        <v>21</v>
      </c>
      <c r="AY108" s="18" t="s">
        <v>163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88</v>
      </c>
      <c r="BK108" s="226">
        <f>ROUND(I108*H108,2)</f>
        <v>0</v>
      </c>
      <c r="BL108" s="18" t="s">
        <v>496</v>
      </c>
      <c r="BM108" s="225" t="s">
        <v>1902</v>
      </c>
    </row>
    <row r="109" s="2" customFormat="1">
      <c r="A109" s="40"/>
      <c r="B109" s="41"/>
      <c r="C109" s="42"/>
      <c r="D109" s="227" t="s">
        <v>172</v>
      </c>
      <c r="E109" s="42"/>
      <c r="F109" s="228" t="s">
        <v>1903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172</v>
      </c>
      <c r="AU109" s="18" t="s">
        <v>21</v>
      </c>
    </row>
    <row r="110" s="2" customFormat="1">
      <c r="A110" s="40"/>
      <c r="B110" s="41"/>
      <c r="C110" s="42"/>
      <c r="D110" s="232" t="s">
        <v>174</v>
      </c>
      <c r="E110" s="42"/>
      <c r="F110" s="233" t="s">
        <v>1904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174</v>
      </c>
      <c r="AU110" s="18" t="s">
        <v>21</v>
      </c>
    </row>
    <row r="111" s="2" customFormat="1" ht="16.5" customHeight="1">
      <c r="A111" s="40"/>
      <c r="B111" s="41"/>
      <c r="C111" s="214" t="s">
        <v>205</v>
      </c>
      <c r="D111" s="214" t="s">
        <v>165</v>
      </c>
      <c r="E111" s="215" t="s">
        <v>1905</v>
      </c>
      <c r="F111" s="216" t="s">
        <v>1906</v>
      </c>
      <c r="G111" s="217" t="s">
        <v>495</v>
      </c>
      <c r="H111" s="218">
        <v>1</v>
      </c>
      <c r="I111" s="219"/>
      <c r="J111" s="220">
        <f>ROUND(I111*H111,2)</f>
        <v>0</v>
      </c>
      <c r="K111" s="216" t="s">
        <v>169</v>
      </c>
      <c r="L111" s="46"/>
      <c r="M111" s="221" t="s">
        <v>35</v>
      </c>
      <c r="N111" s="222" t="s">
        <v>52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496</v>
      </c>
      <c r="AT111" s="225" t="s">
        <v>165</v>
      </c>
      <c r="AU111" s="225" t="s">
        <v>21</v>
      </c>
      <c r="AY111" s="18" t="s">
        <v>163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88</v>
      </c>
      <c r="BK111" s="226">
        <f>ROUND(I111*H111,2)</f>
        <v>0</v>
      </c>
      <c r="BL111" s="18" t="s">
        <v>496</v>
      </c>
      <c r="BM111" s="225" t="s">
        <v>1907</v>
      </c>
    </row>
    <row r="112" s="2" customFormat="1">
      <c r="A112" s="40"/>
      <c r="B112" s="41"/>
      <c r="C112" s="42"/>
      <c r="D112" s="227" t="s">
        <v>172</v>
      </c>
      <c r="E112" s="42"/>
      <c r="F112" s="228" t="s">
        <v>1908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172</v>
      </c>
      <c r="AU112" s="18" t="s">
        <v>21</v>
      </c>
    </row>
    <row r="113" s="2" customFormat="1">
      <c r="A113" s="40"/>
      <c r="B113" s="41"/>
      <c r="C113" s="42"/>
      <c r="D113" s="232" t="s">
        <v>174</v>
      </c>
      <c r="E113" s="42"/>
      <c r="F113" s="233" t="s">
        <v>1909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174</v>
      </c>
      <c r="AU113" s="18" t="s">
        <v>21</v>
      </c>
    </row>
    <row r="114" s="2" customFormat="1" ht="16.5" customHeight="1">
      <c r="A114" s="40"/>
      <c r="B114" s="41"/>
      <c r="C114" s="214" t="s">
        <v>210</v>
      </c>
      <c r="D114" s="214" t="s">
        <v>165</v>
      </c>
      <c r="E114" s="215" t="s">
        <v>1910</v>
      </c>
      <c r="F114" s="216" t="s">
        <v>1911</v>
      </c>
      <c r="G114" s="217" t="s">
        <v>495</v>
      </c>
      <c r="H114" s="218">
        <v>1</v>
      </c>
      <c r="I114" s="219"/>
      <c r="J114" s="220">
        <f>ROUND(I114*H114,2)</f>
        <v>0</v>
      </c>
      <c r="K114" s="216" t="s">
        <v>169</v>
      </c>
      <c r="L114" s="46"/>
      <c r="M114" s="221" t="s">
        <v>35</v>
      </c>
      <c r="N114" s="222" t="s">
        <v>52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496</v>
      </c>
      <c r="AT114" s="225" t="s">
        <v>165</v>
      </c>
      <c r="AU114" s="225" t="s">
        <v>21</v>
      </c>
      <c r="AY114" s="18" t="s">
        <v>163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88</v>
      </c>
      <c r="BK114" s="226">
        <f>ROUND(I114*H114,2)</f>
        <v>0</v>
      </c>
      <c r="BL114" s="18" t="s">
        <v>496</v>
      </c>
      <c r="BM114" s="225" t="s">
        <v>1912</v>
      </c>
    </row>
    <row r="115" s="2" customFormat="1">
      <c r="A115" s="40"/>
      <c r="B115" s="41"/>
      <c r="C115" s="42"/>
      <c r="D115" s="227" t="s">
        <v>172</v>
      </c>
      <c r="E115" s="42"/>
      <c r="F115" s="228" t="s">
        <v>1913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172</v>
      </c>
      <c r="AU115" s="18" t="s">
        <v>21</v>
      </c>
    </row>
    <row r="116" s="2" customFormat="1">
      <c r="A116" s="40"/>
      <c r="B116" s="41"/>
      <c r="C116" s="42"/>
      <c r="D116" s="232" t="s">
        <v>174</v>
      </c>
      <c r="E116" s="42"/>
      <c r="F116" s="233" t="s">
        <v>1914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174</v>
      </c>
      <c r="AU116" s="18" t="s">
        <v>21</v>
      </c>
    </row>
    <row r="117" s="2" customFormat="1" ht="16.5" customHeight="1">
      <c r="A117" s="40"/>
      <c r="B117" s="41"/>
      <c r="C117" s="214" t="s">
        <v>215</v>
      </c>
      <c r="D117" s="214" t="s">
        <v>165</v>
      </c>
      <c r="E117" s="215" t="s">
        <v>1915</v>
      </c>
      <c r="F117" s="216" t="s">
        <v>1916</v>
      </c>
      <c r="G117" s="217" t="s">
        <v>495</v>
      </c>
      <c r="H117" s="218">
        <v>1</v>
      </c>
      <c r="I117" s="219"/>
      <c r="J117" s="220">
        <f>ROUND(I117*H117,2)</f>
        <v>0</v>
      </c>
      <c r="K117" s="216" t="s">
        <v>169</v>
      </c>
      <c r="L117" s="46"/>
      <c r="M117" s="221" t="s">
        <v>35</v>
      </c>
      <c r="N117" s="222" t="s">
        <v>52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496</v>
      </c>
      <c r="AT117" s="225" t="s">
        <v>165</v>
      </c>
      <c r="AU117" s="225" t="s">
        <v>21</v>
      </c>
      <c r="AY117" s="18" t="s">
        <v>163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88</v>
      </c>
      <c r="BK117" s="226">
        <f>ROUND(I117*H117,2)</f>
        <v>0</v>
      </c>
      <c r="BL117" s="18" t="s">
        <v>496</v>
      </c>
      <c r="BM117" s="225" t="s">
        <v>1917</v>
      </c>
    </row>
    <row r="118" s="2" customFormat="1">
      <c r="A118" s="40"/>
      <c r="B118" s="41"/>
      <c r="C118" s="42"/>
      <c r="D118" s="227" t="s">
        <v>172</v>
      </c>
      <c r="E118" s="42"/>
      <c r="F118" s="228" t="s">
        <v>1918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172</v>
      </c>
      <c r="AU118" s="18" t="s">
        <v>21</v>
      </c>
    </row>
    <row r="119" s="2" customFormat="1">
      <c r="A119" s="40"/>
      <c r="B119" s="41"/>
      <c r="C119" s="42"/>
      <c r="D119" s="232" t="s">
        <v>174</v>
      </c>
      <c r="E119" s="42"/>
      <c r="F119" s="233" t="s">
        <v>1919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174</v>
      </c>
      <c r="AU119" s="18" t="s">
        <v>21</v>
      </c>
    </row>
    <row r="120" s="2" customFormat="1" ht="16.5" customHeight="1">
      <c r="A120" s="40"/>
      <c r="B120" s="41"/>
      <c r="C120" s="214" t="s">
        <v>222</v>
      </c>
      <c r="D120" s="214" t="s">
        <v>165</v>
      </c>
      <c r="E120" s="215" t="s">
        <v>1920</v>
      </c>
      <c r="F120" s="216" t="s">
        <v>1921</v>
      </c>
      <c r="G120" s="217" t="s">
        <v>495</v>
      </c>
      <c r="H120" s="218">
        <v>1</v>
      </c>
      <c r="I120" s="219"/>
      <c r="J120" s="220">
        <f>ROUND(I120*H120,2)</f>
        <v>0</v>
      </c>
      <c r="K120" s="216" t="s">
        <v>169</v>
      </c>
      <c r="L120" s="46"/>
      <c r="M120" s="221" t="s">
        <v>35</v>
      </c>
      <c r="N120" s="222" t="s">
        <v>52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496</v>
      </c>
      <c r="AT120" s="225" t="s">
        <v>165</v>
      </c>
      <c r="AU120" s="225" t="s">
        <v>21</v>
      </c>
      <c r="AY120" s="18" t="s">
        <v>163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88</v>
      </c>
      <c r="BK120" s="226">
        <f>ROUND(I120*H120,2)</f>
        <v>0</v>
      </c>
      <c r="BL120" s="18" t="s">
        <v>496</v>
      </c>
      <c r="BM120" s="225" t="s">
        <v>1922</v>
      </c>
    </row>
    <row r="121" s="2" customFormat="1">
      <c r="A121" s="40"/>
      <c r="B121" s="41"/>
      <c r="C121" s="42"/>
      <c r="D121" s="227" t="s">
        <v>172</v>
      </c>
      <c r="E121" s="42"/>
      <c r="F121" s="228" t="s">
        <v>1923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172</v>
      </c>
      <c r="AU121" s="18" t="s">
        <v>21</v>
      </c>
    </row>
    <row r="122" s="2" customFormat="1">
      <c r="A122" s="40"/>
      <c r="B122" s="41"/>
      <c r="C122" s="42"/>
      <c r="D122" s="232" t="s">
        <v>174</v>
      </c>
      <c r="E122" s="42"/>
      <c r="F122" s="233" t="s">
        <v>1924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174</v>
      </c>
      <c r="AU122" s="18" t="s">
        <v>21</v>
      </c>
    </row>
    <row r="123" s="2" customFormat="1" ht="16.5" customHeight="1">
      <c r="A123" s="40"/>
      <c r="B123" s="41"/>
      <c r="C123" s="214" t="s">
        <v>227</v>
      </c>
      <c r="D123" s="214" t="s">
        <v>165</v>
      </c>
      <c r="E123" s="215" t="s">
        <v>1925</v>
      </c>
      <c r="F123" s="216" t="s">
        <v>1926</v>
      </c>
      <c r="G123" s="217" t="s">
        <v>495</v>
      </c>
      <c r="H123" s="218">
        <v>1</v>
      </c>
      <c r="I123" s="219"/>
      <c r="J123" s="220">
        <f>ROUND(I123*H123,2)</f>
        <v>0</v>
      </c>
      <c r="K123" s="216" t="s">
        <v>169</v>
      </c>
      <c r="L123" s="46"/>
      <c r="M123" s="221" t="s">
        <v>35</v>
      </c>
      <c r="N123" s="222" t="s">
        <v>52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496</v>
      </c>
      <c r="AT123" s="225" t="s">
        <v>165</v>
      </c>
      <c r="AU123" s="225" t="s">
        <v>21</v>
      </c>
      <c r="AY123" s="18" t="s">
        <v>163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88</v>
      </c>
      <c r="BK123" s="226">
        <f>ROUND(I123*H123,2)</f>
        <v>0</v>
      </c>
      <c r="BL123" s="18" t="s">
        <v>496</v>
      </c>
      <c r="BM123" s="225" t="s">
        <v>1927</v>
      </c>
    </row>
    <row r="124" s="2" customFormat="1">
      <c r="A124" s="40"/>
      <c r="B124" s="41"/>
      <c r="C124" s="42"/>
      <c r="D124" s="227" t="s">
        <v>172</v>
      </c>
      <c r="E124" s="42"/>
      <c r="F124" s="228" t="s">
        <v>1928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172</v>
      </c>
      <c r="AU124" s="18" t="s">
        <v>21</v>
      </c>
    </row>
    <row r="125" s="2" customFormat="1">
      <c r="A125" s="40"/>
      <c r="B125" s="41"/>
      <c r="C125" s="42"/>
      <c r="D125" s="232" t="s">
        <v>174</v>
      </c>
      <c r="E125" s="42"/>
      <c r="F125" s="233" t="s">
        <v>1929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174</v>
      </c>
      <c r="AU125" s="18" t="s">
        <v>21</v>
      </c>
    </row>
    <row r="126" s="12" customFormat="1" ht="22.8" customHeight="1">
      <c r="A126" s="12"/>
      <c r="B126" s="198"/>
      <c r="C126" s="199"/>
      <c r="D126" s="200" t="s">
        <v>80</v>
      </c>
      <c r="E126" s="212" t="s">
        <v>1930</v>
      </c>
      <c r="F126" s="212" t="s">
        <v>1931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SUM(P127:P132)</f>
        <v>0</v>
      </c>
      <c r="Q126" s="206"/>
      <c r="R126" s="207">
        <f>SUM(R127:R132)</f>
        <v>0</v>
      </c>
      <c r="S126" s="206"/>
      <c r="T126" s="208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191</v>
      </c>
      <c r="AT126" s="210" t="s">
        <v>80</v>
      </c>
      <c r="AU126" s="210" t="s">
        <v>88</v>
      </c>
      <c r="AY126" s="209" t="s">
        <v>163</v>
      </c>
      <c r="BK126" s="211">
        <f>SUM(BK127:BK132)</f>
        <v>0</v>
      </c>
    </row>
    <row r="127" s="2" customFormat="1" ht="16.5" customHeight="1">
      <c r="A127" s="40"/>
      <c r="B127" s="41"/>
      <c r="C127" s="214" t="s">
        <v>8</v>
      </c>
      <c r="D127" s="214" t="s">
        <v>165</v>
      </c>
      <c r="E127" s="215" t="s">
        <v>1932</v>
      </c>
      <c r="F127" s="216" t="s">
        <v>1931</v>
      </c>
      <c r="G127" s="217" t="s">
        <v>495</v>
      </c>
      <c r="H127" s="218">
        <v>1</v>
      </c>
      <c r="I127" s="219"/>
      <c r="J127" s="220">
        <f>ROUND(I127*H127,2)</f>
        <v>0</v>
      </c>
      <c r="K127" s="216" t="s">
        <v>169</v>
      </c>
      <c r="L127" s="46"/>
      <c r="M127" s="221" t="s">
        <v>35</v>
      </c>
      <c r="N127" s="222" t="s">
        <v>52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496</v>
      </c>
      <c r="AT127" s="225" t="s">
        <v>165</v>
      </c>
      <c r="AU127" s="225" t="s">
        <v>21</v>
      </c>
      <c r="AY127" s="18" t="s">
        <v>163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88</v>
      </c>
      <c r="BK127" s="226">
        <f>ROUND(I127*H127,2)</f>
        <v>0</v>
      </c>
      <c r="BL127" s="18" t="s">
        <v>496</v>
      </c>
      <c r="BM127" s="225" t="s">
        <v>1933</v>
      </c>
    </row>
    <row r="128" s="2" customFormat="1">
      <c r="A128" s="40"/>
      <c r="B128" s="41"/>
      <c r="C128" s="42"/>
      <c r="D128" s="227" t="s">
        <v>172</v>
      </c>
      <c r="E128" s="42"/>
      <c r="F128" s="228" t="s">
        <v>1934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172</v>
      </c>
      <c r="AU128" s="18" t="s">
        <v>21</v>
      </c>
    </row>
    <row r="129" s="2" customFormat="1">
      <c r="A129" s="40"/>
      <c r="B129" s="41"/>
      <c r="C129" s="42"/>
      <c r="D129" s="232" t="s">
        <v>174</v>
      </c>
      <c r="E129" s="42"/>
      <c r="F129" s="233" t="s">
        <v>1935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174</v>
      </c>
      <c r="AU129" s="18" t="s">
        <v>21</v>
      </c>
    </row>
    <row r="130" s="2" customFormat="1" ht="16.5" customHeight="1">
      <c r="A130" s="40"/>
      <c r="B130" s="41"/>
      <c r="C130" s="214" t="s">
        <v>238</v>
      </c>
      <c r="D130" s="214" t="s">
        <v>165</v>
      </c>
      <c r="E130" s="215" t="s">
        <v>1936</v>
      </c>
      <c r="F130" s="216" t="s">
        <v>1937</v>
      </c>
      <c r="G130" s="217" t="s">
        <v>495</v>
      </c>
      <c r="H130" s="218">
        <v>1</v>
      </c>
      <c r="I130" s="219"/>
      <c r="J130" s="220">
        <f>ROUND(I130*H130,2)</f>
        <v>0</v>
      </c>
      <c r="K130" s="216" t="s">
        <v>169</v>
      </c>
      <c r="L130" s="46"/>
      <c r="M130" s="221" t="s">
        <v>35</v>
      </c>
      <c r="N130" s="222" t="s">
        <v>52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496</v>
      </c>
      <c r="AT130" s="225" t="s">
        <v>165</v>
      </c>
      <c r="AU130" s="225" t="s">
        <v>21</v>
      </c>
      <c r="AY130" s="18" t="s">
        <v>163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88</v>
      </c>
      <c r="BK130" s="226">
        <f>ROUND(I130*H130,2)</f>
        <v>0</v>
      </c>
      <c r="BL130" s="18" t="s">
        <v>496</v>
      </c>
      <c r="BM130" s="225" t="s">
        <v>1938</v>
      </c>
    </row>
    <row r="131" s="2" customFormat="1">
      <c r="A131" s="40"/>
      <c r="B131" s="41"/>
      <c r="C131" s="42"/>
      <c r="D131" s="227" t="s">
        <v>172</v>
      </c>
      <c r="E131" s="42"/>
      <c r="F131" s="228" t="s">
        <v>1939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172</v>
      </c>
      <c r="AU131" s="18" t="s">
        <v>21</v>
      </c>
    </row>
    <row r="132" s="2" customFormat="1">
      <c r="A132" s="40"/>
      <c r="B132" s="41"/>
      <c r="C132" s="42"/>
      <c r="D132" s="232" t="s">
        <v>174</v>
      </c>
      <c r="E132" s="42"/>
      <c r="F132" s="233" t="s">
        <v>1940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174</v>
      </c>
      <c r="AU132" s="18" t="s">
        <v>21</v>
      </c>
    </row>
    <row r="133" s="12" customFormat="1" ht="22.8" customHeight="1">
      <c r="A133" s="12"/>
      <c r="B133" s="198"/>
      <c r="C133" s="199"/>
      <c r="D133" s="200" t="s">
        <v>80</v>
      </c>
      <c r="E133" s="212" t="s">
        <v>1941</v>
      </c>
      <c r="F133" s="212" t="s">
        <v>1942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SUM(P134:P151)</f>
        <v>0</v>
      </c>
      <c r="Q133" s="206"/>
      <c r="R133" s="207">
        <f>SUM(R134:R151)</f>
        <v>0</v>
      </c>
      <c r="S133" s="206"/>
      <c r="T133" s="208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191</v>
      </c>
      <c r="AT133" s="210" t="s">
        <v>80</v>
      </c>
      <c r="AU133" s="210" t="s">
        <v>88</v>
      </c>
      <c r="AY133" s="209" t="s">
        <v>163</v>
      </c>
      <c r="BK133" s="211">
        <f>SUM(BK134:BK151)</f>
        <v>0</v>
      </c>
    </row>
    <row r="134" s="2" customFormat="1" ht="16.5" customHeight="1">
      <c r="A134" s="40"/>
      <c r="B134" s="41"/>
      <c r="C134" s="214" t="s">
        <v>244</v>
      </c>
      <c r="D134" s="214" t="s">
        <v>165</v>
      </c>
      <c r="E134" s="215" t="s">
        <v>1943</v>
      </c>
      <c r="F134" s="216" t="s">
        <v>1944</v>
      </c>
      <c r="G134" s="217" t="s">
        <v>495</v>
      </c>
      <c r="H134" s="218">
        <v>1</v>
      </c>
      <c r="I134" s="219"/>
      <c r="J134" s="220">
        <f>ROUND(I134*H134,2)</f>
        <v>0</v>
      </c>
      <c r="K134" s="216" t="s">
        <v>169</v>
      </c>
      <c r="L134" s="46"/>
      <c r="M134" s="221" t="s">
        <v>35</v>
      </c>
      <c r="N134" s="222" t="s">
        <v>52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496</v>
      </c>
      <c r="AT134" s="225" t="s">
        <v>165</v>
      </c>
      <c r="AU134" s="225" t="s">
        <v>21</v>
      </c>
      <c r="AY134" s="18" t="s">
        <v>163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88</v>
      </c>
      <c r="BK134" s="226">
        <f>ROUND(I134*H134,2)</f>
        <v>0</v>
      </c>
      <c r="BL134" s="18" t="s">
        <v>496</v>
      </c>
      <c r="BM134" s="225" t="s">
        <v>1945</v>
      </c>
    </row>
    <row r="135" s="2" customFormat="1">
      <c r="A135" s="40"/>
      <c r="B135" s="41"/>
      <c r="C135" s="42"/>
      <c r="D135" s="227" t="s">
        <v>172</v>
      </c>
      <c r="E135" s="42"/>
      <c r="F135" s="228" t="s">
        <v>1946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172</v>
      </c>
      <c r="AU135" s="18" t="s">
        <v>21</v>
      </c>
    </row>
    <row r="136" s="2" customFormat="1">
      <c r="A136" s="40"/>
      <c r="B136" s="41"/>
      <c r="C136" s="42"/>
      <c r="D136" s="232" t="s">
        <v>174</v>
      </c>
      <c r="E136" s="42"/>
      <c r="F136" s="233" t="s">
        <v>1947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174</v>
      </c>
      <c r="AU136" s="18" t="s">
        <v>21</v>
      </c>
    </row>
    <row r="137" s="2" customFormat="1" ht="16.5" customHeight="1">
      <c r="A137" s="40"/>
      <c r="B137" s="41"/>
      <c r="C137" s="214" t="s">
        <v>250</v>
      </c>
      <c r="D137" s="214" t="s">
        <v>165</v>
      </c>
      <c r="E137" s="215" t="s">
        <v>1948</v>
      </c>
      <c r="F137" s="216" t="s">
        <v>1949</v>
      </c>
      <c r="G137" s="217" t="s">
        <v>495</v>
      </c>
      <c r="H137" s="218">
        <v>1</v>
      </c>
      <c r="I137" s="219"/>
      <c r="J137" s="220">
        <f>ROUND(I137*H137,2)</f>
        <v>0</v>
      </c>
      <c r="K137" s="216" t="s">
        <v>169</v>
      </c>
      <c r="L137" s="46"/>
      <c r="M137" s="221" t="s">
        <v>35</v>
      </c>
      <c r="N137" s="222" t="s">
        <v>52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496</v>
      </c>
      <c r="AT137" s="225" t="s">
        <v>165</v>
      </c>
      <c r="AU137" s="225" t="s">
        <v>21</v>
      </c>
      <c r="AY137" s="18" t="s">
        <v>163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88</v>
      </c>
      <c r="BK137" s="226">
        <f>ROUND(I137*H137,2)</f>
        <v>0</v>
      </c>
      <c r="BL137" s="18" t="s">
        <v>496</v>
      </c>
      <c r="BM137" s="225" t="s">
        <v>1950</v>
      </c>
    </row>
    <row r="138" s="2" customFormat="1">
      <c r="A138" s="40"/>
      <c r="B138" s="41"/>
      <c r="C138" s="42"/>
      <c r="D138" s="227" t="s">
        <v>172</v>
      </c>
      <c r="E138" s="42"/>
      <c r="F138" s="228" t="s">
        <v>1951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172</v>
      </c>
      <c r="AU138" s="18" t="s">
        <v>21</v>
      </c>
    </row>
    <row r="139" s="2" customFormat="1">
      <c r="A139" s="40"/>
      <c r="B139" s="41"/>
      <c r="C139" s="42"/>
      <c r="D139" s="232" t="s">
        <v>174</v>
      </c>
      <c r="E139" s="42"/>
      <c r="F139" s="233" t="s">
        <v>1952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174</v>
      </c>
      <c r="AU139" s="18" t="s">
        <v>21</v>
      </c>
    </row>
    <row r="140" s="2" customFormat="1" ht="16.5" customHeight="1">
      <c r="A140" s="40"/>
      <c r="B140" s="41"/>
      <c r="C140" s="214" t="s">
        <v>256</v>
      </c>
      <c r="D140" s="214" t="s">
        <v>165</v>
      </c>
      <c r="E140" s="215" t="s">
        <v>1953</v>
      </c>
      <c r="F140" s="216" t="s">
        <v>1954</v>
      </c>
      <c r="G140" s="217" t="s">
        <v>495</v>
      </c>
      <c r="H140" s="218">
        <v>1</v>
      </c>
      <c r="I140" s="219"/>
      <c r="J140" s="220">
        <f>ROUND(I140*H140,2)</f>
        <v>0</v>
      </c>
      <c r="K140" s="216" t="s">
        <v>169</v>
      </c>
      <c r="L140" s="46"/>
      <c r="M140" s="221" t="s">
        <v>35</v>
      </c>
      <c r="N140" s="222" t="s">
        <v>52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496</v>
      </c>
      <c r="AT140" s="225" t="s">
        <v>165</v>
      </c>
      <c r="AU140" s="225" t="s">
        <v>21</v>
      </c>
      <c r="AY140" s="18" t="s">
        <v>163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88</v>
      </c>
      <c r="BK140" s="226">
        <f>ROUND(I140*H140,2)</f>
        <v>0</v>
      </c>
      <c r="BL140" s="18" t="s">
        <v>496</v>
      </c>
      <c r="BM140" s="225" t="s">
        <v>1955</v>
      </c>
    </row>
    <row r="141" s="2" customFormat="1">
      <c r="A141" s="40"/>
      <c r="B141" s="41"/>
      <c r="C141" s="42"/>
      <c r="D141" s="227" t="s">
        <v>172</v>
      </c>
      <c r="E141" s="42"/>
      <c r="F141" s="228" t="s">
        <v>1956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172</v>
      </c>
      <c r="AU141" s="18" t="s">
        <v>21</v>
      </c>
    </row>
    <row r="142" s="2" customFormat="1">
      <c r="A142" s="40"/>
      <c r="B142" s="41"/>
      <c r="C142" s="42"/>
      <c r="D142" s="232" t="s">
        <v>174</v>
      </c>
      <c r="E142" s="42"/>
      <c r="F142" s="233" t="s">
        <v>1957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174</v>
      </c>
      <c r="AU142" s="18" t="s">
        <v>21</v>
      </c>
    </row>
    <row r="143" s="2" customFormat="1" ht="16.5" customHeight="1">
      <c r="A143" s="40"/>
      <c r="B143" s="41"/>
      <c r="C143" s="214" t="s">
        <v>263</v>
      </c>
      <c r="D143" s="214" t="s">
        <v>165</v>
      </c>
      <c r="E143" s="215" t="s">
        <v>1958</v>
      </c>
      <c r="F143" s="216" t="s">
        <v>1959</v>
      </c>
      <c r="G143" s="217" t="s">
        <v>495</v>
      </c>
      <c r="H143" s="218">
        <v>1</v>
      </c>
      <c r="I143" s="219"/>
      <c r="J143" s="220">
        <f>ROUND(I143*H143,2)</f>
        <v>0</v>
      </c>
      <c r="K143" s="216" t="s">
        <v>169</v>
      </c>
      <c r="L143" s="46"/>
      <c r="M143" s="221" t="s">
        <v>35</v>
      </c>
      <c r="N143" s="222" t="s">
        <v>52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496</v>
      </c>
      <c r="AT143" s="225" t="s">
        <v>165</v>
      </c>
      <c r="AU143" s="225" t="s">
        <v>21</v>
      </c>
      <c r="AY143" s="18" t="s">
        <v>163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88</v>
      </c>
      <c r="BK143" s="226">
        <f>ROUND(I143*H143,2)</f>
        <v>0</v>
      </c>
      <c r="BL143" s="18" t="s">
        <v>496</v>
      </c>
      <c r="BM143" s="225" t="s">
        <v>1960</v>
      </c>
    </row>
    <row r="144" s="2" customFormat="1">
      <c r="A144" s="40"/>
      <c r="B144" s="41"/>
      <c r="C144" s="42"/>
      <c r="D144" s="227" t="s">
        <v>172</v>
      </c>
      <c r="E144" s="42"/>
      <c r="F144" s="228" t="s">
        <v>1961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172</v>
      </c>
      <c r="AU144" s="18" t="s">
        <v>21</v>
      </c>
    </row>
    <row r="145" s="2" customFormat="1">
      <c r="A145" s="40"/>
      <c r="B145" s="41"/>
      <c r="C145" s="42"/>
      <c r="D145" s="232" t="s">
        <v>174</v>
      </c>
      <c r="E145" s="42"/>
      <c r="F145" s="233" t="s">
        <v>1962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174</v>
      </c>
      <c r="AU145" s="18" t="s">
        <v>21</v>
      </c>
    </row>
    <row r="146" s="2" customFormat="1" ht="16.5" customHeight="1">
      <c r="A146" s="40"/>
      <c r="B146" s="41"/>
      <c r="C146" s="214" t="s">
        <v>268</v>
      </c>
      <c r="D146" s="214" t="s">
        <v>165</v>
      </c>
      <c r="E146" s="215" t="s">
        <v>1963</v>
      </c>
      <c r="F146" s="216" t="s">
        <v>1964</v>
      </c>
      <c r="G146" s="217" t="s">
        <v>495</v>
      </c>
      <c r="H146" s="218">
        <v>1</v>
      </c>
      <c r="I146" s="219"/>
      <c r="J146" s="220">
        <f>ROUND(I146*H146,2)</f>
        <v>0</v>
      </c>
      <c r="K146" s="216" t="s">
        <v>169</v>
      </c>
      <c r="L146" s="46"/>
      <c r="M146" s="221" t="s">
        <v>35</v>
      </c>
      <c r="N146" s="222" t="s">
        <v>52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496</v>
      </c>
      <c r="AT146" s="225" t="s">
        <v>165</v>
      </c>
      <c r="AU146" s="225" t="s">
        <v>21</v>
      </c>
      <c r="AY146" s="18" t="s">
        <v>163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88</v>
      </c>
      <c r="BK146" s="226">
        <f>ROUND(I146*H146,2)</f>
        <v>0</v>
      </c>
      <c r="BL146" s="18" t="s">
        <v>496</v>
      </c>
      <c r="BM146" s="225" t="s">
        <v>1965</v>
      </c>
    </row>
    <row r="147" s="2" customFormat="1">
      <c r="A147" s="40"/>
      <c r="B147" s="41"/>
      <c r="C147" s="42"/>
      <c r="D147" s="227" t="s">
        <v>172</v>
      </c>
      <c r="E147" s="42"/>
      <c r="F147" s="228" t="s">
        <v>1966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172</v>
      </c>
      <c r="AU147" s="18" t="s">
        <v>21</v>
      </c>
    </row>
    <row r="148" s="2" customFormat="1">
      <c r="A148" s="40"/>
      <c r="B148" s="41"/>
      <c r="C148" s="42"/>
      <c r="D148" s="232" t="s">
        <v>174</v>
      </c>
      <c r="E148" s="42"/>
      <c r="F148" s="233" t="s">
        <v>1967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174</v>
      </c>
      <c r="AU148" s="18" t="s">
        <v>21</v>
      </c>
    </row>
    <row r="149" s="2" customFormat="1" ht="16.5" customHeight="1">
      <c r="A149" s="40"/>
      <c r="B149" s="41"/>
      <c r="C149" s="214" t="s">
        <v>273</v>
      </c>
      <c r="D149" s="214" t="s">
        <v>165</v>
      </c>
      <c r="E149" s="215" t="s">
        <v>1968</v>
      </c>
      <c r="F149" s="216" t="s">
        <v>1969</v>
      </c>
      <c r="G149" s="217" t="s">
        <v>495</v>
      </c>
      <c r="H149" s="218">
        <v>1</v>
      </c>
      <c r="I149" s="219"/>
      <c r="J149" s="220">
        <f>ROUND(I149*H149,2)</f>
        <v>0</v>
      </c>
      <c r="K149" s="216" t="s">
        <v>169</v>
      </c>
      <c r="L149" s="46"/>
      <c r="M149" s="221" t="s">
        <v>35</v>
      </c>
      <c r="N149" s="222" t="s">
        <v>52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496</v>
      </c>
      <c r="AT149" s="225" t="s">
        <v>165</v>
      </c>
      <c r="AU149" s="225" t="s">
        <v>21</v>
      </c>
      <c r="AY149" s="18" t="s">
        <v>163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88</v>
      </c>
      <c r="BK149" s="226">
        <f>ROUND(I149*H149,2)</f>
        <v>0</v>
      </c>
      <c r="BL149" s="18" t="s">
        <v>496</v>
      </c>
      <c r="BM149" s="225" t="s">
        <v>1970</v>
      </c>
    </row>
    <row r="150" s="2" customFormat="1">
      <c r="A150" s="40"/>
      <c r="B150" s="41"/>
      <c r="C150" s="42"/>
      <c r="D150" s="227" t="s">
        <v>172</v>
      </c>
      <c r="E150" s="42"/>
      <c r="F150" s="228" t="s">
        <v>1971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172</v>
      </c>
      <c r="AU150" s="18" t="s">
        <v>21</v>
      </c>
    </row>
    <row r="151" s="2" customFormat="1">
      <c r="A151" s="40"/>
      <c r="B151" s="41"/>
      <c r="C151" s="42"/>
      <c r="D151" s="232" t="s">
        <v>174</v>
      </c>
      <c r="E151" s="42"/>
      <c r="F151" s="233" t="s">
        <v>1972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174</v>
      </c>
      <c r="AU151" s="18" t="s">
        <v>21</v>
      </c>
    </row>
    <row r="152" s="12" customFormat="1" ht="22.8" customHeight="1">
      <c r="A152" s="12"/>
      <c r="B152" s="198"/>
      <c r="C152" s="199"/>
      <c r="D152" s="200" t="s">
        <v>80</v>
      </c>
      <c r="E152" s="212" t="s">
        <v>490</v>
      </c>
      <c r="F152" s="212" t="s">
        <v>491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SUM(P153:P170)</f>
        <v>0</v>
      </c>
      <c r="Q152" s="206"/>
      <c r="R152" s="207">
        <f>SUM(R153:R170)</f>
        <v>0</v>
      </c>
      <c r="S152" s="206"/>
      <c r="T152" s="208">
        <f>SUM(T153:T170)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191</v>
      </c>
      <c r="AT152" s="210" t="s">
        <v>80</v>
      </c>
      <c r="AU152" s="210" t="s">
        <v>88</v>
      </c>
      <c r="AY152" s="209" t="s">
        <v>163</v>
      </c>
      <c r="BK152" s="211">
        <f>SUM(BK153:BK170)</f>
        <v>0</v>
      </c>
    </row>
    <row r="153" s="2" customFormat="1" ht="16.5" customHeight="1">
      <c r="A153" s="40"/>
      <c r="B153" s="41"/>
      <c r="C153" s="214" t="s">
        <v>279</v>
      </c>
      <c r="D153" s="214" t="s">
        <v>165</v>
      </c>
      <c r="E153" s="215" t="s">
        <v>1973</v>
      </c>
      <c r="F153" s="216" t="s">
        <v>1974</v>
      </c>
      <c r="G153" s="217" t="s">
        <v>495</v>
      </c>
      <c r="H153" s="218">
        <v>1</v>
      </c>
      <c r="I153" s="219"/>
      <c r="J153" s="220">
        <f>ROUND(I153*H153,2)</f>
        <v>0</v>
      </c>
      <c r="K153" s="216" t="s">
        <v>169</v>
      </c>
      <c r="L153" s="46"/>
      <c r="M153" s="221" t="s">
        <v>35</v>
      </c>
      <c r="N153" s="222" t="s">
        <v>52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496</v>
      </c>
      <c r="AT153" s="225" t="s">
        <v>165</v>
      </c>
      <c r="AU153" s="225" t="s">
        <v>21</v>
      </c>
      <c r="AY153" s="18" t="s">
        <v>163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88</v>
      </c>
      <c r="BK153" s="226">
        <f>ROUND(I153*H153,2)</f>
        <v>0</v>
      </c>
      <c r="BL153" s="18" t="s">
        <v>496</v>
      </c>
      <c r="BM153" s="225" t="s">
        <v>1975</v>
      </c>
    </row>
    <row r="154" s="2" customFormat="1">
      <c r="A154" s="40"/>
      <c r="B154" s="41"/>
      <c r="C154" s="42"/>
      <c r="D154" s="227" t="s">
        <v>172</v>
      </c>
      <c r="E154" s="42"/>
      <c r="F154" s="228" t="s">
        <v>1976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172</v>
      </c>
      <c r="AU154" s="18" t="s">
        <v>21</v>
      </c>
    </row>
    <row r="155" s="2" customFormat="1">
      <c r="A155" s="40"/>
      <c r="B155" s="41"/>
      <c r="C155" s="42"/>
      <c r="D155" s="232" t="s">
        <v>174</v>
      </c>
      <c r="E155" s="42"/>
      <c r="F155" s="233" t="s">
        <v>1977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174</v>
      </c>
      <c r="AU155" s="18" t="s">
        <v>21</v>
      </c>
    </row>
    <row r="156" s="2" customFormat="1" ht="16.5" customHeight="1">
      <c r="A156" s="40"/>
      <c r="B156" s="41"/>
      <c r="C156" s="214" t="s">
        <v>7</v>
      </c>
      <c r="D156" s="214" t="s">
        <v>165</v>
      </c>
      <c r="E156" s="215" t="s">
        <v>1978</v>
      </c>
      <c r="F156" s="216" t="s">
        <v>1979</v>
      </c>
      <c r="G156" s="217" t="s">
        <v>495</v>
      </c>
      <c r="H156" s="218">
        <v>1</v>
      </c>
      <c r="I156" s="219"/>
      <c r="J156" s="220">
        <f>ROUND(I156*H156,2)</f>
        <v>0</v>
      </c>
      <c r="K156" s="216" t="s">
        <v>169</v>
      </c>
      <c r="L156" s="46"/>
      <c r="M156" s="221" t="s">
        <v>35</v>
      </c>
      <c r="N156" s="222" t="s">
        <v>52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496</v>
      </c>
      <c r="AT156" s="225" t="s">
        <v>165</v>
      </c>
      <c r="AU156" s="225" t="s">
        <v>21</v>
      </c>
      <c r="AY156" s="18" t="s">
        <v>163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88</v>
      </c>
      <c r="BK156" s="226">
        <f>ROUND(I156*H156,2)</f>
        <v>0</v>
      </c>
      <c r="BL156" s="18" t="s">
        <v>496</v>
      </c>
      <c r="BM156" s="225" t="s">
        <v>1980</v>
      </c>
    </row>
    <row r="157" s="2" customFormat="1">
      <c r="A157" s="40"/>
      <c r="B157" s="41"/>
      <c r="C157" s="42"/>
      <c r="D157" s="227" t="s">
        <v>172</v>
      </c>
      <c r="E157" s="42"/>
      <c r="F157" s="228" t="s">
        <v>1981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172</v>
      </c>
      <c r="AU157" s="18" t="s">
        <v>21</v>
      </c>
    </row>
    <row r="158" s="2" customFormat="1">
      <c r="A158" s="40"/>
      <c r="B158" s="41"/>
      <c r="C158" s="42"/>
      <c r="D158" s="232" t="s">
        <v>174</v>
      </c>
      <c r="E158" s="42"/>
      <c r="F158" s="233" t="s">
        <v>1982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174</v>
      </c>
      <c r="AU158" s="18" t="s">
        <v>21</v>
      </c>
    </row>
    <row r="159" s="2" customFormat="1" ht="16.5" customHeight="1">
      <c r="A159" s="40"/>
      <c r="B159" s="41"/>
      <c r="C159" s="214" t="s">
        <v>288</v>
      </c>
      <c r="D159" s="214" t="s">
        <v>165</v>
      </c>
      <c r="E159" s="215" t="s">
        <v>1983</v>
      </c>
      <c r="F159" s="216" t="s">
        <v>1984</v>
      </c>
      <c r="G159" s="217" t="s">
        <v>495</v>
      </c>
      <c r="H159" s="218">
        <v>1</v>
      </c>
      <c r="I159" s="219"/>
      <c r="J159" s="220">
        <f>ROUND(I159*H159,2)</f>
        <v>0</v>
      </c>
      <c r="K159" s="216" t="s">
        <v>169</v>
      </c>
      <c r="L159" s="46"/>
      <c r="M159" s="221" t="s">
        <v>35</v>
      </c>
      <c r="N159" s="222" t="s">
        <v>52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496</v>
      </c>
      <c r="AT159" s="225" t="s">
        <v>165</v>
      </c>
      <c r="AU159" s="225" t="s">
        <v>21</v>
      </c>
      <c r="AY159" s="18" t="s">
        <v>163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88</v>
      </c>
      <c r="BK159" s="226">
        <f>ROUND(I159*H159,2)</f>
        <v>0</v>
      </c>
      <c r="BL159" s="18" t="s">
        <v>496</v>
      </c>
      <c r="BM159" s="225" t="s">
        <v>1985</v>
      </c>
    </row>
    <row r="160" s="2" customFormat="1">
      <c r="A160" s="40"/>
      <c r="B160" s="41"/>
      <c r="C160" s="42"/>
      <c r="D160" s="227" t="s">
        <v>172</v>
      </c>
      <c r="E160" s="42"/>
      <c r="F160" s="228" t="s">
        <v>1986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172</v>
      </c>
      <c r="AU160" s="18" t="s">
        <v>21</v>
      </c>
    </row>
    <row r="161" s="2" customFormat="1">
      <c r="A161" s="40"/>
      <c r="B161" s="41"/>
      <c r="C161" s="42"/>
      <c r="D161" s="232" t="s">
        <v>174</v>
      </c>
      <c r="E161" s="42"/>
      <c r="F161" s="233" t="s">
        <v>1987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174</v>
      </c>
      <c r="AU161" s="18" t="s">
        <v>21</v>
      </c>
    </row>
    <row r="162" s="2" customFormat="1" ht="16.5" customHeight="1">
      <c r="A162" s="40"/>
      <c r="B162" s="41"/>
      <c r="C162" s="214" t="s">
        <v>293</v>
      </c>
      <c r="D162" s="214" t="s">
        <v>165</v>
      </c>
      <c r="E162" s="215" t="s">
        <v>1988</v>
      </c>
      <c r="F162" s="216" t="s">
        <v>1989</v>
      </c>
      <c r="G162" s="217" t="s">
        <v>495</v>
      </c>
      <c r="H162" s="218">
        <v>1</v>
      </c>
      <c r="I162" s="219"/>
      <c r="J162" s="220">
        <f>ROUND(I162*H162,2)</f>
        <v>0</v>
      </c>
      <c r="K162" s="216" t="s">
        <v>169</v>
      </c>
      <c r="L162" s="46"/>
      <c r="M162" s="221" t="s">
        <v>35</v>
      </c>
      <c r="N162" s="222" t="s">
        <v>52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496</v>
      </c>
      <c r="AT162" s="225" t="s">
        <v>165</v>
      </c>
      <c r="AU162" s="225" t="s">
        <v>21</v>
      </c>
      <c r="AY162" s="18" t="s">
        <v>163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88</v>
      </c>
      <c r="BK162" s="226">
        <f>ROUND(I162*H162,2)</f>
        <v>0</v>
      </c>
      <c r="BL162" s="18" t="s">
        <v>496</v>
      </c>
      <c r="BM162" s="225" t="s">
        <v>1990</v>
      </c>
    </row>
    <row r="163" s="2" customFormat="1">
      <c r="A163" s="40"/>
      <c r="B163" s="41"/>
      <c r="C163" s="42"/>
      <c r="D163" s="227" t="s">
        <v>172</v>
      </c>
      <c r="E163" s="42"/>
      <c r="F163" s="228" t="s">
        <v>1991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172</v>
      </c>
      <c r="AU163" s="18" t="s">
        <v>21</v>
      </c>
    </row>
    <row r="164" s="2" customFormat="1">
      <c r="A164" s="40"/>
      <c r="B164" s="41"/>
      <c r="C164" s="42"/>
      <c r="D164" s="232" t="s">
        <v>174</v>
      </c>
      <c r="E164" s="42"/>
      <c r="F164" s="233" t="s">
        <v>1987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174</v>
      </c>
      <c r="AU164" s="18" t="s">
        <v>21</v>
      </c>
    </row>
    <row r="165" s="2" customFormat="1" ht="16.5" customHeight="1">
      <c r="A165" s="40"/>
      <c r="B165" s="41"/>
      <c r="C165" s="214" t="s">
        <v>298</v>
      </c>
      <c r="D165" s="214" t="s">
        <v>165</v>
      </c>
      <c r="E165" s="215" t="s">
        <v>1992</v>
      </c>
      <c r="F165" s="216" t="s">
        <v>1993</v>
      </c>
      <c r="G165" s="217" t="s">
        <v>495</v>
      </c>
      <c r="H165" s="218">
        <v>1</v>
      </c>
      <c r="I165" s="219"/>
      <c r="J165" s="220">
        <f>ROUND(I165*H165,2)</f>
        <v>0</v>
      </c>
      <c r="K165" s="216" t="s">
        <v>169</v>
      </c>
      <c r="L165" s="46"/>
      <c r="M165" s="221" t="s">
        <v>35</v>
      </c>
      <c r="N165" s="222" t="s">
        <v>52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496</v>
      </c>
      <c r="AT165" s="225" t="s">
        <v>165</v>
      </c>
      <c r="AU165" s="225" t="s">
        <v>21</v>
      </c>
      <c r="AY165" s="18" t="s">
        <v>163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88</v>
      </c>
      <c r="BK165" s="226">
        <f>ROUND(I165*H165,2)</f>
        <v>0</v>
      </c>
      <c r="BL165" s="18" t="s">
        <v>496</v>
      </c>
      <c r="BM165" s="225" t="s">
        <v>1994</v>
      </c>
    </row>
    <row r="166" s="2" customFormat="1">
      <c r="A166" s="40"/>
      <c r="B166" s="41"/>
      <c r="C166" s="42"/>
      <c r="D166" s="227" t="s">
        <v>172</v>
      </c>
      <c r="E166" s="42"/>
      <c r="F166" s="228" t="s">
        <v>1995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172</v>
      </c>
      <c r="AU166" s="18" t="s">
        <v>21</v>
      </c>
    </row>
    <row r="167" s="2" customFormat="1">
      <c r="A167" s="40"/>
      <c r="B167" s="41"/>
      <c r="C167" s="42"/>
      <c r="D167" s="232" t="s">
        <v>174</v>
      </c>
      <c r="E167" s="42"/>
      <c r="F167" s="233" t="s">
        <v>1987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174</v>
      </c>
      <c r="AU167" s="18" t="s">
        <v>21</v>
      </c>
    </row>
    <row r="168" s="2" customFormat="1" ht="16.5" customHeight="1">
      <c r="A168" s="40"/>
      <c r="B168" s="41"/>
      <c r="C168" s="214" t="s">
        <v>303</v>
      </c>
      <c r="D168" s="214" t="s">
        <v>165</v>
      </c>
      <c r="E168" s="215" t="s">
        <v>1996</v>
      </c>
      <c r="F168" s="216" t="s">
        <v>1997</v>
      </c>
      <c r="G168" s="217" t="s">
        <v>495</v>
      </c>
      <c r="H168" s="218">
        <v>1</v>
      </c>
      <c r="I168" s="219"/>
      <c r="J168" s="220">
        <f>ROUND(I168*H168,2)</f>
        <v>0</v>
      </c>
      <c r="K168" s="216" t="s">
        <v>169</v>
      </c>
      <c r="L168" s="46"/>
      <c r="M168" s="221" t="s">
        <v>35</v>
      </c>
      <c r="N168" s="222" t="s">
        <v>52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496</v>
      </c>
      <c r="AT168" s="225" t="s">
        <v>165</v>
      </c>
      <c r="AU168" s="225" t="s">
        <v>21</v>
      </c>
      <c r="AY168" s="18" t="s">
        <v>163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88</v>
      </c>
      <c r="BK168" s="226">
        <f>ROUND(I168*H168,2)</f>
        <v>0</v>
      </c>
      <c r="BL168" s="18" t="s">
        <v>496</v>
      </c>
      <c r="BM168" s="225" t="s">
        <v>1998</v>
      </c>
    </row>
    <row r="169" s="2" customFormat="1">
      <c r="A169" s="40"/>
      <c r="B169" s="41"/>
      <c r="C169" s="42"/>
      <c r="D169" s="227" t="s">
        <v>172</v>
      </c>
      <c r="E169" s="42"/>
      <c r="F169" s="228" t="s">
        <v>1999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172</v>
      </c>
      <c r="AU169" s="18" t="s">
        <v>21</v>
      </c>
    </row>
    <row r="170" s="2" customFormat="1">
      <c r="A170" s="40"/>
      <c r="B170" s="41"/>
      <c r="C170" s="42"/>
      <c r="D170" s="232" t="s">
        <v>174</v>
      </c>
      <c r="E170" s="42"/>
      <c r="F170" s="233" t="s">
        <v>1987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174</v>
      </c>
      <c r="AU170" s="18" t="s">
        <v>21</v>
      </c>
    </row>
    <row r="171" s="12" customFormat="1" ht="22.8" customHeight="1">
      <c r="A171" s="12"/>
      <c r="B171" s="198"/>
      <c r="C171" s="199"/>
      <c r="D171" s="200" t="s">
        <v>80</v>
      </c>
      <c r="E171" s="212" t="s">
        <v>2000</v>
      </c>
      <c r="F171" s="212" t="s">
        <v>2001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SUM(P172:P174)</f>
        <v>0</v>
      </c>
      <c r="Q171" s="206"/>
      <c r="R171" s="207">
        <f>SUM(R172:R174)</f>
        <v>0</v>
      </c>
      <c r="S171" s="206"/>
      <c r="T171" s="208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191</v>
      </c>
      <c r="AT171" s="210" t="s">
        <v>80</v>
      </c>
      <c r="AU171" s="210" t="s">
        <v>88</v>
      </c>
      <c r="AY171" s="209" t="s">
        <v>163</v>
      </c>
      <c r="BK171" s="211">
        <f>SUM(BK172:BK174)</f>
        <v>0</v>
      </c>
    </row>
    <row r="172" s="2" customFormat="1" ht="16.5" customHeight="1">
      <c r="A172" s="40"/>
      <c r="B172" s="41"/>
      <c r="C172" s="214" t="s">
        <v>308</v>
      </c>
      <c r="D172" s="214" t="s">
        <v>165</v>
      </c>
      <c r="E172" s="215" t="s">
        <v>2002</v>
      </c>
      <c r="F172" s="216" t="s">
        <v>2003</v>
      </c>
      <c r="G172" s="217" t="s">
        <v>495</v>
      </c>
      <c r="H172" s="218">
        <v>1</v>
      </c>
      <c r="I172" s="219"/>
      <c r="J172" s="220">
        <f>ROUND(I172*H172,2)</f>
        <v>0</v>
      </c>
      <c r="K172" s="216" t="s">
        <v>169</v>
      </c>
      <c r="L172" s="46"/>
      <c r="M172" s="221" t="s">
        <v>35</v>
      </c>
      <c r="N172" s="222" t="s">
        <v>52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496</v>
      </c>
      <c r="AT172" s="225" t="s">
        <v>165</v>
      </c>
      <c r="AU172" s="225" t="s">
        <v>21</v>
      </c>
      <c r="AY172" s="18" t="s">
        <v>163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88</v>
      </c>
      <c r="BK172" s="226">
        <f>ROUND(I172*H172,2)</f>
        <v>0</v>
      </c>
      <c r="BL172" s="18" t="s">
        <v>496</v>
      </c>
      <c r="BM172" s="225" t="s">
        <v>2004</v>
      </c>
    </row>
    <row r="173" s="2" customFormat="1">
      <c r="A173" s="40"/>
      <c r="B173" s="41"/>
      <c r="C173" s="42"/>
      <c r="D173" s="227" t="s">
        <v>172</v>
      </c>
      <c r="E173" s="42"/>
      <c r="F173" s="228" t="s">
        <v>2005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172</v>
      </c>
      <c r="AU173" s="18" t="s">
        <v>21</v>
      </c>
    </row>
    <row r="174" s="2" customFormat="1">
      <c r="A174" s="40"/>
      <c r="B174" s="41"/>
      <c r="C174" s="42"/>
      <c r="D174" s="232" t="s">
        <v>174</v>
      </c>
      <c r="E174" s="42"/>
      <c r="F174" s="233" t="s">
        <v>2006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174</v>
      </c>
      <c r="AU174" s="18" t="s">
        <v>21</v>
      </c>
    </row>
    <row r="175" s="12" customFormat="1" ht="22.8" customHeight="1">
      <c r="A175" s="12"/>
      <c r="B175" s="198"/>
      <c r="C175" s="199"/>
      <c r="D175" s="200" t="s">
        <v>80</v>
      </c>
      <c r="E175" s="212" t="s">
        <v>2007</v>
      </c>
      <c r="F175" s="212" t="s">
        <v>2008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SUM(P176:P184)</f>
        <v>0</v>
      </c>
      <c r="Q175" s="206"/>
      <c r="R175" s="207">
        <f>SUM(R176:R184)</f>
        <v>0</v>
      </c>
      <c r="S175" s="206"/>
      <c r="T175" s="208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191</v>
      </c>
      <c r="AT175" s="210" t="s">
        <v>80</v>
      </c>
      <c r="AU175" s="210" t="s">
        <v>88</v>
      </c>
      <c r="AY175" s="209" t="s">
        <v>163</v>
      </c>
      <c r="BK175" s="211">
        <f>SUM(BK176:BK184)</f>
        <v>0</v>
      </c>
    </row>
    <row r="176" s="2" customFormat="1" ht="16.5" customHeight="1">
      <c r="A176" s="40"/>
      <c r="B176" s="41"/>
      <c r="C176" s="214" t="s">
        <v>313</v>
      </c>
      <c r="D176" s="214" t="s">
        <v>165</v>
      </c>
      <c r="E176" s="215" t="s">
        <v>2009</v>
      </c>
      <c r="F176" s="216" t="s">
        <v>2010</v>
      </c>
      <c r="G176" s="217" t="s">
        <v>495</v>
      </c>
      <c r="H176" s="218">
        <v>1</v>
      </c>
      <c r="I176" s="219"/>
      <c r="J176" s="220">
        <f>ROUND(I176*H176,2)</f>
        <v>0</v>
      </c>
      <c r="K176" s="216" t="s">
        <v>169</v>
      </c>
      <c r="L176" s="46"/>
      <c r="M176" s="221" t="s">
        <v>35</v>
      </c>
      <c r="N176" s="222" t="s">
        <v>52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496</v>
      </c>
      <c r="AT176" s="225" t="s">
        <v>165</v>
      </c>
      <c r="AU176" s="225" t="s">
        <v>21</v>
      </c>
      <c r="AY176" s="18" t="s">
        <v>163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88</v>
      </c>
      <c r="BK176" s="226">
        <f>ROUND(I176*H176,2)</f>
        <v>0</v>
      </c>
      <c r="BL176" s="18" t="s">
        <v>496</v>
      </c>
      <c r="BM176" s="225" t="s">
        <v>2011</v>
      </c>
    </row>
    <row r="177" s="2" customFormat="1">
      <c r="A177" s="40"/>
      <c r="B177" s="41"/>
      <c r="C177" s="42"/>
      <c r="D177" s="227" t="s">
        <v>172</v>
      </c>
      <c r="E177" s="42"/>
      <c r="F177" s="228" t="s">
        <v>2012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172</v>
      </c>
      <c r="AU177" s="18" t="s">
        <v>21</v>
      </c>
    </row>
    <row r="178" s="2" customFormat="1">
      <c r="A178" s="40"/>
      <c r="B178" s="41"/>
      <c r="C178" s="42"/>
      <c r="D178" s="232" t="s">
        <v>174</v>
      </c>
      <c r="E178" s="42"/>
      <c r="F178" s="233" t="s">
        <v>2013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174</v>
      </c>
      <c r="AU178" s="18" t="s">
        <v>21</v>
      </c>
    </row>
    <row r="179" s="2" customFormat="1" ht="16.5" customHeight="1">
      <c r="A179" s="40"/>
      <c r="B179" s="41"/>
      <c r="C179" s="214" t="s">
        <v>317</v>
      </c>
      <c r="D179" s="214" t="s">
        <v>165</v>
      </c>
      <c r="E179" s="215" t="s">
        <v>2014</v>
      </c>
      <c r="F179" s="216" t="s">
        <v>2015</v>
      </c>
      <c r="G179" s="217" t="s">
        <v>495</v>
      </c>
      <c r="H179" s="218">
        <v>1</v>
      </c>
      <c r="I179" s="219"/>
      <c r="J179" s="220">
        <f>ROUND(I179*H179,2)</f>
        <v>0</v>
      </c>
      <c r="K179" s="216" t="s">
        <v>169</v>
      </c>
      <c r="L179" s="46"/>
      <c r="M179" s="221" t="s">
        <v>35</v>
      </c>
      <c r="N179" s="222" t="s">
        <v>52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496</v>
      </c>
      <c r="AT179" s="225" t="s">
        <v>165</v>
      </c>
      <c r="AU179" s="225" t="s">
        <v>21</v>
      </c>
      <c r="AY179" s="18" t="s">
        <v>163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88</v>
      </c>
      <c r="BK179" s="226">
        <f>ROUND(I179*H179,2)</f>
        <v>0</v>
      </c>
      <c r="BL179" s="18" t="s">
        <v>496</v>
      </c>
      <c r="BM179" s="225" t="s">
        <v>2016</v>
      </c>
    </row>
    <row r="180" s="2" customFormat="1">
      <c r="A180" s="40"/>
      <c r="B180" s="41"/>
      <c r="C180" s="42"/>
      <c r="D180" s="227" t="s">
        <v>172</v>
      </c>
      <c r="E180" s="42"/>
      <c r="F180" s="228" t="s">
        <v>2017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172</v>
      </c>
      <c r="AU180" s="18" t="s">
        <v>21</v>
      </c>
    </row>
    <row r="181" s="2" customFormat="1">
      <c r="A181" s="40"/>
      <c r="B181" s="41"/>
      <c r="C181" s="42"/>
      <c r="D181" s="232" t="s">
        <v>174</v>
      </c>
      <c r="E181" s="42"/>
      <c r="F181" s="233" t="s">
        <v>2018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174</v>
      </c>
      <c r="AU181" s="18" t="s">
        <v>21</v>
      </c>
    </row>
    <row r="182" s="2" customFormat="1" ht="16.5" customHeight="1">
      <c r="A182" s="40"/>
      <c r="B182" s="41"/>
      <c r="C182" s="214" t="s">
        <v>322</v>
      </c>
      <c r="D182" s="214" t="s">
        <v>165</v>
      </c>
      <c r="E182" s="215" t="s">
        <v>2019</v>
      </c>
      <c r="F182" s="216" t="s">
        <v>2020</v>
      </c>
      <c r="G182" s="217" t="s">
        <v>495</v>
      </c>
      <c r="H182" s="218">
        <v>1</v>
      </c>
      <c r="I182" s="219"/>
      <c r="J182" s="220">
        <f>ROUND(I182*H182,2)</f>
        <v>0</v>
      </c>
      <c r="K182" s="216" t="s">
        <v>169</v>
      </c>
      <c r="L182" s="46"/>
      <c r="M182" s="221" t="s">
        <v>35</v>
      </c>
      <c r="N182" s="222" t="s">
        <v>52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496</v>
      </c>
      <c r="AT182" s="225" t="s">
        <v>165</v>
      </c>
      <c r="AU182" s="225" t="s">
        <v>21</v>
      </c>
      <c r="AY182" s="18" t="s">
        <v>163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88</v>
      </c>
      <c r="BK182" s="226">
        <f>ROUND(I182*H182,2)</f>
        <v>0</v>
      </c>
      <c r="BL182" s="18" t="s">
        <v>496</v>
      </c>
      <c r="BM182" s="225" t="s">
        <v>2021</v>
      </c>
    </row>
    <row r="183" s="2" customFormat="1">
      <c r="A183" s="40"/>
      <c r="B183" s="41"/>
      <c r="C183" s="42"/>
      <c r="D183" s="227" t="s">
        <v>172</v>
      </c>
      <c r="E183" s="42"/>
      <c r="F183" s="228" t="s">
        <v>2022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172</v>
      </c>
      <c r="AU183" s="18" t="s">
        <v>21</v>
      </c>
    </row>
    <row r="184" s="2" customFormat="1">
      <c r="A184" s="40"/>
      <c r="B184" s="41"/>
      <c r="C184" s="42"/>
      <c r="D184" s="232" t="s">
        <v>174</v>
      </c>
      <c r="E184" s="42"/>
      <c r="F184" s="233" t="s">
        <v>2023</v>
      </c>
      <c r="G184" s="42"/>
      <c r="H184" s="42"/>
      <c r="I184" s="229"/>
      <c r="J184" s="42"/>
      <c r="K184" s="42"/>
      <c r="L184" s="46"/>
      <c r="M184" s="255"/>
      <c r="N184" s="256"/>
      <c r="O184" s="257"/>
      <c r="P184" s="257"/>
      <c r="Q184" s="257"/>
      <c r="R184" s="257"/>
      <c r="S184" s="257"/>
      <c r="T184" s="258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174</v>
      </c>
      <c r="AU184" s="18" t="s">
        <v>21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NH11rLcEnXgYdzdQia/tkbDVvNcyeUc5/Ha5TTA+8YR9tamYx2g+PCdCUZAMTVZE64GFB6t1wwbvPsS87LbzVw==" hashValue="4NRyU/vAuDc+LUhMiQy6TSPONLMDXjVvIC3bRK/tx/qBo3JOMKK2FYP455bwXdDuoe2Y2Or6RcmCWuEmF5sViA==" algorithmName="SHA-512" password="CC35"/>
  <autoFilter ref="C87:K18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938908411"/>
    <hyperlink ref="F97" r:id="rId2" display="https://podminky.urs.cz/item/CS_URS_2024_02/010001000.1"/>
    <hyperlink ref="F100" r:id="rId3" display="https://podminky.urs.cz/item/CS_URS_2024_02/010001000.2"/>
    <hyperlink ref="F103" r:id="rId4" display="https://podminky.urs.cz/item/CS_URS_2024_02/010001000.3"/>
    <hyperlink ref="F106" r:id="rId5" display="https://podminky.urs.cz/item/CS_URS_2024_02/012103000"/>
    <hyperlink ref="F109" r:id="rId6" display="https://podminky.urs.cz/item/CS_URS_2024_02/012203000"/>
    <hyperlink ref="F112" r:id="rId7" display="https://podminky.urs.cz/item/CS_URS_2024_02/012303000"/>
    <hyperlink ref="F115" r:id="rId8" display="https://podminky.urs.cz/item/CS_URS_2024_02/012403000"/>
    <hyperlink ref="F118" r:id="rId9" display="https://podminky.urs.cz/item/CS_URS_2024_02/013254000"/>
    <hyperlink ref="F121" r:id="rId10" display="https://podminky.urs.cz/item/CS_URS_2024_02/013274000"/>
    <hyperlink ref="F124" r:id="rId11" display="https://podminky.urs.cz/item/CS_URS_2024_02/013294000"/>
    <hyperlink ref="F128" r:id="rId12" display="https://podminky.urs.cz/item/CS_URS_2024_02/020001000"/>
    <hyperlink ref="F131" r:id="rId13" display="https://podminky.urs.cz/item/CS_URS_2024_02/022002000"/>
    <hyperlink ref="F135" r:id="rId14" display="https://podminky.urs.cz/item/CS_URS_2024_02/031203000"/>
    <hyperlink ref="F138" r:id="rId15" display="https://podminky.urs.cz/item/CS_URS_2024_02/032103000"/>
    <hyperlink ref="F141" r:id="rId16" display="https://podminky.urs.cz/item/CS_URS_2024_02/033103000"/>
    <hyperlink ref="F144" r:id="rId17" display="https://podminky.urs.cz/item/CS_URS_2024_02/034103000"/>
    <hyperlink ref="F147" r:id="rId18" display="https://podminky.urs.cz/item/CS_URS_2024_02/035103001"/>
    <hyperlink ref="F150" r:id="rId19" display="https://podminky.urs.cz/item/CS_URS_2024_02/039103000"/>
    <hyperlink ref="F154" r:id="rId20" display="https://podminky.urs.cz/item/CS_URS_2024_02/042503000"/>
    <hyperlink ref="F157" r:id="rId21" display="https://podminky.urs.cz/item/CS_URS_2024_02/043103000R00"/>
    <hyperlink ref="F160" r:id="rId22" display="https://podminky.urs.cz/item/CS_URS_2024_02/043103000R01"/>
    <hyperlink ref="F163" r:id="rId23" display="https://podminky.urs.cz/item/CS_URS_2024_02/043103000R02"/>
    <hyperlink ref="F166" r:id="rId24" display="https://podminky.urs.cz/item/CS_URS_2024_02/043103000R03"/>
    <hyperlink ref="F169" r:id="rId25" display="https://podminky.urs.cz/item/CS_URS_2024_02/043103000R04"/>
    <hyperlink ref="F173" r:id="rId26" display="https://podminky.urs.cz/item/CS_URS_2024_02/051002000"/>
    <hyperlink ref="F177" r:id="rId27" display="https://podminky.urs.cz/item/CS_URS_2024_02/071203000"/>
    <hyperlink ref="F180" r:id="rId28" display="https://podminky.urs.cz/item/CS_URS_2024_02/072103001"/>
    <hyperlink ref="F183" r:id="rId29" display="https://podminky.urs.cz/item/CS_URS_2024_02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5" customFormat="1" ht="45" customHeight="1">
      <c r="B3" s="276"/>
      <c r="C3" s="277" t="s">
        <v>2024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2025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2026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2027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2028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2029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2030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2031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2032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2033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2034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87</v>
      </c>
      <c r="F18" s="283" t="s">
        <v>2035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2036</v>
      </c>
      <c r="F19" s="283" t="s">
        <v>2037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2038</v>
      </c>
      <c r="F20" s="283" t="s">
        <v>2039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123</v>
      </c>
      <c r="F21" s="283" t="s">
        <v>124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2040</v>
      </c>
      <c r="F22" s="283" t="s">
        <v>2041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93</v>
      </c>
      <c r="F23" s="283" t="s">
        <v>2042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2043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2044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2045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2046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2047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2048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2049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2050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2051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149</v>
      </c>
      <c r="F36" s="283"/>
      <c r="G36" s="283" t="s">
        <v>2052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2053</v>
      </c>
      <c r="F37" s="283"/>
      <c r="G37" s="283" t="s">
        <v>2054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62</v>
      </c>
      <c r="F38" s="283"/>
      <c r="G38" s="283" t="s">
        <v>2055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63</v>
      </c>
      <c r="F39" s="283"/>
      <c r="G39" s="283" t="s">
        <v>2056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150</v>
      </c>
      <c r="F40" s="283"/>
      <c r="G40" s="283" t="s">
        <v>2057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151</v>
      </c>
      <c r="F41" s="283"/>
      <c r="G41" s="283" t="s">
        <v>2058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2059</v>
      </c>
      <c r="F42" s="283"/>
      <c r="G42" s="283" t="s">
        <v>2060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2061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2062</v>
      </c>
      <c r="F44" s="283"/>
      <c r="G44" s="283" t="s">
        <v>2063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153</v>
      </c>
      <c r="F45" s="283"/>
      <c r="G45" s="283" t="s">
        <v>2064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2065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2066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2067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2068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2069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2070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2071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2072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2073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2074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2075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2076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2077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2078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2079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2080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2081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2082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2083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2084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2085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2086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2087</v>
      </c>
      <c r="D76" s="301"/>
      <c r="E76" s="301"/>
      <c r="F76" s="301" t="s">
        <v>2088</v>
      </c>
      <c r="G76" s="302"/>
      <c r="H76" s="301" t="s">
        <v>63</v>
      </c>
      <c r="I76" s="301" t="s">
        <v>66</v>
      </c>
      <c r="J76" s="301" t="s">
        <v>2089</v>
      </c>
      <c r="K76" s="300"/>
    </row>
    <row r="77" s="1" customFormat="1" ht="17.25" customHeight="1">
      <c r="B77" s="298"/>
      <c r="C77" s="303" t="s">
        <v>2090</v>
      </c>
      <c r="D77" s="303"/>
      <c r="E77" s="303"/>
      <c r="F77" s="304" t="s">
        <v>2091</v>
      </c>
      <c r="G77" s="305"/>
      <c r="H77" s="303"/>
      <c r="I77" s="303"/>
      <c r="J77" s="303" t="s">
        <v>2092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62</v>
      </c>
      <c r="D79" s="308"/>
      <c r="E79" s="308"/>
      <c r="F79" s="309" t="s">
        <v>2093</v>
      </c>
      <c r="G79" s="310"/>
      <c r="H79" s="286" t="s">
        <v>2094</v>
      </c>
      <c r="I79" s="286" t="s">
        <v>2095</v>
      </c>
      <c r="J79" s="286">
        <v>20</v>
      </c>
      <c r="K79" s="300"/>
    </row>
    <row r="80" s="1" customFormat="1" ht="15" customHeight="1">
      <c r="B80" s="298"/>
      <c r="C80" s="286" t="s">
        <v>2096</v>
      </c>
      <c r="D80" s="286"/>
      <c r="E80" s="286"/>
      <c r="F80" s="309" t="s">
        <v>2093</v>
      </c>
      <c r="G80" s="310"/>
      <c r="H80" s="286" t="s">
        <v>2097</v>
      </c>
      <c r="I80" s="286" t="s">
        <v>2095</v>
      </c>
      <c r="J80" s="286">
        <v>120</v>
      </c>
      <c r="K80" s="300"/>
    </row>
    <row r="81" s="1" customFormat="1" ht="15" customHeight="1">
      <c r="B81" s="311"/>
      <c r="C81" s="286" t="s">
        <v>2098</v>
      </c>
      <c r="D81" s="286"/>
      <c r="E81" s="286"/>
      <c r="F81" s="309" t="s">
        <v>2099</v>
      </c>
      <c r="G81" s="310"/>
      <c r="H81" s="286" t="s">
        <v>2100</v>
      </c>
      <c r="I81" s="286" t="s">
        <v>2095</v>
      </c>
      <c r="J81" s="286">
        <v>50</v>
      </c>
      <c r="K81" s="300"/>
    </row>
    <row r="82" s="1" customFormat="1" ht="15" customHeight="1">
      <c r="B82" s="311"/>
      <c r="C82" s="286" t="s">
        <v>2101</v>
      </c>
      <c r="D82" s="286"/>
      <c r="E82" s="286"/>
      <c r="F82" s="309" t="s">
        <v>2093</v>
      </c>
      <c r="G82" s="310"/>
      <c r="H82" s="286" t="s">
        <v>2102</v>
      </c>
      <c r="I82" s="286" t="s">
        <v>2103</v>
      </c>
      <c r="J82" s="286"/>
      <c r="K82" s="300"/>
    </row>
    <row r="83" s="1" customFormat="1" ht="15" customHeight="1">
      <c r="B83" s="311"/>
      <c r="C83" s="312" t="s">
        <v>2104</v>
      </c>
      <c r="D83" s="312"/>
      <c r="E83" s="312"/>
      <c r="F83" s="313" t="s">
        <v>2099</v>
      </c>
      <c r="G83" s="312"/>
      <c r="H83" s="312" t="s">
        <v>2105</v>
      </c>
      <c r="I83" s="312" t="s">
        <v>2095</v>
      </c>
      <c r="J83" s="312">
        <v>15</v>
      </c>
      <c r="K83" s="300"/>
    </row>
    <row r="84" s="1" customFormat="1" ht="15" customHeight="1">
      <c r="B84" s="311"/>
      <c r="C84" s="312" t="s">
        <v>2106</v>
      </c>
      <c r="D84" s="312"/>
      <c r="E84" s="312"/>
      <c r="F84" s="313" t="s">
        <v>2099</v>
      </c>
      <c r="G84" s="312"/>
      <c r="H84" s="312" t="s">
        <v>2107</v>
      </c>
      <c r="I84" s="312" t="s">
        <v>2095</v>
      </c>
      <c r="J84" s="312">
        <v>15</v>
      </c>
      <c r="K84" s="300"/>
    </row>
    <row r="85" s="1" customFormat="1" ht="15" customHeight="1">
      <c r="B85" s="311"/>
      <c r="C85" s="312" t="s">
        <v>2108</v>
      </c>
      <c r="D85" s="312"/>
      <c r="E85" s="312"/>
      <c r="F85" s="313" t="s">
        <v>2099</v>
      </c>
      <c r="G85" s="312"/>
      <c r="H85" s="312" t="s">
        <v>2109</v>
      </c>
      <c r="I85" s="312" t="s">
        <v>2095</v>
      </c>
      <c r="J85" s="312">
        <v>20</v>
      </c>
      <c r="K85" s="300"/>
    </row>
    <row r="86" s="1" customFormat="1" ht="15" customHeight="1">
      <c r="B86" s="311"/>
      <c r="C86" s="312" t="s">
        <v>2110</v>
      </c>
      <c r="D86" s="312"/>
      <c r="E86" s="312"/>
      <c r="F86" s="313" t="s">
        <v>2099</v>
      </c>
      <c r="G86" s="312"/>
      <c r="H86" s="312" t="s">
        <v>2111</v>
      </c>
      <c r="I86" s="312" t="s">
        <v>2095</v>
      </c>
      <c r="J86" s="312">
        <v>20</v>
      </c>
      <c r="K86" s="300"/>
    </row>
    <row r="87" s="1" customFormat="1" ht="15" customHeight="1">
      <c r="B87" s="311"/>
      <c r="C87" s="286" t="s">
        <v>2112</v>
      </c>
      <c r="D87" s="286"/>
      <c r="E87" s="286"/>
      <c r="F87" s="309" t="s">
        <v>2099</v>
      </c>
      <c r="G87" s="310"/>
      <c r="H87" s="286" t="s">
        <v>2113</v>
      </c>
      <c r="I87" s="286" t="s">
        <v>2095</v>
      </c>
      <c r="J87" s="286">
        <v>50</v>
      </c>
      <c r="K87" s="300"/>
    </row>
    <row r="88" s="1" customFormat="1" ht="15" customHeight="1">
      <c r="B88" s="311"/>
      <c r="C88" s="286" t="s">
        <v>2114</v>
      </c>
      <c r="D88" s="286"/>
      <c r="E88" s="286"/>
      <c r="F88" s="309" t="s">
        <v>2099</v>
      </c>
      <c r="G88" s="310"/>
      <c r="H88" s="286" t="s">
        <v>2115</v>
      </c>
      <c r="I88" s="286" t="s">
        <v>2095</v>
      </c>
      <c r="J88" s="286">
        <v>20</v>
      </c>
      <c r="K88" s="300"/>
    </row>
    <row r="89" s="1" customFormat="1" ht="15" customHeight="1">
      <c r="B89" s="311"/>
      <c r="C89" s="286" t="s">
        <v>2116</v>
      </c>
      <c r="D89" s="286"/>
      <c r="E89" s="286"/>
      <c r="F89" s="309" t="s">
        <v>2099</v>
      </c>
      <c r="G89" s="310"/>
      <c r="H89" s="286" t="s">
        <v>2117</v>
      </c>
      <c r="I89" s="286" t="s">
        <v>2095</v>
      </c>
      <c r="J89" s="286">
        <v>20</v>
      </c>
      <c r="K89" s="300"/>
    </row>
    <row r="90" s="1" customFormat="1" ht="15" customHeight="1">
      <c r="B90" s="311"/>
      <c r="C90" s="286" t="s">
        <v>2118</v>
      </c>
      <c r="D90" s="286"/>
      <c r="E90" s="286"/>
      <c r="F90" s="309" t="s">
        <v>2099</v>
      </c>
      <c r="G90" s="310"/>
      <c r="H90" s="286" t="s">
        <v>2119</v>
      </c>
      <c r="I90" s="286" t="s">
        <v>2095</v>
      </c>
      <c r="J90" s="286">
        <v>50</v>
      </c>
      <c r="K90" s="300"/>
    </row>
    <row r="91" s="1" customFormat="1" ht="15" customHeight="1">
      <c r="B91" s="311"/>
      <c r="C91" s="286" t="s">
        <v>2120</v>
      </c>
      <c r="D91" s="286"/>
      <c r="E91" s="286"/>
      <c r="F91" s="309" t="s">
        <v>2099</v>
      </c>
      <c r="G91" s="310"/>
      <c r="H91" s="286" t="s">
        <v>2120</v>
      </c>
      <c r="I91" s="286" t="s">
        <v>2095</v>
      </c>
      <c r="J91" s="286">
        <v>50</v>
      </c>
      <c r="K91" s="300"/>
    </row>
    <row r="92" s="1" customFormat="1" ht="15" customHeight="1">
      <c r="B92" s="311"/>
      <c r="C92" s="286" t="s">
        <v>2121</v>
      </c>
      <c r="D92" s="286"/>
      <c r="E92" s="286"/>
      <c r="F92" s="309" t="s">
        <v>2099</v>
      </c>
      <c r="G92" s="310"/>
      <c r="H92" s="286" t="s">
        <v>2122</v>
      </c>
      <c r="I92" s="286" t="s">
        <v>2095</v>
      </c>
      <c r="J92" s="286">
        <v>255</v>
      </c>
      <c r="K92" s="300"/>
    </row>
    <row r="93" s="1" customFormat="1" ht="15" customHeight="1">
      <c r="B93" s="311"/>
      <c r="C93" s="286" t="s">
        <v>2123</v>
      </c>
      <c r="D93" s="286"/>
      <c r="E93" s="286"/>
      <c r="F93" s="309" t="s">
        <v>2093</v>
      </c>
      <c r="G93" s="310"/>
      <c r="H93" s="286" t="s">
        <v>2124</v>
      </c>
      <c r="I93" s="286" t="s">
        <v>2125</v>
      </c>
      <c r="J93" s="286"/>
      <c r="K93" s="300"/>
    </row>
    <row r="94" s="1" customFormat="1" ht="15" customHeight="1">
      <c r="B94" s="311"/>
      <c r="C94" s="286" t="s">
        <v>2126</v>
      </c>
      <c r="D94" s="286"/>
      <c r="E94" s="286"/>
      <c r="F94" s="309" t="s">
        <v>2093</v>
      </c>
      <c r="G94" s="310"/>
      <c r="H94" s="286" t="s">
        <v>2127</v>
      </c>
      <c r="I94" s="286" t="s">
        <v>2128</v>
      </c>
      <c r="J94" s="286"/>
      <c r="K94" s="300"/>
    </row>
    <row r="95" s="1" customFormat="1" ht="15" customHeight="1">
      <c r="B95" s="311"/>
      <c r="C95" s="286" t="s">
        <v>2129</v>
      </c>
      <c r="D95" s="286"/>
      <c r="E95" s="286"/>
      <c r="F95" s="309" t="s">
        <v>2093</v>
      </c>
      <c r="G95" s="310"/>
      <c r="H95" s="286" t="s">
        <v>2129</v>
      </c>
      <c r="I95" s="286" t="s">
        <v>2128</v>
      </c>
      <c r="J95" s="286"/>
      <c r="K95" s="300"/>
    </row>
    <row r="96" s="1" customFormat="1" ht="15" customHeight="1">
      <c r="B96" s="311"/>
      <c r="C96" s="286" t="s">
        <v>47</v>
      </c>
      <c r="D96" s="286"/>
      <c r="E96" s="286"/>
      <c r="F96" s="309" t="s">
        <v>2093</v>
      </c>
      <c r="G96" s="310"/>
      <c r="H96" s="286" t="s">
        <v>2130</v>
      </c>
      <c r="I96" s="286" t="s">
        <v>2128</v>
      </c>
      <c r="J96" s="286"/>
      <c r="K96" s="300"/>
    </row>
    <row r="97" s="1" customFormat="1" ht="15" customHeight="1">
      <c r="B97" s="311"/>
      <c r="C97" s="286" t="s">
        <v>57</v>
      </c>
      <c r="D97" s="286"/>
      <c r="E97" s="286"/>
      <c r="F97" s="309" t="s">
        <v>2093</v>
      </c>
      <c r="G97" s="310"/>
      <c r="H97" s="286" t="s">
        <v>2131</v>
      </c>
      <c r="I97" s="286" t="s">
        <v>2128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2132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2087</v>
      </c>
      <c r="D103" s="301"/>
      <c r="E103" s="301"/>
      <c r="F103" s="301" t="s">
        <v>2088</v>
      </c>
      <c r="G103" s="302"/>
      <c r="H103" s="301" t="s">
        <v>63</v>
      </c>
      <c r="I103" s="301" t="s">
        <v>66</v>
      </c>
      <c r="J103" s="301" t="s">
        <v>2089</v>
      </c>
      <c r="K103" s="300"/>
    </row>
    <row r="104" s="1" customFormat="1" ht="17.25" customHeight="1">
      <c r="B104" s="298"/>
      <c r="C104" s="303" t="s">
        <v>2090</v>
      </c>
      <c r="D104" s="303"/>
      <c r="E104" s="303"/>
      <c r="F104" s="304" t="s">
        <v>2091</v>
      </c>
      <c r="G104" s="305"/>
      <c r="H104" s="303"/>
      <c r="I104" s="303"/>
      <c r="J104" s="303" t="s">
        <v>2092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62</v>
      </c>
      <c r="D106" s="308"/>
      <c r="E106" s="308"/>
      <c r="F106" s="309" t="s">
        <v>2093</v>
      </c>
      <c r="G106" s="286"/>
      <c r="H106" s="286" t="s">
        <v>2133</v>
      </c>
      <c r="I106" s="286" t="s">
        <v>2095</v>
      </c>
      <c r="J106" s="286">
        <v>20</v>
      </c>
      <c r="K106" s="300"/>
    </row>
    <row r="107" s="1" customFormat="1" ht="15" customHeight="1">
      <c r="B107" s="298"/>
      <c r="C107" s="286" t="s">
        <v>2096</v>
      </c>
      <c r="D107" s="286"/>
      <c r="E107" s="286"/>
      <c r="F107" s="309" t="s">
        <v>2093</v>
      </c>
      <c r="G107" s="286"/>
      <c r="H107" s="286" t="s">
        <v>2133</v>
      </c>
      <c r="I107" s="286" t="s">
        <v>2095</v>
      </c>
      <c r="J107" s="286">
        <v>120</v>
      </c>
      <c r="K107" s="300"/>
    </row>
    <row r="108" s="1" customFormat="1" ht="15" customHeight="1">
      <c r="B108" s="311"/>
      <c r="C108" s="286" t="s">
        <v>2098</v>
      </c>
      <c r="D108" s="286"/>
      <c r="E108" s="286"/>
      <c r="F108" s="309" t="s">
        <v>2099</v>
      </c>
      <c r="G108" s="286"/>
      <c r="H108" s="286" t="s">
        <v>2133</v>
      </c>
      <c r="I108" s="286" t="s">
        <v>2095</v>
      </c>
      <c r="J108" s="286">
        <v>50</v>
      </c>
      <c r="K108" s="300"/>
    </row>
    <row r="109" s="1" customFormat="1" ht="15" customHeight="1">
      <c r="B109" s="311"/>
      <c r="C109" s="286" t="s">
        <v>2101</v>
      </c>
      <c r="D109" s="286"/>
      <c r="E109" s="286"/>
      <c r="F109" s="309" t="s">
        <v>2093</v>
      </c>
      <c r="G109" s="286"/>
      <c r="H109" s="286" t="s">
        <v>2133</v>
      </c>
      <c r="I109" s="286" t="s">
        <v>2103</v>
      </c>
      <c r="J109" s="286"/>
      <c r="K109" s="300"/>
    </row>
    <row r="110" s="1" customFormat="1" ht="15" customHeight="1">
      <c r="B110" s="311"/>
      <c r="C110" s="286" t="s">
        <v>2112</v>
      </c>
      <c r="D110" s="286"/>
      <c r="E110" s="286"/>
      <c r="F110" s="309" t="s">
        <v>2099</v>
      </c>
      <c r="G110" s="286"/>
      <c r="H110" s="286" t="s">
        <v>2133</v>
      </c>
      <c r="I110" s="286" t="s">
        <v>2095</v>
      </c>
      <c r="J110" s="286">
        <v>50</v>
      </c>
      <c r="K110" s="300"/>
    </row>
    <row r="111" s="1" customFormat="1" ht="15" customHeight="1">
      <c r="B111" s="311"/>
      <c r="C111" s="286" t="s">
        <v>2120</v>
      </c>
      <c r="D111" s="286"/>
      <c r="E111" s="286"/>
      <c r="F111" s="309" t="s">
        <v>2099</v>
      </c>
      <c r="G111" s="286"/>
      <c r="H111" s="286" t="s">
        <v>2133</v>
      </c>
      <c r="I111" s="286" t="s">
        <v>2095</v>
      </c>
      <c r="J111" s="286">
        <v>50</v>
      </c>
      <c r="K111" s="300"/>
    </row>
    <row r="112" s="1" customFormat="1" ht="15" customHeight="1">
      <c r="B112" s="311"/>
      <c r="C112" s="286" t="s">
        <v>2118</v>
      </c>
      <c r="D112" s="286"/>
      <c r="E112" s="286"/>
      <c r="F112" s="309" t="s">
        <v>2099</v>
      </c>
      <c r="G112" s="286"/>
      <c r="H112" s="286" t="s">
        <v>2133</v>
      </c>
      <c r="I112" s="286" t="s">
        <v>2095</v>
      </c>
      <c r="J112" s="286">
        <v>50</v>
      </c>
      <c r="K112" s="300"/>
    </row>
    <row r="113" s="1" customFormat="1" ht="15" customHeight="1">
      <c r="B113" s="311"/>
      <c r="C113" s="286" t="s">
        <v>62</v>
      </c>
      <c r="D113" s="286"/>
      <c r="E113" s="286"/>
      <c r="F113" s="309" t="s">
        <v>2093</v>
      </c>
      <c r="G113" s="286"/>
      <c r="H113" s="286" t="s">
        <v>2134</v>
      </c>
      <c r="I113" s="286" t="s">
        <v>2095</v>
      </c>
      <c r="J113" s="286">
        <v>20</v>
      </c>
      <c r="K113" s="300"/>
    </row>
    <row r="114" s="1" customFormat="1" ht="15" customHeight="1">
      <c r="B114" s="311"/>
      <c r="C114" s="286" t="s">
        <v>2135</v>
      </c>
      <c r="D114" s="286"/>
      <c r="E114" s="286"/>
      <c r="F114" s="309" t="s">
        <v>2093</v>
      </c>
      <c r="G114" s="286"/>
      <c r="H114" s="286" t="s">
        <v>2136</v>
      </c>
      <c r="I114" s="286" t="s">
        <v>2095</v>
      </c>
      <c r="J114" s="286">
        <v>120</v>
      </c>
      <c r="K114" s="300"/>
    </row>
    <row r="115" s="1" customFormat="1" ht="15" customHeight="1">
      <c r="B115" s="311"/>
      <c r="C115" s="286" t="s">
        <v>47</v>
      </c>
      <c r="D115" s="286"/>
      <c r="E115" s="286"/>
      <c r="F115" s="309" t="s">
        <v>2093</v>
      </c>
      <c r="G115" s="286"/>
      <c r="H115" s="286" t="s">
        <v>2137</v>
      </c>
      <c r="I115" s="286" t="s">
        <v>2128</v>
      </c>
      <c r="J115" s="286"/>
      <c r="K115" s="300"/>
    </row>
    <row r="116" s="1" customFormat="1" ht="15" customHeight="1">
      <c r="B116" s="311"/>
      <c r="C116" s="286" t="s">
        <v>57</v>
      </c>
      <c r="D116" s="286"/>
      <c r="E116" s="286"/>
      <c r="F116" s="309" t="s">
        <v>2093</v>
      </c>
      <c r="G116" s="286"/>
      <c r="H116" s="286" t="s">
        <v>2138</v>
      </c>
      <c r="I116" s="286" t="s">
        <v>2128</v>
      </c>
      <c r="J116" s="286"/>
      <c r="K116" s="300"/>
    </row>
    <row r="117" s="1" customFormat="1" ht="15" customHeight="1">
      <c r="B117" s="311"/>
      <c r="C117" s="286" t="s">
        <v>66</v>
      </c>
      <c r="D117" s="286"/>
      <c r="E117" s="286"/>
      <c r="F117" s="309" t="s">
        <v>2093</v>
      </c>
      <c r="G117" s="286"/>
      <c r="H117" s="286" t="s">
        <v>2139</v>
      </c>
      <c r="I117" s="286" t="s">
        <v>2140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2141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2087</v>
      </c>
      <c r="D123" s="301"/>
      <c r="E123" s="301"/>
      <c r="F123" s="301" t="s">
        <v>2088</v>
      </c>
      <c r="G123" s="302"/>
      <c r="H123" s="301" t="s">
        <v>63</v>
      </c>
      <c r="I123" s="301" t="s">
        <v>66</v>
      </c>
      <c r="J123" s="301" t="s">
        <v>2089</v>
      </c>
      <c r="K123" s="330"/>
    </row>
    <row r="124" s="1" customFormat="1" ht="17.25" customHeight="1">
      <c r="B124" s="329"/>
      <c r="C124" s="303" t="s">
        <v>2090</v>
      </c>
      <c r="D124" s="303"/>
      <c r="E124" s="303"/>
      <c r="F124" s="304" t="s">
        <v>2091</v>
      </c>
      <c r="G124" s="305"/>
      <c r="H124" s="303"/>
      <c r="I124" s="303"/>
      <c r="J124" s="303" t="s">
        <v>2092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2096</v>
      </c>
      <c r="D126" s="308"/>
      <c r="E126" s="308"/>
      <c r="F126" s="309" t="s">
        <v>2093</v>
      </c>
      <c r="G126" s="286"/>
      <c r="H126" s="286" t="s">
        <v>2133</v>
      </c>
      <c r="I126" s="286" t="s">
        <v>2095</v>
      </c>
      <c r="J126" s="286">
        <v>120</v>
      </c>
      <c r="K126" s="334"/>
    </row>
    <row r="127" s="1" customFormat="1" ht="15" customHeight="1">
      <c r="B127" s="331"/>
      <c r="C127" s="286" t="s">
        <v>2142</v>
      </c>
      <c r="D127" s="286"/>
      <c r="E127" s="286"/>
      <c r="F127" s="309" t="s">
        <v>2093</v>
      </c>
      <c r="G127" s="286"/>
      <c r="H127" s="286" t="s">
        <v>2143</v>
      </c>
      <c r="I127" s="286" t="s">
        <v>2095</v>
      </c>
      <c r="J127" s="286" t="s">
        <v>2144</v>
      </c>
      <c r="K127" s="334"/>
    </row>
    <row r="128" s="1" customFormat="1" ht="15" customHeight="1">
      <c r="B128" s="331"/>
      <c r="C128" s="286" t="s">
        <v>93</v>
      </c>
      <c r="D128" s="286"/>
      <c r="E128" s="286"/>
      <c r="F128" s="309" t="s">
        <v>2093</v>
      </c>
      <c r="G128" s="286"/>
      <c r="H128" s="286" t="s">
        <v>2145</v>
      </c>
      <c r="I128" s="286" t="s">
        <v>2095</v>
      </c>
      <c r="J128" s="286" t="s">
        <v>2144</v>
      </c>
      <c r="K128" s="334"/>
    </row>
    <row r="129" s="1" customFormat="1" ht="15" customHeight="1">
      <c r="B129" s="331"/>
      <c r="C129" s="286" t="s">
        <v>2104</v>
      </c>
      <c r="D129" s="286"/>
      <c r="E129" s="286"/>
      <c r="F129" s="309" t="s">
        <v>2099</v>
      </c>
      <c r="G129" s="286"/>
      <c r="H129" s="286" t="s">
        <v>2105</v>
      </c>
      <c r="I129" s="286" t="s">
        <v>2095</v>
      </c>
      <c r="J129" s="286">
        <v>15</v>
      </c>
      <c r="K129" s="334"/>
    </row>
    <row r="130" s="1" customFormat="1" ht="15" customHeight="1">
      <c r="B130" s="331"/>
      <c r="C130" s="312" t="s">
        <v>2106</v>
      </c>
      <c r="D130" s="312"/>
      <c r="E130" s="312"/>
      <c r="F130" s="313" t="s">
        <v>2099</v>
      </c>
      <c r="G130" s="312"/>
      <c r="H130" s="312" t="s">
        <v>2107</v>
      </c>
      <c r="I130" s="312" t="s">
        <v>2095</v>
      </c>
      <c r="J130" s="312">
        <v>15</v>
      </c>
      <c r="K130" s="334"/>
    </row>
    <row r="131" s="1" customFormat="1" ht="15" customHeight="1">
      <c r="B131" s="331"/>
      <c r="C131" s="312" t="s">
        <v>2108</v>
      </c>
      <c r="D131" s="312"/>
      <c r="E131" s="312"/>
      <c r="F131" s="313" t="s">
        <v>2099</v>
      </c>
      <c r="G131" s="312"/>
      <c r="H131" s="312" t="s">
        <v>2109</v>
      </c>
      <c r="I131" s="312" t="s">
        <v>2095</v>
      </c>
      <c r="J131" s="312">
        <v>20</v>
      </c>
      <c r="K131" s="334"/>
    </row>
    <row r="132" s="1" customFormat="1" ht="15" customHeight="1">
      <c r="B132" s="331"/>
      <c r="C132" s="312" t="s">
        <v>2110</v>
      </c>
      <c r="D132" s="312"/>
      <c r="E132" s="312"/>
      <c r="F132" s="313" t="s">
        <v>2099</v>
      </c>
      <c r="G132" s="312"/>
      <c r="H132" s="312" t="s">
        <v>2111</v>
      </c>
      <c r="I132" s="312" t="s">
        <v>2095</v>
      </c>
      <c r="J132" s="312">
        <v>20</v>
      </c>
      <c r="K132" s="334"/>
    </row>
    <row r="133" s="1" customFormat="1" ht="15" customHeight="1">
      <c r="B133" s="331"/>
      <c r="C133" s="286" t="s">
        <v>2098</v>
      </c>
      <c r="D133" s="286"/>
      <c r="E133" s="286"/>
      <c r="F133" s="309" t="s">
        <v>2099</v>
      </c>
      <c r="G133" s="286"/>
      <c r="H133" s="286" t="s">
        <v>2133</v>
      </c>
      <c r="I133" s="286" t="s">
        <v>2095</v>
      </c>
      <c r="J133" s="286">
        <v>50</v>
      </c>
      <c r="K133" s="334"/>
    </row>
    <row r="134" s="1" customFormat="1" ht="15" customHeight="1">
      <c r="B134" s="331"/>
      <c r="C134" s="286" t="s">
        <v>2112</v>
      </c>
      <c r="D134" s="286"/>
      <c r="E134" s="286"/>
      <c r="F134" s="309" t="s">
        <v>2099</v>
      </c>
      <c r="G134" s="286"/>
      <c r="H134" s="286" t="s">
        <v>2133</v>
      </c>
      <c r="I134" s="286" t="s">
        <v>2095</v>
      </c>
      <c r="J134" s="286">
        <v>50</v>
      </c>
      <c r="K134" s="334"/>
    </row>
    <row r="135" s="1" customFormat="1" ht="15" customHeight="1">
      <c r="B135" s="331"/>
      <c r="C135" s="286" t="s">
        <v>2118</v>
      </c>
      <c r="D135" s="286"/>
      <c r="E135" s="286"/>
      <c r="F135" s="309" t="s">
        <v>2099</v>
      </c>
      <c r="G135" s="286"/>
      <c r="H135" s="286" t="s">
        <v>2133</v>
      </c>
      <c r="I135" s="286" t="s">
        <v>2095</v>
      </c>
      <c r="J135" s="286">
        <v>50</v>
      </c>
      <c r="K135" s="334"/>
    </row>
    <row r="136" s="1" customFormat="1" ht="15" customHeight="1">
      <c r="B136" s="331"/>
      <c r="C136" s="286" t="s">
        <v>2120</v>
      </c>
      <c r="D136" s="286"/>
      <c r="E136" s="286"/>
      <c r="F136" s="309" t="s">
        <v>2099</v>
      </c>
      <c r="G136" s="286"/>
      <c r="H136" s="286" t="s">
        <v>2133</v>
      </c>
      <c r="I136" s="286" t="s">
        <v>2095</v>
      </c>
      <c r="J136" s="286">
        <v>50</v>
      </c>
      <c r="K136" s="334"/>
    </row>
    <row r="137" s="1" customFormat="1" ht="15" customHeight="1">
      <c r="B137" s="331"/>
      <c r="C137" s="286" t="s">
        <v>2121</v>
      </c>
      <c r="D137" s="286"/>
      <c r="E137" s="286"/>
      <c r="F137" s="309" t="s">
        <v>2099</v>
      </c>
      <c r="G137" s="286"/>
      <c r="H137" s="286" t="s">
        <v>2146</v>
      </c>
      <c r="I137" s="286" t="s">
        <v>2095</v>
      </c>
      <c r="J137" s="286">
        <v>255</v>
      </c>
      <c r="K137" s="334"/>
    </row>
    <row r="138" s="1" customFormat="1" ht="15" customHeight="1">
      <c r="B138" s="331"/>
      <c r="C138" s="286" t="s">
        <v>2123</v>
      </c>
      <c r="D138" s="286"/>
      <c r="E138" s="286"/>
      <c r="F138" s="309" t="s">
        <v>2093</v>
      </c>
      <c r="G138" s="286"/>
      <c r="H138" s="286" t="s">
        <v>2147</v>
      </c>
      <c r="I138" s="286" t="s">
        <v>2125</v>
      </c>
      <c r="J138" s="286"/>
      <c r="K138" s="334"/>
    </row>
    <row r="139" s="1" customFormat="1" ht="15" customHeight="1">
      <c r="B139" s="331"/>
      <c r="C139" s="286" t="s">
        <v>2126</v>
      </c>
      <c r="D139" s="286"/>
      <c r="E139" s="286"/>
      <c r="F139" s="309" t="s">
        <v>2093</v>
      </c>
      <c r="G139" s="286"/>
      <c r="H139" s="286" t="s">
        <v>2148</v>
      </c>
      <c r="I139" s="286" t="s">
        <v>2128</v>
      </c>
      <c r="J139" s="286"/>
      <c r="K139" s="334"/>
    </row>
    <row r="140" s="1" customFormat="1" ht="15" customHeight="1">
      <c r="B140" s="331"/>
      <c r="C140" s="286" t="s">
        <v>2129</v>
      </c>
      <c r="D140" s="286"/>
      <c r="E140" s="286"/>
      <c r="F140" s="309" t="s">
        <v>2093</v>
      </c>
      <c r="G140" s="286"/>
      <c r="H140" s="286" t="s">
        <v>2129</v>
      </c>
      <c r="I140" s="286" t="s">
        <v>2128</v>
      </c>
      <c r="J140" s="286"/>
      <c r="K140" s="334"/>
    </row>
    <row r="141" s="1" customFormat="1" ht="15" customHeight="1">
      <c r="B141" s="331"/>
      <c r="C141" s="286" t="s">
        <v>47</v>
      </c>
      <c r="D141" s="286"/>
      <c r="E141" s="286"/>
      <c r="F141" s="309" t="s">
        <v>2093</v>
      </c>
      <c r="G141" s="286"/>
      <c r="H141" s="286" t="s">
        <v>2149</v>
      </c>
      <c r="I141" s="286" t="s">
        <v>2128</v>
      </c>
      <c r="J141" s="286"/>
      <c r="K141" s="334"/>
    </row>
    <row r="142" s="1" customFormat="1" ht="15" customHeight="1">
      <c r="B142" s="331"/>
      <c r="C142" s="286" t="s">
        <v>2150</v>
      </c>
      <c r="D142" s="286"/>
      <c r="E142" s="286"/>
      <c r="F142" s="309" t="s">
        <v>2093</v>
      </c>
      <c r="G142" s="286"/>
      <c r="H142" s="286" t="s">
        <v>2151</v>
      </c>
      <c r="I142" s="286" t="s">
        <v>2128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2152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2087</v>
      </c>
      <c r="D148" s="301"/>
      <c r="E148" s="301"/>
      <c r="F148" s="301" t="s">
        <v>2088</v>
      </c>
      <c r="G148" s="302"/>
      <c r="H148" s="301" t="s">
        <v>63</v>
      </c>
      <c r="I148" s="301" t="s">
        <v>66</v>
      </c>
      <c r="J148" s="301" t="s">
        <v>2089</v>
      </c>
      <c r="K148" s="300"/>
    </row>
    <row r="149" s="1" customFormat="1" ht="17.25" customHeight="1">
      <c r="B149" s="298"/>
      <c r="C149" s="303" t="s">
        <v>2090</v>
      </c>
      <c r="D149" s="303"/>
      <c r="E149" s="303"/>
      <c r="F149" s="304" t="s">
        <v>2091</v>
      </c>
      <c r="G149" s="305"/>
      <c r="H149" s="303"/>
      <c r="I149" s="303"/>
      <c r="J149" s="303" t="s">
        <v>2092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2096</v>
      </c>
      <c r="D151" s="286"/>
      <c r="E151" s="286"/>
      <c r="F151" s="339" t="s">
        <v>2093</v>
      </c>
      <c r="G151" s="286"/>
      <c r="H151" s="338" t="s">
        <v>2133</v>
      </c>
      <c r="I151" s="338" t="s">
        <v>2095</v>
      </c>
      <c r="J151" s="338">
        <v>120</v>
      </c>
      <c r="K151" s="334"/>
    </row>
    <row r="152" s="1" customFormat="1" ht="15" customHeight="1">
      <c r="B152" s="311"/>
      <c r="C152" s="338" t="s">
        <v>2142</v>
      </c>
      <c r="D152" s="286"/>
      <c r="E152" s="286"/>
      <c r="F152" s="339" t="s">
        <v>2093</v>
      </c>
      <c r="G152" s="286"/>
      <c r="H152" s="338" t="s">
        <v>2153</v>
      </c>
      <c r="I152" s="338" t="s">
        <v>2095</v>
      </c>
      <c r="J152" s="338" t="s">
        <v>2144</v>
      </c>
      <c r="K152" s="334"/>
    </row>
    <row r="153" s="1" customFormat="1" ht="15" customHeight="1">
      <c r="B153" s="311"/>
      <c r="C153" s="338" t="s">
        <v>93</v>
      </c>
      <c r="D153" s="286"/>
      <c r="E153" s="286"/>
      <c r="F153" s="339" t="s">
        <v>2093</v>
      </c>
      <c r="G153" s="286"/>
      <c r="H153" s="338" t="s">
        <v>2154</v>
      </c>
      <c r="I153" s="338" t="s">
        <v>2095</v>
      </c>
      <c r="J153" s="338" t="s">
        <v>2144</v>
      </c>
      <c r="K153" s="334"/>
    </row>
    <row r="154" s="1" customFormat="1" ht="15" customHeight="1">
      <c r="B154" s="311"/>
      <c r="C154" s="338" t="s">
        <v>2098</v>
      </c>
      <c r="D154" s="286"/>
      <c r="E154" s="286"/>
      <c r="F154" s="339" t="s">
        <v>2099</v>
      </c>
      <c r="G154" s="286"/>
      <c r="H154" s="338" t="s">
        <v>2133</v>
      </c>
      <c r="I154" s="338" t="s">
        <v>2095</v>
      </c>
      <c r="J154" s="338">
        <v>50</v>
      </c>
      <c r="K154" s="334"/>
    </row>
    <row r="155" s="1" customFormat="1" ht="15" customHeight="1">
      <c r="B155" s="311"/>
      <c r="C155" s="338" t="s">
        <v>2101</v>
      </c>
      <c r="D155" s="286"/>
      <c r="E155" s="286"/>
      <c r="F155" s="339" t="s">
        <v>2093</v>
      </c>
      <c r="G155" s="286"/>
      <c r="H155" s="338" t="s">
        <v>2133</v>
      </c>
      <c r="I155" s="338" t="s">
        <v>2103</v>
      </c>
      <c r="J155" s="338"/>
      <c r="K155" s="334"/>
    </row>
    <row r="156" s="1" customFormat="1" ht="15" customHeight="1">
      <c r="B156" s="311"/>
      <c r="C156" s="338" t="s">
        <v>2112</v>
      </c>
      <c r="D156" s="286"/>
      <c r="E156" s="286"/>
      <c r="F156" s="339" t="s">
        <v>2099</v>
      </c>
      <c r="G156" s="286"/>
      <c r="H156" s="338" t="s">
        <v>2133</v>
      </c>
      <c r="I156" s="338" t="s">
        <v>2095</v>
      </c>
      <c r="J156" s="338">
        <v>50</v>
      </c>
      <c r="K156" s="334"/>
    </row>
    <row r="157" s="1" customFormat="1" ht="15" customHeight="1">
      <c r="B157" s="311"/>
      <c r="C157" s="338" t="s">
        <v>2120</v>
      </c>
      <c r="D157" s="286"/>
      <c r="E157" s="286"/>
      <c r="F157" s="339" t="s">
        <v>2099</v>
      </c>
      <c r="G157" s="286"/>
      <c r="H157" s="338" t="s">
        <v>2133</v>
      </c>
      <c r="I157" s="338" t="s">
        <v>2095</v>
      </c>
      <c r="J157" s="338">
        <v>50</v>
      </c>
      <c r="K157" s="334"/>
    </row>
    <row r="158" s="1" customFormat="1" ht="15" customHeight="1">
      <c r="B158" s="311"/>
      <c r="C158" s="338" t="s">
        <v>2118</v>
      </c>
      <c r="D158" s="286"/>
      <c r="E158" s="286"/>
      <c r="F158" s="339" t="s">
        <v>2099</v>
      </c>
      <c r="G158" s="286"/>
      <c r="H158" s="338" t="s">
        <v>2133</v>
      </c>
      <c r="I158" s="338" t="s">
        <v>2095</v>
      </c>
      <c r="J158" s="338">
        <v>50</v>
      </c>
      <c r="K158" s="334"/>
    </row>
    <row r="159" s="1" customFormat="1" ht="15" customHeight="1">
      <c r="B159" s="311"/>
      <c r="C159" s="338" t="s">
        <v>132</v>
      </c>
      <c r="D159" s="286"/>
      <c r="E159" s="286"/>
      <c r="F159" s="339" t="s">
        <v>2093</v>
      </c>
      <c r="G159" s="286"/>
      <c r="H159" s="338" t="s">
        <v>2155</v>
      </c>
      <c r="I159" s="338" t="s">
        <v>2095</v>
      </c>
      <c r="J159" s="338" t="s">
        <v>2156</v>
      </c>
      <c r="K159" s="334"/>
    </row>
    <row r="160" s="1" customFormat="1" ht="15" customHeight="1">
      <c r="B160" s="311"/>
      <c r="C160" s="338" t="s">
        <v>2157</v>
      </c>
      <c r="D160" s="286"/>
      <c r="E160" s="286"/>
      <c r="F160" s="339" t="s">
        <v>2093</v>
      </c>
      <c r="G160" s="286"/>
      <c r="H160" s="338" t="s">
        <v>2158</v>
      </c>
      <c r="I160" s="338" t="s">
        <v>2128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2159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2087</v>
      </c>
      <c r="D166" s="301"/>
      <c r="E166" s="301"/>
      <c r="F166" s="301" t="s">
        <v>2088</v>
      </c>
      <c r="G166" s="343"/>
      <c r="H166" s="344" t="s">
        <v>63</v>
      </c>
      <c r="I166" s="344" t="s">
        <v>66</v>
      </c>
      <c r="J166" s="301" t="s">
        <v>2089</v>
      </c>
      <c r="K166" s="278"/>
    </row>
    <row r="167" s="1" customFormat="1" ht="17.25" customHeight="1">
      <c r="B167" s="279"/>
      <c r="C167" s="303" t="s">
        <v>2090</v>
      </c>
      <c r="D167" s="303"/>
      <c r="E167" s="303"/>
      <c r="F167" s="304" t="s">
        <v>2091</v>
      </c>
      <c r="G167" s="345"/>
      <c r="H167" s="346"/>
      <c r="I167" s="346"/>
      <c r="J167" s="303" t="s">
        <v>2092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2096</v>
      </c>
      <c r="D169" s="286"/>
      <c r="E169" s="286"/>
      <c r="F169" s="309" t="s">
        <v>2093</v>
      </c>
      <c r="G169" s="286"/>
      <c r="H169" s="286" t="s">
        <v>2133</v>
      </c>
      <c r="I169" s="286" t="s">
        <v>2095</v>
      </c>
      <c r="J169" s="286">
        <v>120</v>
      </c>
      <c r="K169" s="334"/>
    </row>
    <row r="170" s="1" customFormat="1" ht="15" customHeight="1">
      <c r="B170" s="311"/>
      <c r="C170" s="286" t="s">
        <v>2142</v>
      </c>
      <c r="D170" s="286"/>
      <c r="E170" s="286"/>
      <c r="F170" s="309" t="s">
        <v>2093</v>
      </c>
      <c r="G170" s="286"/>
      <c r="H170" s="286" t="s">
        <v>2143</v>
      </c>
      <c r="I170" s="286" t="s">
        <v>2095</v>
      </c>
      <c r="J170" s="286" t="s">
        <v>2144</v>
      </c>
      <c r="K170" s="334"/>
    </row>
    <row r="171" s="1" customFormat="1" ht="15" customHeight="1">
      <c r="B171" s="311"/>
      <c r="C171" s="286" t="s">
        <v>93</v>
      </c>
      <c r="D171" s="286"/>
      <c r="E171" s="286"/>
      <c r="F171" s="309" t="s">
        <v>2093</v>
      </c>
      <c r="G171" s="286"/>
      <c r="H171" s="286" t="s">
        <v>2160</v>
      </c>
      <c r="I171" s="286" t="s">
        <v>2095</v>
      </c>
      <c r="J171" s="286" t="s">
        <v>2144</v>
      </c>
      <c r="K171" s="334"/>
    </row>
    <row r="172" s="1" customFormat="1" ht="15" customHeight="1">
      <c r="B172" s="311"/>
      <c r="C172" s="286" t="s">
        <v>2098</v>
      </c>
      <c r="D172" s="286"/>
      <c r="E172" s="286"/>
      <c r="F172" s="309" t="s">
        <v>2099</v>
      </c>
      <c r="G172" s="286"/>
      <c r="H172" s="286" t="s">
        <v>2160</v>
      </c>
      <c r="I172" s="286" t="s">
        <v>2095</v>
      </c>
      <c r="J172" s="286">
        <v>50</v>
      </c>
      <c r="K172" s="334"/>
    </row>
    <row r="173" s="1" customFormat="1" ht="15" customHeight="1">
      <c r="B173" s="311"/>
      <c r="C173" s="286" t="s">
        <v>2101</v>
      </c>
      <c r="D173" s="286"/>
      <c r="E173" s="286"/>
      <c r="F173" s="309" t="s">
        <v>2093</v>
      </c>
      <c r="G173" s="286"/>
      <c r="H173" s="286" t="s">
        <v>2160</v>
      </c>
      <c r="I173" s="286" t="s">
        <v>2103</v>
      </c>
      <c r="J173" s="286"/>
      <c r="K173" s="334"/>
    </row>
    <row r="174" s="1" customFormat="1" ht="15" customHeight="1">
      <c r="B174" s="311"/>
      <c r="C174" s="286" t="s">
        <v>2112</v>
      </c>
      <c r="D174" s="286"/>
      <c r="E174" s="286"/>
      <c r="F174" s="309" t="s">
        <v>2099</v>
      </c>
      <c r="G174" s="286"/>
      <c r="H174" s="286" t="s">
        <v>2160</v>
      </c>
      <c r="I174" s="286" t="s">
        <v>2095</v>
      </c>
      <c r="J174" s="286">
        <v>50</v>
      </c>
      <c r="K174" s="334"/>
    </row>
    <row r="175" s="1" customFormat="1" ht="15" customHeight="1">
      <c r="B175" s="311"/>
      <c r="C175" s="286" t="s">
        <v>2120</v>
      </c>
      <c r="D175" s="286"/>
      <c r="E175" s="286"/>
      <c r="F175" s="309" t="s">
        <v>2099</v>
      </c>
      <c r="G175" s="286"/>
      <c r="H175" s="286" t="s">
        <v>2160</v>
      </c>
      <c r="I175" s="286" t="s">
        <v>2095</v>
      </c>
      <c r="J175" s="286">
        <v>50</v>
      </c>
      <c r="K175" s="334"/>
    </row>
    <row r="176" s="1" customFormat="1" ht="15" customHeight="1">
      <c r="B176" s="311"/>
      <c r="C176" s="286" t="s">
        <v>2118</v>
      </c>
      <c r="D176" s="286"/>
      <c r="E176" s="286"/>
      <c r="F176" s="309" t="s">
        <v>2099</v>
      </c>
      <c r="G176" s="286"/>
      <c r="H176" s="286" t="s">
        <v>2160</v>
      </c>
      <c r="I176" s="286" t="s">
        <v>2095</v>
      </c>
      <c r="J176" s="286">
        <v>50</v>
      </c>
      <c r="K176" s="334"/>
    </row>
    <row r="177" s="1" customFormat="1" ht="15" customHeight="1">
      <c r="B177" s="311"/>
      <c r="C177" s="286" t="s">
        <v>149</v>
      </c>
      <c r="D177" s="286"/>
      <c r="E177" s="286"/>
      <c r="F177" s="309" t="s">
        <v>2093</v>
      </c>
      <c r="G177" s="286"/>
      <c r="H177" s="286" t="s">
        <v>2161</v>
      </c>
      <c r="I177" s="286" t="s">
        <v>2162</v>
      </c>
      <c r="J177" s="286"/>
      <c r="K177" s="334"/>
    </row>
    <row r="178" s="1" customFormat="1" ht="15" customHeight="1">
      <c r="B178" s="311"/>
      <c r="C178" s="286" t="s">
        <v>66</v>
      </c>
      <c r="D178" s="286"/>
      <c r="E178" s="286"/>
      <c r="F178" s="309" t="s">
        <v>2093</v>
      </c>
      <c r="G178" s="286"/>
      <c r="H178" s="286" t="s">
        <v>2163</v>
      </c>
      <c r="I178" s="286" t="s">
        <v>2164</v>
      </c>
      <c r="J178" s="286">
        <v>1</v>
      </c>
      <c r="K178" s="334"/>
    </row>
    <row r="179" s="1" customFormat="1" ht="15" customHeight="1">
      <c r="B179" s="311"/>
      <c r="C179" s="286" t="s">
        <v>62</v>
      </c>
      <c r="D179" s="286"/>
      <c r="E179" s="286"/>
      <c r="F179" s="309" t="s">
        <v>2093</v>
      </c>
      <c r="G179" s="286"/>
      <c r="H179" s="286" t="s">
        <v>2165</v>
      </c>
      <c r="I179" s="286" t="s">
        <v>2095</v>
      </c>
      <c r="J179" s="286">
        <v>20</v>
      </c>
      <c r="K179" s="334"/>
    </row>
    <row r="180" s="1" customFormat="1" ht="15" customHeight="1">
      <c r="B180" s="311"/>
      <c r="C180" s="286" t="s">
        <v>63</v>
      </c>
      <c r="D180" s="286"/>
      <c r="E180" s="286"/>
      <c r="F180" s="309" t="s">
        <v>2093</v>
      </c>
      <c r="G180" s="286"/>
      <c r="H180" s="286" t="s">
        <v>2166</v>
      </c>
      <c r="I180" s="286" t="s">
        <v>2095</v>
      </c>
      <c r="J180" s="286">
        <v>255</v>
      </c>
      <c r="K180" s="334"/>
    </row>
    <row r="181" s="1" customFormat="1" ht="15" customHeight="1">
      <c r="B181" s="311"/>
      <c r="C181" s="286" t="s">
        <v>150</v>
      </c>
      <c r="D181" s="286"/>
      <c r="E181" s="286"/>
      <c r="F181" s="309" t="s">
        <v>2093</v>
      </c>
      <c r="G181" s="286"/>
      <c r="H181" s="286" t="s">
        <v>2057</v>
      </c>
      <c r="I181" s="286" t="s">
        <v>2095</v>
      </c>
      <c r="J181" s="286">
        <v>10</v>
      </c>
      <c r="K181" s="334"/>
    </row>
    <row r="182" s="1" customFormat="1" ht="15" customHeight="1">
      <c r="B182" s="311"/>
      <c r="C182" s="286" t="s">
        <v>151</v>
      </c>
      <c r="D182" s="286"/>
      <c r="E182" s="286"/>
      <c r="F182" s="309" t="s">
        <v>2093</v>
      </c>
      <c r="G182" s="286"/>
      <c r="H182" s="286" t="s">
        <v>2167</v>
      </c>
      <c r="I182" s="286" t="s">
        <v>2128</v>
      </c>
      <c r="J182" s="286"/>
      <c r="K182" s="334"/>
    </row>
    <row r="183" s="1" customFormat="1" ht="15" customHeight="1">
      <c r="B183" s="311"/>
      <c r="C183" s="286" t="s">
        <v>2168</v>
      </c>
      <c r="D183" s="286"/>
      <c r="E183" s="286"/>
      <c r="F183" s="309" t="s">
        <v>2093</v>
      </c>
      <c r="G183" s="286"/>
      <c r="H183" s="286" t="s">
        <v>2169</v>
      </c>
      <c r="I183" s="286" t="s">
        <v>2128</v>
      </c>
      <c r="J183" s="286"/>
      <c r="K183" s="334"/>
    </row>
    <row r="184" s="1" customFormat="1" ht="15" customHeight="1">
      <c r="B184" s="311"/>
      <c r="C184" s="286" t="s">
        <v>2157</v>
      </c>
      <c r="D184" s="286"/>
      <c r="E184" s="286"/>
      <c r="F184" s="309" t="s">
        <v>2093</v>
      </c>
      <c r="G184" s="286"/>
      <c r="H184" s="286" t="s">
        <v>2170</v>
      </c>
      <c r="I184" s="286" t="s">
        <v>2128</v>
      </c>
      <c r="J184" s="286"/>
      <c r="K184" s="334"/>
    </row>
    <row r="185" s="1" customFormat="1" ht="15" customHeight="1">
      <c r="B185" s="311"/>
      <c r="C185" s="286" t="s">
        <v>153</v>
      </c>
      <c r="D185" s="286"/>
      <c r="E185" s="286"/>
      <c r="F185" s="309" t="s">
        <v>2099</v>
      </c>
      <c r="G185" s="286"/>
      <c r="H185" s="286" t="s">
        <v>2171</v>
      </c>
      <c r="I185" s="286" t="s">
        <v>2095</v>
      </c>
      <c r="J185" s="286">
        <v>50</v>
      </c>
      <c r="K185" s="334"/>
    </row>
    <row r="186" s="1" customFormat="1" ht="15" customHeight="1">
      <c r="B186" s="311"/>
      <c r="C186" s="286" t="s">
        <v>2172</v>
      </c>
      <c r="D186" s="286"/>
      <c r="E186" s="286"/>
      <c r="F186" s="309" t="s">
        <v>2099</v>
      </c>
      <c r="G186" s="286"/>
      <c r="H186" s="286" t="s">
        <v>2173</v>
      </c>
      <c r="I186" s="286" t="s">
        <v>2174</v>
      </c>
      <c r="J186" s="286"/>
      <c r="K186" s="334"/>
    </row>
    <row r="187" s="1" customFormat="1" ht="15" customHeight="1">
      <c r="B187" s="311"/>
      <c r="C187" s="286" t="s">
        <v>2175</v>
      </c>
      <c r="D187" s="286"/>
      <c r="E187" s="286"/>
      <c r="F187" s="309" t="s">
        <v>2099</v>
      </c>
      <c r="G187" s="286"/>
      <c r="H187" s="286" t="s">
        <v>2176</v>
      </c>
      <c r="I187" s="286" t="s">
        <v>2174</v>
      </c>
      <c r="J187" s="286"/>
      <c r="K187" s="334"/>
    </row>
    <row r="188" s="1" customFormat="1" ht="15" customHeight="1">
      <c r="B188" s="311"/>
      <c r="C188" s="286" t="s">
        <v>2177</v>
      </c>
      <c r="D188" s="286"/>
      <c r="E188" s="286"/>
      <c r="F188" s="309" t="s">
        <v>2099</v>
      </c>
      <c r="G188" s="286"/>
      <c r="H188" s="286" t="s">
        <v>2178</v>
      </c>
      <c r="I188" s="286" t="s">
        <v>2174</v>
      </c>
      <c r="J188" s="286"/>
      <c r="K188" s="334"/>
    </row>
    <row r="189" s="1" customFormat="1" ht="15" customHeight="1">
      <c r="B189" s="311"/>
      <c r="C189" s="347" t="s">
        <v>2179</v>
      </c>
      <c r="D189" s="286"/>
      <c r="E189" s="286"/>
      <c r="F189" s="309" t="s">
        <v>2099</v>
      </c>
      <c r="G189" s="286"/>
      <c r="H189" s="286" t="s">
        <v>2180</v>
      </c>
      <c r="I189" s="286" t="s">
        <v>2181</v>
      </c>
      <c r="J189" s="348" t="s">
        <v>2182</v>
      </c>
      <c r="K189" s="334"/>
    </row>
    <row r="190" s="16" customFormat="1" ht="15" customHeight="1">
      <c r="B190" s="349"/>
      <c r="C190" s="350" t="s">
        <v>2183</v>
      </c>
      <c r="D190" s="351"/>
      <c r="E190" s="351"/>
      <c r="F190" s="352" t="s">
        <v>2099</v>
      </c>
      <c r="G190" s="351"/>
      <c r="H190" s="351" t="s">
        <v>2184</v>
      </c>
      <c r="I190" s="351" t="s">
        <v>2181</v>
      </c>
      <c r="J190" s="353" t="s">
        <v>2182</v>
      </c>
      <c r="K190" s="354"/>
    </row>
    <row r="191" s="1" customFormat="1" ht="15" customHeight="1">
      <c r="B191" s="311"/>
      <c r="C191" s="347" t="s">
        <v>51</v>
      </c>
      <c r="D191" s="286"/>
      <c r="E191" s="286"/>
      <c r="F191" s="309" t="s">
        <v>2093</v>
      </c>
      <c r="G191" s="286"/>
      <c r="H191" s="283" t="s">
        <v>2185</v>
      </c>
      <c r="I191" s="286" t="s">
        <v>2186</v>
      </c>
      <c r="J191" s="286"/>
      <c r="K191" s="334"/>
    </row>
    <row r="192" s="1" customFormat="1" ht="15" customHeight="1">
      <c r="B192" s="311"/>
      <c r="C192" s="347" t="s">
        <v>2187</v>
      </c>
      <c r="D192" s="286"/>
      <c r="E192" s="286"/>
      <c r="F192" s="309" t="s">
        <v>2093</v>
      </c>
      <c r="G192" s="286"/>
      <c r="H192" s="286" t="s">
        <v>2188</v>
      </c>
      <c r="I192" s="286" t="s">
        <v>2128</v>
      </c>
      <c r="J192" s="286"/>
      <c r="K192" s="334"/>
    </row>
    <row r="193" s="1" customFormat="1" ht="15" customHeight="1">
      <c r="B193" s="311"/>
      <c r="C193" s="347" t="s">
        <v>2189</v>
      </c>
      <c r="D193" s="286"/>
      <c r="E193" s="286"/>
      <c r="F193" s="309" t="s">
        <v>2093</v>
      </c>
      <c r="G193" s="286"/>
      <c r="H193" s="286" t="s">
        <v>2190</v>
      </c>
      <c r="I193" s="286" t="s">
        <v>2128</v>
      </c>
      <c r="J193" s="286"/>
      <c r="K193" s="334"/>
    </row>
    <row r="194" s="1" customFormat="1" ht="15" customHeight="1">
      <c r="B194" s="311"/>
      <c r="C194" s="347" t="s">
        <v>2191</v>
      </c>
      <c r="D194" s="286"/>
      <c r="E194" s="286"/>
      <c r="F194" s="309" t="s">
        <v>2099</v>
      </c>
      <c r="G194" s="286"/>
      <c r="H194" s="286" t="s">
        <v>2192</v>
      </c>
      <c r="I194" s="286" t="s">
        <v>2128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2193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2194</v>
      </c>
      <c r="D201" s="356"/>
      <c r="E201" s="356"/>
      <c r="F201" s="356" t="s">
        <v>2195</v>
      </c>
      <c r="G201" s="357"/>
      <c r="H201" s="356" t="s">
        <v>2196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2186</v>
      </c>
      <c r="D203" s="286"/>
      <c r="E203" s="286"/>
      <c r="F203" s="309" t="s">
        <v>52</v>
      </c>
      <c r="G203" s="286"/>
      <c r="H203" s="286" t="s">
        <v>2197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53</v>
      </c>
      <c r="G204" s="286"/>
      <c r="H204" s="286" t="s">
        <v>2198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56</v>
      </c>
      <c r="G205" s="286"/>
      <c r="H205" s="286" t="s">
        <v>2199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54</v>
      </c>
      <c r="G206" s="286"/>
      <c r="H206" s="286" t="s">
        <v>2200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55</v>
      </c>
      <c r="G207" s="286"/>
      <c r="H207" s="286" t="s">
        <v>2201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2140</v>
      </c>
      <c r="D209" s="286"/>
      <c r="E209" s="286"/>
      <c r="F209" s="309" t="s">
        <v>87</v>
      </c>
      <c r="G209" s="286"/>
      <c r="H209" s="286" t="s">
        <v>2202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2038</v>
      </c>
      <c r="G210" s="286"/>
      <c r="H210" s="286" t="s">
        <v>2039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2036</v>
      </c>
      <c r="G211" s="286"/>
      <c r="H211" s="286" t="s">
        <v>2203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123</v>
      </c>
      <c r="G212" s="347"/>
      <c r="H212" s="338" t="s">
        <v>124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2040</v>
      </c>
      <c r="G213" s="347"/>
      <c r="H213" s="338" t="s">
        <v>501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2164</v>
      </c>
      <c r="D215" s="286"/>
      <c r="E215" s="286"/>
      <c r="F215" s="309">
        <v>1</v>
      </c>
      <c r="G215" s="347"/>
      <c r="H215" s="338" t="s">
        <v>2204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2205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2206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2207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Stejskalová</dc:creator>
  <cp:lastModifiedBy>Petra Stejskalová</cp:lastModifiedBy>
  <dcterms:created xsi:type="dcterms:W3CDTF">2024-09-27T12:57:20Z</dcterms:created>
  <dcterms:modified xsi:type="dcterms:W3CDTF">2024-09-27T12:57:37Z</dcterms:modified>
</cp:coreProperties>
</file>