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G:\Můj disk\PRV 3 kolo 2024\Český Rudolec ok\vř\Zadávací dokumentace nová 082024\"/>
    </mc:Choice>
  </mc:AlternateContent>
  <xr:revisionPtr revIDLastSave="0" documentId="13_ncr:1_{ED645484-368B-449E-A282-40F7787D85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Lesní cesta" sheetId="2" r:id="rId2"/>
    <sheet name="02 - Výhybna" sheetId="3" r:id="rId3"/>
    <sheet name="03 - Obratiště" sheetId="4" r:id="rId4"/>
    <sheet name="04 - Sjezd" sheetId="5" r:id="rId5"/>
    <sheet name="05 - Odvodnění" sheetId="6" r:id="rId6"/>
    <sheet name="06 - Zatravněná plocha" sheetId="7" r:id="rId7"/>
    <sheet name="07 - Začátek lesní cesty ..." sheetId="8" r:id="rId8"/>
    <sheet name="VON - Vedlejší a ostatní ..." sheetId="9" r:id="rId9"/>
  </sheets>
  <definedNames>
    <definedName name="_xlnm._FilterDatabase" localSheetId="1" hidden="1">'01 - Lesní cesta'!$C$120:$K$172</definedName>
    <definedName name="_xlnm._FilterDatabase" localSheetId="2" hidden="1">'02 - Výhybna'!$C$119:$K$156</definedName>
    <definedName name="_xlnm._FilterDatabase" localSheetId="3" hidden="1">'03 - Obratiště'!$C$119:$K$156</definedName>
    <definedName name="_xlnm._FilterDatabase" localSheetId="4" hidden="1">'04 - Sjezd'!$C$119:$K$156</definedName>
    <definedName name="_xlnm._FilterDatabase" localSheetId="5" hidden="1">'05 - Odvodnění'!$C$121:$K$146</definedName>
    <definedName name="_xlnm._FilterDatabase" localSheetId="6" hidden="1">'06 - Zatravněná plocha'!$C$117:$K$127</definedName>
    <definedName name="_xlnm._FilterDatabase" localSheetId="7" hidden="1">'07 - Začátek lesní cesty ...'!$C$120:$K$165</definedName>
    <definedName name="_xlnm._FilterDatabase" localSheetId="8" hidden="1">'VON - Vedlejší a ostatní ...'!$C$119:$K$140</definedName>
    <definedName name="_xlnm.Print_Titles" localSheetId="1">'01 - Lesní cesta'!$120:$120</definedName>
    <definedName name="_xlnm.Print_Titles" localSheetId="2">'02 - Výhybna'!$119:$119</definedName>
    <definedName name="_xlnm.Print_Titles" localSheetId="3">'03 - Obratiště'!$119:$119</definedName>
    <definedName name="_xlnm.Print_Titles" localSheetId="4">'04 - Sjezd'!$119:$119</definedName>
    <definedName name="_xlnm.Print_Titles" localSheetId="5">'05 - Odvodnění'!$121:$121</definedName>
    <definedName name="_xlnm.Print_Titles" localSheetId="6">'06 - Zatravněná plocha'!$117:$117</definedName>
    <definedName name="_xlnm.Print_Titles" localSheetId="7">'07 - Začátek lesní cesty ...'!$120:$120</definedName>
    <definedName name="_xlnm.Print_Titles" localSheetId="0">'Rekapitulace stavby'!$92:$92</definedName>
    <definedName name="_xlnm.Print_Titles" localSheetId="8">'VON - Vedlejší a ostatní ...'!$119:$119</definedName>
    <definedName name="_xlnm.Print_Area" localSheetId="1">'01 - Lesní cesta'!$C$4:$J$76,'01 - Lesní cesta'!$C$82:$J$102,'01 - Lesní cesta'!$C$108:$K$172</definedName>
    <definedName name="_xlnm.Print_Area" localSheetId="2">'02 - Výhybna'!$C$4:$J$76,'02 - Výhybna'!$C$82:$J$101,'02 - Výhybna'!$C$107:$K$156</definedName>
    <definedName name="_xlnm.Print_Area" localSheetId="3">'03 - Obratiště'!$C$4:$J$76,'03 - Obratiště'!$C$82:$J$101,'03 - Obratiště'!$C$107:$K$156</definedName>
    <definedName name="_xlnm.Print_Area" localSheetId="4">'04 - Sjezd'!$C$4:$J$76,'04 - Sjezd'!$C$82:$J$101,'04 - Sjezd'!$C$107:$K$156</definedName>
    <definedName name="_xlnm.Print_Area" localSheetId="5">'05 - Odvodnění'!$C$4:$J$76,'05 - Odvodnění'!$C$82:$J$103,'05 - Odvodnění'!$C$109:$K$146</definedName>
    <definedName name="_xlnm.Print_Area" localSheetId="6">'06 - Zatravněná plocha'!$C$4:$J$76,'06 - Zatravněná plocha'!$C$82:$J$99,'06 - Zatravněná plocha'!$C$105:$K$127</definedName>
    <definedName name="_xlnm.Print_Area" localSheetId="7">'07 - Začátek lesní cesty ...'!$C$4:$J$76,'07 - Začátek lesní cesty ...'!$C$82:$J$102,'07 - Začátek lesní cesty ...'!$C$108:$K$165</definedName>
    <definedName name="_xlnm.Print_Area" localSheetId="0">'Rekapitulace stavby'!$D$4:$AO$76,'Rekapitulace stavby'!$C$82:$AQ$103</definedName>
    <definedName name="_xlnm.Print_Area" localSheetId="8">'VON - Vedlejší a ostatní ...'!$C$4:$J$76,'VON - Vedlejší a ostatní ...'!$C$82:$J$101,'VON - Vedlejší a ostatní ...'!$C$107:$K$140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 s="1"/>
  <c r="BI140" i="9"/>
  <c r="BH140" i="9"/>
  <c r="BG140" i="9"/>
  <c r="BF140" i="9"/>
  <c r="T140" i="9"/>
  <c r="T139" i="9" s="1"/>
  <c r="R140" i="9"/>
  <c r="R139" i="9" s="1"/>
  <c r="P140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J116" i="9"/>
  <c r="F116" i="9"/>
  <c r="F114" i="9"/>
  <c r="E112" i="9"/>
  <c r="J92" i="9"/>
  <c r="J91" i="9"/>
  <c r="F91" i="9"/>
  <c r="F89" i="9"/>
  <c r="E87" i="9"/>
  <c r="J18" i="9"/>
  <c r="E18" i="9"/>
  <c r="F92" i="9" s="1"/>
  <c r="J17" i="9"/>
  <c r="J12" i="9"/>
  <c r="J89" i="9" s="1"/>
  <c r="E7" i="9"/>
  <c r="E85" i="9" s="1"/>
  <c r="J37" i="8"/>
  <c r="J36" i="8"/>
  <c r="AY101" i="1" s="1"/>
  <c r="J35" i="8"/>
  <c r="AX101" i="1"/>
  <c r="BI165" i="8"/>
  <c r="BH165" i="8"/>
  <c r="BG165" i="8"/>
  <c r="BF165" i="8"/>
  <c r="T165" i="8"/>
  <c r="T164" i="8" s="1"/>
  <c r="R165" i="8"/>
  <c r="R164" i="8" s="1"/>
  <c r="P165" i="8"/>
  <c r="P164" i="8" s="1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J118" i="8"/>
  <c r="J117" i="8"/>
  <c r="F117" i="8"/>
  <c r="F115" i="8"/>
  <c r="E113" i="8"/>
  <c r="J92" i="8"/>
  <c r="J91" i="8"/>
  <c r="F91" i="8"/>
  <c r="F89" i="8"/>
  <c r="E87" i="8"/>
  <c r="J18" i="8"/>
  <c r="E18" i="8"/>
  <c r="F118" i="8" s="1"/>
  <c r="J17" i="8"/>
  <c r="J12" i="8"/>
  <c r="J115" i="8" s="1"/>
  <c r="E7" i="8"/>
  <c r="E85" i="8"/>
  <c r="J37" i="7"/>
  <c r="J36" i="7"/>
  <c r="AY100" i="1" s="1"/>
  <c r="J35" i="7"/>
  <c r="AX100" i="1" s="1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/>
  <c r="J17" i="7"/>
  <c r="J12" i="7"/>
  <c r="J112" i="7" s="1"/>
  <c r="E7" i="7"/>
  <c r="E108" i="7" s="1"/>
  <c r="J37" i="6"/>
  <c r="J36" i="6"/>
  <c r="AY99" i="1"/>
  <c r="J35" i="6"/>
  <c r="AX99" i="1" s="1"/>
  <c r="BI146" i="6"/>
  <c r="BH146" i="6"/>
  <c r="BG146" i="6"/>
  <c r="BF146" i="6"/>
  <c r="T146" i="6"/>
  <c r="T145" i="6"/>
  <c r="R146" i="6"/>
  <c r="R145" i="6" s="1"/>
  <c r="P146" i="6"/>
  <c r="P145" i="6"/>
  <c r="BI142" i="6"/>
  <c r="BH142" i="6"/>
  <c r="BG142" i="6"/>
  <c r="BF142" i="6"/>
  <c r="T142" i="6"/>
  <c r="T141" i="6"/>
  <c r="R142" i="6"/>
  <c r="R141" i="6"/>
  <c r="P142" i="6"/>
  <c r="P141" i="6" s="1"/>
  <c r="BI138" i="6"/>
  <c r="BH138" i="6"/>
  <c r="BG138" i="6"/>
  <c r="BF138" i="6"/>
  <c r="T138" i="6"/>
  <c r="T137" i="6"/>
  <c r="R138" i="6"/>
  <c r="R137" i="6"/>
  <c r="P138" i="6"/>
  <c r="P137" i="6"/>
  <c r="BI133" i="6"/>
  <c r="BH133" i="6"/>
  <c r="BG133" i="6"/>
  <c r="BF133" i="6"/>
  <c r="T133" i="6"/>
  <c r="T132" i="6" s="1"/>
  <c r="R133" i="6"/>
  <c r="R132" i="6"/>
  <c r="P133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119" i="6" s="1"/>
  <c r="J17" i="6"/>
  <c r="J12" i="6"/>
  <c r="J116" i="6" s="1"/>
  <c r="E7" i="6"/>
  <c r="E85" i="6"/>
  <c r="J37" i="5"/>
  <c r="J36" i="5"/>
  <c r="AY98" i="1" s="1"/>
  <c r="J35" i="5"/>
  <c r="AX98" i="1" s="1"/>
  <c r="BI156" i="5"/>
  <c r="BH156" i="5"/>
  <c r="BG156" i="5"/>
  <c r="BF156" i="5"/>
  <c r="T156" i="5"/>
  <c r="T155" i="5"/>
  <c r="R156" i="5"/>
  <c r="R155" i="5"/>
  <c r="P156" i="5"/>
  <c r="P155" i="5" s="1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/>
  <c r="J17" i="5"/>
  <c r="J12" i="5"/>
  <c r="J89" i="5" s="1"/>
  <c r="E7" i="5"/>
  <c r="E85" i="5" s="1"/>
  <c r="J37" i="4"/>
  <c r="J36" i="4"/>
  <c r="AY97" i="1"/>
  <c r="J35" i="4"/>
  <c r="AX97" i="1"/>
  <c r="BI156" i="4"/>
  <c r="BH156" i="4"/>
  <c r="BG156" i="4"/>
  <c r="BF156" i="4"/>
  <c r="T156" i="4"/>
  <c r="T155" i="4"/>
  <c r="R156" i="4"/>
  <c r="R155" i="4" s="1"/>
  <c r="P156" i="4"/>
  <c r="P155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4" i="4"/>
  <c r="BH124" i="4"/>
  <c r="F36" i="4" s="1"/>
  <c r="BG124" i="4"/>
  <c r="BF124" i="4"/>
  <c r="J34" i="4" s="1"/>
  <c r="T124" i="4"/>
  <c r="R124" i="4"/>
  <c r="P124" i="4"/>
  <c r="BI123" i="4"/>
  <c r="BH123" i="4"/>
  <c r="BG123" i="4"/>
  <c r="BF123" i="4"/>
  <c r="T123" i="4"/>
  <c r="R123" i="4"/>
  <c r="P123" i="4"/>
  <c r="J117" i="4"/>
  <c r="J116" i="4"/>
  <c r="F116" i="4"/>
  <c r="F114" i="4"/>
  <c r="E112" i="4"/>
  <c r="J92" i="4"/>
  <c r="J91" i="4"/>
  <c r="F91" i="4"/>
  <c r="F89" i="4"/>
  <c r="E87" i="4"/>
  <c r="J18" i="4"/>
  <c r="E18" i="4"/>
  <c r="F92" i="4"/>
  <c r="J17" i="4"/>
  <c r="J12" i="4"/>
  <c r="J114" i="4" s="1"/>
  <c r="E7" i="4"/>
  <c r="E110" i="4" s="1"/>
  <c r="J37" i="3"/>
  <c r="J36" i="3"/>
  <c r="AY96" i="1" s="1"/>
  <c r="J35" i="3"/>
  <c r="AX96" i="1"/>
  <c r="BI156" i="3"/>
  <c r="BH156" i="3"/>
  <c r="BG156" i="3"/>
  <c r="BF156" i="3"/>
  <c r="T156" i="3"/>
  <c r="T155" i="3" s="1"/>
  <c r="R156" i="3"/>
  <c r="R155" i="3" s="1"/>
  <c r="P156" i="3"/>
  <c r="P155" i="3" s="1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F35" i="3" s="1"/>
  <c r="BF129" i="3"/>
  <c r="T129" i="3"/>
  <c r="R129" i="3"/>
  <c r="P129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 s="1"/>
  <c r="E7" i="3"/>
  <c r="E110" i="3" s="1"/>
  <c r="J37" i="2"/>
  <c r="J36" i="2"/>
  <c r="AY95" i="1" s="1"/>
  <c r="J35" i="2"/>
  <c r="AX95" i="1"/>
  <c r="BI172" i="2"/>
  <c r="BH172" i="2"/>
  <c r="BG172" i="2"/>
  <c r="BF172" i="2"/>
  <c r="T172" i="2"/>
  <c r="T171" i="2"/>
  <c r="R172" i="2"/>
  <c r="R171" i="2"/>
  <c r="P172" i="2"/>
  <c r="P171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/>
  <c r="J17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J172" i="2"/>
  <c r="J170" i="2"/>
  <c r="BK169" i="2"/>
  <c r="J168" i="2"/>
  <c r="BK167" i="2"/>
  <c r="BK166" i="2"/>
  <c r="J165" i="2"/>
  <c r="BK164" i="2"/>
  <c r="J160" i="2"/>
  <c r="BK156" i="2"/>
  <c r="BK152" i="2"/>
  <c r="BK148" i="2"/>
  <c r="BK143" i="2"/>
  <c r="BK139" i="2"/>
  <c r="BK135" i="2"/>
  <c r="BK134" i="2"/>
  <c r="BK133" i="2"/>
  <c r="J130" i="2"/>
  <c r="J127" i="2"/>
  <c r="BK124" i="2"/>
  <c r="BK172" i="2"/>
  <c r="BK170" i="2"/>
  <c r="J169" i="2"/>
  <c r="BK168" i="2"/>
  <c r="J167" i="2"/>
  <c r="J166" i="2"/>
  <c r="BK165" i="2"/>
  <c r="J164" i="2"/>
  <c r="BK160" i="2"/>
  <c r="J156" i="2"/>
  <c r="J152" i="2"/>
  <c r="J148" i="2"/>
  <c r="J143" i="2"/>
  <c r="J139" i="2"/>
  <c r="J135" i="2"/>
  <c r="J134" i="2"/>
  <c r="J133" i="2"/>
  <c r="BK127" i="2"/>
  <c r="AS94" i="1"/>
  <c r="BK130" i="2"/>
  <c r="J124" i="2"/>
  <c r="J156" i="3"/>
  <c r="BK152" i="3"/>
  <c r="J148" i="3"/>
  <c r="BK144" i="3"/>
  <c r="J139" i="3"/>
  <c r="J135" i="3"/>
  <c r="J131" i="3"/>
  <c r="J130" i="3"/>
  <c r="J129" i="3"/>
  <c r="J128" i="3"/>
  <c r="J125" i="3"/>
  <c r="J124" i="3"/>
  <c r="J123" i="3"/>
  <c r="BK156" i="3"/>
  <c r="J152" i="3"/>
  <c r="BK148" i="3"/>
  <c r="J144" i="3"/>
  <c r="BK139" i="3"/>
  <c r="BK135" i="3"/>
  <c r="BK131" i="3"/>
  <c r="BK130" i="3"/>
  <c r="BK129" i="3"/>
  <c r="BK128" i="3"/>
  <c r="BK125" i="3"/>
  <c r="BK124" i="3"/>
  <c r="BK123" i="3"/>
  <c r="BK156" i="4"/>
  <c r="BK152" i="4"/>
  <c r="J148" i="4"/>
  <c r="BK144" i="4"/>
  <c r="BK139" i="4"/>
  <c r="BK135" i="4"/>
  <c r="J131" i="4"/>
  <c r="J130" i="4"/>
  <c r="BK129" i="4"/>
  <c r="BK128" i="4"/>
  <c r="J125" i="4"/>
  <c r="J124" i="4"/>
  <c r="J123" i="4"/>
  <c r="J156" i="4"/>
  <c r="J152" i="4"/>
  <c r="BK148" i="4"/>
  <c r="J144" i="4"/>
  <c r="J139" i="4"/>
  <c r="J135" i="4"/>
  <c r="BK131" i="4"/>
  <c r="BK130" i="4"/>
  <c r="J129" i="4"/>
  <c r="J128" i="4"/>
  <c r="BK125" i="4"/>
  <c r="BK124" i="4"/>
  <c r="BK123" i="4"/>
  <c r="J144" i="5"/>
  <c r="J139" i="5"/>
  <c r="BK135" i="5"/>
  <c r="J131" i="5"/>
  <c r="BK130" i="5"/>
  <c r="BK129" i="5"/>
  <c r="J128" i="5"/>
  <c r="J125" i="5"/>
  <c r="J124" i="5"/>
  <c r="BK123" i="5"/>
  <c r="BK156" i="5"/>
  <c r="BK152" i="5"/>
  <c r="BK148" i="5"/>
  <c r="BK139" i="5"/>
  <c r="BK131" i="5"/>
  <c r="J123" i="5"/>
  <c r="J156" i="5"/>
  <c r="J152" i="5"/>
  <c r="J148" i="5"/>
  <c r="BK144" i="5"/>
  <c r="J135" i="5"/>
  <c r="J130" i="5"/>
  <c r="J129" i="5"/>
  <c r="BK128" i="5"/>
  <c r="BK125" i="5"/>
  <c r="BK124" i="5"/>
  <c r="BK146" i="6"/>
  <c r="BK142" i="6"/>
  <c r="BK138" i="6"/>
  <c r="BK133" i="6"/>
  <c r="J131" i="6"/>
  <c r="BK130" i="6"/>
  <c r="BK129" i="6"/>
  <c r="J125" i="6"/>
  <c r="J146" i="6"/>
  <c r="J142" i="6"/>
  <c r="J138" i="6"/>
  <c r="J133" i="6"/>
  <c r="BK131" i="6"/>
  <c r="J130" i="6"/>
  <c r="J129" i="6"/>
  <c r="BK125" i="6"/>
  <c r="BK127" i="7"/>
  <c r="J123" i="7"/>
  <c r="J127" i="7"/>
  <c r="J126" i="7"/>
  <c r="J124" i="7"/>
  <c r="BK123" i="7"/>
  <c r="J122" i="7"/>
  <c r="J121" i="7"/>
  <c r="BK126" i="7"/>
  <c r="BK124" i="7"/>
  <c r="BK122" i="7"/>
  <c r="BK121" i="7"/>
  <c r="J160" i="8"/>
  <c r="BK159" i="8"/>
  <c r="BK155" i="8"/>
  <c r="J154" i="8"/>
  <c r="BK150" i="8"/>
  <c r="J142" i="8"/>
  <c r="BK137" i="8"/>
  <c r="J133" i="8"/>
  <c r="BK129" i="8"/>
  <c r="BK124" i="8"/>
  <c r="J165" i="8"/>
  <c r="J159" i="8"/>
  <c r="BK158" i="8"/>
  <c r="BK154" i="8"/>
  <c r="J153" i="8"/>
  <c r="J150" i="8"/>
  <c r="BK146" i="8"/>
  <c r="J129" i="8"/>
  <c r="J128" i="8"/>
  <c r="J127" i="8"/>
  <c r="J124" i="8"/>
  <c r="BK165" i="8"/>
  <c r="BK160" i="8"/>
  <c r="J158" i="8"/>
  <c r="J155" i="8"/>
  <c r="BK153" i="8"/>
  <c r="J146" i="8"/>
  <c r="BK142" i="8"/>
  <c r="J137" i="8"/>
  <c r="BK133" i="8"/>
  <c r="BK128" i="8"/>
  <c r="BK127" i="8"/>
  <c r="J140" i="9"/>
  <c r="BK137" i="9"/>
  <c r="BK125" i="9"/>
  <c r="BK124" i="9"/>
  <c r="BK140" i="9"/>
  <c r="J138" i="9"/>
  <c r="J137" i="9"/>
  <c r="BK128" i="9"/>
  <c r="J126" i="9"/>
  <c r="J125" i="9"/>
  <c r="BK123" i="9"/>
  <c r="BK138" i="9"/>
  <c r="J128" i="9"/>
  <c r="BK126" i="9"/>
  <c r="J124" i="9"/>
  <c r="J123" i="9"/>
  <c r="BK123" i="2" l="1"/>
  <c r="J123" i="2"/>
  <c r="J98" i="2"/>
  <c r="T123" i="2"/>
  <c r="BK159" i="2"/>
  <c r="J159" i="2" s="1"/>
  <c r="J100" i="2" s="1"/>
  <c r="T159" i="2"/>
  <c r="P122" i="3"/>
  <c r="BK143" i="3"/>
  <c r="J143" i="3"/>
  <c r="J99" i="3"/>
  <c r="R143" i="3"/>
  <c r="P122" i="4"/>
  <c r="BK143" i="4"/>
  <c r="J143" i="4"/>
  <c r="J99" i="4" s="1"/>
  <c r="T143" i="4"/>
  <c r="P122" i="5"/>
  <c r="BK143" i="5"/>
  <c r="J143" i="5" s="1"/>
  <c r="J99" i="5" s="1"/>
  <c r="T143" i="5"/>
  <c r="BK124" i="6"/>
  <c r="J124" i="6" s="1"/>
  <c r="J98" i="6" s="1"/>
  <c r="T124" i="6"/>
  <c r="T123" i="6"/>
  <c r="T122" i="6" s="1"/>
  <c r="BK120" i="7"/>
  <c r="J120" i="7"/>
  <c r="J98" i="7"/>
  <c r="T120" i="7"/>
  <c r="T119" i="7"/>
  <c r="T118" i="7"/>
  <c r="R123" i="8"/>
  <c r="BK141" i="8"/>
  <c r="J141" i="8" s="1"/>
  <c r="J99" i="8" s="1"/>
  <c r="R141" i="8"/>
  <c r="P157" i="8"/>
  <c r="R122" i="9"/>
  <c r="R123" i="2"/>
  <c r="P147" i="2"/>
  <c r="R147" i="2"/>
  <c r="R159" i="2"/>
  <c r="T122" i="3"/>
  <c r="T143" i="3"/>
  <c r="T122" i="4"/>
  <c r="T121" i="4" s="1"/>
  <c r="T120" i="4" s="1"/>
  <c r="P143" i="4"/>
  <c r="BK122" i="5"/>
  <c r="J122" i="5"/>
  <c r="J98" i="5"/>
  <c r="R122" i="5"/>
  <c r="P143" i="5"/>
  <c r="R124" i="6"/>
  <c r="R123" i="6"/>
  <c r="R122" i="6"/>
  <c r="R120" i="7"/>
  <c r="R119" i="7"/>
  <c r="R118" i="7"/>
  <c r="P123" i="8"/>
  <c r="T141" i="8"/>
  <c r="T157" i="8"/>
  <c r="BK122" i="9"/>
  <c r="T122" i="9"/>
  <c r="P127" i="9"/>
  <c r="R127" i="9"/>
  <c r="P123" i="2"/>
  <c r="BK147" i="2"/>
  <c r="J147" i="2" s="1"/>
  <c r="J99" i="2" s="1"/>
  <c r="T147" i="2"/>
  <c r="P159" i="2"/>
  <c r="BK122" i="3"/>
  <c r="J122" i="3" s="1"/>
  <c r="J98" i="3" s="1"/>
  <c r="R122" i="3"/>
  <c r="R121" i="3"/>
  <c r="R120" i="3"/>
  <c r="P143" i="3"/>
  <c r="BK122" i="4"/>
  <c r="J122" i="4" s="1"/>
  <c r="J98" i="4" s="1"/>
  <c r="R122" i="4"/>
  <c r="R143" i="4"/>
  <c r="T122" i="5"/>
  <c r="T121" i="5" s="1"/>
  <c r="T120" i="5" s="1"/>
  <c r="R143" i="5"/>
  <c r="P124" i="6"/>
  <c r="P123" i="6"/>
  <c r="P122" i="6"/>
  <c r="AU99" i="1"/>
  <c r="P120" i="7"/>
  <c r="P119" i="7"/>
  <c r="P118" i="7"/>
  <c r="AU100" i="1" s="1"/>
  <c r="BK123" i="8"/>
  <c r="J123" i="8" s="1"/>
  <c r="J98" i="8" s="1"/>
  <c r="T123" i="8"/>
  <c r="T122" i="8"/>
  <c r="T121" i="8" s="1"/>
  <c r="P141" i="8"/>
  <c r="BK157" i="8"/>
  <c r="J157" i="8"/>
  <c r="J100" i="8"/>
  <c r="R157" i="8"/>
  <c r="P122" i="9"/>
  <c r="P121" i="9"/>
  <c r="P120" i="9" s="1"/>
  <c r="AU102" i="1" s="1"/>
  <c r="BK127" i="9"/>
  <c r="J127" i="9"/>
  <c r="J99" i="9" s="1"/>
  <c r="T127" i="9"/>
  <c r="BK164" i="8"/>
  <c r="J164" i="8"/>
  <c r="J101" i="8"/>
  <c r="BK171" i="2"/>
  <c r="J171" i="2"/>
  <c r="J101" i="2"/>
  <c r="BK155" i="4"/>
  <c r="J155" i="4"/>
  <c r="J100" i="4" s="1"/>
  <c r="BK155" i="5"/>
  <c r="J155" i="5" s="1"/>
  <c r="J100" i="5" s="1"/>
  <c r="BK137" i="6"/>
  <c r="J137" i="6"/>
  <c r="J100" i="6"/>
  <c r="BK141" i="6"/>
  <c r="J141" i="6"/>
  <c r="J101" i="6"/>
  <c r="BK145" i="6"/>
  <c r="J145" i="6"/>
  <c r="J102" i="6" s="1"/>
  <c r="BK155" i="3"/>
  <c r="J155" i="3" s="1"/>
  <c r="J100" i="3" s="1"/>
  <c r="BK132" i="6"/>
  <c r="J132" i="6"/>
  <c r="J99" i="6"/>
  <c r="BK139" i="9"/>
  <c r="J139" i="9"/>
  <c r="J100" i="9"/>
  <c r="E110" i="9"/>
  <c r="BE123" i="9"/>
  <c r="BE125" i="9"/>
  <c r="BE137" i="9"/>
  <c r="J114" i="9"/>
  <c r="F117" i="9"/>
  <c r="BE124" i="9"/>
  <c r="BE126" i="9"/>
  <c r="BE138" i="9"/>
  <c r="BE128" i="9"/>
  <c r="BE140" i="9"/>
  <c r="J89" i="8"/>
  <c r="E111" i="8"/>
  <c r="BE127" i="8"/>
  <c r="BE129" i="8"/>
  <c r="BE150" i="8"/>
  <c r="BE154" i="8"/>
  <c r="BE159" i="8"/>
  <c r="BE165" i="8"/>
  <c r="BK119" i="7"/>
  <c r="J119" i="7"/>
  <c r="J97" i="7"/>
  <c r="F92" i="8"/>
  <c r="BE124" i="8"/>
  <c r="BE137" i="8"/>
  <c r="BE142" i="8"/>
  <c r="BE155" i="8"/>
  <c r="BE128" i="8"/>
  <c r="BE133" i="8"/>
  <c r="BE146" i="8"/>
  <c r="BE153" i="8"/>
  <c r="BE158" i="8"/>
  <c r="BE160" i="8"/>
  <c r="J89" i="7"/>
  <c r="BE123" i="7"/>
  <c r="E85" i="7"/>
  <c r="F92" i="7"/>
  <c r="BE122" i="7"/>
  <c r="BE121" i="7"/>
  <c r="BE124" i="7"/>
  <c r="BE126" i="7"/>
  <c r="BE127" i="7"/>
  <c r="J89" i="6"/>
  <c r="F92" i="6"/>
  <c r="E112" i="6"/>
  <c r="BE125" i="6"/>
  <c r="BE130" i="6"/>
  <c r="BE133" i="6"/>
  <c r="BE138" i="6"/>
  <c r="BE142" i="6"/>
  <c r="BE129" i="6"/>
  <c r="BE131" i="6"/>
  <c r="BE146" i="6"/>
  <c r="J114" i="5"/>
  <c r="BE123" i="5"/>
  <c r="BE125" i="5"/>
  <c r="BE129" i="5"/>
  <c r="BE139" i="5"/>
  <c r="E110" i="5"/>
  <c r="BE130" i="5"/>
  <c r="BE135" i="5"/>
  <c r="BE144" i="5"/>
  <c r="F92" i="5"/>
  <c r="BE124" i="5"/>
  <c r="BE128" i="5"/>
  <c r="BE131" i="5"/>
  <c r="BE148" i="5"/>
  <c r="BE152" i="5"/>
  <c r="BE156" i="5"/>
  <c r="J89" i="4"/>
  <c r="F117" i="4"/>
  <c r="BE125" i="4"/>
  <c r="BE129" i="4"/>
  <c r="BE130" i="4"/>
  <c r="BE131" i="4"/>
  <c r="BE144" i="4"/>
  <c r="BE152" i="4"/>
  <c r="BE156" i="4"/>
  <c r="BK121" i="3"/>
  <c r="J121" i="3" s="1"/>
  <c r="J97" i="3" s="1"/>
  <c r="E85" i="4"/>
  <c r="BE123" i="4"/>
  <c r="BE124" i="4"/>
  <c r="BE128" i="4"/>
  <c r="BE135" i="4"/>
  <c r="BE139" i="4"/>
  <c r="BE148" i="4"/>
  <c r="AW97" i="1"/>
  <c r="BC97" i="1"/>
  <c r="E85" i="3"/>
  <c r="F92" i="3"/>
  <c r="BE124" i="3"/>
  <c r="BE128" i="3"/>
  <c r="BE129" i="3"/>
  <c r="BE131" i="3"/>
  <c r="BE135" i="3"/>
  <c r="BE152" i="3"/>
  <c r="J89" i="3"/>
  <c r="BE123" i="3"/>
  <c r="BE125" i="3"/>
  <c r="BE130" i="3"/>
  <c r="BE139" i="3"/>
  <c r="BE144" i="3"/>
  <c r="BE148" i="3"/>
  <c r="BE156" i="3"/>
  <c r="BB96" i="1"/>
  <c r="E85" i="2"/>
  <c r="F92" i="2"/>
  <c r="BE133" i="2"/>
  <c r="J89" i="2"/>
  <c r="BE124" i="2"/>
  <c r="BE130" i="2"/>
  <c r="BE135" i="2"/>
  <c r="BE139" i="2"/>
  <c r="BE143" i="2"/>
  <c r="BE148" i="2"/>
  <c r="BE156" i="2"/>
  <c r="BE164" i="2"/>
  <c r="BE165" i="2"/>
  <c r="BE167" i="2"/>
  <c r="BE168" i="2"/>
  <c r="BE169" i="2"/>
  <c r="BE170" i="2"/>
  <c r="BE127" i="2"/>
  <c r="BE134" i="2"/>
  <c r="BE152" i="2"/>
  <c r="BE160" i="2"/>
  <c r="BE166" i="2"/>
  <c r="BE172" i="2"/>
  <c r="F34" i="2"/>
  <c r="BA95" i="1"/>
  <c r="J34" i="2"/>
  <c r="AW95" i="1" s="1"/>
  <c r="F35" i="2"/>
  <c r="BB95" i="1"/>
  <c r="F36" i="2"/>
  <c r="BC95" i="1"/>
  <c r="F37" i="2"/>
  <c r="BD95" i="1"/>
  <c r="F34" i="3"/>
  <c r="BA96" i="1"/>
  <c r="J34" i="3"/>
  <c r="AW96" i="1"/>
  <c r="F37" i="3"/>
  <c r="BD96" i="1" s="1"/>
  <c r="F36" i="3"/>
  <c r="BC96" i="1"/>
  <c r="F34" i="4"/>
  <c r="BA97" i="1"/>
  <c r="F35" i="4"/>
  <c r="BB97" i="1"/>
  <c r="F37" i="4"/>
  <c r="BD97" i="1"/>
  <c r="F37" i="5"/>
  <c r="BD98" i="1"/>
  <c r="F34" i="5"/>
  <c r="BA98" i="1" s="1"/>
  <c r="F35" i="5"/>
  <c r="BB98" i="1"/>
  <c r="F36" i="5"/>
  <c r="BC98" i="1"/>
  <c r="J34" i="5"/>
  <c r="AW98" i="1"/>
  <c r="F34" i="6"/>
  <c r="BA99" i="1"/>
  <c r="F35" i="6"/>
  <c r="BB99" i="1"/>
  <c r="F37" i="6"/>
  <c r="BD99" i="1"/>
  <c r="J34" i="6"/>
  <c r="AW99" i="1" s="1"/>
  <c r="F36" i="6"/>
  <c r="BC99" i="1" s="1"/>
  <c r="F34" i="7"/>
  <c r="BA100" i="1" s="1"/>
  <c r="J34" i="7"/>
  <c r="AW100" i="1"/>
  <c r="F36" i="7"/>
  <c r="BC100" i="1"/>
  <c r="F37" i="7"/>
  <c r="BD100" i="1"/>
  <c r="F35" i="7"/>
  <c r="BB100" i="1" s="1"/>
  <c r="F35" i="8"/>
  <c r="BB101" i="1" s="1"/>
  <c r="F34" i="8"/>
  <c r="BA101" i="1" s="1"/>
  <c r="F37" i="8"/>
  <c r="BD101" i="1"/>
  <c r="J34" i="8"/>
  <c r="AW101" i="1"/>
  <c r="F36" i="8"/>
  <c r="BC101" i="1"/>
  <c r="F35" i="9"/>
  <c r="BB102" i="1" s="1"/>
  <c r="F34" i="9"/>
  <c r="BA102" i="1" s="1"/>
  <c r="J34" i="9"/>
  <c r="AW102" i="1" s="1"/>
  <c r="F37" i="9"/>
  <c r="BD102" i="1"/>
  <c r="F36" i="9"/>
  <c r="BC102" i="1"/>
  <c r="BK122" i="2" l="1"/>
  <c r="J122" i="2" s="1"/>
  <c r="J97" i="2" s="1"/>
  <c r="BK121" i="4"/>
  <c r="BK120" i="4" s="1"/>
  <c r="J120" i="4" s="1"/>
  <c r="J30" i="4" s="1"/>
  <c r="BK122" i="8"/>
  <c r="BK121" i="8" s="1"/>
  <c r="J121" i="8" s="1"/>
  <c r="J96" i="8" s="1"/>
  <c r="R121" i="4"/>
  <c r="R120" i="4"/>
  <c r="P122" i="2"/>
  <c r="P121" i="2"/>
  <c r="AU95" i="1" s="1"/>
  <c r="T121" i="9"/>
  <c r="T120" i="9" s="1"/>
  <c r="BK121" i="9"/>
  <c r="J121" i="9"/>
  <c r="J97" i="9" s="1"/>
  <c r="P122" i="8"/>
  <c r="P121" i="8" s="1"/>
  <c r="AU101" i="1" s="1"/>
  <c r="R121" i="5"/>
  <c r="R120" i="5"/>
  <c r="T121" i="3"/>
  <c r="T120" i="3" s="1"/>
  <c r="R122" i="2"/>
  <c r="R121" i="2" s="1"/>
  <c r="R121" i="9"/>
  <c r="R120" i="9"/>
  <c r="R122" i="8"/>
  <c r="R121" i="8"/>
  <c r="P121" i="5"/>
  <c r="P120" i="5"/>
  <c r="AU98" i="1" s="1"/>
  <c r="P121" i="4"/>
  <c r="P120" i="4"/>
  <c r="AU97" i="1" s="1"/>
  <c r="P121" i="3"/>
  <c r="P120" i="3" s="1"/>
  <c r="AU96" i="1" s="1"/>
  <c r="T122" i="2"/>
  <c r="T121" i="2" s="1"/>
  <c r="BK121" i="5"/>
  <c r="J121" i="5" s="1"/>
  <c r="J97" i="5" s="1"/>
  <c r="BK123" i="6"/>
  <c r="J123" i="6"/>
  <c r="J97" i="6"/>
  <c r="J122" i="9"/>
  <c r="J98" i="9"/>
  <c r="BK118" i="7"/>
  <c r="J118" i="7" s="1"/>
  <c r="J96" i="7" s="1"/>
  <c r="AG97" i="1"/>
  <c r="J96" i="4"/>
  <c r="J121" i="4"/>
  <c r="J97" i="4"/>
  <c r="BK120" i="3"/>
  <c r="J120" i="3" s="1"/>
  <c r="J96" i="3" s="1"/>
  <c r="BK121" i="2"/>
  <c r="J121" i="2"/>
  <c r="J30" i="2" s="1"/>
  <c r="AG95" i="1" s="1"/>
  <c r="F33" i="2"/>
  <c r="AZ95" i="1" s="1"/>
  <c r="J33" i="2"/>
  <c r="AV95" i="1" s="1"/>
  <c r="AT95" i="1" s="1"/>
  <c r="J33" i="3"/>
  <c r="AV96" i="1" s="1"/>
  <c r="AT96" i="1" s="1"/>
  <c r="F33" i="3"/>
  <c r="AZ96" i="1"/>
  <c r="F33" i="4"/>
  <c r="AZ97" i="1" s="1"/>
  <c r="J33" i="4"/>
  <c r="AV97" i="1" s="1"/>
  <c r="AT97" i="1" s="1"/>
  <c r="AN97" i="1" s="1"/>
  <c r="J33" i="5"/>
  <c r="AV98" i="1" s="1"/>
  <c r="AT98" i="1" s="1"/>
  <c r="F33" i="5"/>
  <c r="AZ98" i="1" s="1"/>
  <c r="F33" i="6"/>
  <c r="AZ99" i="1" s="1"/>
  <c r="J33" i="6"/>
  <c r="AV99" i="1"/>
  <c r="AT99" i="1" s="1"/>
  <c r="F33" i="7"/>
  <c r="AZ100" i="1" s="1"/>
  <c r="J33" i="7"/>
  <c r="AV100" i="1"/>
  <c r="AT100" i="1"/>
  <c r="F33" i="8"/>
  <c r="AZ101" i="1" s="1"/>
  <c r="J33" i="8"/>
  <c r="AV101" i="1" s="1"/>
  <c r="AT101" i="1" s="1"/>
  <c r="F33" i="9"/>
  <c r="AZ102" i="1" s="1"/>
  <c r="J33" i="9"/>
  <c r="AV102" i="1" s="1"/>
  <c r="AT102" i="1" s="1"/>
  <c r="BB94" i="1"/>
  <c r="W31" i="1"/>
  <c r="BD94" i="1"/>
  <c r="W33" i="1" s="1"/>
  <c r="BC94" i="1"/>
  <c r="AY94" i="1" s="1"/>
  <c r="BA94" i="1"/>
  <c r="AW94" i="1"/>
  <c r="AK30" i="1" s="1"/>
  <c r="J122" i="8" l="1"/>
  <c r="J97" i="8" s="1"/>
  <c r="BK122" i="6"/>
  <c r="J122" i="6" s="1"/>
  <c r="J96" i="6" s="1"/>
  <c r="BK120" i="5"/>
  <c r="J120" i="5"/>
  <c r="J30" i="5" s="1"/>
  <c r="AG98" i="1" s="1"/>
  <c r="BK120" i="9"/>
  <c r="J120" i="9"/>
  <c r="J96" i="9" s="1"/>
  <c r="J39" i="4"/>
  <c r="AN95" i="1"/>
  <c r="J96" i="2"/>
  <c r="J39" i="2"/>
  <c r="AU94" i="1"/>
  <c r="J30" i="8"/>
  <c r="AG101" i="1" s="1"/>
  <c r="J30" i="3"/>
  <c r="AG96" i="1"/>
  <c r="AN96" i="1" s="1"/>
  <c r="J30" i="7"/>
  <c r="AG100" i="1" s="1"/>
  <c r="AN100" i="1" s="1"/>
  <c r="AX94" i="1"/>
  <c r="W30" i="1"/>
  <c r="W32" i="1"/>
  <c r="AZ94" i="1"/>
  <c r="W29" i="1" s="1"/>
  <c r="J39" i="8" l="1"/>
  <c r="J39" i="5"/>
  <c r="J96" i="5"/>
  <c r="J39" i="7"/>
  <c r="J39" i="3"/>
  <c r="AN98" i="1"/>
  <c r="AN101" i="1"/>
  <c r="J30" i="9"/>
  <c r="AG102" i="1"/>
  <c r="J30" i="6"/>
  <c r="AG99" i="1" s="1"/>
  <c r="AV94" i="1"/>
  <c r="AK29" i="1" s="1"/>
  <c r="J39" i="9" l="1"/>
  <c r="J39" i="6"/>
  <c r="AN99" i="1"/>
  <c r="AN102" i="1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<sst xmlns="http://schemas.openxmlformats.org/spreadsheetml/2006/main" count="3936" uniqueCount="430">
  <si>
    <t>Export Komplet</t>
  </si>
  <si>
    <t/>
  </si>
  <si>
    <t>2.0</t>
  </si>
  <si>
    <t>ZAMOK</t>
  </si>
  <si>
    <t>False</t>
  </si>
  <si>
    <t>{0eb5ffd7-1ac7-4510-b67d-e36906d7c7f8}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</si>
  <si>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</si>
  <si>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</si>
  <si>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</si>
  <si>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</si>
  <si>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</si>
  <si>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</si>
  <si>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</si>
  <si>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</si>
  <si>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2024-06-07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</si>
  <si>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</si>
  <si>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</si>
  <si>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lesní cesty na p.č.1021/4, k.ú.Markvarec</t>
  </si>
  <si>
    <t>KSO:</t>
  </si>
  <si>
    <t>CC-CZ:</t>
  </si>
  <si>
    <t>Místo:</t>
  </si>
  <si>
    <t>Markvarec</t>
  </si>
  <si>
    <t>Datum:</t>
  </si>
  <si>
    <t>Zadavatel:</t>
  </si>
  <si>
    <t>IČ:</t>
  </si>
  <si>
    <t>Obec Český Rudolec</t>
  </si>
  <si>
    <t>DIČ:</t>
  </si>
  <si>
    <t>Uchazeč:</t>
  </si>
  <si>
    <t>Vyplň údaj</t>
  </si>
  <si>
    <t>Projektant:</t>
  </si>
  <si>
    <t>f-plan spol. s r.o., Ing.Radim Kopr</t>
  </si>
  <si>
    <t>True</t>
  </si>
  <si>
    <t>Zpracovatel:</t>
  </si>
  <si>
    <t>Martin Lang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</si>
  <si>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</si>
  <si>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</si>
  <si>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</si>
  <si>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</si>
  <si>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</si>
  <si>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</si>
  <si>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</si>
  <si>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</si>
  <si>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</si>
  <si>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</si>
  <si>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</si>
  <si>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</si>
  <si>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</si>
  <si>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</si>
  <si>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</si>
  <si>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</si>
  <si>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</si>
  <si>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</si>
  <si>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</si>
  <si>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</si>
  <si>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</si>
  <si>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</si>
  <si>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</si>
  <si>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</si>
  <si>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</si>
  <si>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</si>
  <si>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</si>
  <si>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</si>
  <si>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</si>
  <si>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</si>
  <si>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</si>
  <si>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</si>
  <si>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</si>
  <si>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</si>
  <si>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</si>
  <si>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</si>
  <si>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</si>
  <si>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</si>
  <si>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</si>
  <si>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</si>
  <si>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</si>
  <si>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</si>
  <si>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</si>
  <si>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</si>
  <si>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</si>
  <si>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</si>
  <si>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</si>
  <si>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Lesní cesta</t>
  </si>
  <si>
    <t>STA</t>
  </si>
  <si>
    <t>1</t>
  </si>
  <si>
    <t>{53088acd-772f-4044-bc0c-a6d6ff91e361}</t>
  </si>
  <si>
    <t>2</t>
  </si>
  <si>
    <t>02</t>
  </si>
  <si>
    <t>Výhybna</t>
  </si>
  <si>
    <t>{1da438c4-a853-4087-90a8-d11695d01a9a}</t>
  </si>
  <si>
    <t>03</t>
  </si>
  <si>
    <t>Obratiště</t>
  </si>
  <si>
    <t>{46fd4c43-908c-439b-8a91-1c5773d8960c}</t>
  </si>
  <si>
    <t>04</t>
  </si>
  <si>
    <t>Sjezd</t>
  </si>
  <si>
    <t>{bab9eac8-0155-44af-aab7-cde63f03d74e}</t>
  </si>
  <si>
    <t>05</t>
  </si>
  <si>
    <t>Odvodnění</t>
  </si>
  <si>
    <t>{2b3e5fdf-aada-4974-9e5b-ef66be8b0df0}</t>
  </si>
  <si>
    <t>06</t>
  </si>
  <si>
    <t>Zatravněná plocha</t>
  </si>
  <si>
    <t>{a0816fa1-ee02-4517-b89d-c946f93a8666}</t>
  </si>
  <si>
    <t>07</t>
  </si>
  <si>
    <t>Začátek lesní cesty - zadlážděná část</t>
  </si>
  <si>
    <t>{852332a4-cccb-438c-9101-ce29852b68c7}</t>
  </si>
  <si>
    <t>VON</t>
  </si>
  <si>
    <t>Vedlejší a ostatní náklady</t>
  </si>
  <si>
    <t>{8d77e508-8e88-436c-8c69-3d367b1e982a}</t>
  </si>
  <si>
    <t>KRYCÍ LIST SOUPISU PRACÍ</t>
  </si>
  <si>
    <t>Objekt:</t>
  </si>
  <si>
    <t>01 - Lesní cesta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</si>
  <si>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</si>
  <si>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</si>
  <si>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</si>
  <si>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</si>
  <si>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</si>
  <si>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</si>
  <si>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</si>
  <si>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</si>
  <si>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</si>
  <si>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</si>
  <si>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</si>
  <si>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</si>
  <si>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</si>
  <si>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</si>
  <si>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</si>
  <si>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</si>
  <si>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</si>
  <si>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</si>
  <si>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</si>
  <si>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</si>
  <si>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</si>
  <si>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</si>
  <si>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</si>
  <si>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</si>
  <si>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</si>
  <si>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</si>
  <si>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</si>
  <si>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</si>
  <si>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112251211</t>
  </si>
  <si>
    <t>Odstranění pařezu odfrézováním nebo odvrtáním hloubky do 200 mm v rovině nebo na svahu do 1:5</t>
  </si>
  <si>
    <t>m2</t>
  </si>
  <si>
    <t>CS ÚRS 2024 01</t>
  </si>
  <si>
    <t>4</t>
  </si>
  <si>
    <t>2046439695</t>
  </si>
  <si>
    <t>VV</t>
  </si>
  <si>
    <t>10*2,00*2,00</t>
  </si>
  <si>
    <t>Součet</t>
  </si>
  <si>
    <t>122251104</t>
  </si>
  <si>
    <t>Odkopávky a prokopávky nezapažené strojně v hornině třídy těžitelnosti I skupiny 3 přes 100 do 500 m3</t>
  </si>
  <si>
    <t>m3</t>
  </si>
  <si>
    <t>-1583828485</t>
  </si>
  <si>
    <t>2088,00*0,28</t>
  </si>
  <si>
    <t>3</t>
  </si>
  <si>
    <t>122911111</t>
  </si>
  <si>
    <t>Odstranění vyfrézované dřevní hmoty hloubky do 200 mm v rovině nebo na svahu do 1:5</t>
  </si>
  <si>
    <t>1078322241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</si>
  <si>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</si>
  <si>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</si>
  <si>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420360925</t>
  </si>
  <si>
    <t>5</t>
  </si>
  <si>
    <t>171251101</t>
  </si>
  <si>
    <t>Uložení sypanin do násypů strojně s rozprostřením sypaniny ve vrstvách a s hrubým urovnáním nezhutněných jakékoliv třídy těžitelnosti</t>
  </si>
  <si>
    <t>-1490914749</t>
  </si>
  <si>
    <t>6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</si>
  <si>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</si>
  <si>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</si>
  <si>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-2059056317</t>
  </si>
  <si>
    <t>úprava rozprostřené zemin z vykopávek</t>
  </si>
  <si>
    <t>2088,00</t>
  </si>
  <si>
    <t>7</t>
  </si>
  <si>
    <t>181951112</t>
  </si>
  <si>
    <t>Úprava pláně vyrovnáním výškových rozdílů strojně v hornině třídy těžitelnosti I, skupiny 1 až 3 se zhutněním</t>
  </si>
  <si>
    <t>-2129241364</t>
  </si>
  <si>
    <t>zhutnění pláně pod vrstvy cesty</t>
  </si>
  <si>
    <t>8</t>
  </si>
  <si>
    <t>181951111</t>
  </si>
  <si>
    <t>Úprava pláně vyrovnáním výškových rozdílů strojně v hornině třídy těžitelnosti I, skupiny 1 až 3 bez zhutnění</t>
  </si>
  <si>
    <t>-290087130</t>
  </si>
  <si>
    <t>Komunikace pozemní</t>
  </si>
  <si>
    <t>9</t>
  </si>
  <si>
    <t>564831111</t>
  </si>
  <si>
    <t>Podklad ze štěrkodrti ŠD s rozprostřením a zhutněním plochy přes 100 m2, po zhutnění tl. 100 mm</t>
  </si>
  <si>
    <t>-1001807484</t>
  </si>
  <si>
    <t>fr. 0-32</t>
  </si>
  <si>
    <t>10</t>
  </si>
  <si>
    <t>564861111</t>
  </si>
  <si>
    <t>Podklad ze štěrkodrti ŠD s rozprostřením a zhutněním plochy přes 100 m2, po zhutnění tl. 200 mm</t>
  </si>
  <si>
    <t>-548558220</t>
  </si>
  <si>
    <t>fr. 0-64</t>
  </si>
  <si>
    <t>11</t>
  </si>
  <si>
    <t>569531111</t>
  </si>
  <si>
    <t>Zpevnění krajnic nebo komunikací pro pěší s rozprostřením a zhutněním, po zhutnění prohozenou zeminou tl. 100 mm</t>
  </si>
  <si>
    <t>-60036962</t>
  </si>
  <si>
    <t>2*592,10*0,50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</si>
  <si>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</si>
  <si>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</si>
  <si>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</si>
  <si>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</si>
  <si>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-1329053126</t>
  </si>
  <si>
    <t>dopravní značka C2C přikázaný směr jízdy</t>
  </si>
  <si>
    <t>13</t>
  </si>
  <si>
    <t>M</t>
  </si>
  <si>
    <t>40445619</t>
  </si>
  <si>
    <t>zákazové, příkazové dopravní značky B1-B34, C1-15 500mm</t>
  </si>
  <si>
    <t>1864071256</t>
  </si>
  <si>
    <t>14</t>
  </si>
  <si>
    <t>914511113</t>
  </si>
  <si>
    <t>Montáž sloupku dopravních značek délky do 3,5 m do hliníkové patky pro sloupek D 70 mm</t>
  </si>
  <si>
    <t>1567194026</t>
  </si>
  <si>
    <t>15</t>
  </si>
  <si>
    <t>40445230</t>
  </si>
  <si>
    <t>sloupek pro dopravní značku Zn D 70mm v 3,5m</t>
  </si>
  <si>
    <t>-617502231</t>
  </si>
  <si>
    <t>16</t>
  </si>
  <si>
    <t>40445241</t>
  </si>
  <si>
    <t>patka pro sloupek Al D 70mm</t>
  </si>
  <si>
    <t>542028440</t>
  </si>
  <si>
    <t>17</t>
  </si>
  <si>
    <t>40445254</t>
  </si>
  <si>
    <t>víčko plastové na sloupek D 70mm</t>
  </si>
  <si>
    <t>-173104869</t>
  </si>
  <si>
    <t>18</t>
  </si>
  <si>
    <t>914531111</t>
  </si>
  <si>
    <t>Montáž konzol nebo nástavců pro osazení dopravních značek velikosti do 1 m2 na sloupek</t>
  </si>
  <si>
    <t>-1713821792</t>
  </si>
  <si>
    <t>19</t>
  </si>
  <si>
    <t>40445257</t>
  </si>
  <si>
    <t>svorka upínací na sloupek D 70mm</t>
  </si>
  <si>
    <t>-573888210</t>
  </si>
  <si>
    <t>998</t>
  </si>
  <si>
    <t>Přesun hmot</t>
  </si>
  <si>
    <t>20</t>
  </si>
  <si>
    <t>998225111</t>
  </si>
  <si>
    <t>Přesun hmot pro komunikace s krytem z kameniva, monolitickým betonovým nebo živičným dopravní vzdálenost do 200 m jakékoliv délky objektu</t>
  </si>
  <si>
    <t>t</t>
  </si>
  <si>
    <t>931105479</t>
  </si>
  <si>
    <t>02 - Výhybna</t>
  </si>
  <si>
    <t>111211101</t>
  </si>
  <si>
    <t>Odstranění křovin a stromů s odstraněním kořenů ručně průměru kmene do 100 mm jakékoliv plochy v rovině nebo ve svahu o sklonu do 1:5</t>
  </si>
  <si>
    <t>-999747193</t>
  </si>
  <si>
    <t>112155315</t>
  </si>
  <si>
    <t>Štěpkování s naložením na dopravní prostředek a odvozem do 20 km keřového porostu hustého</t>
  </si>
  <si>
    <t>-1540456895</t>
  </si>
  <si>
    <t>122251102</t>
  </si>
  <si>
    <t>Odkopávky a prokopávky nezapažené strojně v hornině třídy těžitelnosti I skupiny 3 přes 20 do 50 m3</t>
  </si>
  <si>
    <t>1524841934</t>
  </si>
  <si>
    <t>114,00*0,28</t>
  </si>
  <si>
    <t>162301501</t>
  </si>
  <si>
    <t>Vodorovné přemístění smýcených křovin do průměru kmene 100 mm na vzdálenost do 5 000 m</t>
  </si>
  <si>
    <t>1639131285</t>
  </si>
  <si>
    <t>-648615266</t>
  </si>
  <si>
    <t>-525916209</t>
  </si>
  <si>
    <t>181111131</t>
  </si>
  <si>
    <t>Plošná úprava terénu v zemině skupiny 1 až 4 s urovnáním povrchu bez doplnění ornice souvislé plochy do 500 m2 při nerovnostech terénu přes 150 do 200 mm v rovině nebo na svahu do 1:5</t>
  </si>
  <si>
    <t>1525409646</t>
  </si>
  <si>
    <t>114,00</t>
  </si>
  <si>
    <t>1983367405</t>
  </si>
  <si>
    <t>-1892471659</t>
  </si>
  <si>
    <t>-1672986979</t>
  </si>
  <si>
    <t>-272055423</t>
  </si>
  <si>
    <t>985661439</t>
  </si>
  <si>
    <t>49,35*0,50</t>
  </si>
  <si>
    <t>1903885497</t>
  </si>
  <si>
    <t>03 - Obratiště</t>
  </si>
  <si>
    <t>1060301494</t>
  </si>
  <si>
    <t>-1319671765</t>
  </si>
  <si>
    <t>122251103</t>
  </si>
  <si>
    <t>Odkopávky a prokopávky nezapažené strojně v hornině třídy těžitelnosti I skupiny 3 přes 50 do 100 m3</t>
  </si>
  <si>
    <t>-1024753788</t>
  </si>
  <si>
    <t>265,00*0,28</t>
  </si>
  <si>
    <t>134181012</t>
  </si>
  <si>
    <t>220875260</t>
  </si>
  <si>
    <t>585475526</t>
  </si>
  <si>
    <t>-639070633</t>
  </si>
  <si>
    <t>265,00</t>
  </si>
  <si>
    <t>-724914749</t>
  </si>
  <si>
    <t>1424774550</t>
  </si>
  <si>
    <t>1492385111</t>
  </si>
  <si>
    <t>-19904333</t>
  </si>
  <si>
    <t>-1261378954</t>
  </si>
  <si>
    <t>52,90*0,50*2</t>
  </si>
  <si>
    <t>79420037</t>
  </si>
  <si>
    <t>04 - Sjezd</t>
  </si>
  <si>
    <t>1554657564</t>
  </si>
  <si>
    <t>-1602067316</t>
  </si>
  <si>
    <t>812174428</t>
  </si>
  <si>
    <t>16,00*0,28</t>
  </si>
  <si>
    <t>-1934026417</t>
  </si>
  <si>
    <t>-216820455</t>
  </si>
  <si>
    <t>-1339302960</t>
  </si>
  <si>
    <t>-425981590</t>
  </si>
  <si>
    <t>16,00</t>
  </si>
  <si>
    <t>-265424454</t>
  </si>
  <si>
    <t>647435382</t>
  </si>
  <si>
    <t>-2023784237</t>
  </si>
  <si>
    <t>-608448113</t>
  </si>
  <si>
    <t>1046444491</t>
  </si>
  <si>
    <t>12,45*0,50</t>
  </si>
  <si>
    <t>1745574061</t>
  </si>
  <si>
    <t>05 - Odvodnění</t>
  </si>
  <si>
    <t xml:space="preserve">    2 - Zakládání</t>
  </si>
  <si>
    <t>132251101</t>
  </si>
  <si>
    <t>Hloubení nezapažených rýh šířky do 800 mm strojně s urovnáním dna do předepsaného profilu a spádu v hornině třídy těžitelnosti I skupiny 3 do 20 m3</t>
  </si>
  <si>
    <t>-429411872</t>
  </si>
  <si>
    <t>odvod.pera</t>
  </si>
  <si>
    <t>24*1,50*0,50*0,50</t>
  </si>
  <si>
    <t>-654279384</t>
  </si>
  <si>
    <t>1118622734</t>
  </si>
  <si>
    <t>-580412050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</si>
  <si>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</si>
  <si>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</si>
  <si>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</si>
  <si>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-1239869835</t>
  </si>
  <si>
    <t>597361121</t>
  </si>
  <si>
    <t>Svodnice vody ocelová šířky 120 mm, kotvená do betonu</t>
  </si>
  <si>
    <t>m</t>
  </si>
  <si>
    <t>26610125</t>
  </si>
  <si>
    <t>8*3,50</t>
  </si>
  <si>
    <t>916991121</t>
  </si>
  <si>
    <t>Lože pod obrubníky, krajníky nebo obruby z dlažebních kostek z betonu prostého</t>
  </si>
  <si>
    <t>1347518929</t>
  </si>
  <si>
    <t>28,00*0,20*0,36</t>
  </si>
  <si>
    <t>1930640565</t>
  </si>
  <si>
    <t>06 - Zatravněná plocha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</si>
  <si>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</si>
  <si>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</si>
  <si>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1904052689</t>
  </si>
  <si>
    <t>181351003</t>
  </si>
  <si>
    <t>Rozprostření a urovnání ornice v rovině nebo ve svahu sklonu do 1:5 strojně při souvislé ploše do 100 m2, tl. vrstvy do 200 mm</t>
  </si>
  <si>
    <t>-754707847</t>
  </si>
  <si>
    <t>181411131</t>
  </si>
  <si>
    <t>Založení trávníku na půdě předem připravené plochy do 1000 m2 výsevem včetně utažení parkového v rovině nebo na svahu do 1:5</t>
  </si>
  <si>
    <t>-1789419159</t>
  </si>
  <si>
    <t>00572410</t>
  </si>
  <si>
    <t>osivo směs travní parková</t>
  </si>
  <si>
    <t>kg</t>
  </si>
  <si>
    <t>1746200447</t>
  </si>
  <si>
    <t>200*0,02 'Přepočtené koeficientem množství</t>
  </si>
  <si>
    <t>-1735481411</t>
  </si>
  <si>
    <t>185803211</t>
  </si>
  <si>
    <t>Uválcování trávníku v rovině nebo na svahu do 1:5</t>
  </si>
  <si>
    <t>475728254</t>
  </si>
  <si>
    <t>07 - Začátek lesní cesty - zadlážděná část</t>
  </si>
  <si>
    <t>122251101</t>
  </si>
  <si>
    <t>Odkopávky a prokopávky nezapažené strojně v hornině třídy těžitelnosti I skupiny 3 do 20 m3</t>
  </si>
  <si>
    <t>209629073</t>
  </si>
  <si>
    <t>53,00*0,34</t>
  </si>
  <si>
    <t>-1481257455</t>
  </si>
  <si>
    <t>1876982071</t>
  </si>
  <si>
    <t>1285872250</t>
  </si>
  <si>
    <t>53,00</t>
  </si>
  <si>
    <t>-1614310981</t>
  </si>
  <si>
    <t>-226123395</t>
  </si>
  <si>
    <t>564801012</t>
  </si>
  <si>
    <t>Podklad ze štěrkodrti ŠD s rozprostřením a zhutněním plochy jednotlivě do 100 m2, po zhutnění tl. 40 mm</t>
  </si>
  <si>
    <t>1503647065</t>
  </si>
  <si>
    <t>fr.4-8</t>
  </si>
  <si>
    <t>564861011</t>
  </si>
  <si>
    <t>Podklad ze štěrkodrti ŠD s rozprostřením a zhutněním plochy jednotlivě do 100 m2, po zhutnění tl. 200 mm</t>
  </si>
  <si>
    <t>2092196636</t>
  </si>
  <si>
    <t>fr.0-63</t>
  </si>
  <si>
    <t>431975850</t>
  </si>
  <si>
    <t>2*15,00*0,50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</si>
  <si>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</si>
  <si>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</si>
  <si>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-2007032662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</si>
  <si>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</si>
  <si>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</si>
  <si>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555085293</t>
  </si>
  <si>
    <t>58381007</t>
  </si>
  <si>
    <t>kostka štípaná dlažební žula drobná 8/10</t>
  </si>
  <si>
    <t>-857357998</t>
  </si>
  <si>
    <t>53*1,02 'Přepočtené koeficientem množství</t>
  </si>
  <si>
    <t>912211111</t>
  </si>
  <si>
    <t>Montáž směrového sloupku plastového s odrazkou prostým uložením bez betonového základu silničního</t>
  </si>
  <si>
    <t>-2069635370</t>
  </si>
  <si>
    <t>40445158</t>
  </si>
  <si>
    <t>sloupek směrový silniční plastový 1,2m</t>
  </si>
  <si>
    <t>1563771917</t>
  </si>
  <si>
    <t>1483545900</t>
  </si>
  <si>
    <t>2 krajní řady kostek</t>
  </si>
  <si>
    <t>0,40*0,15*(15,00+3,50)*2</t>
  </si>
  <si>
    <t>998223011</t>
  </si>
  <si>
    <t>Přesun hmot pro pozemní komunikace s krytem dlážděným dopravní vzdálenost do 200 m jakékoliv délky objektu</t>
  </si>
  <si>
    <t>1728714965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</si>
  <si>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</si>
  <si>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</si>
  <si>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</si>
  <si>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</si>
  <si>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</si>
  <si>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</si>
  <si>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</si>
  <si>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</si>
  <si>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</si>
  <si>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</si>
  <si>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</si>
  <si>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</si>
  <si>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CS ÚRS 2023 02</t>
  </si>
  <si>
    <t>1024</t>
  </si>
  <si>
    <t>2072435315</t>
  </si>
  <si>
    <t>012303000</t>
  </si>
  <si>
    <t>Geodetické práce po výstavbě</t>
  </si>
  <si>
    <t>-175150667</t>
  </si>
  <si>
    <t>012403000</t>
  </si>
  <si>
    <t>Kartografické práce</t>
  </si>
  <si>
    <t>-1386668869</t>
  </si>
  <si>
    <t>013254000</t>
  </si>
  <si>
    <t>Dokumentace skutečného provedení stavby</t>
  </si>
  <si>
    <t>1910132285</t>
  </si>
  <si>
    <t>VRN3</t>
  </si>
  <si>
    <t>Zařízení staveniště</t>
  </si>
  <si>
    <t>030001000</t>
  </si>
  <si>
    <t>1599777347</t>
  </si>
  <si>
    <t>Náklady na zařízení staveniště zahrnují:</t>
  </si>
  <si>
    <t>související (přípravné) práce,</t>
  </si>
  <si>
    <t>vybavení staveniště,</t>
  </si>
  <si>
    <t>připojení na inženýrské sítě včetně nákladů na energie,</t>
  </si>
  <si>
    <t>zrušení zařízení staveniště</t>
  </si>
  <si>
    <t>úklid</t>
  </si>
  <si>
    <t>034002000</t>
  </si>
  <si>
    <t>Zabezpečení staveniště</t>
  </si>
  <si>
    <t>905967123</t>
  </si>
  <si>
    <t>034303000</t>
  </si>
  <si>
    <t>Dopravní značení na staveništi</t>
  </si>
  <si>
    <t>-695478074</t>
  </si>
  <si>
    <t>VRN4</t>
  </si>
  <si>
    <t>Inženýrská činnost</t>
  </si>
  <si>
    <t>049303000</t>
  </si>
  <si>
    <t>Náklady vzniklé v souvislosti s předáním stavby</t>
  </si>
  <si>
    <t>1128015190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</si>
</sst>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topLeftCell="A55" workbookViewId="0">
      <selection activeCell="AK6" sqref="AK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R5" s="19"/>
      <c r="BE5" s="199" t="s">
        <v>15</v>
      </c>
      <c r="BS5" s="16" t="s">
        <v>6</v>
      </c>
    </row>
    <row r="6" spans="1:74" ht="36.9" customHeight="1">
      <c r="B6" s="19"/>
      <c r="D6" s="25" t="s">
        <v>16</v>
      </c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R6" s="19"/>
      <c r="BE6" s="20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28</v>
      </c>
      <c r="AR8" s="19"/>
      <c r="BE8" s="200"/>
      <c r="BS8" s="16" t="s">
        <v>6</v>
      </c>
    </row>
    <row r="9" spans="1:74" ht="14.4" customHeight="1">
      <c r="B9" s="19"/>
      <c r="AR9" s="19"/>
      <c r="BE9" s="200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00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00"/>
      <c r="BS11" s="16" t="s">
        <v>6</v>
      </c>
    </row>
    <row r="12" spans="1:74" ht="6.9" customHeight="1">
      <c r="B12" s="19"/>
      <c r="AR12" s="19"/>
      <c r="BE12" s="200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00"/>
      <c r="BS13" s="16" t="s">
        <v>6</v>
      </c>
    </row>
    <row r="14" spans="1:74" ht="13.2">
      <c r="B14" s="19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6" t="s">
        <v>26</v>
      </c>
      <c r="AN14" s="28" t="s">
        <v>28</v>
      </c>
      <c r="AR14" s="19"/>
      <c r="BE14" s="200"/>
      <c r="BS14" s="16" t="s">
        <v>6</v>
      </c>
    </row>
    <row r="15" spans="1:74" ht="6.9" customHeight="1">
      <c r="B15" s="19"/>
      <c r="AR15" s="19"/>
      <c r="BE15" s="200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00"/>
      <c r="BS16" s="16" t="s">
        <v>4</v>
      </c>
    </row>
    <row r="17" spans="2:7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00"/>
      <c r="BS17" s="16" t="s">
        <v>31</v>
      </c>
    </row>
    <row r="18" spans="2:71" ht="6.9" customHeight="1">
      <c r="B18" s="19"/>
      <c r="AR18" s="19"/>
      <c r="BE18" s="200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00"/>
      <c r="BS19" s="16" t="s">
        <v>6</v>
      </c>
    </row>
    <row r="20" spans="2:7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00"/>
      <c r="BS20" s="16" t="s">
        <v>4</v>
      </c>
    </row>
    <row r="21" spans="2:71" ht="6.9" customHeight="1">
      <c r="B21" s="19"/>
      <c r="AR21" s="19"/>
      <c r="BE21" s="200"/>
    </row>
    <row r="22" spans="2:71" ht="12" customHeight="1">
      <c r="B22" s="19"/>
      <c r="D22" s="26" t="s">
        <v>34</v>
      </c>
      <c r="AR22" s="19"/>
      <c r="BE22" s="200"/>
    </row>
    <row r="23" spans="2:71" ht="16.5" customHeight="1">
      <c r="B23" s="19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9"/>
      <c r="BE23" s="200"/>
    </row>
    <row r="24" spans="2:71" ht="6.9" customHeight="1">
      <c r="B24" s="19"/>
      <c r="AR24" s="19"/>
      <c r="BE24" s="200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0"/>
    </row>
    <row r="26" spans="2:71" s="1" customFormat="1" ht="25.95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8">
        <f>ROUND(AG94,2)</f>
        <v>0</v>
      </c>
      <c r="AL26" s="209"/>
      <c r="AM26" s="209"/>
      <c r="AN26" s="209"/>
      <c r="AO26" s="209"/>
      <c r="AR26" s="31"/>
      <c r="BE26" s="200"/>
    </row>
    <row r="27" spans="2:71" s="1" customFormat="1" ht="6.9" customHeight="1">
      <c r="B27" s="31"/>
      <c r="AR27" s="31"/>
      <c r="BE27" s="200"/>
    </row>
    <row r="28" spans="2:71" s="1" customFormat="1" ht="13.2">
      <c r="B28" s="31"/>
      <c r="L28" s="210" t="s">
        <v>36</v>
      </c>
      <c r="M28" s="210"/>
      <c r="N28" s="210"/>
      <c r="O28" s="210"/>
      <c r="P28" s="210"/>
      <c r="W28" s="210" t="s">
        <v>37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38</v>
      </c>
      <c r="AL28" s="210"/>
      <c r="AM28" s="210"/>
      <c r="AN28" s="210"/>
      <c r="AO28" s="210"/>
      <c r="AR28" s="31"/>
      <c r="BE28" s="200"/>
    </row>
    <row r="29" spans="2:71" s="2" customFormat="1" ht="14.4" customHeight="1">
      <c r="B29" s="35"/>
      <c r="D29" s="26" t="s">
        <v>39</v>
      </c>
      <c r="F29" s="26" t="s">
        <v>40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5"/>
      <c r="BE29" s="201"/>
    </row>
    <row r="30" spans="2:71" s="2" customFormat="1" ht="14.4" customHeight="1">
      <c r="B30" s="35"/>
      <c r="F30" s="26" t="s">
        <v>41</v>
      </c>
      <c r="L30" s="213">
        <v>0.12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5"/>
      <c r="BE30" s="201"/>
    </row>
    <row r="31" spans="2:71" s="2" customFormat="1" ht="14.4" hidden="1" customHeight="1">
      <c r="B31" s="35"/>
      <c r="F31" s="26" t="s">
        <v>42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5"/>
      <c r="BE31" s="201"/>
    </row>
    <row r="32" spans="2:71" s="2" customFormat="1" ht="14.4" hidden="1" customHeight="1">
      <c r="B32" s="35"/>
      <c r="F32" s="26" t="s">
        <v>43</v>
      </c>
      <c r="L32" s="213">
        <v>0.12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5"/>
      <c r="BE32" s="201"/>
    </row>
    <row r="33" spans="2:57" s="2" customFormat="1" ht="14.4" hidden="1" customHeight="1">
      <c r="B33" s="35"/>
      <c r="F33" s="26" t="s">
        <v>44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5"/>
      <c r="BE33" s="201"/>
    </row>
    <row r="34" spans="2:57" s="1" customFormat="1" ht="6.9" customHeight="1">
      <c r="B34" s="31"/>
      <c r="AR34" s="31"/>
      <c r="BE34" s="200"/>
    </row>
    <row r="35" spans="2:57" s="1" customFormat="1" ht="25.95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7" t="s">
        <v>47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5"/>
      <c r="AM35" s="215"/>
      <c r="AN35" s="215"/>
      <c r="AO35" s="216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54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2024-06-07</v>
      </c>
      <c r="AR84" s="47"/>
    </row>
    <row r="85" spans="1:91" s="4" customFormat="1" ht="36.9" customHeight="1">
      <c r="B85" s="48"/>
      <c r="C85" s="49" t="s">
        <v>16</v>
      </c>
      <c r="L85" s="180" t="str">
        <f>K6</f>
        <v>Novostavba lesní cesty na p.č.1021/4, k.ú.Markvarec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Markvarec</v>
      </c>
      <c r="AI87" s="26" t="s">
        <v>22</v>
      </c>
      <c r="AM87" s="182" t="str">
        <f>IF(AN8= "","",AN8)</f>
        <v>Vyplň údaj</v>
      </c>
      <c r="AN87" s="182"/>
      <c r="AR87" s="31"/>
    </row>
    <row r="88" spans="1:91" s="1" customFormat="1" ht="6.9" customHeight="1">
      <c r="B88" s="31"/>
      <c r="AR88" s="31"/>
    </row>
    <row r="89" spans="1:91" s="1" customFormat="1" ht="25.65" customHeight="1">
      <c r="B89" s="31"/>
      <c r="C89" s="26" t="s">
        <v>23</v>
      </c>
      <c r="L89" s="3" t="str">
        <f>IF(E11= "","",E11)</f>
        <v>Obec Český Rudolec</v>
      </c>
      <c r="AI89" s="26" t="s">
        <v>29</v>
      </c>
      <c r="AM89" s="183" t="str">
        <f>IF(E17="","",E17)</f>
        <v>f-plan spol. s r.o., Ing.Radim Kopr</v>
      </c>
      <c r="AN89" s="184"/>
      <c r="AO89" s="184"/>
      <c r="AP89" s="184"/>
      <c r="AR89" s="31"/>
      <c r="AS89" s="185" t="s">
        <v>55</v>
      </c>
      <c r="AT89" s="18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183" t="str">
        <f>IF(E20="","",E20)</f>
        <v>Martin Lang</v>
      </c>
      <c r="AN90" s="184"/>
      <c r="AO90" s="184"/>
      <c r="AP90" s="184"/>
      <c r="AR90" s="31"/>
      <c r="AS90" s="187"/>
      <c r="AT90" s="188"/>
      <c r="BD90" s="55"/>
    </row>
    <row r="91" spans="1:91" s="1" customFormat="1" ht="10.8" customHeight="1">
      <c r="B91" s="31"/>
      <c r="AR91" s="31"/>
      <c r="AS91" s="187"/>
      <c r="AT91" s="188"/>
      <c r="BD91" s="55"/>
    </row>
    <row r="92" spans="1:91" s="1" customFormat="1" ht="29.25" customHeight="1">
      <c r="B92" s="31"/>
      <c r="C92" s="189" t="s">
        <v>56</v>
      </c>
      <c r="D92" s="190"/>
      <c r="E92" s="190"/>
      <c r="F92" s="190"/>
      <c r="G92" s="190"/>
      <c r="H92" s="56"/>
      <c r="I92" s="192" t="s">
        <v>57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58</v>
      </c>
      <c r="AH92" s="190"/>
      <c r="AI92" s="190"/>
      <c r="AJ92" s="190"/>
      <c r="AK92" s="190"/>
      <c r="AL92" s="190"/>
      <c r="AM92" s="190"/>
      <c r="AN92" s="192" t="s">
        <v>59</v>
      </c>
      <c r="AO92" s="190"/>
      <c r="AP92" s="193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7">
        <f>ROUND(SUM(AG95:AG102),2)</f>
        <v>0</v>
      </c>
      <c r="AH94" s="197"/>
      <c r="AI94" s="197"/>
      <c r="AJ94" s="197"/>
      <c r="AK94" s="197"/>
      <c r="AL94" s="197"/>
      <c r="AM94" s="197"/>
      <c r="AN94" s="198">
        <f t="shared" ref="AN94:AN102" si="0">SUM(AG94,AT94)</f>
        <v>0</v>
      </c>
      <c r="AO94" s="198"/>
      <c r="AP94" s="198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194" t="s">
        <v>80</v>
      </c>
      <c r="E95" s="194"/>
      <c r="F95" s="194"/>
      <c r="G95" s="194"/>
      <c r="H95" s="194"/>
      <c r="I95" s="76"/>
      <c r="J95" s="194" t="s">
        <v>81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'01 - Lesní cesta'!J30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7" t="s">
        <v>82</v>
      </c>
      <c r="AR95" s="74"/>
      <c r="AS95" s="78">
        <v>0</v>
      </c>
      <c r="AT95" s="79">
        <f t="shared" si="1"/>
        <v>0</v>
      </c>
      <c r="AU95" s="80">
        <f>'01 - Lesní cesta'!P121</f>
        <v>0</v>
      </c>
      <c r="AV95" s="79">
        <f>'01 - Lesní cesta'!J33</f>
        <v>0</v>
      </c>
      <c r="AW95" s="79">
        <f>'01 - Lesní cesta'!J34</f>
        <v>0</v>
      </c>
      <c r="AX95" s="79">
        <f>'01 - Lesní cesta'!J35</f>
        <v>0</v>
      </c>
      <c r="AY95" s="79">
        <f>'01 - Lesní cesta'!J36</f>
        <v>0</v>
      </c>
      <c r="AZ95" s="79">
        <f>'01 - Lesní cesta'!F33</f>
        <v>0</v>
      </c>
      <c r="BA95" s="79">
        <f>'01 - Lesní cesta'!F34</f>
        <v>0</v>
      </c>
      <c r="BB95" s="79">
        <f>'01 - Lesní cesta'!F35</f>
        <v>0</v>
      </c>
      <c r="BC95" s="79">
        <f>'01 - Lesní cesta'!F36</f>
        <v>0</v>
      </c>
      <c r="BD95" s="81">
        <f>'01 - Lesní cesta'!F37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79</v>
      </c>
      <c r="B96" s="74"/>
      <c r="C96" s="75"/>
      <c r="D96" s="194" t="s">
        <v>86</v>
      </c>
      <c r="E96" s="194"/>
      <c r="F96" s="194"/>
      <c r="G96" s="194"/>
      <c r="H96" s="194"/>
      <c r="I96" s="76"/>
      <c r="J96" s="194" t="s">
        <v>87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'02 - Výhybna'!J30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7" t="s">
        <v>82</v>
      </c>
      <c r="AR96" s="74"/>
      <c r="AS96" s="78">
        <v>0</v>
      </c>
      <c r="AT96" s="79">
        <f t="shared" si="1"/>
        <v>0</v>
      </c>
      <c r="AU96" s="80">
        <f>'02 - Výhybna'!P120</f>
        <v>0</v>
      </c>
      <c r="AV96" s="79">
        <f>'02 - Výhybna'!J33</f>
        <v>0</v>
      </c>
      <c r="AW96" s="79">
        <f>'02 - Výhybna'!J34</f>
        <v>0</v>
      </c>
      <c r="AX96" s="79">
        <f>'02 - Výhybna'!J35</f>
        <v>0</v>
      </c>
      <c r="AY96" s="79">
        <f>'02 - Výhybna'!J36</f>
        <v>0</v>
      </c>
      <c r="AZ96" s="79">
        <f>'02 - Výhybna'!F33</f>
        <v>0</v>
      </c>
      <c r="BA96" s="79">
        <f>'02 - Výhybna'!F34</f>
        <v>0</v>
      </c>
      <c r="BB96" s="79">
        <f>'02 - Výhybna'!F35</f>
        <v>0</v>
      </c>
      <c r="BC96" s="79">
        <f>'02 - Výhybna'!F36</f>
        <v>0</v>
      </c>
      <c r="BD96" s="81">
        <f>'02 - Výhybna'!F37</f>
        <v>0</v>
      </c>
      <c r="BT96" s="82" t="s">
        <v>83</v>
      </c>
      <c r="BV96" s="82" t="s">
        <v>77</v>
      </c>
      <c r="BW96" s="82" t="s">
        <v>88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79</v>
      </c>
      <c r="B97" s="74"/>
      <c r="C97" s="75"/>
      <c r="D97" s="194" t="s">
        <v>89</v>
      </c>
      <c r="E97" s="194"/>
      <c r="F97" s="194"/>
      <c r="G97" s="194"/>
      <c r="H97" s="194"/>
      <c r="I97" s="76"/>
      <c r="J97" s="194" t="s">
        <v>90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'03 - Obratiště'!J30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7" t="s">
        <v>82</v>
      </c>
      <c r="AR97" s="74"/>
      <c r="AS97" s="78">
        <v>0</v>
      </c>
      <c r="AT97" s="79">
        <f t="shared" si="1"/>
        <v>0</v>
      </c>
      <c r="AU97" s="80">
        <f>'03 - Obratiště'!P120</f>
        <v>0</v>
      </c>
      <c r="AV97" s="79">
        <f>'03 - Obratiště'!J33</f>
        <v>0</v>
      </c>
      <c r="AW97" s="79">
        <f>'03 - Obratiště'!J34</f>
        <v>0</v>
      </c>
      <c r="AX97" s="79">
        <f>'03 - Obratiště'!J35</f>
        <v>0</v>
      </c>
      <c r="AY97" s="79">
        <f>'03 - Obratiště'!J36</f>
        <v>0</v>
      </c>
      <c r="AZ97" s="79">
        <f>'03 - Obratiště'!F33</f>
        <v>0</v>
      </c>
      <c r="BA97" s="79">
        <f>'03 - Obratiště'!F34</f>
        <v>0</v>
      </c>
      <c r="BB97" s="79">
        <f>'03 - Obratiště'!F35</f>
        <v>0</v>
      </c>
      <c r="BC97" s="79">
        <f>'03 - Obratiště'!F36</f>
        <v>0</v>
      </c>
      <c r="BD97" s="81">
        <f>'03 - Obratiště'!F37</f>
        <v>0</v>
      </c>
      <c r="BT97" s="82" t="s">
        <v>83</v>
      </c>
      <c r="BV97" s="82" t="s">
        <v>77</v>
      </c>
      <c r="BW97" s="82" t="s">
        <v>91</v>
      </c>
      <c r="BX97" s="82" t="s">
        <v>5</v>
      </c>
      <c r="CL97" s="82" t="s">
        <v>1</v>
      </c>
      <c r="CM97" s="82" t="s">
        <v>85</v>
      </c>
    </row>
    <row r="98" spans="1:91" s="6" customFormat="1" ht="16.5" customHeight="1">
      <c r="A98" s="73" t="s">
        <v>79</v>
      </c>
      <c r="B98" s="74"/>
      <c r="C98" s="75"/>
      <c r="D98" s="194" t="s">
        <v>92</v>
      </c>
      <c r="E98" s="194"/>
      <c r="F98" s="194"/>
      <c r="G98" s="194"/>
      <c r="H98" s="194"/>
      <c r="I98" s="76"/>
      <c r="J98" s="194" t="s">
        <v>93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'04 - Sjezd'!J30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7" t="s">
        <v>82</v>
      </c>
      <c r="AR98" s="74"/>
      <c r="AS98" s="78">
        <v>0</v>
      </c>
      <c r="AT98" s="79">
        <f t="shared" si="1"/>
        <v>0</v>
      </c>
      <c r="AU98" s="80">
        <f>'04 - Sjezd'!P120</f>
        <v>0</v>
      </c>
      <c r="AV98" s="79">
        <f>'04 - Sjezd'!J33</f>
        <v>0</v>
      </c>
      <c r="AW98" s="79">
        <f>'04 - Sjezd'!J34</f>
        <v>0</v>
      </c>
      <c r="AX98" s="79">
        <f>'04 - Sjezd'!J35</f>
        <v>0</v>
      </c>
      <c r="AY98" s="79">
        <f>'04 - Sjezd'!J36</f>
        <v>0</v>
      </c>
      <c r="AZ98" s="79">
        <f>'04 - Sjezd'!F33</f>
        <v>0</v>
      </c>
      <c r="BA98" s="79">
        <f>'04 - Sjezd'!F34</f>
        <v>0</v>
      </c>
      <c r="BB98" s="79">
        <f>'04 - Sjezd'!F35</f>
        <v>0</v>
      </c>
      <c r="BC98" s="79">
        <f>'04 - Sjezd'!F36</f>
        <v>0</v>
      </c>
      <c r="BD98" s="81">
        <f>'04 - Sjezd'!F37</f>
        <v>0</v>
      </c>
      <c r="BT98" s="82" t="s">
        <v>83</v>
      </c>
      <c r="BV98" s="82" t="s">
        <v>77</v>
      </c>
      <c r="BW98" s="82" t="s">
        <v>94</v>
      </c>
      <c r="BX98" s="82" t="s">
        <v>5</v>
      </c>
      <c r="CL98" s="82" t="s">
        <v>1</v>
      </c>
      <c r="CM98" s="82" t="s">
        <v>85</v>
      </c>
    </row>
    <row r="99" spans="1:91" s="6" customFormat="1" ht="16.5" customHeight="1">
      <c r="A99" s="73" t="s">
        <v>79</v>
      </c>
      <c r="B99" s="74"/>
      <c r="C99" s="75"/>
      <c r="D99" s="194" t="s">
        <v>95</v>
      </c>
      <c r="E99" s="194"/>
      <c r="F99" s="194"/>
      <c r="G99" s="194"/>
      <c r="H99" s="194"/>
      <c r="I99" s="76"/>
      <c r="J99" s="194" t="s">
        <v>96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5">
        <f>'05 - Odvodnění'!J30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77" t="s">
        <v>82</v>
      </c>
      <c r="AR99" s="74"/>
      <c r="AS99" s="78">
        <v>0</v>
      </c>
      <c r="AT99" s="79">
        <f t="shared" si="1"/>
        <v>0</v>
      </c>
      <c r="AU99" s="80">
        <f>'05 - Odvodnění'!P122</f>
        <v>0</v>
      </c>
      <c r="AV99" s="79">
        <f>'05 - Odvodnění'!J33</f>
        <v>0</v>
      </c>
      <c r="AW99" s="79">
        <f>'05 - Odvodnění'!J34</f>
        <v>0</v>
      </c>
      <c r="AX99" s="79">
        <f>'05 - Odvodnění'!J35</f>
        <v>0</v>
      </c>
      <c r="AY99" s="79">
        <f>'05 - Odvodnění'!J36</f>
        <v>0</v>
      </c>
      <c r="AZ99" s="79">
        <f>'05 - Odvodnění'!F33</f>
        <v>0</v>
      </c>
      <c r="BA99" s="79">
        <f>'05 - Odvodnění'!F34</f>
        <v>0</v>
      </c>
      <c r="BB99" s="79">
        <f>'05 - Odvodnění'!F35</f>
        <v>0</v>
      </c>
      <c r="BC99" s="79">
        <f>'05 - Odvodnění'!F36</f>
        <v>0</v>
      </c>
      <c r="BD99" s="81">
        <f>'05 - Odvodnění'!F37</f>
        <v>0</v>
      </c>
      <c r="BT99" s="82" t="s">
        <v>83</v>
      </c>
      <c r="BV99" s="82" t="s">
        <v>77</v>
      </c>
      <c r="BW99" s="82" t="s">
        <v>97</v>
      </c>
      <c r="BX99" s="82" t="s">
        <v>5</v>
      </c>
      <c r="CL99" s="82" t="s">
        <v>1</v>
      </c>
      <c r="CM99" s="82" t="s">
        <v>85</v>
      </c>
    </row>
    <row r="100" spans="1:91" s="6" customFormat="1" ht="16.5" customHeight="1">
      <c r="A100" s="73" t="s">
        <v>79</v>
      </c>
      <c r="B100" s="74"/>
      <c r="C100" s="75"/>
      <c r="D100" s="194" t="s">
        <v>98</v>
      </c>
      <c r="E100" s="194"/>
      <c r="F100" s="194"/>
      <c r="G100" s="194"/>
      <c r="H100" s="194"/>
      <c r="I100" s="76"/>
      <c r="J100" s="194" t="s">
        <v>99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5">
        <f>'06 - Zatravněná plocha'!J30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77" t="s">
        <v>82</v>
      </c>
      <c r="AR100" s="74"/>
      <c r="AS100" s="78">
        <v>0</v>
      </c>
      <c r="AT100" s="79">
        <f t="shared" si="1"/>
        <v>0</v>
      </c>
      <c r="AU100" s="80">
        <f>'06 - Zatravněná plocha'!P118</f>
        <v>0</v>
      </c>
      <c r="AV100" s="79">
        <f>'06 - Zatravněná plocha'!J33</f>
        <v>0</v>
      </c>
      <c r="AW100" s="79">
        <f>'06 - Zatravněná plocha'!J34</f>
        <v>0</v>
      </c>
      <c r="AX100" s="79">
        <f>'06 - Zatravněná plocha'!J35</f>
        <v>0</v>
      </c>
      <c r="AY100" s="79">
        <f>'06 - Zatravněná plocha'!J36</f>
        <v>0</v>
      </c>
      <c r="AZ100" s="79">
        <f>'06 - Zatravněná plocha'!F33</f>
        <v>0</v>
      </c>
      <c r="BA100" s="79">
        <f>'06 - Zatravněná plocha'!F34</f>
        <v>0</v>
      </c>
      <c r="BB100" s="79">
        <f>'06 - Zatravněná plocha'!F35</f>
        <v>0</v>
      </c>
      <c r="BC100" s="79">
        <f>'06 - Zatravněná plocha'!F36</f>
        <v>0</v>
      </c>
      <c r="BD100" s="81">
        <f>'06 - Zatravněná plocha'!F37</f>
        <v>0</v>
      </c>
      <c r="BT100" s="82" t="s">
        <v>83</v>
      </c>
      <c r="BV100" s="82" t="s">
        <v>77</v>
      </c>
      <c r="BW100" s="82" t="s">
        <v>100</v>
      </c>
      <c r="BX100" s="82" t="s">
        <v>5</v>
      </c>
      <c r="CL100" s="82" t="s">
        <v>1</v>
      </c>
      <c r="CM100" s="82" t="s">
        <v>85</v>
      </c>
    </row>
    <row r="101" spans="1:91" s="6" customFormat="1" ht="16.5" customHeight="1">
      <c r="A101" s="73" t="s">
        <v>79</v>
      </c>
      <c r="B101" s="74"/>
      <c r="C101" s="75"/>
      <c r="D101" s="194" t="s">
        <v>101</v>
      </c>
      <c r="E101" s="194"/>
      <c r="F101" s="194"/>
      <c r="G101" s="194"/>
      <c r="H101" s="194"/>
      <c r="I101" s="76"/>
      <c r="J101" s="194" t="s">
        <v>102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5">
        <f>'07 - Začátek lesní cesty ...'!J30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77" t="s">
        <v>82</v>
      </c>
      <c r="AR101" s="74"/>
      <c r="AS101" s="78">
        <v>0</v>
      </c>
      <c r="AT101" s="79">
        <f t="shared" si="1"/>
        <v>0</v>
      </c>
      <c r="AU101" s="80">
        <f>'07 - Začátek lesní cesty ...'!P121</f>
        <v>0</v>
      </c>
      <c r="AV101" s="79">
        <f>'07 - Začátek lesní cesty ...'!J33</f>
        <v>0</v>
      </c>
      <c r="AW101" s="79">
        <f>'07 - Začátek lesní cesty ...'!J34</f>
        <v>0</v>
      </c>
      <c r="AX101" s="79">
        <f>'07 - Začátek lesní cesty ...'!J35</f>
        <v>0</v>
      </c>
      <c r="AY101" s="79">
        <f>'07 - Začátek lesní cesty ...'!J36</f>
        <v>0</v>
      </c>
      <c r="AZ101" s="79">
        <f>'07 - Začátek lesní cesty ...'!F33</f>
        <v>0</v>
      </c>
      <c r="BA101" s="79">
        <f>'07 - Začátek lesní cesty ...'!F34</f>
        <v>0</v>
      </c>
      <c r="BB101" s="79">
        <f>'07 - Začátek lesní cesty ...'!F35</f>
        <v>0</v>
      </c>
      <c r="BC101" s="79">
        <f>'07 - Začátek lesní cesty ...'!F36</f>
        <v>0</v>
      </c>
      <c r="BD101" s="81">
        <f>'07 - Začátek lesní cesty ...'!F37</f>
        <v>0</v>
      </c>
      <c r="BT101" s="82" t="s">
        <v>83</v>
      </c>
      <c r="BV101" s="82" t="s">
        <v>77</v>
      </c>
      <c r="BW101" s="82" t="s">
        <v>103</v>
      </c>
      <c r="BX101" s="82" t="s">
        <v>5</v>
      </c>
      <c r="CL101" s="82" t="s">
        <v>1</v>
      </c>
      <c r="CM101" s="82" t="s">
        <v>85</v>
      </c>
    </row>
    <row r="102" spans="1:91" s="6" customFormat="1" ht="16.5" customHeight="1">
      <c r="A102" s="73" t="s">
        <v>79</v>
      </c>
      <c r="B102" s="74"/>
      <c r="C102" s="75"/>
      <c r="D102" s="194" t="s">
        <v>104</v>
      </c>
      <c r="E102" s="194"/>
      <c r="F102" s="194"/>
      <c r="G102" s="194"/>
      <c r="H102" s="194"/>
      <c r="I102" s="76"/>
      <c r="J102" s="194" t="s">
        <v>105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5">
        <f>'VON - Vedlejší a ostatní ...'!J30</f>
        <v>0</v>
      </c>
      <c r="AH102" s="196"/>
      <c r="AI102" s="196"/>
      <c r="AJ102" s="196"/>
      <c r="AK102" s="196"/>
      <c r="AL102" s="196"/>
      <c r="AM102" s="196"/>
      <c r="AN102" s="195">
        <f t="shared" si="0"/>
        <v>0</v>
      </c>
      <c r="AO102" s="196"/>
      <c r="AP102" s="196"/>
      <c r="AQ102" s="77" t="s">
        <v>82</v>
      </c>
      <c r="AR102" s="74"/>
      <c r="AS102" s="83">
        <v>0</v>
      </c>
      <c r="AT102" s="84">
        <f t="shared" si="1"/>
        <v>0</v>
      </c>
      <c r="AU102" s="85">
        <f>'VON - Vedlejší a ostatní ...'!P120</f>
        <v>0</v>
      </c>
      <c r="AV102" s="84">
        <f>'VON - Vedlejší a ostatní ...'!J33</f>
        <v>0</v>
      </c>
      <c r="AW102" s="84">
        <f>'VON - Vedlejší a ostatní ...'!J34</f>
        <v>0</v>
      </c>
      <c r="AX102" s="84">
        <f>'VON - Vedlejší a ostatní ...'!J35</f>
        <v>0</v>
      </c>
      <c r="AY102" s="84">
        <f>'VON - Vedlejší a ostatní ...'!J36</f>
        <v>0</v>
      </c>
      <c r="AZ102" s="84">
        <f>'VON - Vedlejší a ostatní ...'!F33</f>
        <v>0</v>
      </c>
      <c r="BA102" s="84">
        <f>'VON - Vedlejší a ostatní ...'!F34</f>
        <v>0</v>
      </c>
      <c r="BB102" s="84">
        <f>'VON - Vedlejší a ostatní ...'!F35</f>
        <v>0</v>
      </c>
      <c r="BC102" s="84">
        <f>'VON - Vedlejší a ostatní ...'!F36</f>
        <v>0</v>
      </c>
      <c r="BD102" s="86">
        <f>'VON - Vedlejší a ostatní ...'!F37</f>
        <v>0</v>
      </c>
      <c r="BT102" s="82" t="s">
        <v>83</v>
      </c>
      <c r="BV102" s="82" t="s">
        <v>77</v>
      </c>
      <c r="BW102" s="82" t="s">
        <v>106</v>
      </c>
      <c r="BX102" s="82" t="s">
        <v>5</v>
      </c>
      <c r="CL102" s="82" t="s">
        <v>1</v>
      </c>
      <c r="CM102" s="82" t="s">
        <v>85</v>
      </c>
    </row>
    <row r="103" spans="1:91" s="1" customFormat="1" ht="30" customHeight="1">
      <c r="B103" s="31"/>
      <c r="AR103" s="31"/>
    </row>
    <row r="104" spans="1:91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Ne3ZUkPa1Ys3Rs8bPZMrbrmO2oBuirVc7PKuUcY8GCSge5z6hm8fDvc2MDKlyPfCKbhL+54s1HMlahb9nccw2g==" saltValue="6QUfgyodk7Jdd+fBCeJlLB3YPMd18SAED/X54gctRu4fWHg59nLlmp7V92tfeCVy53F0jAs/pbpR31e1FxACWA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Lesní cesta'!C2" display="/" xr:uid="{00000000-0004-0000-0000-000000000000}"/>
    <hyperlink ref="A96" location="'02 - Výhybna'!C2" display="/" xr:uid="{00000000-0004-0000-0000-000001000000}"/>
    <hyperlink ref="A97" location="'03 - Obratiště'!C2" display="/" xr:uid="{00000000-0004-0000-0000-000002000000}"/>
    <hyperlink ref="A98" location="'04 - Sjezd'!C2" display="/" xr:uid="{00000000-0004-0000-0000-000003000000}"/>
    <hyperlink ref="A99" location="'05 - Odvodnění'!C2" display="/" xr:uid="{00000000-0004-0000-0000-000004000000}"/>
    <hyperlink ref="A100" location="'06 - Zatravněná plocha'!C2" display="/" xr:uid="{00000000-0004-0000-0000-000005000000}"/>
    <hyperlink ref="A101" location="'07 - Začátek lesní cesty ...'!C2" display="/" xr:uid="{00000000-0004-0000-0000-000006000000}"/>
    <hyperlink ref="A102" location="'VO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84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109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ROUND((SUM(BE121:BE172)),  2)</f>
        <v>0</v>
      </c>
      <c r="I33" s="91">
        <v>0.21</v>
      </c>
      <c r="J33" s="90">
        <f>ROUND(((SUM(BE121:BE172))*I33),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ROUND((SUM(BF121:BF172)),  2)</f>
        <v>0</v>
      </c>
      <c r="I34" s="91">
        <v>0.12</v>
      </c>
      <c r="J34" s="90">
        <f>ROUND(((SUM(BF121:BF172))*I34),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ROUND((SUM(BG121:BG172)),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ROUND((SUM(BH121:BH172)),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ROUND((SUM(BI121:BI172)),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01 - Lesní cesta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J121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J147</f>
        <v>0</v>
      </c>
      <c r="L99" s="107"/>
    </row>
    <row r="100" spans="2:12" s="9" customFormat="1" ht="19.95" customHeight="1">
      <c r="B100" s="107"/>
      <c r="D100" s="108" t="s">
        <v>118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9" customFormat="1" ht="19.95" customHeight="1">
      <c r="B101" s="107"/>
      <c r="D101" s="108" t="s">
        <v>119</v>
      </c>
      <c r="E101" s="109"/>
      <c r="F101" s="109"/>
      <c r="G101" s="109"/>
      <c r="H101" s="109"/>
      <c r="I101" s="109"/>
      <c r="J101" s="110">
        <f>J171</f>
        <v>0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120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18" t="str">
        <f>E7</f>
        <v>Novostavba lesní cesty na p.č.1021/4, k.ú.Markvarec</v>
      </c>
      <c r="F111" s="219"/>
      <c r="G111" s="219"/>
      <c r="H111" s="219"/>
      <c r="L111" s="31"/>
    </row>
    <row r="112" spans="2:12" s="1" customFormat="1" ht="12" customHeight="1">
      <c r="B112" s="31"/>
      <c r="C112" s="26" t="s">
        <v>108</v>
      </c>
      <c r="L112" s="31"/>
    </row>
    <row r="113" spans="2:65" s="1" customFormat="1" ht="16.5" customHeight="1">
      <c r="B113" s="31"/>
      <c r="E113" s="180" t="str">
        <f>E9</f>
        <v>01 - Lesní cesta</v>
      </c>
      <c r="F113" s="220"/>
      <c r="G113" s="220"/>
      <c r="H113" s="220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Markvarec</v>
      </c>
      <c r="I115" s="26" t="s">
        <v>22</v>
      </c>
      <c r="J115" s="51" t="str">
        <f>IF(J12="","",J12)</f>
        <v>Vyplň údaj</v>
      </c>
      <c r="L115" s="31"/>
    </row>
    <row r="116" spans="2:65" s="1" customFormat="1" ht="6.9" customHeight="1">
      <c r="B116" s="31"/>
      <c r="L116" s="31"/>
    </row>
    <row r="117" spans="2:65" s="1" customFormat="1" ht="25.65" customHeight="1">
      <c r="B117" s="31"/>
      <c r="C117" s="26" t="s">
        <v>23</v>
      </c>
      <c r="F117" s="24" t="str">
        <f>E15</f>
        <v>Obec Český Rudolec</v>
      </c>
      <c r="I117" s="26" t="s">
        <v>29</v>
      </c>
      <c r="J117" s="29" t="str">
        <f>E21</f>
        <v>f-plan spol. s r.o., Ing.Radim Kopr</v>
      </c>
      <c r="L117" s="31"/>
    </row>
    <row r="118" spans="2:65" s="1" customFormat="1" ht="15.15" customHeight="1">
      <c r="B118" s="31"/>
      <c r="C118" s="26" t="s">
        <v>27</v>
      </c>
      <c r="F118" s="24" t="str">
        <f>IF(E18="","",E18)</f>
        <v>Vyplň údaj</v>
      </c>
      <c r="I118" s="26" t="s">
        <v>32</v>
      </c>
      <c r="J118" s="29" t="str">
        <f>E24</f>
        <v>Martin Lang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121</v>
      </c>
      <c r="D120" s="113" t="s">
        <v>60</v>
      </c>
      <c r="E120" s="113" t="s">
        <v>56</v>
      </c>
      <c r="F120" s="113" t="s">
        <v>57</v>
      </c>
      <c r="G120" s="113" t="s">
        <v>122</v>
      </c>
      <c r="H120" s="113" t="s">
        <v>123</v>
      </c>
      <c r="I120" s="113" t="s">
        <v>124</v>
      </c>
      <c r="J120" s="113" t="s">
        <v>112</v>
      </c>
      <c r="K120" s="114" t="s">
        <v>125</v>
      </c>
      <c r="L120" s="111"/>
      <c r="M120" s="58" t="s">
        <v>1</v>
      </c>
      <c r="N120" s="59" t="s">
        <v>39</v>
      </c>
      <c r="O120" s="59" t="s">
        <v>126</v>
      </c>
      <c r="P120" s="59" t="s">
        <v>127</v>
      </c>
      <c r="Q120" s="59" t="s">
        <v>128</v>
      </c>
      <c r="R120" s="59" t="s">
        <v>129</v>
      </c>
      <c r="S120" s="59" t="s">
        <v>130</v>
      </c>
      <c r="T120" s="60" t="s">
        <v>131</v>
      </c>
    </row>
    <row r="121" spans="2:65" s="1" customFormat="1" ht="22.8" customHeight="1">
      <c r="B121" s="31"/>
      <c r="C121" s="63" t="s">
        <v>132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1440.8455100000001</v>
      </c>
      <c r="S121" s="52"/>
      <c r="T121" s="117">
        <f>T122</f>
        <v>0</v>
      </c>
      <c r="AT121" s="16" t="s">
        <v>74</v>
      </c>
      <c r="AU121" s="16" t="s">
        <v>114</v>
      </c>
      <c r="BK121" s="118">
        <f>BK122</f>
        <v>0</v>
      </c>
    </row>
    <row r="122" spans="2:65" s="11" customFormat="1" ht="25.95" customHeight="1">
      <c r="B122" s="119"/>
      <c r="D122" s="120" t="s">
        <v>74</v>
      </c>
      <c r="E122" s="121" t="s">
        <v>133</v>
      </c>
      <c r="F122" s="121" t="s">
        <v>134</v>
      </c>
      <c r="I122" s="122"/>
      <c r="J122" s="123">
        <f>BK122</f>
        <v>0</v>
      </c>
      <c r="L122" s="119"/>
      <c r="M122" s="124"/>
      <c r="P122" s="125">
        <f>P123+P147+P159+P171</f>
        <v>0</v>
      </c>
      <c r="R122" s="125">
        <f>R123+R147+R159+R171</f>
        <v>1440.8455100000001</v>
      </c>
      <c r="T122" s="126">
        <f>T123+T147+T159+T171</f>
        <v>0</v>
      </c>
      <c r="AR122" s="120" t="s">
        <v>83</v>
      </c>
      <c r="AT122" s="127" t="s">
        <v>74</v>
      </c>
      <c r="AU122" s="127" t="s">
        <v>75</v>
      </c>
      <c r="AY122" s="120" t="s">
        <v>135</v>
      </c>
      <c r="BK122" s="128">
        <f>BK123+BK147+BK159+BK171</f>
        <v>0</v>
      </c>
    </row>
    <row r="123" spans="2:65" s="11" customFormat="1" ht="22.8" customHeight="1">
      <c r="B123" s="119"/>
      <c r="D123" s="120" t="s">
        <v>74</v>
      </c>
      <c r="E123" s="129" t="s">
        <v>83</v>
      </c>
      <c r="F123" s="129" t="s">
        <v>136</v>
      </c>
      <c r="I123" s="122"/>
      <c r="J123" s="130">
        <f>BK123</f>
        <v>0</v>
      </c>
      <c r="L123" s="119"/>
      <c r="M123" s="124"/>
      <c r="P123" s="125">
        <f>SUM(P124:P146)</f>
        <v>0</v>
      </c>
      <c r="R123" s="125">
        <f>SUM(R124:R146)</f>
        <v>0</v>
      </c>
      <c r="T123" s="126">
        <f>SUM(T124:T146)</f>
        <v>0</v>
      </c>
      <c r="AR123" s="120" t="s">
        <v>83</v>
      </c>
      <c r="AT123" s="127" t="s">
        <v>74</v>
      </c>
      <c r="AU123" s="127" t="s">
        <v>83</v>
      </c>
      <c r="AY123" s="120" t="s">
        <v>135</v>
      </c>
      <c r="BK123" s="128">
        <f>SUM(BK124:BK146)</f>
        <v>0</v>
      </c>
    </row>
    <row r="124" spans="2:65" s="1" customFormat="1" ht="33" customHeight="1">
      <c r="B124" s="31"/>
      <c r="C124" s="131" t="s">
        <v>83</v>
      </c>
      <c r="D124" s="131" t="s">
        <v>137</v>
      </c>
      <c r="E124" s="132" t="s">
        <v>138</v>
      </c>
      <c r="F124" s="133" t="s">
        <v>139</v>
      </c>
      <c r="G124" s="134" t="s">
        <v>140</v>
      </c>
      <c r="H124" s="135">
        <v>40</v>
      </c>
      <c r="I124" s="136"/>
      <c r="J124" s="137">
        <f>ROUND(I124*H124,2)</f>
        <v>0</v>
      </c>
      <c r="K124" s="133" t="s">
        <v>141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142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143</v>
      </c>
    </row>
    <row r="125" spans="2:65" s="12" customFormat="1" ht="10.199999999999999">
      <c r="B125" s="144"/>
      <c r="D125" s="145" t="s">
        <v>144</v>
      </c>
      <c r="E125" s="146" t="s">
        <v>1</v>
      </c>
      <c r="F125" s="147" t="s">
        <v>145</v>
      </c>
      <c r="H125" s="148">
        <v>40</v>
      </c>
      <c r="I125" s="149"/>
      <c r="L125" s="144"/>
      <c r="M125" s="150"/>
      <c r="T125" s="151"/>
      <c r="AT125" s="146" t="s">
        <v>144</v>
      </c>
      <c r="AU125" s="146" t="s">
        <v>85</v>
      </c>
      <c r="AV125" s="12" t="s">
        <v>85</v>
      </c>
      <c r="AW125" s="12" t="s">
        <v>31</v>
      </c>
      <c r="AX125" s="12" t="s">
        <v>75</v>
      </c>
      <c r="AY125" s="146" t="s">
        <v>135</v>
      </c>
    </row>
    <row r="126" spans="2:65" s="13" customFormat="1" ht="10.199999999999999">
      <c r="B126" s="152"/>
      <c r="D126" s="145" t="s">
        <v>144</v>
      </c>
      <c r="E126" s="153" t="s">
        <v>1</v>
      </c>
      <c r="F126" s="154" t="s">
        <v>146</v>
      </c>
      <c r="H126" s="155">
        <v>40</v>
      </c>
      <c r="I126" s="156"/>
      <c r="L126" s="152"/>
      <c r="M126" s="157"/>
      <c r="T126" s="158"/>
      <c r="AT126" s="153" t="s">
        <v>144</v>
      </c>
      <c r="AU126" s="153" t="s">
        <v>85</v>
      </c>
      <c r="AV126" s="13" t="s">
        <v>142</v>
      </c>
      <c r="AW126" s="13" t="s">
        <v>31</v>
      </c>
      <c r="AX126" s="13" t="s">
        <v>83</v>
      </c>
      <c r="AY126" s="153" t="s">
        <v>135</v>
      </c>
    </row>
    <row r="127" spans="2:65" s="1" customFormat="1" ht="33" customHeight="1">
      <c r="B127" s="31"/>
      <c r="C127" s="131" t="s">
        <v>85</v>
      </c>
      <c r="D127" s="131" t="s">
        <v>137</v>
      </c>
      <c r="E127" s="132" t="s">
        <v>147</v>
      </c>
      <c r="F127" s="133" t="s">
        <v>148</v>
      </c>
      <c r="G127" s="134" t="s">
        <v>149</v>
      </c>
      <c r="H127" s="135">
        <v>584.64</v>
      </c>
      <c r="I127" s="136"/>
      <c r="J127" s="137">
        <f>ROUND(I127*H127,2)</f>
        <v>0</v>
      </c>
      <c r="K127" s="133" t="s">
        <v>141</v>
      </c>
      <c r="L127" s="31"/>
      <c r="M127" s="138" t="s">
        <v>1</v>
      </c>
      <c r="N127" s="139" t="s">
        <v>40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142</v>
      </c>
      <c r="AT127" s="142" t="s">
        <v>137</v>
      </c>
      <c r="AU127" s="142" t="s">
        <v>85</v>
      </c>
      <c r="AY127" s="16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142</v>
      </c>
      <c r="BM127" s="142" t="s">
        <v>150</v>
      </c>
    </row>
    <row r="128" spans="2:65" s="12" customFormat="1" ht="10.199999999999999">
      <c r="B128" s="144"/>
      <c r="D128" s="145" t="s">
        <v>144</v>
      </c>
      <c r="E128" s="146" t="s">
        <v>1</v>
      </c>
      <c r="F128" s="147" t="s">
        <v>151</v>
      </c>
      <c r="H128" s="148">
        <v>584.64</v>
      </c>
      <c r="I128" s="149"/>
      <c r="L128" s="144"/>
      <c r="M128" s="150"/>
      <c r="T128" s="151"/>
      <c r="AT128" s="146" t="s">
        <v>144</v>
      </c>
      <c r="AU128" s="146" t="s">
        <v>85</v>
      </c>
      <c r="AV128" s="12" t="s">
        <v>85</v>
      </c>
      <c r="AW128" s="12" t="s">
        <v>31</v>
      </c>
      <c r="AX128" s="12" t="s">
        <v>75</v>
      </c>
      <c r="AY128" s="146" t="s">
        <v>135</v>
      </c>
    </row>
    <row r="129" spans="2:65" s="13" customFormat="1" ht="10.199999999999999">
      <c r="B129" s="152"/>
      <c r="D129" s="145" t="s">
        <v>144</v>
      </c>
      <c r="E129" s="153" t="s">
        <v>1</v>
      </c>
      <c r="F129" s="154" t="s">
        <v>146</v>
      </c>
      <c r="H129" s="155">
        <v>584.64</v>
      </c>
      <c r="I129" s="156"/>
      <c r="L129" s="152"/>
      <c r="M129" s="157"/>
      <c r="T129" s="158"/>
      <c r="AT129" s="153" t="s">
        <v>144</v>
      </c>
      <c r="AU129" s="153" t="s">
        <v>85</v>
      </c>
      <c r="AV129" s="13" t="s">
        <v>142</v>
      </c>
      <c r="AW129" s="13" t="s">
        <v>31</v>
      </c>
      <c r="AX129" s="13" t="s">
        <v>83</v>
      </c>
      <c r="AY129" s="153" t="s">
        <v>135</v>
      </c>
    </row>
    <row r="130" spans="2:65" s="1" customFormat="1" ht="24.15" customHeight="1">
      <c r="B130" s="31"/>
      <c r="C130" s="131" t="s">
        <v>152</v>
      </c>
      <c r="D130" s="131" t="s">
        <v>137</v>
      </c>
      <c r="E130" s="132" t="s">
        <v>153</v>
      </c>
      <c r="F130" s="133" t="s">
        <v>154</v>
      </c>
      <c r="G130" s="134" t="s">
        <v>140</v>
      </c>
      <c r="H130" s="135">
        <v>40</v>
      </c>
      <c r="I130" s="136"/>
      <c r="J130" s="137">
        <f>ROUND(I130*H130,2)</f>
        <v>0</v>
      </c>
      <c r="K130" s="133" t="s">
        <v>141</v>
      </c>
      <c r="L130" s="31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85</v>
      </c>
      <c r="AY130" s="16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142</v>
      </c>
      <c r="BM130" s="142" t="s">
        <v>155</v>
      </c>
    </row>
    <row r="131" spans="2:65" s="12" customFormat="1" ht="10.199999999999999">
      <c r="B131" s="144"/>
      <c r="D131" s="145" t="s">
        <v>144</v>
      </c>
      <c r="E131" s="146" t="s">
        <v>1</v>
      </c>
      <c r="F131" s="147" t="s">
        <v>145</v>
      </c>
      <c r="H131" s="148">
        <v>40</v>
      </c>
      <c r="I131" s="149"/>
      <c r="L131" s="144"/>
      <c r="M131" s="150"/>
      <c r="T131" s="151"/>
      <c r="AT131" s="146" t="s">
        <v>144</v>
      </c>
      <c r="AU131" s="146" t="s">
        <v>85</v>
      </c>
      <c r="AV131" s="12" t="s">
        <v>85</v>
      </c>
      <c r="AW131" s="12" t="s">
        <v>31</v>
      </c>
      <c r="AX131" s="12" t="s">
        <v>75</v>
      </c>
      <c r="AY131" s="146" t="s">
        <v>135</v>
      </c>
    </row>
    <row r="132" spans="2:65" s="13" customFormat="1" ht="10.199999999999999">
      <c r="B132" s="152"/>
      <c r="D132" s="145" t="s">
        <v>144</v>
      </c>
      <c r="E132" s="153" t="s">
        <v>1</v>
      </c>
      <c r="F132" s="154" t="s">
        <v>146</v>
      </c>
      <c r="H132" s="155">
        <v>40</v>
      </c>
      <c r="I132" s="156"/>
      <c r="L132" s="152"/>
      <c r="M132" s="157"/>
      <c r="T132" s="158"/>
      <c r="AT132" s="153" t="s">
        <v>144</v>
      </c>
      <c r="AU132" s="153" t="s">
        <v>85</v>
      </c>
      <c r="AV132" s="13" t="s">
        <v>142</v>
      </c>
      <c r="AW132" s="13" t="s">
        <v>31</v>
      </c>
      <c r="AX132" s="13" t="s">
        <v>83</v>
      </c>
      <c r="AY132" s="153" t="s">
        <v>135</v>
      </c>
    </row>
    <row r="133" spans="2:65" s="1" customFormat="1" ht="62.7" customHeight="1">
      <c r="B133" s="31"/>
      <c r="C133" s="131" t="s">
        <v>142</v>
      </c>
      <c r="D133" s="131" t="s">
        <v>137</v>
      </c>
      <c r="E133" s="132" t="s">
        <v>156</v>
      </c>
      <c r="F133" s="133" t="s">
        <v>157</v>
      </c>
      <c r="G133" s="134" t="s">
        <v>149</v>
      </c>
      <c r="H133" s="135">
        <v>584.64</v>
      </c>
      <c r="I133" s="136"/>
      <c r="J133" s="137">
        <f>ROUND(I133*H133,2)</f>
        <v>0</v>
      </c>
      <c r="K133" s="133" t="s">
        <v>141</v>
      </c>
      <c r="L133" s="31"/>
      <c r="M133" s="138" t="s">
        <v>1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85</v>
      </c>
      <c r="AY133" s="16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142</v>
      </c>
      <c r="BM133" s="142" t="s">
        <v>158</v>
      </c>
    </row>
    <row r="134" spans="2:65" s="1" customFormat="1" ht="37.799999999999997" customHeight="1">
      <c r="B134" s="31"/>
      <c r="C134" s="131" t="s">
        <v>159</v>
      </c>
      <c r="D134" s="131" t="s">
        <v>137</v>
      </c>
      <c r="E134" s="132" t="s">
        <v>160</v>
      </c>
      <c r="F134" s="133" t="s">
        <v>161</v>
      </c>
      <c r="G134" s="134" t="s">
        <v>149</v>
      </c>
      <c r="H134" s="135">
        <v>584.64</v>
      </c>
      <c r="I134" s="136"/>
      <c r="J134" s="137">
        <f>ROUND(I134*H134,2)</f>
        <v>0</v>
      </c>
      <c r="K134" s="133" t="s">
        <v>141</v>
      </c>
      <c r="L134" s="31"/>
      <c r="M134" s="138" t="s">
        <v>1</v>
      </c>
      <c r="N134" s="139" t="s">
        <v>40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142</v>
      </c>
      <c r="AT134" s="142" t="s">
        <v>137</v>
      </c>
      <c r="AU134" s="142" t="s">
        <v>85</v>
      </c>
      <c r="AY134" s="16" t="s">
        <v>135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142</v>
      </c>
      <c r="BM134" s="142" t="s">
        <v>162</v>
      </c>
    </row>
    <row r="135" spans="2:65" s="1" customFormat="1" ht="55.5" customHeight="1">
      <c r="B135" s="31"/>
      <c r="C135" s="131" t="s">
        <v>163</v>
      </c>
      <c r="D135" s="131" t="s">
        <v>137</v>
      </c>
      <c r="E135" s="132" t="s">
        <v>164</v>
      </c>
      <c r="F135" s="133" t="s">
        <v>165</v>
      </c>
      <c r="G135" s="134" t="s">
        <v>140</v>
      </c>
      <c r="H135" s="135">
        <v>2088</v>
      </c>
      <c r="I135" s="136"/>
      <c r="J135" s="137">
        <f>ROUND(I135*H135,2)</f>
        <v>0</v>
      </c>
      <c r="K135" s="133" t="s">
        <v>141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137</v>
      </c>
      <c r="AU135" s="142" t="s">
        <v>85</v>
      </c>
      <c r="AY135" s="16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142</v>
      </c>
      <c r="BM135" s="142" t="s">
        <v>166</v>
      </c>
    </row>
    <row r="136" spans="2:65" s="14" customFormat="1" ht="10.199999999999999">
      <c r="B136" s="159"/>
      <c r="D136" s="145" t="s">
        <v>144</v>
      </c>
      <c r="E136" s="160" t="s">
        <v>1</v>
      </c>
      <c r="F136" s="161" t="s">
        <v>167</v>
      </c>
      <c r="H136" s="160" t="s">
        <v>1</v>
      </c>
      <c r="I136" s="162"/>
      <c r="L136" s="159"/>
      <c r="M136" s="163"/>
      <c r="T136" s="164"/>
      <c r="AT136" s="160" t="s">
        <v>144</v>
      </c>
      <c r="AU136" s="160" t="s">
        <v>85</v>
      </c>
      <c r="AV136" s="14" t="s">
        <v>83</v>
      </c>
      <c r="AW136" s="14" t="s">
        <v>31</v>
      </c>
      <c r="AX136" s="14" t="s">
        <v>75</v>
      </c>
      <c r="AY136" s="160" t="s">
        <v>135</v>
      </c>
    </row>
    <row r="137" spans="2:65" s="12" customFormat="1" ht="10.199999999999999">
      <c r="B137" s="144"/>
      <c r="D137" s="145" t="s">
        <v>144</v>
      </c>
      <c r="E137" s="146" t="s">
        <v>1</v>
      </c>
      <c r="F137" s="147" t="s">
        <v>168</v>
      </c>
      <c r="H137" s="148">
        <v>2088</v>
      </c>
      <c r="I137" s="149"/>
      <c r="L137" s="144"/>
      <c r="M137" s="150"/>
      <c r="T137" s="151"/>
      <c r="AT137" s="146" t="s">
        <v>144</v>
      </c>
      <c r="AU137" s="146" t="s">
        <v>85</v>
      </c>
      <c r="AV137" s="12" t="s">
        <v>85</v>
      </c>
      <c r="AW137" s="12" t="s">
        <v>31</v>
      </c>
      <c r="AX137" s="12" t="s">
        <v>75</v>
      </c>
      <c r="AY137" s="146" t="s">
        <v>135</v>
      </c>
    </row>
    <row r="138" spans="2:65" s="13" customFormat="1" ht="10.199999999999999">
      <c r="B138" s="152"/>
      <c r="D138" s="145" t="s">
        <v>144</v>
      </c>
      <c r="E138" s="153" t="s">
        <v>1</v>
      </c>
      <c r="F138" s="154" t="s">
        <v>146</v>
      </c>
      <c r="H138" s="155">
        <v>2088</v>
      </c>
      <c r="I138" s="156"/>
      <c r="L138" s="152"/>
      <c r="M138" s="157"/>
      <c r="T138" s="158"/>
      <c r="AT138" s="153" t="s">
        <v>144</v>
      </c>
      <c r="AU138" s="153" t="s">
        <v>85</v>
      </c>
      <c r="AV138" s="13" t="s">
        <v>142</v>
      </c>
      <c r="AW138" s="13" t="s">
        <v>31</v>
      </c>
      <c r="AX138" s="13" t="s">
        <v>83</v>
      </c>
      <c r="AY138" s="153" t="s">
        <v>135</v>
      </c>
    </row>
    <row r="139" spans="2:65" s="1" customFormat="1" ht="33" customHeight="1">
      <c r="B139" s="31"/>
      <c r="C139" s="131" t="s">
        <v>169</v>
      </c>
      <c r="D139" s="131" t="s">
        <v>137</v>
      </c>
      <c r="E139" s="132" t="s">
        <v>170</v>
      </c>
      <c r="F139" s="133" t="s">
        <v>171</v>
      </c>
      <c r="G139" s="134" t="s">
        <v>140</v>
      </c>
      <c r="H139" s="135">
        <v>2088</v>
      </c>
      <c r="I139" s="136"/>
      <c r="J139" s="137">
        <f>ROUND(I139*H139,2)</f>
        <v>0</v>
      </c>
      <c r="K139" s="133" t="s">
        <v>141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137</v>
      </c>
      <c r="AU139" s="142" t="s">
        <v>85</v>
      </c>
      <c r="AY139" s="16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142</v>
      </c>
      <c r="BM139" s="142" t="s">
        <v>172</v>
      </c>
    </row>
    <row r="140" spans="2:65" s="14" customFormat="1" ht="10.199999999999999">
      <c r="B140" s="159"/>
      <c r="D140" s="145" t="s">
        <v>144</v>
      </c>
      <c r="E140" s="160" t="s">
        <v>1</v>
      </c>
      <c r="F140" s="161" t="s">
        <v>173</v>
      </c>
      <c r="H140" s="160" t="s">
        <v>1</v>
      </c>
      <c r="I140" s="162"/>
      <c r="L140" s="159"/>
      <c r="M140" s="163"/>
      <c r="T140" s="164"/>
      <c r="AT140" s="160" t="s">
        <v>144</v>
      </c>
      <c r="AU140" s="160" t="s">
        <v>85</v>
      </c>
      <c r="AV140" s="14" t="s">
        <v>83</v>
      </c>
      <c r="AW140" s="14" t="s">
        <v>31</v>
      </c>
      <c r="AX140" s="14" t="s">
        <v>75</v>
      </c>
      <c r="AY140" s="160" t="s">
        <v>135</v>
      </c>
    </row>
    <row r="141" spans="2:65" s="12" customFormat="1" ht="10.199999999999999">
      <c r="B141" s="144"/>
      <c r="D141" s="145" t="s">
        <v>144</v>
      </c>
      <c r="E141" s="146" t="s">
        <v>1</v>
      </c>
      <c r="F141" s="147" t="s">
        <v>168</v>
      </c>
      <c r="H141" s="148">
        <v>2088</v>
      </c>
      <c r="I141" s="149"/>
      <c r="L141" s="144"/>
      <c r="M141" s="150"/>
      <c r="T141" s="151"/>
      <c r="AT141" s="146" t="s">
        <v>144</v>
      </c>
      <c r="AU141" s="146" t="s">
        <v>85</v>
      </c>
      <c r="AV141" s="12" t="s">
        <v>85</v>
      </c>
      <c r="AW141" s="12" t="s">
        <v>31</v>
      </c>
      <c r="AX141" s="12" t="s">
        <v>75</v>
      </c>
      <c r="AY141" s="146" t="s">
        <v>135</v>
      </c>
    </row>
    <row r="142" spans="2:65" s="13" customFormat="1" ht="10.199999999999999">
      <c r="B142" s="152"/>
      <c r="D142" s="145" t="s">
        <v>144</v>
      </c>
      <c r="E142" s="153" t="s">
        <v>1</v>
      </c>
      <c r="F142" s="154" t="s">
        <v>146</v>
      </c>
      <c r="H142" s="155">
        <v>2088</v>
      </c>
      <c r="I142" s="156"/>
      <c r="L142" s="152"/>
      <c r="M142" s="157"/>
      <c r="T142" s="158"/>
      <c r="AT142" s="153" t="s">
        <v>144</v>
      </c>
      <c r="AU142" s="153" t="s">
        <v>85</v>
      </c>
      <c r="AV142" s="13" t="s">
        <v>142</v>
      </c>
      <c r="AW142" s="13" t="s">
        <v>31</v>
      </c>
      <c r="AX142" s="13" t="s">
        <v>83</v>
      </c>
      <c r="AY142" s="153" t="s">
        <v>135</v>
      </c>
    </row>
    <row r="143" spans="2:65" s="1" customFormat="1" ht="33" customHeight="1">
      <c r="B143" s="31"/>
      <c r="C143" s="131" t="s">
        <v>174</v>
      </c>
      <c r="D143" s="131" t="s">
        <v>137</v>
      </c>
      <c r="E143" s="132" t="s">
        <v>175</v>
      </c>
      <c r="F143" s="133" t="s">
        <v>176</v>
      </c>
      <c r="G143" s="134" t="s">
        <v>140</v>
      </c>
      <c r="H143" s="135">
        <v>2088</v>
      </c>
      <c r="I143" s="136"/>
      <c r="J143" s="137">
        <f>ROUND(I143*H143,2)</f>
        <v>0</v>
      </c>
      <c r="K143" s="133" t="s">
        <v>141</v>
      </c>
      <c r="L143" s="31"/>
      <c r="M143" s="138" t="s">
        <v>1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142</v>
      </c>
      <c r="AT143" s="142" t="s">
        <v>137</v>
      </c>
      <c r="AU143" s="142" t="s">
        <v>85</v>
      </c>
      <c r="AY143" s="16" t="s">
        <v>135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142</v>
      </c>
      <c r="BM143" s="142" t="s">
        <v>177</v>
      </c>
    </row>
    <row r="144" spans="2:65" s="14" customFormat="1" ht="10.199999999999999">
      <c r="B144" s="159"/>
      <c r="D144" s="145" t="s">
        <v>144</v>
      </c>
      <c r="E144" s="160" t="s">
        <v>1</v>
      </c>
      <c r="F144" s="161" t="s">
        <v>167</v>
      </c>
      <c r="H144" s="160" t="s">
        <v>1</v>
      </c>
      <c r="I144" s="162"/>
      <c r="L144" s="159"/>
      <c r="M144" s="163"/>
      <c r="T144" s="164"/>
      <c r="AT144" s="160" t="s">
        <v>144</v>
      </c>
      <c r="AU144" s="160" t="s">
        <v>85</v>
      </c>
      <c r="AV144" s="14" t="s">
        <v>83</v>
      </c>
      <c r="AW144" s="14" t="s">
        <v>31</v>
      </c>
      <c r="AX144" s="14" t="s">
        <v>75</v>
      </c>
      <c r="AY144" s="160" t="s">
        <v>135</v>
      </c>
    </row>
    <row r="145" spans="2:65" s="12" customFormat="1" ht="10.199999999999999">
      <c r="B145" s="144"/>
      <c r="D145" s="145" t="s">
        <v>144</v>
      </c>
      <c r="E145" s="146" t="s">
        <v>1</v>
      </c>
      <c r="F145" s="147" t="s">
        <v>168</v>
      </c>
      <c r="H145" s="148">
        <v>2088</v>
      </c>
      <c r="I145" s="149"/>
      <c r="L145" s="144"/>
      <c r="M145" s="150"/>
      <c r="T145" s="151"/>
      <c r="AT145" s="146" t="s">
        <v>144</v>
      </c>
      <c r="AU145" s="146" t="s">
        <v>85</v>
      </c>
      <c r="AV145" s="12" t="s">
        <v>85</v>
      </c>
      <c r="AW145" s="12" t="s">
        <v>31</v>
      </c>
      <c r="AX145" s="12" t="s">
        <v>75</v>
      </c>
      <c r="AY145" s="146" t="s">
        <v>135</v>
      </c>
    </row>
    <row r="146" spans="2:65" s="13" customFormat="1" ht="10.199999999999999">
      <c r="B146" s="152"/>
      <c r="D146" s="145" t="s">
        <v>144</v>
      </c>
      <c r="E146" s="153" t="s">
        <v>1</v>
      </c>
      <c r="F146" s="154" t="s">
        <v>146</v>
      </c>
      <c r="H146" s="155">
        <v>2088</v>
      </c>
      <c r="I146" s="156"/>
      <c r="L146" s="152"/>
      <c r="M146" s="157"/>
      <c r="T146" s="158"/>
      <c r="AT146" s="153" t="s">
        <v>144</v>
      </c>
      <c r="AU146" s="153" t="s">
        <v>85</v>
      </c>
      <c r="AV146" s="13" t="s">
        <v>142</v>
      </c>
      <c r="AW146" s="13" t="s">
        <v>31</v>
      </c>
      <c r="AX146" s="13" t="s">
        <v>83</v>
      </c>
      <c r="AY146" s="153" t="s">
        <v>135</v>
      </c>
    </row>
    <row r="147" spans="2:65" s="11" customFormat="1" ht="22.8" customHeight="1">
      <c r="B147" s="119"/>
      <c r="D147" s="120" t="s">
        <v>74</v>
      </c>
      <c r="E147" s="129" t="s">
        <v>159</v>
      </c>
      <c r="F147" s="129" t="s">
        <v>178</v>
      </c>
      <c r="I147" s="122"/>
      <c r="J147" s="130">
        <f>BK147</f>
        <v>0</v>
      </c>
      <c r="L147" s="119"/>
      <c r="M147" s="124"/>
      <c r="P147" s="125">
        <f>SUM(P148:P158)</f>
        <v>0</v>
      </c>
      <c r="R147" s="125">
        <f>SUM(R148:R158)</f>
        <v>1440.72</v>
      </c>
      <c r="T147" s="126">
        <f>SUM(T148:T158)</f>
        <v>0</v>
      </c>
      <c r="AR147" s="120" t="s">
        <v>83</v>
      </c>
      <c r="AT147" s="127" t="s">
        <v>74</v>
      </c>
      <c r="AU147" s="127" t="s">
        <v>83</v>
      </c>
      <c r="AY147" s="120" t="s">
        <v>135</v>
      </c>
      <c r="BK147" s="128">
        <f>SUM(BK148:BK158)</f>
        <v>0</v>
      </c>
    </row>
    <row r="148" spans="2:65" s="1" customFormat="1" ht="33" customHeight="1">
      <c r="B148" s="31"/>
      <c r="C148" s="131" t="s">
        <v>179</v>
      </c>
      <c r="D148" s="131" t="s">
        <v>137</v>
      </c>
      <c r="E148" s="132" t="s">
        <v>180</v>
      </c>
      <c r="F148" s="133" t="s">
        <v>181</v>
      </c>
      <c r="G148" s="134" t="s">
        <v>140</v>
      </c>
      <c r="H148" s="135">
        <v>2088</v>
      </c>
      <c r="I148" s="136"/>
      <c r="J148" s="137">
        <f>ROUND(I148*H148,2)</f>
        <v>0</v>
      </c>
      <c r="K148" s="133" t="s">
        <v>141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0.23</v>
      </c>
      <c r="R148" s="140">
        <f>Q148*H148</f>
        <v>480.24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85</v>
      </c>
      <c r="AY148" s="16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142</v>
      </c>
      <c r="BM148" s="142" t="s">
        <v>182</v>
      </c>
    </row>
    <row r="149" spans="2:65" s="14" customFormat="1" ht="10.199999999999999">
      <c r="B149" s="159"/>
      <c r="D149" s="145" t="s">
        <v>144</v>
      </c>
      <c r="E149" s="160" t="s">
        <v>1</v>
      </c>
      <c r="F149" s="161" t="s">
        <v>183</v>
      </c>
      <c r="H149" s="160" t="s">
        <v>1</v>
      </c>
      <c r="I149" s="162"/>
      <c r="L149" s="159"/>
      <c r="M149" s="163"/>
      <c r="T149" s="164"/>
      <c r="AT149" s="160" t="s">
        <v>144</v>
      </c>
      <c r="AU149" s="160" t="s">
        <v>85</v>
      </c>
      <c r="AV149" s="14" t="s">
        <v>83</v>
      </c>
      <c r="AW149" s="14" t="s">
        <v>31</v>
      </c>
      <c r="AX149" s="14" t="s">
        <v>75</v>
      </c>
      <c r="AY149" s="160" t="s">
        <v>135</v>
      </c>
    </row>
    <row r="150" spans="2:65" s="12" customFormat="1" ht="10.199999999999999">
      <c r="B150" s="144"/>
      <c r="D150" s="145" t="s">
        <v>144</v>
      </c>
      <c r="E150" s="146" t="s">
        <v>1</v>
      </c>
      <c r="F150" s="147" t="s">
        <v>168</v>
      </c>
      <c r="H150" s="148">
        <v>2088</v>
      </c>
      <c r="I150" s="149"/>
      <c r="L150" s="144"/>
      <c r="M150" s="150"/>
      <c r="T150" s="151"/>
      <c r="AT150" s="146" t="s">
        <v>144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135</v>
      </c>
    </row>
    <row r="151" spans="2:65" s="13" customFormat="1" ht="10.199999999999999">
      <c r="B151" s="152"/>
      <c r="D151" s="145" t="s">
        <v>144</v>
      </c>
      <c r="E151" s="153" t="s">
        <v>1</v>
      </c>
      <c r="F151" s="154" t="s">
        <v>146</v>
      </c>
      <c r="H151" s="155">
        <v>2088</v>
      </c>
      <c r="I151" s="156"/>
      <c r="L151" s="152"/>
      <c r="M151" s="157"/>
      <c r="T151" s="158"/>
      <c r="AT151" s="153" t="s">
        <v>144</v>
      </c>
      <c r="AU151" s="153" t="s">
        <v>85</v>
      </c>
      <c r="AV151" s="13" t="s">
        <v>142</v>
      </c>
      <c r="AW151" s="13" t="s">
        <v>31</v>
      </c>
      <c r="AX151" s="13" t="s">
        <v>83</v>
      </c>
      <c r="AY151" s="153" t="s">
        <v>135</v>
      </c>
    </row>
    <row r="152" spans="2:65" s="1" customFormat="1" ht="33" customHeight="1">
      <c r="B152" s="31"/>
      <c r="C152" s="131" t="s">
        <v>184</v>
      </c>
      <c r="D152" s="131" t="s">
        <v>137</v>
      </c>
      <c r="E152" s="132" t="s">
        <v>185</v>
      </c>
      <c r="F152" s="133" t="s">
        <v>186</v>
      </c>
      <c r="G152" s="134" t="s">
        <v>140</v>
      </c>
      <c r="H152" s="135">
        <v>2088</v>
      </c>
      <c r="I152" s="136"/>
      <c r="J152" s="137">
        <f>ROUND(I152*H152,2)</f>
        <v>0</v>
      </c>
      <c r="K152" s="133" t="s">
        <v>141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0.46</v>
      </c>
      <c r="R152" s="140">
        <f>Q152*H152</f>
        <v>960.48</v>
      </c>
      <c r="S152" s="140">
        <v>0</v>
      </c>
      <c r="T152" s="141">
        <f>S152*H152</f>
        <v>0</v>
      </c>
      <c r="AR152" s="142" t="s">
        <v>142</v>
      </c>
      <c r="AT152" s="142" t="s">
        <v>137</v>
      </c>
      <c r="AU152" s="142" t="s">
        <v>85</v>
      </c>
      <c r="AY152" s="16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142</v>
      </c>
      <c r="BM152" s="142" t="s">
        <v>187</v>
      </c>
    </row>
    <row r="153" spans="2:65" s="14" customFormat="1" ht="10.199999999999999">
      <c r="B153" s="159"/>
      <c r="D153" s="145" t="s">
        <v>144</v>
      </c>
      <c r="E153" s="160" t="s">
        <v>1</v>
      </c>
      <c r="F153" s="161" t="s">
        <v>188</v>
      </c>
      <c r="H153" s="160" t="s">
        <v>1</v>
      </c>
      <c r="I153" s="162"/>
      <c r="L153" s="159"/>
      <c r="M153" s="163"/>
      <c r="T153" s="164"/>
      <c r="AT153" s="160" t="s">
        <v>144</v>
      </c>
      <c r="AU153" s="160" t="s">
        <v>85</v>
      </c>
      <c r="AV153" s="14" t="s">
        <v>83</v>
      </c>
      <c r="AW153" s="14" t="s">
        <v>31</v>
      </c>
      <c r="AX153" s="14" t="s">
        <v>75</v>
      </c>
      <c r="AY153" s="160" t="s">
        <v>135</v>
      </c>
    </row>
    <row r="154" spans="2:65" s="12" customFormat="1" ht="10.199999999999999">
      <c r="B154" s="144"/>
      <c r="D154" s="145" t="s">
        <v>144</v>
      </c>
      <c r="E154" s="146" t="s">
        <v>1</v>
      </c>
      <c r="F154" s="147" t="s">
        <v>168</v>
      </c>
      <c r="H154" s="148">
        <v>2088</v>
      </c>
      <c r="I154" s="149"/>
      <c r="L154" s="144"/>
      <c r="M154" s="150"/>
      <c r="T154" s="151"/>
      <c r="AT154" s="146" t="s">
        <v>144</v>
      </c>
      <c r="AU154" s="146" t="s">
        <v>85</v>
      </c>
      <c r="AV154" s="12" t="s">
        <v>85</v>
      </c>
      <c r="AW154" s="12" t="s">
        <v>31</v>
      </c>
      <c r="AX154" s="12" t="s">
        <v>75</v>
      </c>
      <c r="AY154" s="146" t="s">
        <v>135</v>
      </c>
    </row>
    <row r="155" spans="2:65" s="13" customFormat="1" ht="10.199999999999999">
      <c r="B155" s="152"/>
      <c r="D155" s="145" t="s">
        <v>144</v>
      </c>
      <c r="E155" s="153" t="s">
        <v>1</v>
      </c>
      <c r="F155" s="154" t="s">
        <v>146</v>
      </c>
      <c r="H155" s="155">
        <v>2088</v>
      </c>
      <c r="I155" s="156"/>
      <c r="L155" s="152"/>
      <c r="M155" s="157"/>
      <c r="T155" s="158"/>
      <c r="AT155" s="153" t="s">
        <v>144</v>
      </c>
      <c r="AU155" s="153" t="s">
        <v>85</v>
      </c>
      <c r="AV155" s="13" t="s">
        <v>142</v>
      </c>
      <c r="AW155" s="13" t="s">
        <v>31</v>
      </c>
      <c r="AX155" s="13" t="s">
        <v>83</v>
      </c>
      <c r="AY155" s="153" t="s">
        <v>135</v>
      </c>
    </row>
    <row r="156" spans="2:65" s="1" customFormat="1" ht="37.799999999999997" customHeight="1">
      <c r="B156" s="31"/>
      <c r="C156" s="131" t="s">
        <v>189</v>
      </c>
      <c r="D156" s="131" t="s">
        <v>137</v>
      </c>
      <c r="E156" s="132" t="s">
        <v>190</v>
      </c>
      <c r="F156" s="133" t="s">
        <v>191</v>
      </c>
      <c r="G156" s="134" t="s">
        <v>140</v>
      </c>
      <c r="H156" s="135">
        <v>592.1</v>
      </c>
      <c r="I156" s="136"/>
      <c r="J156" s="137">
        <f>ROUND(I156*H156,2)</f>
        <v>0</v>
      </c>
      <c r="K156" s="133" t="s">
        <v>141</v>
      </c>
      <c r="L156" s="31"/>
      <c r="M156" s="138" t="s">
        <v>1</v>
      </c>
      <c r="N156" s="139" t="s">
        <v>40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142</v>
      </c>
      <c r="AT156" s="142" t="s">
        <v>137</v>
      </c>
      <c r="AU156" s="142" t="s">
        <v>85</v>
      </c>
      <c r="AY156" s="16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142</v>
      </c>
      <c r="BM156" s="142" t="s">
        <v>192</v>
      </c>
    </row>
    <row r="157" spans="2:65" s="12" customFormat="1" ht="10.199999999999999">
      <c r="B157" s="144"/>
      <c r="D157" s="145" t="s">
        <v>144</v>
      </c>
      <c r="E157" s="146" t="s">
        <v>1</v>
      </c>
      <c r="F157" s="147" t="s">
        <v>193</v>
      </c>
      <c r="H157" s="148">
        <v>592.1</v>
      </c>
      <c r="I157" s="149"/>
      <c r="L157" s="144"/>
      <c r="M157" s="150"/>
      <c r="T157" s="151"/>
      <c r="AT157" s="146" t="s">
        <v>144</v>
      </c>
      <c r="AU157" s="146" t="s">
        <v>85</v>
      </c>
      <c r="AV157" s="12" t="s">
        <v>85</v>
      </c>
      <c r="AW157" s="12" t="s">
        <v>31</v>
      </c>
      <c r="AX157" s="12" t="s">
        <v>75</v>
      </c>
      <c r="AY157" s="146" t="s">
        <v>135</v>
      </c>
    </row>
    <row r="158" spans="2:65" s="13" customFormat="1" ht="10.199999999999999">
      <c r="B158" s="152"/>
      <c r="D158" s="145" t="s">
        <v>144</v>
      </c>
      <c r="E158" s="153" t="s">
        <v>1</v>
      </c>
      <c r="F158" s="154" t="s">
        <v>146</v>
      </c>
      <c r="H158" s="155">
        <v>592.1</v>
      </c>
      <c r="I158" s="156"/>
      <c r="L158" s="152"/>
      <c r="M158" s="157"/>
      <c r="T158" s="158"/>
      <c r="AT158" s="153" t="s">
        <v>144</v>
      </c>
      <c r="AU158" s="153" t="s">
        <v>85</v>
      </c>
      <c r="AV158" s="13" t="s">
        <v>142</v>
      </c>
      <c r="AW158" s="13" t="s">
        <v>31</v>
      </c>
      <c r="AX158" s="13" t="s">
        <v>83</v>
      </c>
      <c r="AY158" s="153" t="s">
        <v>135</v>
      </c>
    </row>
    <row r="159" spans="2:65" s="11" customFormat="1" ht="22.8" customHeight="1">
      <c r="B159" s="119"/>
      <c r="D159" s="120" t="s">
        <v>74</v>
      </c>
      <c r="E159" s="129" t="s">
        <v>179</v>
      </c>
      <c r="F159" s="129" t="s">
        <v>194</v>
      </c>
      <c r="I159" s="122"/>
      <c r="J159" s="130">
        <f>BK159</f>
        <v>0</v>
      </c>
      <c r="L159" s="119"/>
      <c r="M159" s="124"/>
      <c r="P159" s="125">
        <f>SUM(P160:P170)</f>
        <v>0</v>
      </c>
      <c r="R159" s="125">
        <f>SUM(R160:R170)</f>
        <v>0.12551000000000001</v>
      </c>
      <c r="T159" s="126">
        <f>SUM(T160:T170)</f>
        <v>0</v>
      </c>
      <c r="AR159" s="120" t="s">
        <v>83</v>
      </c>
      <c r="AT159" s="127" t="s">
        <v>74</v>
      </c>
      <c r="AU159" s="127" t="s">
        <v>83</v>
      </c>
      <c r="AY159" s="120" t="s">
        <v>135</v>
      </c>
      <c r="BK159" s="128">
        <f>SUM(BK160:BK170)</f>
        <v>0</v>
      </c>
    </row>
    <row r="160" spans="2:65" s="1" customFormat="1" ht="24.15" customHeight="1">
      <c r="B160" s="31"/>
      <c r="C160" s="131" t="s">
        <v>8</v>
      </c>
      <c r="D160" s="131" t="s">
        <v>137</v>
      </c>
      <c r="E160" s="132" t="s">
        <v>195</v>
      </c>
      <c r="F160" s="133" t="s">
        <v>196</v>
      </c>
      <c r="G160" s="134" t="s">
        <v>197</v>
      </c>
      <c r="H160" s="135">
        <v>1</v>
      </c>
      <c r="I160" s="136"/>
      <c r="J160" s="137">
        <f>ROUND(I160*H160,2)</f>
        <v>0</v>
      </c>
      <c r="K160" s="133" t="s">
        <v>141</v>
      </c>
      <c r="L160" s="31"/>
      <c r="M160" s="138" t="s">
        <v>1</v>
      </c>
      <c r="N160" s="139" t="s">
        <v>40</v>
      </c>
      <c r="P160" s="140">
        <f>O160*H160</f>
        <v>0</v>
      </c>
      <c r="Q160" s="140">
        <v>6.9999999999999999E-4</v>
      </c>
      <c r="R160" s="140">
        <f>Q160*H160</f>
        <v>6.9999999999999999E-4</v>
      </c>
      <c r="S160" s="140">
        <v>0</v>
      </c>
      <c r="T160" s="141">
        <f>S160*H160</f>
        <v>0</v>
      </c>
      <c r="AR160" s="142" t="s">
        <v>142</v>
      </c>
      <c r="AT160" s="142" t="s">
        <v>137</v>
      </c>
      <c r="AU160" s="142" t="s">
        <v>85</v>
      </c>
      <c r="AY160" s="16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142</v>
      </c>
      <c r="BM160" s="142" t="s">
        <v>198</v>
      </c>
    </row>
    <row r="161" spans="2:65" s="14" customFormat="1" ht="10.199999999999999">
      <c r="B161" s="159"/>
      <c r="D161" s="145" t="s">
        <v>144</v>
      </c>
      <c r="E161" s="160" t="s">
        <v>1</v>
      </c>
      <c r="F161" s="161" t="s">
        <v>199</v>
      </c>
      <c r="H161" s="160" t="s">
        <v>1</v>
      </c>
      <c r="I161" s="162"/>
      <c r="L161" s="159"/>
      <c r="M161" s="163"/>
      <c r="T161" s="164"/>
      <c r="AT161" s="160" t="s">
        <v>144</v>
      </c>
      <c r="AU161" s="160" t="s">
        <v>85</v>
      </c>
      <c r="AV161" s="14" t="s">
        <v>83</v>
      </c>
      <c r="AW161" s="14" t="s">
        <v>31</v>
      </c>
      <c r="AX161" s="14" t="s">
        <v>75</v>
      </c>
      <c r="AY161" s="160" t="s">
        <v>135</v>
      </c>
    </row>
    <row r="162" spans="2:65" s="12" customFormat="1" ht="10.199999999999999">
      <c r="B162" s="144"/>
      <c r="D162" s="145" t="s">
        <v>144</v>
      </c>
      <c r="E162" s="146" t="s">
        <v>1</v>
      </c>
      <c r="F162" s="147" t="s">
        <v>83</v>
      </c>
      <c r="H162" s="148">
        <v>1</v>
      </c>
      <c r="I162" s="149"/>
      <c r="L162" s="144"/>
      <c r="M162" s="150"/>
      <c r="T162" s="151"/>
      <c r="AT162" s="146" t="s">
        <v>144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135</v>
      </c>
    </row>
    <row r="163" spans="2:65" s="13" customFormat="1" ht="10.199999999999999">
      <c r="B163" s="152"/>
      <c r="D163" s="145" t="s">
        <v>144</v>
      </c>
      <c r="E163" s="153" t="s">
        <v>1</v>
      </c>
      <c r="F163" s="154" t="s">
        <v>146</v>
      </c>
      <c r="H163" s="155">
        <v>1</v>
      </c>
      <c r="I163" s="156"/>
      <c r="L163" s="152"/>
      <c r="M163" s="157"/>
      <c r="T163" s="158"/>
      <c r="AT163" s="153" t="s">
        <v>144</v>
      </c>
      <c r="AU163" s="153" t="s">
        <v>85</v>
      </c>
      <c r="AV163" s="13" t="s">
        <v>142</v>
      </c>
      <c r="AW163" s="13" t="s">
        <v>31</v>
      </c>
      <c r="AX163" s="13" t="s">
        <v>83</v>
      </c>
      <c r="AY163" s="153" t="s">
        <v>135</v>
      </c>
    </row>
    <row r="164" spans="2:65" s="1" customFormat="1" ht="24.15" customHeight="1">
      <c r="B164" s="31"/>
      <c r="C164" s="165" t="s">
        <v>200</v>
      </c>
      <c r="D164" s="165" t="s">
        <v>201</v>
      </c>
      <c r="E164" s="166" t="s">
        <v>202</v>
      </c>
      <c r="F164" s="167" t="s">
        <v>203</v>
      </c>
      <c r="G164" s="168" t="s">
        <v>197</v>
      </c>
      <c r="H164" s="169">
        <v>1</v>
      </c>
      <c r="I164" s="170"/>
      <c r="J164" s="171">
        <f t="shared" ref="J164:J170" si="0">ROUND(I164*H164,2)</f>
        <v>0</v>
      </c>
      <c r="K164" s="167" t="s">
        <v>141</v>
      </c>
      <c r="L164" s="172"/>
      <c r="M164" s="173" t="s">
        <v>1</v>
      </c>
      <c r="N164" s="174" t="s">
        <v>40</v>
      </c>
      <c r="P164" s="140">
        <f t="shared" ref="P164:P170" si="1">O164*H164</f>
        <v>0</v>
      </c>
      <c r="Q164" s="140">
        <v>1.2999999999999999E-3</v>
      </c>
      <c r="R164" s="140">
        <f t="shared" ref="R164:R170" si="2">Q164*H164</f>
        <v>1.2999999999999999E-3</v>
      </c>
      <c r="S164" s="140">
        <v>0</v>
      </c>
      <c r="T164" s="141">
        <f t="shared" ref="T164:T170" si="3">S164*H164</f>
        <v>0</v>
      </c>
      <c r="AR164" s="142" t="s">
        <v>174</v>
      </c>
      <c r="AT164" s="142" t="s">
        <v>201</v>
      </c>
      <c r="AU164" s="142" t="s">
        <v>85</v>
      </c>
      <c r="AY164" s="16" t="s">
        <v>135</v>
      </c>
      <c r="BE164" s="143">
        <f t="shared" ref="BE164:BE170" si="4">IF(N164="základní",J164,0)</f>
        <v>0</v>
      </c>
      <c r="BF164" s="143">
        <f t="shared" ref="BF164:BF170" si="5">IF(N164="snížená",J164,0)</f>
        <v>0</v>
      </c>
      <c r="BG164" s="143">
        <f t="shared" ref="BG164:BG170" si="6">IF(N164="zákl. přenesená",J164,0)</f>
        <v>0</v>
      </c>
      <c r="BH164" s="143">
        <f t="shared" ref="BH164:BH170" si="7">IF(N164="sníž. přenesená",J164,0)</f>
        <v>0</v>
      </c>
      <c r="BI164" s="143">
        <f t="shared" ref="BI164:BI170" si="8">IF(N164="nulová",J164,0)</f>
        <v>0</v>
      </c>
      <c r="BJ164" s="16" t="s">
        <v>83</v>
      </c>
      <c r="BK164" s="143">
        <f t="shared" ref="BK164:BK170" si="9">ROUND(I164*H164,2)</f>
        <v>0</v>
      </c>
      <c r="BL164" s="16" t="s">
        <v>142</v>
      </c>
      <c r="BM164" s="142" t="s">
        <v>204</v>
      </c>
    </row>
    <row r="165" spans="2:65" s="1" customFormat="1" ht="24.15" customHeight="1">
      <c r="B165" s="31"/>
      <c r="C165" s="131" t="s">
        <v>205</v>
      </c>
      <c r="D165" s="131" t="s">
        <v>137</v>
      </c>
      <c r="E165" s="132" t="s">
        <v>206</v>
      </c>
      <c r="F165" s="133" t="s">
        <v>207</v>
      </c>
      <c r="G165" s="134" t="s">
        <v>197</v>
      </c>
      <c r="H165" s="135">
        <v>1</v>
      </c>
      <c r="I165" s="136"/>
      <c r="J165" s="137">
        <f t="shared" si="0"/>
        <v>0</v>
      </c>
      <c r="K165" s="133" t="s">
        <v>141</v>
      </c>
      <c r="L165" s="31"/>
      <c r="M165" s="138" t="s">
        <v>1</v>
      </c>
      <c r="N165" s="139" t="s">
        <v>40</v>
      </c>
      <c r="P165" s="140">
        <f t="shared" si="1"/>
        <v>0</v>
      </c>
      <c r="Q165" s="140">
        <v>0.11276</v>
      </c>
      <c r="R165" s="140">
        <f t="shared" si="2"/>
        <v>0.11276</v>
      </c>
      <c r="S165" s="140">
        <v>0</v>
      </c>
      <c r="T165" s="141">
        <f t="shared" si="3"/>
        <v>0</v>
      </c>
      <c r="AR165" s="142" t="s">
        <v>142</v>
      </c>
      <c r="AT165" s="142" t="s">
        <v>137</v>
      </c>
      <c r="AU165" s="142" t="s">
        <v>85</v>
      </c>
      <c r="AY165" s="16" t="s">
        <v>135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142</v>
      </c>
      <c r="BM165" s="142" t="s">
        <v>208</v>
      </c>
    </row>
    <row r="166" spans="2:65" s="1" customFormat="1" ht="21.75" customHeight="1">
      <c r="B166" s="31"/>
      <c r="C166" s="165" t="s">
        <v>209</v>
      </c>
      <c r="D166" s="165" t="s">
        <v>201</v>
      </c>
      <c r="E166" s="166" t="s">
        <v>210</v>
      </c>
      <c r="F166" s="167" t="s">
        <v>211</v>
      </c>
      <c r="G166" s="168" t="s">
        <v>197</v>
      </c>
      <c r="H166" s="169">
        <v>1</v>
      </c>
      <c r="I166" s="170"/>
      <c r="J166" s="171">
        <f t="shared" si="0"/>
        <v>0</v>
      </c>
      <c r="K166" s="167" t="s">
        <v>141</v>
      </c>
      <c r="L166" s="172"/>
      <c r="M166" s="173" t="s">
        <v>1</v>
      </c>
      <c r="N166" s="174" t="s">
        <v>40</v>
      </c>
      <c r="P166" s="140">
        <f t="shared" si="1"/>
        <v>0</v>
      </c>
      <c r="Q166" s="140">
        <v>6.4999999999999997E-3</v>
      </c>
      <c r="R166" s="140">
        <f t="shared" si="2"/>
        <v>6.4999999999999997E-3</v>
      </c>
      <c r="S166" s="140">
        <v>0</v>
      </c>
      <c r="T166" s="141">
        <f t="shared" si="3"/>
        <v>0</v>
      </c>
      <c r="AR166" s="142" t="s">
        <v>174</v>
      </c>
      <c r="AT166" s="142" t="s">
        <v>201</v>
      </c>
      <c r="AU166" s="142" t="s">
        <v>85</v>
      </c>
      <c r="AY166" s="16" t="s">
        <v>135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142</v>
      </c>
      <c r="BM166" s="142" t="s">
        <v>212</v>
      </c>
    </row>
    <row r="167" spans="2:65" s="1" customFormat="1" ht="16.5" customHeight="1">
      <c r="B167" s="31"/>
      <c r="C167" s="165" t="s">
        <v>213</v>
      </c>
      <c r="D167" s="165" t="s">
        <v>201</v>
      </c>
      <c r="E167" s="166" t="s">
        <v>214</v>
      </c>
      <c r="F167" s="167" t="s">
        <v>215</v>
      </c>
      <c r="G167" s="168" t="s">
        <v>197</v>
      </c>
      <c r="H167" s="169">
        <v>1</v>
      </c>
      <c r="I167" s="170"/>
      <c r="J167" s="171">
        <f t="shared" si="0"/>
        <v>0</v>
      </c>
      <c r="K167" s="167" t="s">
        <v>141</v>
      </c>
      <c r="L167" s="172"/>
      <c r="M167" s="173" t="s">
        <v>1</v>
      </c>
      <c r="N167" s="174" t="s">
        <v>40</v>
      </c>
      <c r="P167" s="140">
        <f t="shared" si="1"/>
        <v>0</v>
      </c>
      <c r="Q167" s="140">
        <v>3.3E-3</v>
      </c>
      <c r="R167" s="140">
        <f t="shared" si="2"/>
        <v>3.3E-3</v>
      </c>
      <c r="S167" s="140">
        <v>0</v>
      </c>
      <c r="T167" s="141">
        <f t="shared" si="3"/>
        <v>0</v>
      </c>
      <c r="AR167" s="142" t="s">
        <v>174</v>
      </c>
      <c r="AT167" s="142" t="s">
        <v>201</v>
      </c>
      <c r="AU167" s="142" t="s">
        <v>85</v>
      </c>
      <c r="AY167" s="16" t="s">
        <v>135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142</v>
      </c>
      <c r="BM167" s="142" t="s">
        <v>216</v>
      </c>
    </row>
    <row r="168" spans="2:65" s="1" customFormat="1" ht="16.5" customHeight="1">
      <c r="B168" s="31"/>
      <c r="C168" s="165" t="s">
        <v>217</v>
      </c>
      <c r="D168" s="165" t="s">
        <v>201</v>
      </c>
      <c r="E168" s="166" t="s">
        <v>218</v>
      </c>
      <c r="F168" s="167" t="s">
        <v>219</v>
      </c>
      <c r="G168" s="168" t="s">
        <v>197</v>
      </c>
      <c r="H168" s="169">
        <v>1</v>
      </c>
      <c r="I168" s="170"/>
      <c r="J168" s="171">
        <f t="shared" si="0"/>
        <v>0</v>
      </c>
      <c r="K168" s="167" t="s">
        <v>141</v>
      </c>
      <c r="L168" s="172"/>
      <c r="M168" s="173" t="s">
        <v>1</v>
      </c>
      <c r="N168" s="174" t="s">
        <v>40</v>
      </c>
      <c r="P168" s="140">
        <f t="shared" si="1"/>
        <v>0</v>
      </c>
      <c r="Q168" s="140">
        <v>1.4999999999999999E-4</v>
      </c>
      <c r="R168" s="140">
        <f t="shared" si="2"/>
        <v>1.4999999999999999E-4</v>
      </c>
      <c r="S168" s="140">
        <v>0</v>
      </c>
      <c r="T168" s="141">
        <f t="shared" si="3"/>
        <v>0</v>
      </c>
      <c r="AR168" s="142" t="s">
        <v>174</v>
      </c>
      <c r="AT168" s="142" t="s">
        <v>201</v>
      </c>
      <c r="AU168" s="142" t="s">
        <v>85</v>
      </c>
      <c r="AY168" s="16" t="s">
        <v>135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142</v>
      </c>
      <c r="BM168" s="142" t="s">
        <v>220</v>
      </c>
    </row>
    <row r="169" spans="2:65" s="1" customFormat="1" ht="33" customHeight="1">
      <c r="B169" s="31"/>
      <c r="C169" s="131" t="s">
        <v>221</v>
      </c>
      <c r="D169" s="131" t="s">
        <v>137</v>
      </c>
      <c r="E169" s="132" t="s">
        <v>222</v>
      </c>
      <c r="F169" s="133" t="s">
        <v>223</v>
      </c>
      <c r="G169" s="134" t="s">
        <v>197</v>
      </c>
      <c r="H169" s="135">
        <v>2</v>
      </c>
      <c r="I169" s="136"/>
      <c r="J169" s="137">
        <f t="shared" si="0"/>
        <v>0</v>
      </c>
      <c r="K169" s="133" t="s">
        <v>141</v>
      </c>
      <c r="L169" s="31"/>
      <c r="M169" s="138" t="s">
        <v>1</v>
      </c>
      <c r="N169" s="139" t="s">
        <v>40</v>
      </c>
      <c r="P169" s="140">
        <f t="shared" si="1"/>
        <v>0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AR169" s="142" t="s">
        <v>142</v>
      </c>
      <c r="AT169" s="142" t="s">
        <v>137</v>
      </c>
      <c r="AU169" s="142" t="s">
        <v>85</v>
      </c>
      <c r="AY169" s="16" t="s">
        <v>135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142</v>
      </c>
      <c r="BM169" s="142" t="s">
        <v>224</v>
      </c>
    </row>
    <row r="170" spans="2:65" s="1" customFormat="1" ht="16.5" customHeight="1">
      <c r="B170" s="31"/>
      <c r="C170" s="165" t="s">
        <v>225</v>
      </c>
      <c r="D170" s="165" t="s">
        <v>201</v>
      </c>
      <c r="E170" s="166" t="s">
        <v>226</v>
      </c>
      <c r="F170" s="167" t="s">
        <v>227</v>
      </c>
      <c r="G170" s="168" t="s">
        <v>197</v>
      </c>
      <c r="H170" s="169">
        <v>2</v>
      </c>
      <c r="I170" s="170"/>
      <c r="J170" s="171">
        <f t="shared" si="0"/>
        <v>0</v>
      </c>
      <c r="K170" s="167" t="s">
        <v>141</v>
      </c>
      <c r="L170" s="172"/>
      <c r="M170" s="173" t="s">
        <v>1</v>
      </c>
      <c r="N170" s="174" t="s">
        <v>40</v>
      </c>
      <c r="P170" s="140">
        <f t="shared" si="1"/>
        <v>0</v>
      </c>
      <c r="Q170" s="140">
        <v>4.0000000000000002E-4</v>
      </c>
      <c r="R170" s="140">
        <f t="shared" si="2"/>
        <v>8.0000000000000004E-4</v>
      </c>
      <c r="S170" s="140">
        <v>0</v>
      </c>
      <c r="T170" s="141">
        <f t="shared" si="3"/>
        <v>0</v>
      </c>
      <c r="AR170" s="142" t="s">
        <v>174</v>
      </c>
      <c r="AT170" s="142" t="s">
        <v>201</v>
      </c>
      <c r="AU170" s="142" t="s">
        <v>85</v>
      </c>
      <c r="AY170" s="16" t="s">
        <v>135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142</v>
      </c>
      <c r="BM170" s="142" t="s">
        <v>228</v>
      </c>
    </row>
    <row r="171" spans="2:65" s="11" customFormat="1" ht="22.8" customHeight="1">
      <c r="B171" s="119"/>
      <c r="D171" s="120" t="s">
        <v>74</v>
      </c>
      <c r="E171" s="129" t="s">
        <v>229</v>
      </c>
      <c r="F171" s="129" t="s">
        <v>230</v>
      </c>
      <c r="I171" s="122"/>
      <c r="J171" s="130">
        <f>BK171</f>
        <v>0</v>
      </c>
      <c r="L171" s="119"/>
      <c r="M171" s="124"/>
      <c r="P171" s="125">
        <f>P172</f>
        <v>0</v>
      </c>
      <c r="R171" s="125">
        <f>R172</f>
        <v>0</v>
      </c>
      <c r="T171" s="126">
        <f>T172</f>
        <v>0</v>
      </c>
      <c r="AR171" s="120" t="s">
        <v>83</v>
      </c>
      <c r="AT171" s="127" t="s">
        <v>74</v>
      </c>
      <c r="AU171" s="127" t="s">
        <v>83</v>
      </c>
      <c r="AY171" s="120" t="s">
        <v>135</v>
      </c>
      <c r="BK171" s="128">
        <f>BK172</f>
        <v>0</v>
      </c>
    </row>
    <row r="172" spans="2:65" s="1" customFormat="1" ht="44.25" customHeight="1">
      <c r="B172" s="31"/>
      <c r="C172" s="131" t="s">
        <v>231</v>
      </c>
      <c r="D172" s="131" t="s">
        <v>137</v>
      </c>
      <c r="E172" s="132" t="s">
        <v>232</v>
      </c>
      <c r="F172" s="133" t="s">
        <v>233</v>
      </c>
      <c r="G172" s="134" t="s">
        <v>234</v>
      </c>
      <c r="H172" s="135">
        <v>1440.846</v>
      </c>
      <c r="I172" s="136"/>
      <c r="J172" s="137">
        <f>ROUND(I172*H172,2)</f>
        <v>0</v>
      </c>
      <c r="K172" s="133" t="s">
        <v>141</v>
      </c>
      <c r="L172" s="31"/>
      <c r="M172" s="175" t="s">
        <v>1</v>
      </c>
      <c r="N172" s="176" t="s">
        <v>40</v>
      </c>
      <c r="O172" s="177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AR172" s="142" t="s">
        <v>142</v>
      </c>
      <c r="AT172" s="142" t="s">
        <v>137</v>
      </c>
      <c r="AU172" s="142" t="s">
        <v>85</v>
      </c>
      <c r="AY172" s="16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83</v>
      </c>
      <c r="BK172" s="143">
        <f>ROUND(I172*H172,2)</f>
        <v>0</v>
      </c>
      <c r="BL172" s="16" t="s">
        <v>142</v>
      </c>
      <c r="BM172" s="142" t="s">
        <v>235</v>
      </c>
    </row>
    <row r="173" spans="2:65" s="1" customFormat="1" ht="6.9" customHeight="1"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31"/>
    </row>
  </sheetData>
  <sheetProtection algorithmName="SHA-512" hashValue="Y702mt4Ur/R/tn7gaJ/P6vZx1Y7X3gI/KFz6zO5wWnv2E+9nsEZvxOS3RTo3hJtjGaAk9X1W0GjKYvbgVocmZw==" saltValue="p+Ylv+g2Zs3eKjgz7kX0WGEhCnLNFvAzdtM1xn6mRjq00jcCr5yEDt51beJQJCMDotdAgKZKJz2NWO4eqmr4fg==" spinCount="100000" sheet="1" objects="1" scenarios="1" formatColumns="0" formatRows="0" autoFilter="0"/>
  <autoFilter ref="C120:K172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236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ROUND((SUM(BE120:BE156)),  2)</f>
        <v>0</v>
      </c>
      <c r="I33" s="91">
        <v>0.21</v>
      </c>
      <c r="J33" s="90">
        <f>ROUND(((SUM(BE120:BE156))*I33),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ROUND((SUM(BF120:BF156)),  2)</f>
        <v>0</v>
      </c>
      <c r="I34" s="91">
        <v>0.12</v>
      </c>
      <c r="J34" s="90">
        <f>ROUND(((SUM(BF120:BF156))*I34),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ROUND((SUM(BG120:BG156)),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ROUND((SUM(BH120:BH156)),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ROUND((SUM(BI120:BI156)),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02 - Výhybna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J120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95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J155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120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18" t="str">
        <f>E7</f>
        <v>Novostavba lesní cesty na p.č.1021/4, k.ú.Markvarec</v>
      </c>
      <c r="F110" s="219"/>
      <c r="G110" s="219"/>
      <c r="H110" s="219"/>
      <c r="L110" s="31"/>
    </row>
    <row r="111" spans="2:12" s="1" customFormat="1" ht="12" customHeight="1">
      <c r="B111" s="31"/>
      <c r="C111" s="26" t="s">
        <v>108</v>
      </c>
      <c r="L111" s="31"/>
    </row>
    <row r="112" spans="2:12" s="1" customFormat="1" ht="16.5" customHeight="1">
      <c r="B112" s="31"/>
      <c r="E112" s="180" t="str">
        <f>E9</f>
        <v>02 - Výhybna</v>
      </c>
      <c r="F112" s="220"/>
      <c r="G112" s="220"/>
      <c r="H112" s="220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Markvarec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" customHeight="1">
      <c r="B115" s="31"/>
      <c r="L115" s="31"/>
    </row>
    <row r="116" spans="2:65" s="1" customFormat="1" ht="25.65" customHeight="1">
      <c r="B116" s="31"/>
      <c r="C116" s="26" t="s">
        <v>23</v>
      </c>
      <c r="F116" s="24" t="str">
        <f>E15</f>
        <v>Obec Český Rudolec</v>
      </c>
      <c r="I116" s="26" t="s">
        <v>29</v>
      </c>
      <c r="J116" s="29" t="str">
        <f>E21</f>
        <v>f-plan spol. s r.o., Ing.Radim Kopr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>Martin Lang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121</v>
      </c>
      <c r="D119" s="113" t="s">
        <v>60</v>
      </c>
      <c r="E119" s="113" t="s">
        <v>56</v>
      </c>
      <c r="F119" s="113" t="s">
        <v>57</v>
      </c>
      <c r="G119" s="113" t="s">
        <v>122</v>
      </c>
      <c r="H119" s="113" t="s">
        <v>123</v>
      </c>
      <c r="I119" s="113" t="s">
        <v>124</v>
      </c>
      <c r="J119" s="113" t="s">
        <v>112</v>
      </c>
      <c r="K119" s="114" t="s">
        <v>125</v>
      </c>
      <c r="L119" s="111"/>
      <c r="M119" s="58" t="s">
        <v>1</v>
      </c>
      <c r="N119" s="59" t="s">
        <v>39</v>
      </c>
      <c r="O119" s="59" t="s">
        <v>126</v>
      </c>
      <c r="P119" s="59" t="s">
        <v>127</v>
      </c>
      <c r="Q119" s="59" t="s">
        <v>128</v>
      </c>
      <c r="R119" s="59" t="s">
        <v>129</v>
      </c>
      <c r="S119" s="59" t="s">
        <v>130</v>
      </c>
      <c r="T119" s="60" t="s">
        <v>131</v>
      </c>
    </row>
    <row r="120" spans="2:65" s="1" customFormat="1" ht="22.8" customHeight="1">
      <c r="B120" s="31"/>
      <c r="C120" s="63" t="s">
        <v>132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78.660000000000011</v>
      </c>
      <c r="S120" s="52"/>
      <c r="T120" s="117">
        <f>T121</f>
        <v>0</v>
      </c>
      <c r="AT120" s="16" t="s">
        <v>74</v>
      </c>
      <c r="AU120" s="16" t="s">
        <v>114</v>
      </c>
      <c r="BK120" s="118">
        <f>BK121</f>
        <v>0</v>
      </c>
    </row>
    <row r="121" spans="2:65" s="11" customFormat="1" ht="25.95" customHeight="1">
      <c r="B121" s="119"/>
      <c r="D121" s="120" t="s">
        <v>74</v>
      </c>
      <c r="E121" s="121" t="s">
        <v>133</v>
      </c>
      <c r="F121" s="121" t="s">
        <v>134</v>
      </c>
      <c r="I121" s="122"/>
      <c r="J121" s="123">
        <f>BK121</f>
        <v>0</v>
      </c>
      <c r="L121" s="119"/>
      <c r="M121" s="124"/>
      <c r="P121" s="125">
        <f>P122+P143+P155</f>
        <v>0</v>
      </c>
      <c r="R121" s="125">
        <f>R122+R143+R155</f>
        <v>78.660000000000011</v>
      </c>
      <c r="T121" s="126">
        <f>T122+T143+T155</f>
        <v>0</v>
      </c>
      <c r="AR121" s="120" t="s">
        <v>83</v>
      </c>
      <c r="AT121" s="127" t="s">
        <v>74</v>
      </c>
      <c r="AU121" s="127" t="s">
        <v>75</v>
      </c>
      <c r="AY121" s="120" t="s">
        <v>135</v>
      </c>
      <c r="BK121" s="128">
        <f>BK122+BK143+BK155</f>
        <v>0</v>
      </c>
    </row>
    <row r="122" spans="2:65" s="11" customFormat="1" ht="22.8" customHeight="1">
      <c r="B122" s="119"/>
      <c r="D122" s="120" t="s">
        <v>74</v>
      </c>
      <c r="E122" s="129" t="s">
        <v>83</v>
      </c>
      <c r="F122" s="129" t="s">
        <v>136</v>
      </c>
      <c r="I122" s="122"/>
      <c r="J122" s="130">
        <f>BK122</f>
        <v>0</v>
      </c>
      <c r="L122" s="119"/>
      <c r="M122" s="124"/>
      <c r="P122" s="125">
        <f>SUM(P123:P142)</f>
        <v>0</v>
      </c>
      <c r="R122" s="125">
        <f>SUM(R123:R142)</f>
        <v>0</v>
      </c>
      <c r="T122" s="126">
        <f>SUM(T123:T142)</f>
        <v>0</v>
      </c>
      <c r="AR122" s="120" t="s">
        <v>83</v>
      </c>
      <c r="AT122" s="127" t="s">
        <v>74</v>
      </c>
      <c r="AU122" s="127" t="s">
        <v>83</v>
      </c>
      <c r="AY122" s="120" t="s">
        <v>135</v>
      </c>
      <c r="BK122" s="128">
        <f>SUM(BK123:BK142)</f>
        <v>0</v>
      </c>
    </row>
    <row r="123" spans="2:65" s="1" customFormat="1" ht="44.25" customHeight="1">
      <c r="B123" s="31"/>
      <c r="C123" s="131" t="s">
        <v>83</v>
      </c>
      <c r="D123" s="131" t="s">
        <v>137</v>
      </c>
      <c r="E123" s="132" t="s">
        <v>237</v>
      </c>
      <c r="F123" s="133" t="s">
        <v>238</v>
      </c>
      <c r="G123" s="134" t="s">
        <v>140</v>
      </c>
      <c r="H123" s="135">
        <v>114</v>
      </c>
      <c r="I123" s="136"/>
      <c r="J123" s="137">
        <f>ROUND(I123*H123,2)</f>
        <v>0</v>
      </c>
      <c r="K123" s="133" t="s">
        <v>141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142</v>
      </c>
      <c r="AT123" s="142" t="s">
        <v>137</v>
      </c>
      <c r="AU123" s="142" t="s">
        <v>85</v>
      </c>
      <c r="AY123" s="16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142</v>
      </c>
      <c r="BM123" s="142" t="s">
        <v>239</v>
      </c>
    </row>
    <row r="124" spans="2:65" s="1" customFormat="1" ht="24.15" customHeight="1">
      <c r="B124" s="31"/>
      <c r="C124" s="131" t="s">
        <v>85</v>
      </c>
      <c r="D124" s="131" t="s">
        <v>137</v>
      </c>
      <c r="E124" s="132" t="s">
        <v>240</v>
      </c>
      <c r="F124" s="133" t="s">
        <v>241</v>
      </c>
      <c r="G124" s="134" t="s">
        <v>140</v>
      </c>
      <c r="H124" s="135">
        <v>114</v>
      </c>
      <c r="I124" s="136"/>
      <c r="J124" s="137">
        <f>ROUND(I124*H124,2)</f>
        <v>0</v>
      </c>
      <c r="K124" s="133" t="s">
        <v>141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142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242</v>
      </c>
    </row>
    <row r="125" spans="2:65" s="1" customFormat="1" ht="33" customHeight="1">
      <c r="B125" s="31"/>
      <c r="C125" s="131" t="s">
        <v>152</v>
      </c>
      <c r="D125" s="131" t="s">
        <v>137</v>
      </c>
      <c r="E125" s="132" t="s">
        <v>243</v>
      </c>
      <c r="F125" s="133" t="s">
        <v>244</v>
      </c>
      <c r="G125" s="134" t="s">
        <v>149</v>
      </c>
      <c r="H125" s="135">
        <v>31.92</v>
      </c>
      <c r="I125" s="136"/>
      <c r="J125" s="137">
        <f>ROUND(I125*H125,2)</f>
        <v>0</v>
      </c>
      <c r="K125" s="133" t="s">
        <v>141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137</v>
      </c>
      <c r="AU125" s="142" t="s">
        <v>85</v>
      </c>
      <c r="AY125" s="16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142</v>
      </c>
      <c r="BM125" s="142" t="s">
        <v>245</v>
      </c>
    </row>
    <row r="126" spans="2:65" s="12" customFormat="1" ht="10.199999999999999">
      <c r="B126" s="144"/>
      <c r="D126" s="145" t="s">
        <v>144</v>
      </c>
      <c r="E126" s="146" t="s">
        <v>1</v>
      </c>
      <c r="F126" s="147" t="s">
        <v>246</v>
      </c>
      <c r="H126" s="148">
        <v>31.92</v>
      </c>
      <c r="I126" s="149"/>
      <c r="L126" s="144"/>
      <c r="M126" s="150"/>
      <c r="T126" s="151"/>
      <c r="AT126" s="146" t="s">
        <v>144</v>
      </c>
      <c r="AU126" s="146" t="s">
        <v>85</v>
      </c>
      <c r="AV126" s="12" t="s">
        <v>85</v>
      </c>
      <c r="AW126" s="12" t="s">
        <v>31</v>
      </c>
      <c r="AX126" s="12" t="s">
        <v>75</v>
      </c>
      <c r="AY126" s="146" t="s">
        <v>135</v>
      </c>
    </row>
    <row r="127" spans="2:65" s="13" customFormat="1" ht="10.199999999999999">
      <c r="B127" s="152"/>
      <c r="D127" s="145" t="s">
        <v>144</v>
      </c>
      <c r="E127" s="153" t="s">
        <v>1</v>
      </c>
      <c r="F127" s="154" t="s">
        <v>146</v>
      </c>
      <c r="H127" s="155">
        <v>31.92</v>
      </c>
      <c r="I127" s="156"/>
      <c r="L127" s="152"/>
      <c r="M127" s="157"/>
      <c r="T127" s="158"/>
      <c r="AT127" s="153" t="s">
        <v>144</v>
      </c>
      <c r="AU127" s="153" t="s">
        <v>85</v>
      </c>
      <c r="AV127" s="13" t="s">
        <v>142</v>
      </c>
      <c r="AW127" s="13" t="s">
        <v>31</v>
      </c>
      <c r="AX127" s="13" t="s">
        <v>83</v>
      </c>
      <c r="AY127" s="153" t="s">
        <v>135</v>
      </c>
    </row>
    <row r="128" spans="2:65" s="1" customFormat="1" ht="33" customHeight="1">
      <c r="B128" s="31"/>
      <c r="C128" s="131" t="s">
        <v>142</v>
      </c>
      <c r="D128" s="131" t="s">
        <v>137</v>
      </c>
      <c r="E128" s="132" t="s">
        <v>247</v>
      </c>
      <c r="F128" s="133" t="s">
        <v>248</v>
      </c>
      <c r="G128" s="134" t="s">
        <v>140</v>
      </c>
      <c r="H128" s="135">
        <v>114</v>
      </c>
      <c r="I128" s="136"/>
      <c r="J128" s="137">
        <f>ROUND(I128*H128,2)</f>
        <v>0</v>
      </c>
      <c r="K128" s="133" t="s">
        <v>141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142</v>
      </c>
      <c r="AT128" s="142" t="s">
        <v>137</v>
      </c>
      <c r="AU128" s="142" t="s">
        <v>85</v>
      </c>
      <c r="AY128" s="16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142</v>
      </c>
      <c r="BM128" s="142" t="s">
        <v>249</v>
      </c>
    </row>
    <row r="129" spans="2:65" s="1" customFormat="1" ht="62.7" customHeight="1">
      <c r="B129" s="31"/>
      <c r="C129" s="131" t="s">
        <v>159</v>
      </c>
      <c r="D129" s="131" t="s">
        <v>137</v>
      </c>
      <c r="E129" s="132" t="s">
        <v>156</v>
      </c>
      <c r="F129" s="133" t="s">
        <v>157</v>
      </c>
      <c r="G129" s="134" t="s">
        <v>149</v>
      </c>
      <c r="H129" s="135">
        <v>31.92</v>
      </c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137</v>
      </c>
      <c r="AU129" s="142" t="s">
        <v>85</v>
      </c>
      <c r="AY129" s="16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142</v>
      </c>
      <c r="BM129" s="142" t="s">
        <v>250</v>
      </c>
    </row>
    <row r="130" spans="2:65" s="1" customFormat="1" ht="37.799999999999997" customHeight="1">
      <c r="B130" s="31"/>
      <c r="C130" s="131" t="s">
        <v>163</v>
      </c>
      <c r="D130" s="131" t="s">
        <v>137</v>
      </c>
      <c r="E130" s="132" t="s">
        <v>160</v>
      </c>
      <c r="F130" s="133" t="s">
        <v>161</v>
      </c>
      <c r="G130" s="134" t="s">
        <v>149</v>
      </c>
      <c r="H130" s="135">
        <v>31.92</v>
      </c>
      <c r="I130" s="136"/>
      <c r="J130" s="137">
        <f>ROUND(I130*H130,2)</f>
        <v>0</v>
      </c>
      <c r="K130" s="133" t="s">
        <v>141</v>
      </c>
      <c r="L130" s="31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85</v>
      </c>
      <c r="AY130" s="16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142</v>
      </c>
      <c r="BM130" s="142" t="s">
        <v>251</v>
      </c>
    </row>
    <row r="131" spans="2:65" s="1" customFormat="1" ht="55.5" customHeight="1">
      <c r="B131" s="31"/>
      <c r="C131" s="131" t="s">
        <v>169</v>
      </c>
      <c r="D131" s="131" t="s">
        <v>137</v>
      </c>
      <c r="E131" s="132" t="s">
        <v>252</v>
      </c>
      <c r="F131" s="133" t="s">
        <v>253</v>
      </c>
      <c r="G131" s="134" t="s">
        <v>140</v>
      </c>
      <c r="H131" s="135">
        <v>114</v>
      </c>
      <c r="I131" s="136"/>
      <c r="J131" s="137">
        <f>ROUND(I131*H131,2)</f>
        <v>0</v>
      </c>
      <c r="K131" s="133" t="s">
        <v>141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85</v>
      </c>
      <c r="AY131" s="16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142</v>
      </c>
      <c r="BM131" s="142" t="s">
        <v>254</v>
      </c>
    </row>
    <row r="132" spans="2:65" s="14" customFormat="1" ht="10.199999999999999">
      <c r="B132" s="159"/>
      <c r="D132" s="145" t="s">
        <v>144</v>
      </c>
      <c r="E132" s="160" t="s">
        <v>1</v>
      </c>
      <c r="F132" s="161" t="s">
        <v>167</v>
      </c>
      <c r="H132" s="160" t="s">
        <v>1</v>
      </c>
      <c r="I132" s="162"/>
      <c r="L132" s="159"/>
      <c r="M132" s="163"/>
      <c r="T132" s="164"/>
      <c r="AT132" s="160" t="s">
        <v>144</v>
      </c>
      <c r="AU132" s="160" t="s">
        <v>85</v>
      </c>
      <c r="AV132" s="14" t="s">
        <v>83</v>
      </c>
      <c r="AW132" s="14" t="s">
        <v>31</v>
      </c>
      <c r="AX132" s="14" t="s">
        <v>75</v>
      </c>
      <c r="AY132" s="160" t="s">
        <v>135</v>
      </c>
    </row>
    <row r="133" spans="2:65" s="12" customFormat="1" ht="10.199999999999999">
      <c r="B133" s="144"/>
      <c r="D133" s="145" t="s">
        <v>144</v>
      </c>
      <c r="E133" s="146" t="s">
        <v>1</v>
      </c>
      <c r="F133" s="147" t="s">
        <v>255</v>
      </c>
      <c r="H133" s="148">
        <v>114</v>
      </c>
      <c r="I133" s="149"/>
      <c r="L133" s="144"/>
      <c r="M133" s="150"/>
      <c r="T133" s="151"/>
      <c r="AT133" s="146" t="s">
        <v>144</v>
      </c>
      <c r="AU133" s="146" t="s">
        <v>85</v>
      </c>
      <c r="AV133" s="12" t="s">
        <v>85</v>
      </c>
      <c r="AW133" s="12" t="s">
        <v>31</v>
      </c>
      <c r="AX133" s="12" t="s">
        <v>75</v>
      </c>
      <c r="AY133" s="146" t="s">
        <v>135</v>
      </c>
    </row>
    <row r="134" spans="2:65" s="13" customFormat="1" ht="10.199999999999999">
      <c r="B134" s="152"/>
      <c r="D134" s="145" t="s">
        <v>144</v>
      </c>
      <c r="E134" s="153" t="s">
        <v>1</v>
      </c>
      <c r="F134" s="154" t="s">
        <v>146</v>
      </c>
      <c r="H134" s="155">
        <v>114</v>
      </c>
      <c r="I134" s="156"/>
      <c r="L134" s="152"/>
      <c r="M134" s="157"/>
      <c r="T134" s="158"/>
      <c r="AT134" s="153" t="s">
        <v>144</v>
      </c>
      <c r="AU134" s="153" t="s">
        <v>85</v>
      </c>
      <c r="AV134" s="13" t="s">
        <v>142</v>
      </c>
      <c r="AW134" s="13" t="s">
        <v>31</v>
      </c>
      <c r="AX134" s="13" t="s">
        <v>83</v>
      </c>
      <c r="AY134" s="153" t="s">
        <v>135</v>
      </c>
    </row>
    <row r="135" spans="2:65" s="1" customFormat="1" ht="33" customHeight="1">
      <c r="B135" s="31"/>
      <c r="C135" s="131" t="s">
        <v>174</v>
      </c>
      <c r="D135" s="131" t="s">
        <v>137</v>
      </c>
      <c r="E135" s="132" t="s">
        <v>175</v>
      </c>
      <c r="F135" s="133" t="s">
        <v>176</v>
      </c>
      <c r="G135" s="134" t="s">
        <v>140</v>
      </c>
      <c r="H135" s="135">
        <v>114</v>
      </c>
      <c r="I135" s="136"/>
      <c r="J135" s="137">
        <f>ROUND(I135*H135,2)</f>
        <v>0</v>
      </c>
      <c r="K135" s="133" t="s">
        <v>141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137</v>
      </c>
      <c r="AU135" s="142" t="s">
        <v>85</v>
      </c>
      <c r="AY135" s="16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142</v>
      </c>
      <c r="BM135" s="142" t="s">
        <v>256</v>
      </c>
    </row>
    <row r="136" spans="2:65" s="14" customFormat="1" ht="10.199999999999999">
      <c r="B136" s="159"/>
      <c r="D136" s="145" t="s">
        <v>144</v>
      </c>
      <c r="E136" s="160" t="s">
        <v>1</v>
      </c>
      <c r="F136" s="161" t="s">
        <v>167</v>
      </c>
      <c r="H136" s="160" t="s">
        <v>1</v>
      </c>
      <c r="I136" s="162"/>
      <c r="L136" s="159"/>
      <c r="M136" s="163"/>
      <c r="T136" s="164"/>
      <c r="AT136" s="160" t="s">
        <v>144</v>
      </c>
      <c r="AU136" s="160" t="s">
        <v>85</v>
      </c>
      <c r="AV136" s="14" t="s">
        <v>83</v>
      </c>
      <c r="AW136" s="14" t="s">
        <v>31</v>
      </c>
      <c r="AX136" s="14" t="s">
        <v>75</v>
      </c>
      <c r="AY136" s="160" t="s">
        <v>135</v>
      </c>
    </row>
    <row r="137" spans="2:65" s="12" customFormat="1" ht="10.199999999999999">
      <c r="B137" s="144"/>
      <c r="D137" s="145" t="s">
        <v>144</v>
      </c>
      <c r="E137" s="146" t="s">
        <v>1</v>
      </c>
      <c r="F137" s="147" t="s">
        <v>255</v>
      </c>
      <c r="H137" s="148">
        <v>114</v>
      </c>
      <c r="I137" s="149"/>
      <c r="L137" s="144"/>
      <c r="M137" s="150"/>
      <c r="T137" s="151"/>
      <c r="AT137" s="146" t="s">
        <v>144</v>
      </c>
      <c r="AU137" s="146" t="s">
        <v>85</v>
      </c>
      <c r="AV137" s="12" t="s">
        <v>85</v>
      </c>
      <c r="AW137" s="12" t="s">
        <v>31</v>
      </c>
      <c r="AX137" s="12" t="s">
        <v>75</v>
      </c>
      <c r="AY137" s="146" t="s">
        <v>135</v>
      </c>
    </row>
    <row r="138" spans="2:65" s="13" customFormat="1" ht="10.199999999999999">
      <c r="B138" s="152"/>
      <c r="D138" s="145" t="s">
        <v>144</v>
      </c>
      <c r="E138" s="153" t="s">
        <v>1</v>
      </c>
      <c r="F138" s="154" t="s">
        <v>146</v>
      </c>
      <c r="H138" s="155">
        <v>114</v>
      </c>
      <c r="I138" s="156"/>
      <c r="L138" s="152"/>
      <c r="M138" s="157"/>
      <c r="T138" s="158"/>
      <c r="AT138" s="153" t="s">
        <v>144</v>
      </c>
      <c r="AU138" s="153" t="s">
        <v>85</v>
      </c>
      <c r="AV138" s="13" t="s">
        <v>142</v>
      </c>
      <c r="AW138" s="13" t="s">
        <v>31</v>
      </c>
      <c r="AX138" s="13" t="s">
        <v>83</v>
      </c>
      <c r="AY138" s="153" t="s">
        <v>135</v>
      </c>
    </row>
    <row r="139" spans="2:65" s="1" customFormat="1" ht="33" customHeight="1">
      <c r="B139" s="31"/>
      <c r="C139" s="131" t="s">
        <v>179</v>
      </c>
      <c r="D139" s="131" t="s">
        <v>137</v>
      </c>
      <c r="E139" s="132" t="s">
        <v>170</v>
      </c>
      <c r="F139" s="133" t="s">
        <v>171</v>
      </c>
      <c r="G139" s="134" t="s">
        <v>140</v>
      </c>
      <c r="H139" s="135">
        <v>114</v>
      </c>
      <c r="I139" s="136"/>
      <c r="J139" s="137">
        <f>ROUND(I139*H139,2)</f>
        <v>0</v>
      </c>
      <c r="K139" s="133" t="s">
        <v>141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137</v>
      </c>
      <c r="AU139" s="142" t="s">
        <v>85</v>
      </c>
      <c r="AY139" s="16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142</v>
      </c>
      <c r="BM139" s="142" t="s">
        <v>257</v>
      </c>
    </row>
    <row r="140" spans="2:65" s="14" customFormat="1" ht="10.199999999999999">
      <c r="B140" s="159"/>
      <c r="D140" s="145" t="s">
        <v>144</v>
      </c>
      <c r="E140" s="160" t="s">
        <v>1</v>
      </c>
      <c r="F140" s="161" t="s">
        <v>173</v>
      </c>
      <c r="H140" s="160" t="s">
        <v>1</v>
      </c>
      <c r="I140" s="162"/>
      <c r="L140" s="159"/>
      <c r="M140" s="163"/>
      <c r="T140" s="164"/>
      <c r="AT140" s="160" t="s">
        <v>144</v>
      </c>
      <c r="AU140" s="160" t="s">
        <v>85</v>
      </c>
      <c r="AV140" s="14" t="s">
        <v>83</v>
      </c>
      <c r="AW140" s="14" t="s">
        <v>31</v>
      </c>
      <c r="AX140" s="14" t="s">
        <v>75</v>
      </c>
      <c r="AY140" s="160" t="s">
        <v>135</v>
      </c>
    </row>
    <row r="141" spans="2:65" s="12" customFormat="1" ht="10.199999999999999">
      <c r="B141" s="144"/>
      <c r="D141" s="145" t="s">
        <v>144</v>
      </c>
      <c r="E141" s="146" t="s">
        <v>1</v>
      </c>
      <c r="F141" s="147" t="s">
        <v>255</v>
      </c>
      <c r="H141" s="148">
        <v>114</v>
      </c>
      <c r="I141" s="149"/>
      <c r="L141" s="144"/>
      <c r="M141" s="150"/>
      <c r="T141" s="151"/>
      <c r="AT141" s="146" t="s">
        <v>144</v>
      </c>
      <c r="AU141" s="146" t="s">
        <v>85</v>
      </c>
      <c r="AV141" s="12" t="s">
        <v>85</v>
      </c>
      <c r="AW141" s="12" t="s">
        <v>31</v>
      </c>
      <c r="AX141" s="12" t="s">
        <v>75</v>
      </c>
      <c r="AY141" s="146" t="s">
        <v>135</v>
      </c>
    </row>
    <row r="142" spans="2:65" s="13" customFormat="1" ht="10.199999999999999">
      <c r="B142" s="152"/>
      <c r="D142" s="145" t="s">
        <v>144</v>
      </c>
      <c r="E142" s="153" t="s">
        <v>1</v>
      </c>
      <c r="F142" s="154" t="s">
        <v>146</v>
      </c>
      <c r="H142" s="155">
        <v>114</v>
      </c>
      <c r="I142" s="156"/>
      <c r="L142" s="152"/>
      <c r="M142" s="157"/>
      <c r="T142" s="158"/>
      <c r="AT142" s="153" t="s">
        <v>144</v>
      </c>
      <c r="AU142" s="153" t="s">
        <v>85</v>
      </c>
      <c r="AV142" s="13" t="s">
        <v>142</v>
      </c>
      <c r="AW142" s="13" t="s">
        <v>31</v>
      </c>
      <c r="AX142" s="13" t="s">
        <v>83</v>
      </c>
      <c r="AY142" s="153" t="s">
        <v>135</v>
      </c>
    </row>
    <row r="143" spans="2:65" s="11" customFormat="1" ht="22.8" customHeight="1">
      <c r="B143" s="119"/>
      <c r="D143" s="120" t="s">
        <v>74</v>
      </c>
      <c r="E143" s="129" t="s">
        <v>159</v>
      </c>
      <c r="F143" s="129" t="s">
        <v>178</v>
      </c>
      <c r="I143" s="122"/>
      <c r="J143" s="130">
        <f>BK143</f>
        <v>0</v>
      </c>
      <c r="L143" s="119"/>
      <c r="M143" s="124"/>
      <c r="P143" s="125">
        <f>SUM(P144:P154)</f>
        <v>0</v>
      </c>
      <c r="R143" s="125">
        <f>SUM(R144:R154)</f>
        <v>78.660000000000011</v>
      </c>
      <c r="T143" s="126">
        <f>SUM(T144:T154)</f>
        <v>0</v>
      </c>
      <c r="AR143" s="120" t="s">
        <v>83</v>
      </c>
      <c r="AT143" s="127" t="s">
        <v>74</v>
      </c>
      <c r="AU143" s="127" t="s">
        <v>83</v>
      </c>
      <c r="AY143" s="120" t="s">
        <v>135</v>
      </c>
      <c r="BK143" s="128">
        <f>SUM(BK144:BK154)</f>
        <v>0</v>
      </c>
    </row>
    <row r="144" spans="2:65" s="1" customFormat="1" ht="33" customHeight="1">
      <c r="B144" s="31"/>
      <c r="C144" s="131" t="s">
        <v>184</v>
      </c>
      <c r="D144" s="131" t="s">
        <v>137</v>
      </c>
      <c r="E144" s="132" t="s">
        <v>180</v>
      </c>
      <c r="F144" s="133" t="s">
        <v>181</v>
      </c>
      <c r="G144" s="134" t="s">
        <v>140</v>
      </c>
      <c r="H144" s="135">
        <v>114</v>
      </c>
      <c r="I144" s="136"/>
      <c r="J144" s="137">
        <f>ROUND(I144*H144,2)</f>
        <v>0</v>
      </c>
      <c r="K144" s="133" t="s">
        <v>141</v>
      </c>
      <c r="L144" s="31"/>
      <c r="M144" s="138" t="s">
        <v>1</v>
      </c>
      <c r="N144" s="139" t="s">
        <v>40</v>
      </c>
      <c r="P144" s="140">
        <f>O144*H144</f>
        <v>0</v>
      </c>
      <c r="Q144" s="140">
        <v>0.23</v>
      </c>
      <c r="R144" s="140">
        <f>Q144*H144</f>
        <v>26.220000000000002</v>
      </c>
      <c r="S144" s="140">
        <v>0</v>
      </c>
      <c r="T144" s="141">
        <f>S144*H144</f>
        <v>0</v>
      </c>
      <c r="AR144" s="142" t="s">
        <v>142</v>
      </c>
      <c r="AT144" s="142" t="s">
        <v>137</v>
      </c>
      <c r="AU144" s="142" t="s">
        <v>85</v>
      </c>
      <c r="AY144" s="16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142</v>
      </c>
      <c r="BM144" s="142" t="s">
        <v>258</v>
      </c>
    </row>
    <row r="145" spans="2:65" s="14" customFormat="1" ht="10.199999999999999">
      <c r="B145" s="159"/>
      <c r="D145" s="145" t="s">
        <v>144</v>
      </c>
      <c r="E145" s="160" t="s">
        <v>1</v>
      </c>
      <c r="F145" s="161" t="s">
        <v>183</v>
      </c>
      <c r="H145" s="160" t="s">
        <v>1</v>
      </c>
      <c r="I145" s="162"/>
      <c r="L145" s="159"/>
      <c r="M145" s="163"/>
      <c r="T145" s="164"/>
      <c r="AT145" s="160" t="s">
        <v>144</v>
      </c>
      <c r="AU145" s="160" t="s">
        <v>85</v>
      </c>
      <c r="AV145" s="14" t="s">
        <v>83</v>
      </c>
      <c r="AW145" s="14" t="s">
        <v>31</v>
      </c>
      <c r="AX145" s="14" t="s">
        <v>75</v>
      </c>
      <c r="AY145" s="160" t="s">
        <v>135</v>
      </c>
    </row>
    <row r="146" spans="2:65" s="12" customFormat="1" ht="10.199999999999999">
      <c r="B146" s="144"/>
      <c r="D146" s="145" t="s">
        <v>144</v>
      </c>
      <c r="E146" s="146" t="s">
        <v>1</v>
      </c>
      <c r="F146" s="147" t="s">
        <v>255</v>
      </c>
      <c r="H146" s="148">
        <v>114</v>
      </c>
      <c r="I146" s="149"/>
      <c r="L146" s="144"/>
      <c r="M146" s="150"/>
      <c r="T146" s="151"/>
      <c r="AT146" s="146" t="s">
        <v>144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135</v>
      </c>
    </row>
    <row r="147" spans="2:65" s="13" customFormat="1" ht="10.199999999999999">
      <c r="B147" s="152"/>
      <c r="D147" s="145" t="s">
        <v>144</v>
      </c>
      <c r="E147" s="153" t="s">
        <v>1</v>
      </c>
      <c r="F147" s="154" t="s">
        <v>146</v>
      </c>
      <c r="H147" s="155">
        <v>114</v>
      </c>
      <c r="I147" s="156"/>
      <c r="L147" s="152"/>
      <c r="M147" s="157"/>
      <c r="T147" s="158"/>
      <c r="AT147" s="153" t="s">
        <v>144</v>
      </c>
      <c r="AU147" s="153" t="s">
        <v>85</v>
      </c>
      <c r="AV147" s="13" t="s">
        <v>142</v>
      </c>
      <c r="AW147" s="13" t="s">
        <v>31</v>
      </c>
      <c r="AX147" s="13" t="s">
        <v>83</v>
      </c>
      <c r="AY147" s="153" t="s">
        <v>135</v>
      </c>
    </row>
    <row r="148" spans="2:65" s="1" customFormat="1" ht="33" customHeight="1">
      <c r="B148" s="31"/>
      <c r="C148" s="131" t="s">
        <v>189</v>
      </c>
      <c r="D148" s="131" t="s">
        <v>137</v>
      </c>
      <c r="E148" s="132" t="s">
        <v>185</v>
      </c>
      <c r="F148" s="133" t="s">
        <v>186</v>
      </c>
      <c r="G148" s="134" t="s">
        <v>140</v>
      </c>
      <c r="H148" s="135">
        <v>114</v>
      </c>
      <c r="I148" s="136"/>
      <c r="J148" s="137">
        <f>ROUND(I148*H148,2)</f>
        <v>0</v>
      </c>
      <c r="K148" s="133" t="s">
        <v>141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0.46</v>
      </c>
      <c r="R148" s="140">
        <f>Q148*H148</f>
        <v>52.440000000000005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85</v>
      </c>
      <c r="AY148" s="16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142</v>
      </c>
      <c r="BM148" s="142" t="s">
        <v>259</v>
      </c>
    </row>
    <row r="149" spans="2:65" s="14" customFormat="1" ht="10.199999999999999">
      <c r="B149" s="159"/>
      <c r="D149" s="145" t="s">
        <v>144</v>
      </c>
      <c r="E149" s="160" t="s">
        <v>1</v>
      </c>
      <c r="F149" s="161" t="s">
        <v>188</v>
      </c>
      <c r="H149" s="160" t="s">
        <v>1</v>
      </c>
      <c r="I149" s="162"/>
      <c r="L149" s="159"/>
      <c r="M149" s="163"/>
      <c r="T149" s="164"/>
      <c r="AT149" s="160" t="s">
        <v>144</v>
      </c>
      <c r="AU149" s="160" t="s">
        <v>85</v>
      </c>
      <c r="AV149" s="14" t="s">
        <v>83</v>
      </c>
      <c r="AW149" s="14" t="s">
        <v>31</v>
      </c>
      <c r="AX149" s="14" t="s">
        <v>75</v>
      </c>
      <c r="AY149" s="160" t="s">
        <v>135</v>
      </c>
    </row>
    <row r="150" spans="2:65" s="12" customFormat="1" ht="10.199999999999999">
      <c r="B150" s="144"/>
      <c r="D150" s="145" t="s">
        <v>144</v>
      </c>
      <c r="E150" s="146" t="s">
        <v>1</v>
      </c>
      <c r="F150" s="147" t="s">
        <v>255</v>
      </c>
      <c r="H150" s="148">
        <v>114</v>
      </c>
      <c r="I150" s="149"/>
      <c r="L150" s="144"/>
      <c r="M150" s="150"/>
      <c r="T150" s="151"/>
      <c r="AT150" s="146" t="s">
        <v>144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135</v>
      </c>
    </row>
    <row r="151" spans="2:65" s="13" customFormat="1" ht="10.199999999999999">
      <c r="B151" s="152"/>
      <c r="D151" s="145" t="s">
        <v>144</v>
      </c>
      <c r="E151" s="153" t="s">
        <v>1</v>
      </c>
      <c r="F151" s="154" t="s">
        <v>146</v>
      </c>
      <c r="H151" s="155">
        <v>114</v>
      </c>
      <c r="I151" s="156"/>
      <c r="L151" s="152"/>
      <c r="M151" s="157"/>
      <c r="T151" s="158"/>
      <c r="AT151" s="153" t="s">
        <v>144</v>
      </c>
      <c r="AU151" s="153" t="s">
        <v>85</v>
      </c>
      <c r="AV151" s="13" t="s">
        <v>142</v>
      </c>
      <c r="AW151" s="13" t="s">
        <v>31</v>
      </c>
      <c r="AX151" s="13" t="s">
        <v>83</v>
      </c>
      <c r="AY151" s="153" t="s">
        <v>135</v>
      </c>
    </row>
    <row r="152" spans="2:65" s="1" customFormat="1" ht="37.799999999999997" customHeight="1">
      <c r="B152" s="31"/>
      <c r="C152" s="131" t="s">
        <v>8</v>
      </c>
      <c r="D152" s="131" t="s">
        <v>137</v>
      </c>
      <c r="E152" s="132" t="s">
        <v>190</v>
      </c>
      <c r="F152" s="133" t="s">
        <v>191</v>
      </c>
      <c r="G152" s="134" t="s">
        <v>140</v>
      </c>
      <c r="H152" s="135">
        <v>24.675000000000001</v>
      </c>
      <c r="I152" s="136"/>
      <c r="J152" s="137">
        <f>ROUND(I152*H152,2)</f>
        <v>0</v>
      </c>
      <c r="K152" s="133" t="s">
        <v>141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137</v>
      </c>
      <c r="AU152" s="142" t="s">
        <v>85</v>
      </c>
      <c r="AY152" s="16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142</v>
      </c>
      <c r="BM152" s="142" t="s">
        <v>260</v>
      </c>
    </row>
    <row r="153" spans="2:65" s="12" customFormat="1" ht="10.199999999999999">
      <c r="B153" s="144"/>
      <c r="D153" s="145" t="s">
        <v>144</v>
      </c>
      <c r="E153" s="146" t="s">
        <v>1</v>
      </c>
      <c r="F153" s="147" t="s">
        <v>261</v>
      </c>
      <c r="H153" s="148">
        <v>24.675000000000001</v>
      </c>
      <c r="I153" s="149"/>
      <c r="L153" s="144"/>
      <c r="M153" s="150"/>
      <c r="T153" s="151"/>
      <c r="AT153" s="146" t="s">
        <v>144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135</v>
      </c>
    </row>
    <row r="154" spans="2:65" s="13" customFormat="1" ht="10.199999999999999">
      <c r="B154" s="152"/>
      <c r="D154" s="145" t="s">
        <v>144</v>
      </c>
      <c r="E154" s="153" t="s">
        <v>1</v>
      </c>
      <c r="F154" s="154" t="s">
        <v>146</v>
      </c>
      <c r="H154" s="155">
        <v>24.675000000000001</v>
      </c>
      <c r="I154" s="156"/>
      <c r="L154" s="152"/>
      <c r="M154" s="157"/>
      <c r="T154" s="158"/>
      <c r="AT154" s="153" t="s">
        <v>144</v>
      </c>
      <c r="AU154" s="153" t="s">
        <v>85</v>
      </c>
      <c r="AV154" s="13" t="s">
        <v>142</v>
      </c>
      <c r="AW154" s="13" t="s">
        <v>31</v>
      </c>
      <c r="AX154" s="13" t="s">
        <v>83</v>
      </c>
      <c r="AY154" s="153" t="s">
        <v>135</v>
      </c>
    </row>
    <row r="155" spans="2:65" s="11" customFormat="1" ht="22.8" customHeight="1">
      <c r="B155" s="119"/>
      <c r="D155" s="120" t="s">
        <v>74</v>
      </c>
      <c r="E155" s="129" t="s">
        <v>229</v>
      </c>
      <c r="F155" s="129" t="s">
        <v>230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0" t="s">
        <v>83</v>
      </c>
      <c r="AT155" s="127" t="s">
        <v>74</v>
      </c>
      <c r="AU155" s="127" t="s">
        <v>83</v>
      </c>
      <c r="AY155" s="120" t="s">
        <v>135</v>
      </c>
      <c r="BK155" s="128">
        <f>BK156</f>
        <v>0</v>
      </c>
    </row>
    <row r="156" spans="2:65" s="1" customFormat="1" ht="44.25" customHeight="1">
      <c r="B156" s="31"/>
      <c r="C156" s="131" t="s">
        <v>200</v>
      </c>
      <c r="D156" s="131" t="s">
        <v>137</v>
      </c>
      <c r="E156" s="132" t="s">
        <v>232</v>
      </c>
      <c r="F156" s="133" t="s">
        <v>233</v>
      </c>
      <c r="G156" s="134" t="s">
        <v>234</v>
      </c>
      <c r="H156" s="135">
        <v>78.66</v>
      </c>
      <c r="I156" s="136"/>
      <c r="J156" s="137">
        <f>ROUND(I156*H156,2)</f>
        <v>0</v>
      </c>
      <c r="K156" s="133" t="s">
        <v>141</v>
      </c>
      <c r="L156" s="31"/>
      <c r="M156" s="175" t="s">
        <v>1</v>
      </c>
      <c r="N156" s="176" t="s">
        <v>40</v>
      </c>
      <c r="O156" s="177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142" t="s">
        <v>142</v>
      </c>
      <c r="AT156" s="142" t="s">
        <v>137</v>
      </c>
      <c r="AU156" s="142" t="s">
        <v>85</v>
      </c>
      <c r="AY156" s="16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142</v>
      </c>
      <c r="BM156" s="142" t="s">
        <v>262</v>
      </c>
    </row>
    <row r="157" spans="2:65" s="1" customFormat="1" ht="6.9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1"/>
    </row>
  </sheetData>
  <sheetProtection algorithmName="SHA-512" hashValue="bH6oDh52dSqIrqCcCIlvs+71u1jcCi5x8V62pvPSbYQe/KhzWs/+109qe4A4z3TUNmIGCxGt4XTSby8UfqlHWw==" saltValue="iyeq/kLrpdkhXFyBkY+vA9aHykt33UxpFqdZWBmdk3NxqnfYkIZ+HXnoTuLx3Ow5UY4L/ZlxXX8nWE7pn8Ih5A==" spinCount="100000" sheet="1" objects="1" scenarios="1" formatColumns="0" formatRows="0" autoFilter="0"/>
  <autoFilter ref="C119:K15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91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263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ROUND((SUM(BE120:BE156)),  2)</f>
        <v>0</v>
      </c>
      <c r="I33" s="91">
        <v>0.21</v>
      </c>
      <c r="J33" s="90">
        <f>ROUND(((SUM(BE120:BE156))*I33),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ROUND((SUM(BF120:BF156)),  2)</f>
        <v>0</v>
      </c>
      <c r="I34" s="91">
        <v>0.12</v>
      </c>
      <c r="J34" s="90">
        <f>ROUND(((SUM(BF120:BF156))*I34),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ROUND((SUM(BG120:BG156)),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ROUND((SUM(BH120:BH156)),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ROUND((SUM(BI120:BI156)),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03 - Obratiště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J120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95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J155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120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18" t="str">
        <f>E7</f>
        <v>Novostavba lesní cesty na p.č.1021/4, k.ú.Markvarec</v>
      </c>
      <c r="F110" s="219"/>
      <c r="G110" s="219"/>
      <c r="H110" s="219"/>
      <c r="L110" s="31"/>
    </row>
    <row r="111" spans="2:12" s="1" customFormat="1" ht="12" customHeight="1">
      <c r="B111" s="31"/>
      <c r="C111" s="26" t="s">
        <v>108</v>
      </c>
      <c r="L111" s="31"/>
    </row>
    <row r="112" spans="2:12" s="1" customFormat="1" ht="16.5" customHeight="1">
      <c r="B112" s="31"/>
      <c r="E112" s="180" t="str">
        <f>E9</f>
        <v>03 - Obratiště</v>
      </c>
      <c r="F112" s="220"/>
      <c r="G112" s="220"/>
      <c r="H112" s="220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Markvarec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" customHeight="1">
      <c r="B115" s="31"/>
      <c r="L115" s="31"/>
    </row>
    <row r="116" spans="2:65" s="1" customFormat="1" ht="25.65" customHeight="1">
      <c r="B116" s="31"/>
      <c r="C116" s="26" t="s">
        <v>23</v>
      </c>
      <c r="F116" s="24" t="str">
        <f>E15</f>
        <v>Obec Český Rudolec</v>
      </c>
      <c r="I116" s="26" t="s">
        <v>29</v>
      </c>
      <c r="J116" s="29" t="str">
        <f>E21</f>
        <v>f-plan spol. s r.o., Ing.Radim Kopr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>Martin Lang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121</v>
      </c>
      <c r="D119" s="113" t="s">
        <v>60</v>
      </c>
      <c r="E119" s="113" t="s">
        <v>56</v>
      </c>
      <c r="F119" s="113" t="s">
        <v>57</v>
      </c>
      <c r="G119" s="113" t="s">
        <v>122</v>
      </c>
      <c r="H119" s="113" t="s">
        <v>123</v>
      </c>
      <c r="I119" s="113" t="s">
        <v>124</v>
      </c>
      <c r="J119" s="113" t="s">
        <v>112</v>
      </c>
      <c r="K119" s="114" t="s">
        <v>125</v>
      </c>
      <c r="L119" s="111"/>
      <c r="M119" s="58" t="s">
        <v>1</v>
      </c>
      <c r="N119" s="59" t="s">
        <v>39</v>
      </c>
      <c r="O119" s="59" t="s">
        <v>126</v>
      </c>
      <c r="P119" s="59" t="s">
        <v>127</v>
      </c>
      <c r="Q119" s="59" t="s">
        <v>128</v>
      </c>
      <c r="R119" s="59" t="s">
        <v>129</v>
      </c>
      <c r="S119" s="59" t="s">
        <v>130</v>
      </c>
      <c r="T119" s="60" t="s">
        <v>131</v>
      </c>
    </row>
    <row r="120" spans="2:65" s="1" customFormat="1" ht="22.8" customHeight="1">
      <c r="B120" s="31"/>
      <c r="C120" s="63" t="s">
        <v>132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182.85000000000002</v>
      </c>
      <c r="S120" s="52"/>
      <c r="T120" s="117">
        <f>T121</f>
        <v>0</v>
      </c>
      <c r="AT120" s="16" t="s">
        <v>74</v>
      </c>
      <c r="AU120" s="16" t="s">
        <v>114</v>
      </c>
      <c r="BK120" s="118">
        <f>BK121</f>
        <v>0</v>
      </c>
    </row>
    <row r="121" spans="2:65" s="11" customFormat="1" ht="25.95" customHeight="1">
      <c r="B121" s="119"/>
      <c r="D121" s="120" t="s">
        <v>74</v>
      </c>
      <c r="E121" s="121" t="s">
        <v>133</v>
      </c>
      <c r="F121" s="121" t="s">
        <v>134</v>
      </c>
      <c r="I121" s="122"/>
      <c r="J121" s="123">
        <f>BK121</f>
        <v>0</v>
      </c>
      <c r="L121" s="119"/>
      <c r="M121" s="124"/>
      <c r="P121" s="125">
        <f>P122+P143+P155</f>
        <v>0</v>
      </c>
      <c r="R121" s="125">
        <f>R122+R143+R155</f>
        <v>182.85000000000002</v>
      </c>
      <c r="T121" s="126">
        <f>T122+T143+T155</f>
        <v>0</v>
      </c>
      <c r="AR121" s="120" t="s">
        <v>83</v>
      </c>
      <c r="AT121" s="127" t="s">
        <v>74</v>
      </c>
      <c r="AU121" s="127" t="s">
        <v>75</v>
      </c>
      <c r="AY121" s="120" t="s">
        <v>135</v>
      </c>
      <c r="BK121" s="128">
        <f>BK122+BK143+BK155</f>
        <v>0</v>
      </c>
    </row>
    <row r="122" spans="2:65" s="11" customFormat="1" ht="22.8" customHeight="1">
      <c r="B122" s="119"/>
      <c r="D122" s="120" t="s">
        <v>74</v>
      </c>
      <c r="E122" s="129" t="s">
        <v>83</v>
      </c>
      <c r="F122" s="129" t="s">
        <v>136</v>
      </c>
      <c r="I122" s="122"/>
      <c r="J122" s="130">
        <f>BK122</f>
        <v>0</v>
      </c>
      <c r="L122" s="119"/>
      <c r="M122" s="124"/>
      <c r="P122" s="125">
        <f>SUM(P123:P142)</f>
        <v>0</v>
      </c>
      <c r="R122" s="125">
        <f>SUM(R123:R142)</f>
        <v>0</v>
      </c>
      <c r="T122" s="126">
        <f>SUM(T123:T142)</f>
        <v>0</v>
      </c>
      <c r="AR122" s="120" t="s">
        <v>83</v>
      </c>
      <c r="AT122" s="127" t="s">
        <v>74</v>
      </c>
      <c r="AU122" s="127" t="s">
        <v>83</v>
      </c>
      <c r="AY122" s="120" t="s">
        <v>135</v>
      </c>
      <c r="BK122" s="128">
        <f>SUM(BK123:BK142)</f>
        <v>0</v>
      </c>
    </row>
    <row r="123" spans="2:65" s="1" customFormat="1" ht="44.25" customHeight="1">
      <c r="B123" s="31"/>
      <c r="C123" s="131" t="s">
        <v>83</v>
      </c>
      <c r="D123" s="131" t="s">
        <v>137</v>
      </c>
      <c r="E123" s="132" t="s">
        <v>237</v>
      </c>
      <c r="F123" s="133" t="s">
        <v>238</v>
      </c>
      <c r="G123" s="134" t="s">
        <v>140</v>
      </c>
      <c r="H123" s="135">
        <v>265</v>
      </c>
      <c r="I123" s="136"/>
      <c r="J123" s="137">
        <f>ROUND(I123*H123,2)</f>
        <v>0</v>
      </c>
      <c r="K123" s="133" t="s">
        <v>141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142</v>
      </c>
      <c r="AT123" s="142" t="s">
        <v>137</v>
      </c>
      <c r="AU123" s="142" t="s">
        <v>85</v>
      </c>
      <c r="AY123" s="16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142</v>
      </c>
      <c r="BM123" s="142" t="s">
        <v>264</v>
      </c>
    </row>
    <row r="124" spans="2:65" s="1" customFormat="1" ht="24.15" customHeight="1">
      <c r="B124" s="31"/>
      <c r="C124" s="131" t="s">
        <v>85</v>
      </c>
      <c r="D124" s="131" t="s">
        <v>137</v>
      </c>
      <c r="E124" s="132" t="s">
        <v>240</v>
      </c>
      <c r="F124" s="133" t="s">
        <v>241</v>
      </c>
      <c r="G124" s="134" t="s">
        <v>140</v>
      </c>
      <c r="H124" s="135">
        <v>265</v>
      </c>
      <c r="I124" s="136"/>
      <c r="J124" s="137">
        <f>ROUND(I124*H124,2)</f>
        <v>0</v>
      </c>
      <c r="K124" s="133" t="s">
        <v>141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142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265</v>
      </c>
    </row>
    <row r="125" spans="2:65" s="1" customFormat="1" ht="33" customHeight="1">
      <c r="B125" s="31"/>
      <c r="C125" s="131" t="s">
        <v>152</v>
      </c>
      <c r="D125" s="131" t="s">
        <v>137</v>
      </c>
      <c r="E125" s="132" t="s">
        <v>266</v>
      </c>
      <c r="F125" s="133" t="s">
        <v>267</v>
      </c>
      <c r="G125" s="134" t="s">
        <v>149</v>
      </c>
      <c r="H125" s="135">
        <v>74.2</v>
      </c>
      <c r="I125" s="136"/>
      <c r="J125" s="137">
        <f>ROUND(I125*H125,2)</f>
        <v>0</v>
      </c>
      <c r="K125" s="133" t="s">
        <v>141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137</v>
      </c>
      <c r="AU125" s="142" t="s">
        <v>85</v>
      </c>
      <c r="AY125" s="16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142</v>
      </c>
      <c r="BM125" s="142" t="s">
        <v>268</v>
      </c>
    </row>
    <row r="126" spans="2:65" s="12" customFormat="1" ht="10.199999999999999">
      <c r="B126" s="144"/>
      <c r="D126" s="145" t="s">
        <v>144</v>
      </c>
      <c r="E126" s="146" t="s">
        <v>1</v>
      </c>
      <c r="F126" s="147" t="s">
        <v>269</v>
      </c>
      <c r="H126" s="148">
        <v>74.2</v>
      </c>
      <c r="I126" s="149"/>
      <c r="L126" s="144"/>
      <c r="M126" s="150"/>
      <c r="T126" s="151"/>
      <c r="AT126" s="146" t="s">
        <v>144</v>
      </c>
      <c r="AU126" s="146" t="s">
        <v>85</v>
      </c>
      <c r="AV126" s="12" t="s">
        <v>85</v>
      </c>
      <c r="AW126" s="12" t="s">
        <v>31</v>
      </c>
      <c r="AX126" s="12" t="s">
        <v>75</v>
      </c>
      <c r="AY126" s="146" t="s">
        <v>135</v>
      </c>
    </row>
    <row r="127" spans="2:65" s="13" customFormat="1" ht="10.199999999999999">
      <c r="B127" s="152"/>
      <c r="D127" s="145" t="s">
        <v>144</v>
      </c>
      <c r="E127" s="153" t="s">
        <v>1</v>
      </c>
      <c r="F127" s="154" t="s">
        <v>146</v>
      </c>
      <c r="H127" s="155">
        <v>74.2</v>
      </c>
      <c r="I127" s="156"/>
      <c r="L127" s="152"/>
      <c r="M127" s="157"/>
      <c r="T127" s="158"/>
      <c r="AT127" s="153" t="s">
        <v>144</v>
      </c>
      <c r="AU127" s="153" t="s">
        <v>85</v>
      </c>
      <c r="AV127" s="13" t="s">
        <v>142</v>
      </c>
      <c r="AW127" s="13" t="s">
        <v>31</v>
      </c>
      <c r="AX127" s="13" t="s">
        <v>83</v>
      </c>
      <c r="AY127" s="153" t="s">
        <v>135</v>
      </c>
    </row>
    <row r="128" spans="2:65" s="1" customFormat="1" ht="33" customHeight="1">
      <c r="B128" s="31"/>
      <c r="C128" s="131" t="s">
        <v>142</v>
      </c>
      <c r="D128" s="131" t="s">
        <v>137</v>
      </c>
      <c r="E128" s="132" t="s">
        <v>247</v>
      </c>
      <c r="F128" s="133" t="s">
        <v>248</v>
      </c>
      <c r="G128" s="134" t="s">
        <v>140</v>
      </c>
      <c r="H128" s="135">
        <v>265</v>
      </c>
      <c r="I128" s="136"/>
      <c r="J128" s="137">
        <f>ROUND(I128*H128,2)</f>
        <v>0</v>
      </c>
      <c r="K128" s="133" t="s">
        <v>141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142</v>
      </c>
      <c r="AT128" s="142" t="s">
        <v>137</v>
      </c>
      <c r="AU128" s="142" t="s">
        <v>85</v>
      </c>
      <c r="AY128" s="16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142</v>
      </c>
      <c r="BM128" s="142" t="s">
        <v>270</v>
      </c>
    </row>
    <row r="129" spans="2:65" s="1" customFormat="1" ht="62.7" customHeight="1">
      <c r="B129" s="31"/>
      <c r="C129" s="131" t="s">
        <v>159</v>
      </c>
      <c r="D129" s="131" t="s">
        <v>137</v>
      </c>
      <c r="E129" s="132" t="s">
        <v>156</v>
      </c>
      <c r="F129" s="133" t="s">
        <v>157</v>
      </c>
      <c r="G129" s="134" t="s">
        <v>149</v>
      </c>
      <c r="H129" s="135">
        <v>74.2</v>
      </c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137</v>
      </c>
      <c r="AU129" s="142" t="s">
        <v>85</v>
      </c>
      <c r="AY129" s="16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142</v>
      </c>
      <c r="BM129" s="142" t="s">
        <v>271</v>
      </c>
    </row>
    <row r="130" spans="2:65" s="1" customFormat="1" ht="37.799999999999997" customHeight="1">
      <c r="B130" s="31"/>
      <c r="C130" s="131" t="s">
        <v>163</v>
      </c>
      <c r="D130" s="131" t="s">
        <v>137</v>
      </c>
      <c r="E130" s="132" t="s">
        <v>160</v>
      </c>
      <c r="F130" s="133" t="s">
        <v>161</v>
      </c>
      <c r="G130" s="134" t="s">
        <v>149</v>
      </c>
      <c r="H130" s="135">
        <v>74.2</v>
      </c>
      <c r="I130" s="136"/>
      <c r="J130" s="137">
        <f>ROUND(I130*H130,2)</f>
        <v>0</v>
      </c>
      <c r="K130" s="133" t="s">
        <v>141</v>
      </c>
      <c r="L130" s="31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85</v>
      </c>
      <c r="AY130" s="16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142</v>
      </c>
      <c r="BM130" s="142" t="s">
        <v>272</v>
      </c>
    </row>
    <row r="131" spans="2:65" s="1" customFormat="1" ht="55.5" customHeight="1">
      <c r="B131" s="31"/>
      <c r="C131" s="131" t="s">
        <v>169</v>
      </c>
      <c r="D131" s="131" t="s">
        <v>137</v>
      </c>
      <c r="E131" s="132" t="s">
        <v>252</v>
      </c>
      <c r="F131" s="133" t="s">
        <v>253</v>
      </c>
      <c r="G131" s="134" t="s">
        <v>140</v>
      </c>
      <c r="H131" s="135">
        <v>265</v>
      </c>
      <c r="I131" s="136"/>
      <c r="J131" s="137">
        <f>ROUND(I131*H131,2)</f>
        <v>0</v>
      </c>
      <c r="K131" s="133" t="s">
        <v>141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85</v>
      </c>
      <c r="AY131" s="16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142</v>
      </c>
      <c r="BM131" s="142" t="s">
        <v>273</v>
      </c>
    </row>
    <row r="132" spans="2:65" s="14" customFormat="1" ht="10.199999999999999">
      <c r="B132" s="159"/>
      <c r="D132" s="145" t="s">
        <v>144</v>
      </c>
      <c r="E132" s="160" t="s">
        <v>1</v>
      </c>
      <c r="F132" s="161" t="s">
        <v>167</v>
      </c>
      <c r="H132" s="160" t="s">
        <v>1</v>
      </c>
      <c r="I132" s="162"/>
      <c r="L132" s="159"/>
      <c r="M132" s="163"/>
      <c r="T132" s="164"/>
      <c r="AT132" s="160" t="s">
        <v>144</v>
      </c>
      <c r="AU132" s="160" t="s">
        <v>85</v>
      </c>
      <c r="AV132" s="14" t="s">
        <v>83</v>
      </c>
      <c r="AW132" s="14" t="s">
        <v>31</v>
      </c>
      <c r="AX132" s="14" t="s">
        <v>75</v>
      </c>
      <c r="AY132" s="160" t="s">
        <v>135</v>
      </c>
    </row>
    <row r="133" spans="2:65" s="12" customFormat="1" ht="10.199999999999999">
      <c r="B133" s="144"/>
      <c r="D133" s="145" t="s">
        <v>144</v>
      </c>
      <c r="E133" s="146" t="s">
        <v>1</v>
      </c>
      <c r="F133" s="147" t="s">
        <v>274</v>
      </c>
      <c r="H133" s="148">
        <v>265</v>
      </c>
      <c r="I133" s="149"/>
      <c r="L133" s="144"/>
      <c r="M133" s="150"/>
      <c r="T133" s="151"/>
      <c r="AT133" s="146" t="s">
        <v>144</v>
      </c>
      <c r="AU133" s="146" t="s">
        <v>85</v>
      </c>
      <c r="AV133" s="12" t="s">
        <v>85</v>
      </c>
      <c r="AW133" s="12" t="s">
        <v>31</v>
      </c>
      <c r="AX133" s="12" t="s">
        <v>75</v>
      </c>
      <c r="AY133" s="146" t="s">
        <v>135</v>
      </c>
    </row>
    <row r="134" spans="2:65" s="13" customFormat="1" ht="10.199999999999999">
      <c r="B134" s="152"/>
      <c r="D134" s="145" t="s">
        <v>144</v>
      </c>
      <c r="E134" s="153" t="s">
        <v>1</v>
      </c>
      <c r="F134" s="154" t="s">
        <v>146</v>
      </c>
      <c r="H134" s="155">
        <v>265</v>
      </c>
      <c r="I134" s="156"/>
      <c r="L134" s="152"/>
      <c r="M134" s="157"/>
      <c r="T134" s="158"/>
      <c r="AT134" s="153" t="s">
        <v>144</v>
      </c>
      <c r="AU134" s="153" t="s">
        <v>85</v>
      </c>
      <c r="AV134" s="13" t="s">
        <v>142</v>
      </c>
      <c r="AW134" s="13" t="s">
        <v>31</v>
      </c>
      <c r="AX134" s="13" t="s">
        <v>83</v>
      </c>
      <c r="AY134" s="153" t="s">
        <v>135</v>
      </c>
    </row>
    <row r="135" spans="2:65" s="1" customFormat="1" ht="33" customHeight="1">
      <c r="B135" s="31"/>
      <c r="C135" s="131" t="s">
        <v>174</v>
      </c>
      <c r="D135" s="131" t="s">
        <v>137</v>
      </c>
      <c r="E135" s="132" t="s">
        <v>175</v>
      </c>
      <c r="F135" s="133" t="s">
        <v>176</v>
      </c>
      <c r="G135" s="134" t="s">
        <v>140</v>
      </c>
      <c r="H135" s="135">
        <v>265</v>
      </c>
      <c r="I135" s="136"/>
      <c r="J135" s="137">
        <f>ROUND(I135*H135,2)</f>
        <v>0</v>
      </c>
      <c r="K135" s="133" t="s">
        <v>141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137</v>
      </c>
      <c r="AU135" s="142" t="s">
        <v>85</v>
      </c>
      <c r="AY135" s="16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142</v>
      </c>
      <c r="BM135" s="142" t="s">
        <v>275</v>
      </c>
    </row>
    <row r="136" spans="2:65" s="14" customFormat="1" ht="10.199999999999999">
      <c r="B136" s="159"/>
      <c r="D136" s="145" t="s">
        <v>144</v>
      </c>
      <c r="E136" s="160" t="s">
        <v>1</v>
      </c>
      <c r="F136" s="161" t="s">
        <v>167</v>
      </c>
      <c r="H136" s="160" t="s">
        <v>1</v>
      </c>
      <c r="I136" s="162"/>
      <c r="L136" s="159"/>
      <c r="M136" s="163"/>
      <c r="T136" s="164"/>
      <c r="AT136" s="160" t="s">
        <v>144</v>
      </c>
      <c r="AU136" s="160" t="s">
        <v>85</v>
      </c>
      <c r="AV136" s="14" t="s">
        <v>83</v>
      </c>
      <c r="AW136" s="14" t="s">
        <v>31</v>
      </c>
      <c r="AX136" s="14" t="s">
        <v>75</v>
      </c>
      <c r="AY136" s="160" t="s">
        <v>135</v>
      </c>
    </row>
    <row r="137" spans="2:65" s="12" customFormat="1" ht="10.199999999999999">
      <c r="B137" s="144"/>
      <c r="D137" s="145" t="s">
        <v>144</v>
      </c>
      <c r="E137" s="146" t="s">
        <v>1</v>
      </c>
      <c r="F137" s="147" t="s">
        <v>274</v>
      </c>
      <c r="H137" s="148">
        <v>265</v>
      </c>
      <c r="I137" s="149"/>
      <c r="L137" s="144"/>
      <c r="M137" s="150"/>
      <c r="T137" s="151"/>
      <c r="AT137" s="146" t="s">
        <v>144</v>
      </c>
      <c r="AU137" s="146" t="s">
        <v>85</v>
      </c>
      <c r="AV137" s="12" t="s">
        <v>85</v>
      </c>
      <c r="AW137" s="12" t="s">
        <v>31</v>
      </c>
      <c r="AX137" s="12" t="s">
        <v>75</v>
      </c>
      <c r="AY137" s="146" t="s">
        <v>135</v>
      </c>
    </row>
    <row r="138" spans="2:65" s="13" customFormat="1" ht="10.199999999999999">
      <c r="B138" s="152"/>
      <c r="D138" s="145" t="s">
        <v>144</v>
      </c>
      <c r="E138" s="153" t="s">
        <v>1</v>
      </c>
      <c r="F138" s="154" t="s">
        <v>146</v>
      </c>
      <c r="H138" s="155">
        <v>265</v>
      </c>
      <c r="I138" s="156"/>
      <c r="L138" s="152"/>
      <c r="M138" s="157"/>
      <c r="T138" s="158"/>
      <c r="AT138" s="153" t="s">
        <v>144</v>
      </c>
      <c r="AU138" s="153" t="s">
        <v>85</v>
      </c>
      <c r="AV138" s="13" t="s">
        <v>142</v>
      </c>
      <c r="AW138" s="13" t="s">
        <v>31</v>
      </c>
      <c r="AX138" s="13" t="s">
        <v>83</v>
      </c>
      <c r="AY138" s="153" t="s">
        <v>135</v>
      </c>
    </row>
    <row r="139" spans="2:65" s="1" customFormat="1" ht="33" customHeight="1">
      <c r="B139" s="31"/>
      <c r="C139" s="131" t="s">
        <v>179</v>
      </c>
      <c r="D139" s="131" t="s">
        <v>137</v>
      </c>
      <c r="E139" s="132" t="s">
        <v>170</v>
      </c>
      <c r="F139" s="133" t="s">
        <v>171</v>
      </c>
      <c r="G139" s="134" t="s">
        <v>140</v>
      </c>
      <c r="H139" s="135">
        <v>265</v>
      </c>
      <c r="I139" s="136"/>
      <c r="J139" s="137">
        <f>ROUND(I139*H139,2)</f>
        <v>0</v>
      </c>
      <c r="K139" s="133" t="s">
        <v>141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137</v>
      </c>
      <c r="AU139" s="142" t="s">
        <v>85</v>
      </c>
      <c r="AY139" s="16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142</v>
      </c>
      <c r="BM139" s="142" t="s">
        <v>276</v>
      </c>
    </row>
    <row r="140" spans="2:65" s="14" customFormat="1" ht="10.199999999999999">
      <c r="B140" s="159"/>
      <c r="D140" s="145" t="s">
        <v>144</v>
      </c>
      <c r="E140" s="160" t="s">
        <v>1</v>
      </c>
      <c r="F140" s="161" t="s">
        <v>173</v>
      </c>
      <c r="H140" s="160" t="s">
        <v>1</v>
      </c>
      <c r="I140" s="162"/>
      <c r="L140" s="159"/>
      <c r="M140" s="163"/>
      <c r="T140" s="164"/>
      <c r="AT140" s="160" t="s">
        <v>144</v>
      </c>
      <c r="AU140" s="160" t="s">
        <v>85</v>
      </c>
      <c r="AV140" s="14" t="s">
        <v>83</v>
      </c>
      <c r="AW140" s="14" t="s">
        <v>31</v>
      </c>
      <c r="AX140" s="14" t="s">
        <v>75</v>
      </c>
      <c r="AY140" s="160" t="s">
        <v>135</v>
      </c>
    </row>
    <row r="141" spans="2:65" s="12" customFormat="1" ht="10.199999999999999">
      <c r="B141" s="144"/>
      <c r="D141" s="145" t="s">
        <v>144</v>
      </c>
      <c r="E141" s="146" t="s">
        <v>1</v>
      </c>
      <c r="F141" s="147" t="s">
        <v>274</v>
      </c>
      <c r="H141" s="148">
        <v>265</v>
      </c>
      <c r="I141" s="149"/>
      <c r="L141" s="144"/>
      <c r="M141" s="150"/>
      <c r="T141" s="151"/>
      <c r="AT141" s="146" t="s">
        <v>144</v>
      </c>
      <c r="AU141" s="146" t="s">
        <v>85</v>
      </c>
      <c r="AV141" s="12" t="s">
        <v>85</v>
      </c>
      <c r="AW141" s="12" t="s">
        <v>31</v>
      </c>
      <c r="AX141" s="12" t="s">
        <v>75</v>
      </c>
      <c r="AY141" s="146" t="s">
        <v>135</v>
      </c>
    </row>
    <row r="142" spans="2:65" s="13" customFormat="1" ht="10.199999999999999">
      <c r="B142" s="152"/>
      <c r="D142" s="145" t="s">
        <v>144</v>
      </c>
      <c r="E142" s="153" t="s">
        <v>1</v>
      </c>
      <c r="F142" s="154" t="s">
        <v>146</v>
      </c>
      <c r="H142" s="155">
        <v>265</v>
      </c>
      <c r="I142" s="156"/>
      <c r="L142" s="152"/>
      <c r="M142" s="157"/>
      <c r="T142" s="158"/>
      <c r="AT142" s="153" t="s">
        <v>144</v>
      </c>
      <c r="AU142" s="153" t="s">
        <v>85</v>
      </c>
      <c r="AV142" s="13" t="s">
        <v>142</v>
      </c>
      <c r="AW142" s="13" t="s">
        <v>31</v>
      </c>
      <c r="AX142" s="13" t="s">
        <v>83</v>
      </c>
      <c r="AY142" s="153" t="s">
        <v>135</v>
      </c>
    </row>
    <row r="143" spans="2:65" s="11" customFormat="1" ht="22.8" customHeight="1">
      <c r="B143" s="119"/>
      <c r="D143" s="120" t="s">
        <v>74</v>
      </c>
      <c r="E143" s="129" t="s">
        <v>159</v>
      </c>
      <c r="F143" s="129" t="s">
        <v>178</v>
      </c>
      <c r="I143" s="122"/>
      <c r="J143" s="130">
        <f>BK143</f>
        <v>0</v>
      </c>
      <c r="L143" s="119"/>
      <c r="M143" s="124"/>
      <c r="P143" s="125">
        <f>SUM(P144:P154)</f>
        <v>0</v>
      </c>
      <c r="R143" s="125">
        <f>SUM(R144:R154)</f>
        <v>182.85000000000002</v>
      </c>
      <c r="T143" s="126">
        <f>SUM(T144:T154)</f>
        <v>0</v>
      </c>
      <c r="AR143" s="120" t="s">
        <v>83</v>
      </c>
      <c r="AT143" s="127" t="s">
        <v>74</v>
      </c>
      <c r="AU143" s="127" t="s">
        <v>83</v>
      </c>
      <c r="AY143" s="120" t="s">
        <v>135</v>
      </c>
      <c r="BK143" s="128">
        <f>SUM(BK144:BK154)</f>
        <v>0</v>
      </c>
    </row>
    <row r="144" spans="2:65" s="1" customFormat="1" ht="33" customHeight="1">
      <c r="B144" s="31"/>
      <c r="C144" s="131" t="s">
        <v>184</v>
      </c>
      <c r="D144" s="131" t="s">
        <v>137</v>
      </c>
      <c r="E144" s="132" t="s">
        <v>180</v>
      </c>
      <c r="F144" s="133" t="s">
        <v>181</v>
      </c>
      <c r="G144" s="134" t="s">
        <v>140</v>
      </c>
      <c r="H144" s="135">
        <v>265</v>
      </c>
      <c r="I144" s="136"/>
      <c r="J144" s="137">
        <f>ROUND(I144*H144,2)</f>
        <v>0</v>
      </c>
      <c r="K144" s="133" t="s">
        <v>141</v>
      </c>
      <c r="L144" s="31"/>
      <c r="M144" s="138" t="s">
        <v>1</v>
      </c>
      <c r="N144" s="139" t="s">
        <v>40</v>
      </c>
      <c r="P144" s="140">
        <f>O144*H144</f>
        <v>0</v>
      </c>
      <c r="Q144" s="140">
        <v>0.23</v>
      </c>
      <c r="R144" s="140">
        <f>Q144*H144</f>
        <v>60.95</v>
      </c>
      <c r="S144" s="140">
        <v>0</v>
      </c>
      <c r="T144" s="141">
        <f>S144*H144</f>
        <v>0</v>
      </c>
      <c r="AR144" s="142" t="s">
        <v>142</v>
      </c>
      <c r="AT144" s="142" t="s">
        <v>137</v>
      </c>
      <c r="AU144" s="142" t="s">
        <v>85</v>
      </c>
      <c r="AY144" s="16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142</v>
      </c>
      <c r="BM144" s="142" t="s">
        <v>277</v>
      </c>
    </row>
    <row r="145" spans="2:65" s="14" customFormat="1" ht="10.199999999999999">
      <c r="B145" s="159"/>
      <c r="D145" s="145" t="s">
        <v>144</v>
      </c>
      <c r="E145" s="160" t="s">
        <v>1</v>
      </c>
      <c r="F145" s="161" t="s">
        <v>183</v>
      </c>
      <c r="H145" s="160" t="s">
        <v>1</v>
      </c>
      <c r="I145" s="162"/>
      <c r="L145" s="159"/>
      <c r="M145" s="163"/>
      <c r="T145" s="164"/>
      <c r="AT145" s="160" t="s">
        <v>144</v>
      </c>
      <c r="AU145" s="160" t="s">
        <v>85</v>
      </c>
      <c r="AV145" s="14" t="s">
        <v>83</v>
      </c>
      <c r="AW145" s="14" t="s">
        <v>31</v>
      </c>
      <c r="AX145" s="14" t="s">
        <v>75</v>
      </c>
      <c r="AY145" s="160" t="s">
        <v>135</v>
      </c>
    </row>
    <row r="146" spans="2:65" s="12" customFormat="1" ht="10.199999999999999">
      <c r="B146" s="144"/>
      <c r="D146" s="145" t="s">
        <v>144</v>
      </c>
      <c r="E146" s="146" t="s">
        <v>1</v>
      </c>
      <c r="F146" s="147" t="s">
        <v>274</v>
      </c>
      <c r="H146" s="148">
        <v>265</v>
      </c>
      <c r="I146" s="149"/>
      <c r="L146" s="144"/>
      <c r="M146" s="150"/>
      <c r="T146" s="151"/>
      <c r="AT146" s="146" t="s">
        <v>144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135</v>
      </c>
    </row>
    <row r="147" spans="2:65" s="13" customFormat="1" ht="10.199999999999999">
      <c r="B147" s="152"/>
      <c r="D147" s="145" t="s">
        <v>144</v>
      </c>
      <c r="E147" s="153" t="s">
        <v>1</v>
      </c>
      <c r="F147" s="154" t="s">
        <v>146</v>
      </c>
      <c r="H147" s="155">
        <v>265</v>
      </c>
      <c r="I147" s="156"/>
      <c r="L147" s="152"/>
      <c r="M147" s="157"/>
      <c r="T147" s="158"/>
      <c r="AT147" s="153" t="s">
        <v>144</v>
      </c>
      <c r="AU147" s="153" t="s">
        <v>85</v>
      </c>
      <c r="AV147" s="13" t="s">
        <v>142</v>
      </c>
      <c r="AW147" s="13" t="s">
        <v>31</v>
      </c>
      <c r="AX147" s="13" t="s">
        <v>83</v>
      </c>
      <c r="AY147" s="153" t="s">
        <v>135</v>
      </c>
    </row>
    <row r="148" spans="2:65" s="1" customFormat="1" ht="33" customHeight="1">
      <c r="B148" s="31"/>
      <c r="C148" s="131" t="s">
        <v>189</v>
      </c>
      <c r="D148" s="131" t="s">
        <v>137</v>
      </c>
      <c r="E148" s="132" t="s">
        <v>185</v>
      </c>
      <c r="F148" s="133" t="s">
        <v>186</v>
      </c>
      <c r="G148" s="134" t="s">
        <v>140</v>
      </c>
      <c r="H148" s="135">
        <v>265</v>
      </c>
      <c r="I148" s="136"/>
      <c r="J148" s="137">
        <f>ROUND(I148*H148,2)</f>
        <v>0</v>
      </c>
      <c r="K148" s="133" t="s">
        <v>141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0.46</v>
      </c>
      <c r="R148" s="140">
        <f>Q148*H148</f>
        <v>121.9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85</v>
      </c>
      <c r="AY148" s="16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142</v>
      </c>
      <c r="BM148" s="142" t="s">
        <v>278</v>
      </c>
    </row>
    <row r="149" spans="2:65" s="14" customFormat="1" ht="10.199999999999999">
      <c r="B149" s="159"/>
      <c r="D149" s="145" t="s">
        <v>144</v>
      </c>
      <c r="E149" s="160" t="s">
        <v>1</v>
      </c>
      <c r="F149" s="161" t="s">
        <v>188</v>
      </c>
      <c r="H149" s="160" t="s">
        <v>1</v>
      </c>
      <c r="I149" s="162"/>
      <c r="L149" s="159"/>
      <c r="M149" s="163"/>
      <c r="T149" s="164"/>
      <c r="AT149" s="160" t="s">
        <v>144</v>
      </c>
      <c r="AU149" s="160" t="s">
        <v>85</v>
      </c>
      <c r="AV149" s="14" t="s">
        <v>83</v>
      </c>
      <c r="AW149" s="14" t="s">
        <v>31</v>
      </c>
      <c r="AX149" s="14" t="s">
        <v>75</v>
      </c>
      <c r="AY149" s="160" t="s">
        <v>135</v>
      </c>
    </row>
    <row r="150" spans="2:65" s="12" customFormat="1" ht="10.199999999999999">
      <c r="B150" s="144"/>
      <c r="D150" s="145" t="s">
        <v>144</v>
      </c>
      <c r="E150" s="146" t="s">
        <v>1</v>
      </c>
      <c r="F150" s="147" t="s">
        <v>274</v>
      </c>
      <c r="H150" s="148">
        <v>265</v>
      </c>
      <c r="I150" s="149"/>
      <c r="L150" s="144"/>
      <c r="M150" s="150"/>
      <c r="T150" s="151"/>
      <c r="AT150" s="146" t="s">
        <v>144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135</v>
      </c>
    </row>
    <row r="151" spans="2:65" s="13" customFormat="1" ht="10.199999999999999">
      <c r="B151" s="152"/>
      <c r="D151" s="145" t="s">
        <v>144</v>
      </c>
      <c r="E151" s="153" t="s">
        <v>1</v>
      </c>
      <c r="F151" s="154" t="s">
        <v>146</v>
      </c>
      <c r="H151" s="155">
        <v>265</v>
      </c>
      <c r="I151" s="156"/>
      <c r="L151" s="152"/>
      <c r="M151" s="157"/>
      <c r="T151" s="158"/>
      <c r="AT151" s="153" t="s">
        <v>144</v>
      </c>
      <c r="AU151" s="153" t="s">
        <v>85</v>
      </c>
      <c r="AV151" s="13" t="s">
        <v>142</v>
      </c>
      <c r="AW151" s="13" t="s">
        <v>31</v>
      </c>
      <c r="AX151" s="13" t="s">
        <v>83</v>
      </c>
      <c r="AY151" s="153" t="s">
        <v>135</v>
      </c>
    </row>
    <row r="152" spans="2:65" s="1" customFormat="1" ht="37.799999999999997" customHeight="1">
      <c r="B152" s="31"/>
      <c r="C152" s="131" t="s">
        <v>8</v>
      </c>
      <c r="D152" s="131" t="s">
        <v>137</v>
      </c>
      <c r="E152" s="132" t="s">
        <v>190</v>
      </c>
      <c r="F152" s="133" t="s">
        <v>191</v>
      </c>
      <c r="G152" s="134" t="s">
        <v>140</v>
      </c>
      <c r="H152" s="135">
        <v>52.9</v>
      </c>
      <c r="I152" s="136"/>
      <c r="J152" s="137">
        <f>ROUND(I152*H152,2)</f>
        <v>0</v>
      </c>
      <c r="K152" s="133" t="s">
        <v>141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137</v>
      </c>
      <c r="AU152" s="142" t="s">
        <v>85</v>
      </c>
      <c r="AY152" s="16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142</v>
      </c>
      <c r="BM152" s="142" t="s">
        <v>279</v>
      </c>
    </row>
    <row r="153" spans="2:65" s="12" customFormat="1" ht="10.199999999999999">
      <c r="B153" s="144"/>
      <c r="D153" s="145" t="s">
        <v>144</v>
      </c>
      <c r="E153" s="146" t="s">
        <v>1</v>
      </c>
      <c r="F153" s="147" t="s">
        <v>280</v>
      </c>
      <c r="H153" s="148">
        <v>52.9</v>
      </c>
      <c r="I153" s="149"/>
      <c r="L153" s="144"/>
      <c r="M153" s="150"/>
      <c r="T153" s="151"/>
      <c r="AT153" s="146" t="s">
        <v>144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135</v>
      </c>
    </row>
    <row r="154" spans="2:65" s="13" customFormat="1" ht="10.199999999999999">
      <c r="B154" s="152"/>
      <c r="D154" s="145" t="s">
        <v>144</v>
      </c>
      <c r="E154" s="153" t="s">
        <v>1</v>
      </c>
      <c r="F154" s="154" t="s">
        <v>146</v>
      </c>
      <c r="H154" s="155">
        <v>52.9</v>
      </c>
      <c r="I154" s="156"/>
      <c r="L154" s="152"/>
      <c r="M154" s="157"/>
      <c r="T154" s="158"/>
      <c r="AT154" s="153" t="s">
        <v>144</v>
      </c>
      <c r="AU154" s="153" t="s">
        <v>85</v>
      </c>
      <c r="AV154" s="13" t="s">
        <v>142</v>
      </c>
      <c r="AW154" s="13" t="s">
        <v>31</v>
      </c>
      <c r="AX154" s="13" t="s">
        <v>83</v>
      </c>
      <c r="AY154" s="153" t="s">
        <v>135</v>
      </c>
    </row>
    <row r="155" spans="2:65" s="11" customFormat="1" ht="22.8" customHeight="1">
      <c r="B155" s="119"/>
      <c r="D155" s="120" t="s">
        <v>74</v>
      </c>
      <c r="E155" s="129" t="s">
        <v>229</v>
      </c>
      <c r="F155" s="129" t="s">
        <v>230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0" t="s">
        <v>83</v>
      </c>
      <c r="AT155" s="127" t="s">
        <v>74</v>
      </c>
      <c r="AU155" s="127" t="s">
        <v>83</v>
      </c>
      <c r="AY155" s="120" t="s">
        <v>135</v>
      </c>
      <c r="BK155" s="128">
        <f>BK156</f>
        <v>0</v>
      </c>
    </row>
    <row r="156" spans="2:65" s="1" customFormat="1" ht="44.25" customHeight="1">
      <c r="B156" s="31"/>
      <c r="C156" s="131" t="s">
        <v>200</v>
      </c>
      <c r="D156" s="131" t="s">
        <v>137</v>
      </c>
      <c r="E156" s="132" t="s">
        <v>232</v>
      </c>
      <c r="F156" s="133" t="s">
        <v>233</v>
      </c>
      <c r="G156" s="134" t="s">
        <v>234</v>
      </c>
      <c r="H156" s="135">
        <v>182.85</v>
      </c>
      <c r="I156" s="136"/>
      <c r="J156" s="137">
        <f>ROUND(I156*H156,2)</f>
        <v>0</v>
      </c>
      <c r="K156" s="133" t="s">
        <v>141</v>
      </c>
      <c r="L156" s="31"/>
      <c r="M156" s="175" t="s">
        <v>1</v>
      </c>
      <c r="N156" s="176" t="s">
        <v>40</v>
      </c>
      <c r="O156" s="177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142" t="s">
        <v>142</v>
      </c>
      <c r="AT156" s="142" t="s">
        <v>137</v>
      </c>
      <c r="AU156" s="142" t="s">
        <v>85</v>
      </c>
      <c r="AY156" s="16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142</v>
      </c>
      <c r="BM156" s="142" t="s">
        <v>281</v>
      </c>
    </row>
    <row r="157" spans="2:65" s="1" customFormat="1" ht="6.9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1"/>
    </row>
  </sheetData>
  <sheetProtection algorithmName="SHA-512" hashValue="91/EuCTvspr8SA0zaruNT6KpeFwyJGNzo/KnyrTk0ZmeZiNF5kJAdwxVz0ALxyoG3n4WNaDZRvbJq1ngZymW2A==" saltValue="fVvKBnn4+Qje+Wv+e1e98xVVXWbSt/Z3p9GT9T1f1FKKicR2sbtKsjanlHNy5ldXtdHozF9mVfjhs02/uIbTvQ==" spinCount="100000" sheet="1" objects="1" scenarios="1" formatColumns="0" formatRows="0" autoFilter="0"/>
  <autoFilter ref="C119:K156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94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282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ROUND((SUM(BE120:BE156)),  2)</f>
        <v>0</v>
      </c>
      <c r="I33" s="91">
        <v>0.21</v>
      </c>
      <c r="J33" s="90">
        <f>ROUND(((SUM(BE120:BE156))*I33),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ROUND((SUM(BF120:BF156)),  2)</f>
        <v>0</v>
      </c>
      <c r="I34" s="91">
        <v>0.12</v>
      </c>
      <c r="J34" s="90">
        <f>ROUND(((SUM(BF120:BF156))*I34),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ROUND((SUM(BG120:BG156)),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ROUND((SUM(BH120:BH156)),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ROUND((SUM(BI120:BI156)),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04 - Sjezd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J120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95" customHeight="1">
      <c r="B100" s="107"/>
      <c r="D100" s="108" t="s">
        <v>119</v>
      </c>
      <c r="E100" s="109"/>
      <c r="F100" s="109"/>
      <c r="G100" s="109"/>
      <c r="H100" s="109"/>
      <c r="I100" s="109"/>
      <c r="J100" s="110">
        <f>J155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120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18" t="str">
        <f>E7</f>
        <v>Novostavba lesní cesty na p.č.1021/4, k.ú.Markvarec</v>
      </c>
      <c r="F110" s="219"/>
      <c r="G110" s="219"/>
      <c r="H110" s="219"/>
      <c r="L110" s="31"/>
    </row>
    <row r="111" spans="2:12" s="1" customFormat="1" ht="12" customHeight="1">
      <c r="B111" s="31"/>
      <c r="C111" s="26" t="s">
        <v>108</v>
      </c>
      <c r="L111" s="31"/>
    </row>
    <row r="112" spans="2:12" s="1" customFormat="1" ht="16.5" customHeight="1">
      <c r="B112" s="31"/>
      <c r="E112" s="180" t="str">
        <f>E9</f>
        <v>04 - Sjezd</v>
      </c>
      <c r="F112" s="220"/>
      <c r="G112" s="220"/>
      <c r="H112" s="220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Markvarec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" customHeight="1">
      <c r="B115" s="31"/>
      <c r="L115" s="31"/>
    </row>
    <row r="116" spans="2:65" s="1" customFormat="1" ht="25.65" customHeight="1">
      <c r="B116" s="31"/>
      <c r="C116" s="26" t="s">
        <v>23</v>
      </c>
      <c r="F116" s="24" t="str">
        <f>E15</f>
        <v>Obec Český Rudolec</v>
      </c>
      <c r="I116" s="26" t="s">
        <v>29</v>
      </c>
      <c r="J116" s="29" t="str">
        <f>E21</f>
        <v>f-plan spol. s r.o., Ing.Radim Kopr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>Martin Lang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121</v>
      </c>
      <c r="D119" s="113" t="s">
        <v>60</v>
      </c>
      <c r="E119" s="113" t="s">
        <v>56</v>
      </c>
      <c r="F119" s="113" t="s">
        <v>57</v>
      </c>
      <c r="G119" s="113" t="s">
        <v>122</v>
      </c>
      <c r="H119" s="113" t="s">
        <v>123</v>
      </c>
      <c r="I119" s="113" t="s">
        <v>124</v>
      </c>
      <c r="J119" s="113" t="s">
        <v>112</v>
      </c>
      <c r="K119" s="114" t="s">
        <v>125</v>
      </c>
      <c r="L119" s="111"/>
      <c r="M119" s="58" t="s">
        <v>1</v>
      </c>
      <c r="N119" s="59" t="s">
        <v>39</v>
      </c>
      <c r="O119" s="59" t="s">
        <v>126</v>
      </c>
      <c r="P119" s="59" t="s">
        <v>127</v>
      </c>
      <c r="Q119" s="59" t="s">
        <v>128</v>
      </c>
      <c r="R119" s="59" t="s">
        <v>129</v>
      </c>
      <c r="S119" s="59" t="s">
        <v>130</v>
      </c>
      <c r="T119" s="60" t="s">
        <v>131</v>
      </c>
    </row>
    <row r="120" spans="2:65" s="1" customFormat="1" ht="22.8" customHeight="1">
      <c r="B120" s="31"/>
      <c r="C120" s="63" t="s">
        <v>132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11.040000000000001</v>
      </c>
      <c r="S120" s="52"/>
      <c r="T120" s="117">
        <f>T121</f>
        <v>0</v>
      </c>
      <c r="AT120" s="16" t="s">
        <v>74</v>
      </c>
      <c r="AU120" s="16" t="s">
        <v>114</v>
      </c>
      <c r="BK120" s="118">
        <f>BK121</f>
        <v>0</v>
      </c>
    </row>
    <row r="121" spans="2:65" s="11" customFormat="1" ht="25.95" customHeight="1">
      <c r="B121" s="119"/>
      <c r="D121" s="120" t="s">
        <v>74</v>
      </c>
      <c r="E121" s="121" t="s">
        <v>133</v>
      </c>
      <c r="F121" s="121" t="s">
        <v>134</v>
      </c>
      <c r="I121" s="122"/>
      <c r="J121" s="123">
        <f>BK121</f>
        <v>0</v>
      </c>
      <c r="L121" s="119"/>
      <c r="M121" s="124"/>
      <c r="P121" s="125">
        <f>P122+P143+P155</f>
        <v>0</v>
      </c>
      <c r="R121" s="125">
        <f>R122+R143+R155</f>
        <v>11.040000000000001</v>
      </c>
      <c r="T121" s="126">
        <f>T122+T143+T155</f>
        <v>0</v>
      </c>
      <c r="AR121" s="120" t="s">
        <v>83</v>
      </c>
      <c r="AT121" s="127" t="s">
        <v>74</v>
      </c>
      <c r="AU121" s="127" t="s">
        <v>75</v>
      </c>
      <c r="AY121" s="120" t="s">
        <v>135</v>
      </c>
      <c r="BK121" s="128">
        <f>BK122+BK143+BK155</f>
        <v>0</v>
      </c>
    </row>
    <row r="122" spans="2:65" s="11" customFormat="1" ht="22.8" customHeight="1">
      <c r="B122" s="119"/>
      <c r="D122" s="120" t="s">
        <v>74</v>
      </c>
      <c r="E122" s="129" t="s">
        <v>83</v>
      </c>
      <c r="F122" s="129" t="s">
        <v>136</v>
      </c>
      <c r="I122" s="122"/>
      <c r="J122" s="130">
        <f>BK122</f>
        <v>0</v>
      </c>
      <c r="L122" s="119"/>
      <c r="M122" s="124"/>
      <c r="P122" s="125">
        <f>SUM(P123:P142)</f>
        <v>0</v>
      </c>
      <c r="R122" s="125">
        <f>SUM(R123:R142)</f>
        <v>0</v>
      </c>
      <c r="T122" s="126">
        <f>SUM(T123:T142)</f>
        <v>0</v>
      </c>
      <c r="AR122" s="120" t="s">
        <v>83</v>
      </c>
      <c r="AT122" s="127" t="s">
        <v>74</v>
      </c>
      <c r="AU122" s="127" t="s">
        <v>83</v>
      </c>
      <c r="AY122" s="120" t="s">
        <v>135</v>
      </c>
      <c r="BK122" s="128">
        <f>SUM(BK123:BK142)</f>
        <v>0</v>
      </c>
    </row>
    <row r="123" spans="2:65" s="1" customFormat="1" ht="44.25" customHeight="1">
      <c r="B123" s="31"/>
      <c r="C123" s="131" t="s">
        <v>83</v>
      </c>
      <c r="D123" s="131" t="s">
        <v>137</v>
      </c>
      <c r="E123" s="132" t="s">
        <v>237</v>
      </c>
      <c r="F123" s="133" t="s">
        <v>238</v>
      </c>
      <c r="G123" s="134" t="s">
        <v>140</v>
      </c>
      <c r="H123" s="135">
        <v>16</v>
      </c>
      <c r="I123" s="136"/>
      <c r="J123" s="137">
        <f>ROUND(I123*H123,2)</f>
        <v>0</v>
      </c>
      <c r="K123" s="133" t="s">
        <v>141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142</v>
      </c>
      <c r="AT123" s="142" t="s">
        <v>137</v>
      </c>
      <c r="AU123" s="142" t="s">
        <v>85</v>
      </c>
      <c r="AY123" s="16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142</v>
      </c>
      <c r="BM123" s="142" t="s">
        <v>283</v>
      </c>
    </row>
    <row r="124" spans="2:65" s="1" customFormat="1" ht="24.15" customHeight="1">
      <c r="B124" s="31"/>
      <c r="C124" s="131" t="s">
        <v>85</v>
      </c>
      <c r="D124" s="131" t="s">
        <v>137</v>
      </c>
      <c r="E124" s="132" t="s">
        <v>240</v>
      </c>
      <c r="F124" s="133" t="s">
        <v>241</v>
      </c>
      <c r="G124" s="134" t="s">
        <v>140</v>
      </c>
      <c r="H124" s="135">
        <v>16</v>
      </c>
      <c r="I124" s="136"/>
      <c r="J124" s="137">
        <f>ROUND(I124*H124,2)</f>
        <v>0</v>
      </c>
      <c r="K124" s="133" t="s">
        <v>141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142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284</v>
      </c>
    </row>
    <row r="125" spans="2:65" s="1" customFormat="1" ht="33" customHeight="1">
      <c r="B125" s="31"/>
      <c r="C125" s="131" t="s">
        <v>152</v>
      </c>
      <c r="D125" s="131" t="s">
        <v>137</v>
      </c>
      <c r="E125" s="132" t="s">
        <v>243</v>
      </c>
      <c r="F125" s="133" t="s">
        <v>244</v>
      </c>
      <c r="G125" s="134" t="s">
        <v>149</v>
      </c>
      <c r="H125" s="135">
        <v>4.4800000000000004</v>
      </c>
      <c r="I125" s="136"/>
      <c r="J125" s="137">
        <f>ROUND(I125*H125,2)</f>
        <v>0</v>
      </c>
      <c r="K125" s="133" t="s">
        <v>141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137</v>
      </c>
      <c r="AU125" s="142" t="s">
        <v>85</v>
      </c>
      <c r="AY125" s="16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142</v>
      </c>
      <c r="BM125" s="142" t="s">
        <v>285</v>
      </c>
    </row>
    <row r="126" spans="2:65" s="12" customFormat="1" ht="10.199999999999999">
      <c r="B126" s="144"/>
      <c r="D126" s="145" t="s">
        <v>144</v>
      </c>
      <c r="E126" s="146" t="s">
        <v>1</v>
      </c>
      <c r="F126" s="147" t="s">
        <v>286</v>
      </c>
      <c r="H126" s="148">
        <v>4.4800000000000004</v>
      </c>
      <c r="I126" s="149"/>
      <c r="L126" s="144"/>
      <c r="M126" s="150"/>
      <c r="T126" s="151"/>
      <c r="AT126" s="146" t="s">
        <v>144</v>
      </c>
      <c r="AU126" s="146" t="s">
        <v>85</v>
      </c>
      <c r="AV126" s="12" t="s">
        <v>85</v>
      </c>
      <c r="AW126" s="12" t="s">
        <v>31</v>
      </c>
      <c r="AX126" s="12" t="s">
        <v>75</v>
      </c>
      <c r="AY126" s="146" t="s">
        <v>135</v>
      </c>
    </row>
    <row r="127" spans="2:65" s="13" customFormat="1" ht="10.199999999999999">
      <c r="B127" s="152"/>
      <c r="D127" s="145" t="s">
        <v>144</v>
      </c>
      <c r="E127" s="153" t="s">
        <v>1</v>
      </c>
      <c r="F127" s="154" t="s">
        <v>146</v>
      </c>
      <c r="H127" s="155">
        <v>4.4800000000000004</v>
      </c>
      <c r="I127" s="156"/>
      <c r="L127" s="152"/>
      <c r="M127" s="157"/>
      <c r="T127" s="158"/>
      <c r="AT127" s="153" t="s">
        <v>144</v>
      </c>
      <c r="AU127" s="153" t="s">
        <v>85</v>
      </c>
      <c r="AV127" s="13" t="s">
        <v>142</v>
      </c>
      <c r="AW127" s="13" t="s">
        <v>31</v>
      </c>
      <c r="AX127" s="13" t="s">
        <v>83</v>
      </c>
      <c r="AY127" s="153" t="s">
        <v>135</v>
      </c>
    </row>
    <row r="128" spans="2:65" s="1" customFormat="1" ht="33" customHeight="1">
      <c r="B128" s="31"/>
      <c r="C128" s="131" t="s">
        <v>142</v>
      </c>
      <c r="D128" s="131" t="s">
        <v>137</v>
      </c>
      <c r="E128" s="132" t="s">
        <v>247</v>
      </c>
      <c r="F128" s="133" t="s">
        <v>248</v>
      </c>
      <c r="G128" s="134" t="s">
        <v>140</v>
      </c>
      <c r="H128" s="135">
        <v>16</v>
      </c>
      <c r="I128" s="136"/>
      <c r="J128" s="137">
        <f>ROUND(I128*H128,2)</f>
        <v>0</v>
      </c>
      <c r="K128" s="133" t="s">
        <v>141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142</v>
      </c>
      <c r="AT128" s="142" t="s">
        <v>137</v>
      </c>
      <c r="AU128" s="142" t="s">
        <v>85</v>
      </c>
      <c r="AY128" s="16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142</v>
      </c>
      <c r="BM128" s="142" t="s">
        <v>287</v>
      </c>
    </row>
    <row r="129" spans="2:65" s="1" customFormat="1" ht="62.7" customHeight="1">
      <c r="B129" s="31"/>
      <c r="C129" s="131" t="s">
        <v>159</v>
      </c>
      <c r="D129" s="131" t="s">
        <v>137</v>
      </c>
      <c r="E129" s="132" t="s">
        <v>156</v>
      </c>
      <c r="F129" s="133" t="s">
        <v>157</v>
      </c>
      <c r="G129" s="134" t="s">
        <v>149</v>
      </c>
      <c r="H129" s="135">
        <v>4.4800000000000004</v>
      </c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137</v>
      </c>
      <c r="AU129" s="142" t="s">
        <v>85</v>
      </c>
      <c r="AY129" s="16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142</v>
      </c>
      <c r="BM129" s="142" t="s">
        <v>288</v>
      </c>
    </row>
    <row r="130" spans="2:65" s="1" customFormat="1" ht="37.799999999999997" customHeight="1">
      <c r="B130" s="31"/>
      <c r="C130" s="131" t="s">
        <v>163</v>
      </c>
      <c r="D130" s="131" t="s">
        <v>137</v>
      </c>
      <c r="E130" s="132" t="s">
        <v>160</v>
      </c>
      <c r="F130" s="133" t="s">
        <v>161</v>
      </c>
      <c r="G130" s="134" t="s">
        <v>149</v>
      </c>
      <c r="H130" s="135">
        <v>4.4800000000000004</v>
      </c>
      <c r="I130" s="136"/>
      <c r="J130" s="137">
        <f>ROUND(I130*H130,2)</f>
        <v>0</v>
      </c>
      <c r="K130" s="133" t="s">
        <v>141</v>
      </c>
      <c r="L130" s="31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85</v>
      </c>
      <c r="AY130" s="16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142</v>
      </c>
      <c r="BM130" s="142" t="s">
        <v>289</v>
      </c>
    </row>
    <row r="131" spans="2:65" s="1" customFormat="1" ht="55.5" customHeight="1">
      <c r="B131" s="31"/>
      <c r="C131" s="131" t="s">
        <v>169</v>
      </c>
      <c r="D131" s="131" t="s">
        <v>137</v>
      </c>
      <c r="E131" s="132" t="s">
        <v>252</v>
      </c>
      <c r="F131" s="133" t="s">
        <v>253</v>
      </c>
      <c r="G131" s="134" t="s">
        <v>140</v>
      </c>
      <c r="H131" s="135">
        <v>16</v>
      </c>
      <c r="I131" s="136"/>
      <c r="J131" s="137">
        <f>ROUND(I131*H131,2)</f>
        <v>0</v>
      </c>
      <c r="K131" s="133" t="s">
        <v>141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85</v>
      </c>
      <c r="AY131" s="16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142</v>
      </c>
      <c r="BM131" s="142" t="s">
        <v>290</v>
      </c>
    </row>
    <row r="132" spans="2:65" s="14" customFormat="1" ht="10.199999999999999">
      <c r="B132" s="159"/>
      <c r="D132" s="145" t="s">
        <v>144</v>
      </c>
      <c r="E132" s="160" t="s">
        <v>1</v>
      </c>
      <c r="F132" s="161" t="s">
        <v>167</v>
      </c>
      <c r="H132" s="160" t="s">
        <v>1</v>
      </c>
      <c r="I132" s="162"/>
      <c r="L132" s="159"/>
      <c r="M132" s="163"/>
      <c r="T132" s="164"/>
      <c r="AT132" s="160" t="s">
        <v>144</v>
      </c>
      <c r="AU132" s="160" t="s">
        <v>85</v>
      </c>
      <c r="AV132" s="14" t="s">
        <v>83</v>
      </c>
      <c r="AW132" s="14" t="s">
        <v>31</v>
      </c>
      <c r="AX132" s="14" t="s">
        <v>75</v>
      </c>
      <c r="AY132" s="160" t="s">
        <v>135</v>
      </c>
    </row>
    <row r="133" spans="2:65" s="12" customFormat="1" ht="10.199999999999999">
      <c r="B133" s="144"/>
      <c r="D133" s="145" t="s">
        <v>144</v>
      </c>
      <c r="E133" s="146" t="s">
        <v>1</v>
      </c>
      <c r="F133" s="147" t="s">
        <v>291</v>
      </c>
      <c r="H133" s="148">
        <v>16</v>
      </c>
      <c r="I133" s="149"/>
      <c r="L133" s="144"/>
      <c r="M133" s="150"/>
      <c r="T133" s="151"/>
      <c r="AT133" s="146" t="s">
        <v>144</v>
      </c>
      <c r="AU133" s="146" t="s">
        <v>85</v>
      </c>
      <c r="AV133" s="12" t="s">
        <v>85</v>
      </c>
      <c r="AW133" s="12" t="s">
        <v>31</v>
      </c>
      <c r="AX133" s="12" t="s">
        <v>75</v>
      </c>
      <c r="AY133" s="146" t="s">
        <v>135</v>
      </c>
    </row>
    <row r="134" spans="2:65" s="13" customFormat="1" ht="10.199999999999999">
      <c r="B134" s="152"/>
      <c r="D134" s="145" t="s">
        <v>144</v>
      </c>
      <c r="E134" s="153" t="s">
        <v>1</v>
      </c>
      <c r="F134" s="154" t="s">
        <v>146</v>
      </c>
      <c r="H134" s="155">
        <v>16</v>
      </c>
      <c r="I134" s="156"/>
      <c r="L134" s="152"/>
      <c r="M134" s="157"/>
      <c r="T134" s="158"/>
      <c r="AT134" s="153" t="s">
        <v>144</v>
      </c>
      <c r="AU134" s="153" t="s">
        <v>85</v>
      </c>
      <c r="AV134" s="13" t="s">
        <v>142</v>
      </c>
      <c r="AW134" s="13" t="s">
        <v>31</v>
      </c>
      <c r="AX134" s="13" t="s">
        <v>83</v>
      </c>
      <c r="AY134" s="153" t="s">
        <v>135</v>
      </c>
    </row>
    <row r="135" spans="2:65" s="1" customFormat="1" ht="33" customHeight="1">
      <c r="B135" s="31"/>
      <c r="C135" s="131" t="s">
        <v>174</v>
      </c>
      <c r="D135" s="131" t="s">
        <v>137</v>
      </c>
      <c r="E135" s="132" t="s">
        <v>175</v>
      </c>
      <c r="F135" s="133" t="s">
        <v>176</v>
      </c>
      <c r="G135" s="134" t="s">
        <v>140</v>
      </c>
      <c r="H135" s="135">
        <v>16</v>
      </c>
      <c r="I135" s="136"/>
      <c r="J135" s="137">
        <f>ROUND(I135*H135,2)</f>
        <v>0</v>
      </c>
      <c r="K135" s="133" t="s">
        <v>141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142</v>
      </c>
      <c r="AT135" s="142" t="s">
        <v>137</v>
      </c>
      <c r="AU135" s="142" t="s">
        <v>85</v>
      </c>
      <c r="AY135" s="16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142</v>
      </c>
      <c r="BM135" s="142" t="s">
        <v>292</v>
      </c>
    </row>
    <row r="136" spans="2:65" s="14" customFormat="1" ht="10.199999999999999">
      <c r="B136" s="159"/>
      <c r="D136" s="145" t="s">
        <v>144</v>
      </c>
      <c r="E136" s="160" t="s">
        <v>1</v>
      </c>
      <c r="F136" s="161" t="s">
        <v>167</v>
      </c>
      <c r="H136" s="160" t="s">
        <v>1</v>
      </c>
      <c r="I136" s="162"/>
      <c r="L136" s="159"/>
      <c r="M136" s="163"/>
      <c r="T136" s="164"/>
      <c r="AT136" s="160" t="s">
        <v>144</v>
      </c>
      <c r="AU136" s="160" t="s">
        <v>85</v>
      </c>
      <c r="AV136" s="14" t="s">
        <v>83</v>
      </c>
      <c r="AW136" s="14" t="s">
        <v>31</v>
      </c>
      <c r="AX136" s="14" t="s">
        <v>75</v>
      </c>
      <c r="AY136" s="160" t="s">
        <v>135</v>
      </c>
    </row>
    <row r="137" spans="2:65" s="12" customFormat="1" ht="10.199999999999999">
      <c r="B137" s="144"/>
      <c r="D137" s="145" t="s">
        <v>144</v>
      </c>
      <c r="E137" s="146" t="s">
        <v>1</v>
      </c>
      <c r="F137" s="147" t="s">
        <v>291</v>
      </c>
      <c r="H137" s="148">
        <v>16</v>
      </c>
      <c r="I137" s="149"/>
      <c r="L137" s="144"/>
      <c r="M137" s="150"/>
      <c r="T137" s="151"/>
      <c r="AT137" s="146" t="s">
        <v>144</v>
      </c>
      <c r="AU137" s="146" t="s">
        <v>85</v>
      </c>
      <c r="AV137" s="12" t="s">
        <v>85</v>
      </c>
      <c r="AW137" s="12" t="s">
        <v>31</v>
      </c>
      <c r="AX137" s="12" t="s">
        <v>75</v>
      </c>
      <c r="AY137" s="146" t="s">
        <v>135</v>
      </c>
    </row>
    <row r="138" spans="2:65" s="13" customFormat="1" ht="10.199999999999999">
      <c r="B138" s="152"/>
      <c r="D138" s="145" t="s">
        <v>144</v>
      </c>
      <c r="E138" s="153" t="s">
        <v>1</v>
      </c>
      <c r="F138" s="154" t="s">
        <v>146</v>
      </c>
      <c r="H138" s="155">
        <v>16</v>
      </c>
      <c r="I138" s="156"/>
      <c r="L138" s="152"/>
      <c r="M138" s="157"/>
      <c r="T138" s="158"/>
      <c r="AT138" s="153" t="s">
        <v>144</v>
      </c>
      <c r="AU138" s="153" t="s">
        <v>85</v>
      </c>
      <c r="AV138" s="13" t="s">
        <v>142</v>
      </c>
      <c r="AW138" s="13" t="s">
        <v>31</v>
      </c>
      <c r="AX138" s="13" t="s">
        <v>83</v>
      </c>
      <c r="AY138" s="153" t="s">
        <v>135</v>
      </c>
    </row>
    <row r="139" spans="2:65" s="1" customFormat="1" ht="33" customHeight="1">
      <c r="B139" s="31"/>
      <c r="C139" s="131" t="s">
        <v>179</v>
      </c>
      <c r="D139" s="131" t="s">
        <v>137</v>
      </c>
      <c r="E139" s="132" t="s">
        <v>170</v>
      </c>
      <c r="F139" s="133" t="s">
        <v>171</v>
      </c>
      <c r="G139" s="134" t="s">
        <v>140</v>
      </c>
      <c r="H139" s="135">
        <v>16</v>
      </c>
      <c r="I139" s="136"/>
      <c r="J139" s="137">
        <f>ROUND(I139*H139,2)</f>
        <v>0</v>
      </c>
      <c r="K139" s="133" t="s">
        <v>141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142</v>
      </c>
      <c r="AT139" s="142" t="s">
        <v>137</v>
      </c>
      <c r="AU139" s="142" t="s">
        <v>85</v>
      </c>
      <c r="AY139" s="16" t="s">
        <v>135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142</v>
      </c>
      <c r="BM139" s="142" t="s">
        <v>293</v>
      </c>
    </row>
    <row r="140" spans="2:65" s="14" customFormat="1" ht="10.199999999999999">
      <c r="B140" s="159"/>
      <c r="D140" s="145" t="s">
        <v>144</v>
      </c>
      <c r="E140" s="160" t="s">
        <v>1</v>
      </c>
      <c r="F140" s="161" t="s">
        <v>173</v>
      </c>
      <c r="H140" s="160" t="s">
        <v>1</v>
      </c>
      <c r="I140" s="162"/>
      <c r="L140" s="159"/>
      <c r="M140" s="163"/>
      <c r="T140" s="164"/>
      <c r="AT140" s="160" t="s">
        <v>144</v>
      </c>
      <c r="AU140" s="160" t="s">
        <v>85</v>
      </c>
      <c r="AV140" s="14" t="s">
        <v>83</v>
      </c>
      <c r="AW140" s="14" t="s">
        <v>31</v>
      </c>
      <c r="AX140" s="14" t="s">
        <v>75</v>
      </c>
      <c r="AY140" s="160" t="s">
        <v>135</v>
      </c>
    </row>
    <row r="141" spans="2:65" s="12" customFormat="1" ht="10.199999999999999">
      <c r="B141" s="144"/>
      <c r="D141" s="145" t="s">
        <v>144</v>
      </c>
      <c r="E141" s="146" t="s">
        <v>1</v>
      </c>
      <c r="F141" s="147" t="s">
        <v>291</v>
      </c>
      <c r="H141" s="148">
        <v>16</v>
      </c>
      <c r="I141" s="149"/>
      <c r="L141" s="144"/>
      <c r="M141" s="150"/>
      <c r="T141" s="151"/>
      <c r="AT141" s="146" t="s">
        <v>144</v>
      </c>
      <c r="AU141" s="146" t="s">
        <v>85</v>
      </c>
      <c r="AV141" s="12" t="s">
        <v>85</v>
      </c>
      <c r="AW141" s="12" t="s">
        <v>31</v>
      </c>
      <c r="AX141" s="12" t="s">
        <v>75</v>
      </c>
      <c r="AY141" s="146" t="s">
        <v>135</v>
      </c>
    </row>
    <row r="142" spans="2:65" s="13" customFormat="1" ht="10.199999999999999">
      <c r="B142" s="152"/>
      <c r="D142" s="145" t="s">
        <v>144</v>
      </c>
      <c r="E142" s="153" t="s">
        <v>1</v>
      </c>
      <c r="F142" s="154" t="s">
        <v>146</v>
      </c>
      <c r="H142" s="155">
        <v>16</v>
      </c>
      <c r="I142" s="156"/>
      <c r="L142" s="152"/>
      <c r="M142" s="157"/>
      <c r="T142" s="158"/>
      <c r="AT142" s="153" t="s">
        <v>144</v>
      </c>
      <c r="AU142" s="153" t="s">
        <v>85</v>
      </c>
      <c r="AV142" s="13" t="s">
        <v>142</v>
      </c>
      <c r="AW142" s="13" t="s">
        <v>31</v>
      </c>
      <c r="AX142" s="13" t="s">
        <v>83</v>
      </c>
      <c r="AY142" s="153" t="s">
        <v>135</v>
      </c>
    </row>
    <row r="143" spans="2:65" s="11" customFormat="1" ht="22.8" customHeight="1">
      <c r="B143" s="119"/>
      <c r="D143" s="120" t="s">
        <v>74</v>
      </c>
      <c r="E143" s="129" t="s">
        <v>159</v>
      </c>
      <c r="F143" s="129" t="s">
        <v>178</v>
      </c>
      <c r="I143" s="122"/>
      <c r="J143" s="130">
        <f>BK143</f>
        <v>0</v>
      </c>
      <c r="L143" s="119"/>
      <c r="M143" s="124"/>
      <c r="P143" s="125">
        <f>SUM(P144:P154)</f>
        <v>0</v>
      </c>
      <c r="R143" s="125">
        <f>SUM(R144:R154)</f>
        <v>11.040000000000001</v>
      </c>
      <c r="T143" s="126">
        <f>SUM(T144:T154)</f>
        <v>0</v>
      </c>
      <c r="AR143" s="120" t="s">
        <v>83</v>
      </c>
      <c r="AT143" s="127" t="s">
        <v>74</v>
      </c>
      <c r="AU143" s="127" t="s">
        <v>83</v>
      </c>
      <c r="AY143" s="120" t="s">
        <v>135</v>
      </c>
      <c r="BK143" s="128">
        <f>SUM(BK144:BK154)</f>
        <v>0</v>
      </c>
    </row>
    <row r="144" spans="2:65" s="1" customFormat="1" ht="33" customHeight="1">
      <c r="B144" s="31"/>
      <c r="C144" s="131" t="s">
        <v>184</v>
      </c>
      <c r="D144" s="131" t="s">
        <v>137</v>
      </c>
      <c r="E144" s="132" t="s">
        <v>180</v>
      </c>
      <c r="F144" s="133" t="s">
        <v>181</v>
      </c>
      <c r="G144" s="134" t="s">
        <v>140</v>
      </c>
      <c r="H144" s="135">
        <v>16</v>
      </c>
      <c r="I144" s="136"/>
      <c r="J144" s="137">
        <f>ROUND(I144*H144,2)</f>
        <v>0</v>
      </c>
      <c r="K144" s="133" t="s">
        <v>141</v>
      </c>
      <c r="L144" s="31"/>
      <c r="M144" s="138" t="s">
        <v>1</v>
      </c>
      <c r="N144" s="139" t="s">
        <v>40</v>
      </c>
      <c r="P144" s="140">
        <f>O144*H144</f>
        <v>0</v>
      </c>
      <c r="Q144" s="140">
        <v>0.23</v>
      </c>
      <c r="R144" s="140">
        <f>Q144*H144</f>
        <v>3.68</v>
      </c>
      <c r="S144" s="140">
        <v>0</v>
      </c>
      <c r="T144" s="141">
        <f>S144*H144</f>
        <v>0</v>
      </c>
      <c r="AR144" s="142" t="s">
        <v>142</v>
      </c>
      <c r="AT144" s="142" t="s">
        <v>137</v>
      </c>
      <c r="AU144" s="142" t="s">
        <v>85</v>
      </c>
      <c r="AY144" s="16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142</v>
      </c>
      <c r="BM144" s="142" t="s">
        <v>294</v>
      </c>
    </row>
    <row r="145" spans="2:65" s="14" customFormat="1" ht="10.199999999999999">
      <c r="B145" s="159"/>
      <c r="D145" s="145" t="s">
        <v>144</v>
      </c>
      <c r="E145" s="160" t="s">
        <v>1</v>
      </c>
      <c r="F145" s="161" t="s">
        <v>183</v>
      </c>
      <c r="H145" s="160" t="s">
        <v>1</v>
      </c>
      <c r="I145" s="162"/>
      <c r="L145" s="159"/>
      <c r="M145" s="163"/>
      <c r="T145" s="164"/>
      <c r="AT145" s="160" t="s">
        <v>144</v>
      </c>
      <c r="AU145" s="160" t="s">
        <v>85</v>
      </c>
      <c r="AV145" s="14" t="s">
        <v>83</v>
      </c>
      <c r="AW145" s="14" t="s">
        <v>31</v>
      </c>
      <c r="AX145" s="14" t="s">
        <v>75</v>
      </c>
      <c r="AY145" s="160" t="s">
        <v>135</v>
      </c>
    </row>
    <row r="146" spans="2:65" s="12" customFormat="1" ht="10.199999999999999">
      <c r="B146" s="144"/>
      <c r="D146" s="145" t="s">
        <v>144</v>
      </c>
      <c r="E146" s="146" t="s">
        <v>1</v>
      </c>
      <c r="F146" s="147" t="s">
        <v>291</v>
      </c>
      <c r="H146" s="148">
        <v>16</v>
      </c>
      <c r="I146" s="149"/>
      <c r="L146" s="144"/>
      <c r="M146" s="150"/>
      <c r="T146" s="151"/>
      <c r="AT146" s="146" t="s">
        <v>144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135</v>
      </c>
    </row>
    <row r="147" spans="2:65" s="13" customFormat="1" ht="10.199999999999999">
      <c r="B147" s="152"/>
      <c r="D147" s="145" t="s">
        <v>144</v>
      </c>
      <c r="E147" s="153" t="s">
        <v>1</v>
      </c>
      <c r="F147" s="154" t="s">
        <v>146</v>
      </c>
      <c r="H147" s="155">
        <v>16</v>
      </c>
      <c r="I147" s="156"/>
      <c r="L147" s="152"/>
      <c r="M147" s="157"/>
      <c r="T147" s="158"/>
      <c r="AT147" s="153" t="s">
        <v>144</v>
      </c>
      <c r="AU147" s="153" t="s">
        <v>85</v>
      </c>
      <c r="AV147" s="13" t="s">
        <v>142</v>
      </c>
      <c r="AW147" s="13" t="s">
        <v>31</v>
      </c>
      <c r="AX147" s="13" t="s">
        <v>83</v>
      </c>
      <c r="AY147" s="153" t="s">
        <v>135</v>
      </c>
    </row>
    <row r="148" spans="2:65" s="1" customFormat="1" ht="33" customHeight="1">
      <c r="B148" s="31"/>
      <c r="C148" s="131" t="s">
        <v>189</v>
      </c>
      <c r="D148" s="131" t="s">
        <v>137</v>
      </c>
      <c r="E148" s="132" t="s">
        <v>185</v>
      </c>
      <c r="F148" s="133" t="s">
        <v>186</v>
      </c>
      <c r="G148" s="134" t="s">
        <v>140</v>
      </c>
      <c r="H148" s="135">
        <v>16</v>
      </c>
      <c r="I148" s="136"/>
      <c r="J148" s="137">
        <f>ROUND(I148*H148,2)</f>
        <v>0</v>
      </c>
      <c r="K148" s="133" t="s">
        <v>141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0.46</v>
      </c>
      <c r="R148" s="140">
        <f>Q148*H148</f>
        <v>7.36</v>
      </c>
      <c r="S148" s="140">
        <v>0</v>
      </c>
      <c r="T148" s="141">
        <f>S148*H148</f>
        <v>0</v>
      </c>
      <c r="AR148" s="142" t="s">
        <v>142</v>
      </c>
      <c r="AT148" s="142" t="s">
        <v>137</v>
      </c>
      <c r="AU148" s="142" t="s">
        <v>85</v>
      </c>
      <c r="AY148" s="16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142</v>
      </c>
      <c r="BM148" s="142" t="s">
        <v>295</v>
      </c>
    </row>
    <row r="149" spans="2:65" s="14" customFormat="1" ht="10.199999999999999">
      <c r="B149" s="159"/>
      <c r="D149" s="145" t="s">
        <v>144</v>
      </c>
      <c r="E149" s="160" t="s">
        <v>1</v>
      </c>
      <c r="F149" s="161" t="s">
        <v>188</v>
      </c>
      <c r="H149" s="160" t="s">
        <v>1</v>
      </c>
      <c r="I149" s="162"/>
      <c r="L149" s="159"/>
      <c r="M149" s="163"/>
      <c r="T149" s="164"/>
      <c r="AT149" s="160" t="s">
        <v>144</v>
      </c>
      <c r="AU149" s="160" t="s">
        <v>85</v>
      </c>
      <c r="AV149" s="14" t="s">
        <v>83</v>
      </c>
      <c r="AW149" s="14" t="s">
        <v>31</v>
      </c>
      <c r="AX149" s="14" t="s">
        <v>75</v>
      </c>
      <c r="AY149" s="160" t="s">
        <v>135</v>
      </c>
    </row>
    <row r="150" spans="2:65" s="12" customFormat="1" ht="10.199999999999999">
      <c r="B150" s="144"/>
      <c r="D150" s="145" t="s">
        <v>144</v>
      </c>
      <c r="E150" s="146" t="s">
        <v>1</v>
      </c>
      <c r="F150" s="147" t="s">
        <v>291</v>
      </c>
      <c r="H150" s="148">
        <v>16</v>
      </c>
      <c r="I150" s="149"/>
      <c r="L150" s="144"/>
      <c r="M150" s="150"/>
      <c r="T150" s="151"/>
      <c r="AT150" s="146" t="s">
        <v>144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135</v>
      </c>
    </row>
    <row r="151" spans="2:65" s="13" customFormat="1" ht="10.199999999999999">
      <c r="B151" s="152"/>
      <c r="D151" s="145" t="s">
        <v>144</v>
      </c>
      <c r="E151" s="153" t="s">
        <v>1</v>
      </c>
      <c r="F151" s="154" t="s">
        <v>146</v>
      </c>
      <c r="H151" s="155">
        <v>16</v>
      </c>
      <c r="I151" s="156"/>
      <c r="L151" s="152"/>
      <c r="M151" s="157"/>
      <c r="T151" s="158"/>
      <c r="AT151" s="153" t="s">
        <v>144</v>
      </c>
      <c r="AU151" s="153" t="s">
        <v>85</v>
      </c>
      <c r="AV151" s="13" t="s">
        <v>142</v>
      </c>
      <c r="AW151" s="13" t="s">
        <v>31</v>
      </c>
      <c r="AX151" s="13" t="s">
        <v>83</v>
      </c>
      <c r="AY151" s="153" t="s">
        <v>135</v>
      </c>
    </row>
    <row r="152" spans="2:65" s="1" customFormat="1" ht="37.799999999999997" customHeight="1">
      <c r="B152" s="31"/>
      <c r="C152" s="131" t="s">
        <v>8</v>
      </c>
      <c r="D152" s="131" t="s">
        <v>137</v>
      </c>
      <c r="E152" s="132" t="s">
        <v>190</v>
      </c>
      <c r="F152" s="133" t="s">
        <v>191</v>
      </c>
      <c r="G152" s="134" t="s">
        <v>140</v>
      </c>
      <c r="H152" s="135">
        <v>6.2249999999999996</v>
      </c>
      <c r="I152" s="136"/>
      <c r="J152" s="137">
        <f>ROUND(I152*H152,2)</f>
        <v>0</v>
      </c>
      <c r="K152" s="133" t="s">
        <v>141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142</v>
      </c>
      <c r="AT152" s="142" t="s">
        <v>137</v>
      </c>
      <c r="AU152" s="142" t="s">
        <v>85</v>
      </c>
      <c r="AY152" s="16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142</v>
      </c>
      <c r="BM152" s="142" t="s">
        <v>296</v>
      </c>
    </row>
    <row r="153" spans="2:65" s="12" customFormat="1" ht="10.199999999999999">
      <c r="B153" s="144"/>
      <c r="D153" s="145" t="s">
        <v>144</v>
      </c>
      <c r="E153" s="146" t="s">
        <v>1</v>
      </c>
      <c r="F153" s="147" t="s">
        <v>297</v>
      </c>
      <c r="H153" s="148">
        <v>6.2249999999999996</v>
      </c>
      <c r="I153" s="149"/>
      <c r="L153" s="144"/>
      <c r="M153" s="150"/>
      <c r="T153" s="151"/>
      <c r="AT153" s="146" t="s">
        <v>144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135</v>
      </c>
    </row>
    <row r="154" spans="2:65" s="13" customFormat="1" ht="10.199999999999999">
      <c r="B154" s="152"/>
      <c r="D154" s="145" t="s">
        <v>144</v>
      </c>
      <c r="E154" s="153" t="s">
        <v>1</v>
      </c>
      <c r="F154" s="154" t="s">
        <v>146</v>
      </c>
      <c r="H154" s="155">
        <v>6.2249999999999996</v>
      </c>
      <c r="I154" s="156"/>
      <c r="L154" s="152"/>
      <c r="M154" s="157"/>
      <c r="T154" s="158"/>
      <c r="AT154" s="153" t="s">
        <v>144</v>
      </c>
      <c r="AU154" s="153" t="s">
        <v>85</v>
      </c>
      <c r="AV154" s="13" t="s">
        <v>142</v>
      </c>
      <c r="AW154" s="13" t="s">
        <v>31</v>
      </c>
      <c r="AX154" s="13" t="s">
        <v>83</v>
      </c>
      <c r="AY154" s="153" t="s">
        <v>135</v>
      </c>
    </row>
    <row r="155" spans="2:65" s="11" customFormat="1" ht="22.8" customHeight="1">
      <c r="B155" s="119"/>
      <c r="D155" s="120" t="s">
        <v>74</v>
      </c>
      <c r="E155" s="129" t="s">
        <v>229</v>
      </c>
      <c r="F155" s="129" t="s">
        <v>230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0" t="s">
        <v>83</v>
      </c>
      <c r="AT155" s="127" t="s">
        <v>74</v>
      </c>
      <c r="AU155" s="127" t="s">
        <v>83</v>
      </c>
      <c r="AY155" s="120" t="s">
        <v>135</v>
      </c>
      <c r="BK155" s="128">
        <f>BK156</f>
        <v>0</v>
      </c>
    </row>
    <row r="156" spans="2:65" s="1" customFormat="1" ht="44.25" customHeight="1">
      <c r="B156" s="31"/>
      <c r="C156" s="131" t="s">
        <v>200</v>
      </c>
      <c r="D156" s="131" t="s">
        <v>137</v>
      </c>
      <c r="E156" s="132" t="s">
        <v>232</v>
      </c>
      <c r="F156" s="133" t="s">
        <v>233</v>
      </c>
      <c r="G156" s="134" t="s">
        <v>234</v>
      </c>
      <c r="H156" s="135">
        <v>11.04</v>
      </c>
      <c r="I156" s="136"/>
      <c r="J156" s="137">
        <f>ROUND(I156*H156,2)</f>
        <v>0</v>
      </c>
      <c r="K156" s="133" t="s">
        <v>141</v>
      </c>
      <c r="L156" s="31"/>
      <c r="M156" s="175" t="s">
        <v>1</v>
      </c>
      <c r="N156" s="176" t="s">
        <v>40</v>
      </c>
      <c r="O156" s="177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142" t="s">
        <v>142</v>
      </c>
      <c r="AT156" s="142" t="s">
        <v>137</v>
      </c>
      <c r="AU156" s="142" t="s">
        <v>85</v>
      </c>
      <c r="AY156" s="16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142</v>
      </c>
      <c r="BM156" s="142" t="s">
        <v>298</v>
      </c>
    </row>
    <row r="157" spans="2:65" s="1" customFormat="1" ht="6.9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1"/>
    </row>
  </sheetData>
  <sheetProtection algorithmName="SHA-512" hashValue="s4OMrGRqkZFGbAhzA3w2K5wyVQkmJlwKHL2Fq7u0M45O+YJMfLf7Kzr4Lzp9xbIfpqy89y9Y+sOXOhk5g6XKMw==" saltValue="A6AOckzPXIG2CJwo6MUP3x8fgYwryuoT8B0niTCF3AzZ8u1/qXtpCFS4YekbZpt87kiuoVR96ZJYaeB3bFfQqg==" spinCount="100000" sheet="1" objects="1" scenarios="1" formatColumns="0" formatRows="0" autoFilter="0"/>
  <autoFilter ref="C119:K156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97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299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ROUND(J122,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ROUND((SUM(BE122:BE146)),  2)</f>
        <v>0</v>
      </c>
      <c r="I33" s="91">
        <v>0.21</v>
      </c>
      <c r="J33" s="90">
        <f>ROUND(((SUM(BE122:BE146))*I33),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ROUND((SUM(BF122:BF146)),  2)</f>
        <v>0</v>
      </c>
      <c r="I34" s="91">
        <v>0.12</v>
      </c>
      <c r="J34" s="90">
        <f>ROUND(((SUM(BF122:BF146))*I34),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ROUND((SUM(BG122:BG146)),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ROUND((SUM(BH122:BH146)),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ROUND((SUM(BI122:BI146)),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05 - Odvodnění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J122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95" customHeight="1">
      <c r="B99" s="107"/>
      <c r="D99" s="108" t="s">
        <v>300</v>
      </c>
      <c r="E99" s="109"/>
      <c r="F99" s="109"/>
      <c r="G99" s="109"/>
      <c r="H99" s="109"/>
      <c r="I99" s="109"/>
      <c r="J99" s="110">
        <f>J132</f>
        <v>0</v>
      </c>
      <c r="L99" s="107"/>
    </row>
    <row r="100" spans="2:12" s="9" customFormat="1" ht="19.95" customHeight="1">
      <c r="B100" s="107"/>
      <c r="D100" s="108" t="s">
        <v>117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95" customHeight="1">
      <c r="B101" s="107"/>
      <c r="D101" s="108" t="s">
        <v>118</v>
      </c>
      <c r="E101" s="109"/>
      <c r="F101" s="109"/>
      <c r="G101" s="109"/>
      <c r="H101" s="109"/>
      <c r="I101" s="109"/>
      <c r="J101" s="110">
        <f>J141</f>
        <v>0</v>
      </c>
      <c r="L101" s="107"/>
    </row>
    <row r="102" spans="2:12" s="9" customFormat="1" ht="19.95" customHeight="1">
      <c r="B102" s="107"/>
      <c r="D102" s="108" t="s">
        <v>119</v>
      </c>
      <c r="E102" s="109"/>
      <c r="F102" s="109"/>
      <c r="G102" s="109"/>
      <c r="H102" s="109"/>
      <c r="I102" s="109"/>
      <c r="J102" s="110">
        <f>J145</f>
        <v>0</v>
      </c>
      <c r="L102" s="107"/>
    </row>
    <row r="103" spans="2:12" s="1" customFormat="1" ht="21.75" customHeight="1">
      <c r="B103" s="31"/>
      <c r="L103" s="31"/>
    </row>
    <row r="104" spans="2:12" s="1" customFormat="1" ht="6.9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" customHeight="1">
      <c r="B109" s="31"/>
      <c r="C109" s="20" t="s">
        <v>120</v>
      </c>
      <c r="L109" s="31"/>
    </row>
    <row r="110" spans="2:12" s="1" customFormat="1" ht="6.9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16.5" customHeight="1">
      <c r="B112" s="31"/>
      <c r="E112" s="218" t="str">
        <f>E7</f>
        <v>Novostavba lesní cesty na p.č.1021/4, k.ú.Markvarec</v>
      </c>
      <c r="F112" s="219"/>
      <c r="G112" s="219"/>
      <c r="H112" s="219"/>
      <c r="L112" s="31"/>
    </row>
    <row r="113" spans="2:65" s="1" customFormat="1" ht="12" customHeight="1">
      <c r="B113" s="31"/>
      <c r="C113" s="26" t="s">
        <v>108</v>
      </c>
      <c r="L113" s="31"/>
    </row>
    <row r="114" spans="2:65" s="1" customFormat="1" ht="16.5" customHeight="1">
      <c r="B114" s="31"/>
      <c r="E114" s="180" t="str">
        <f>E9</f>
        <v>05 - Odvodnění</v>
      </c>
      <c r="F114" s="220"/>
      <c r="G114" s="220"/>
      <c r="H114" s="220"/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>Markvarec</v>
      </c>
      <c r="I116" s="26" t="s">
        <v>22</v>
      </c>
      <c r="J116" s="51" t="str">
        <f>IF(J12="","",J12)</f>
        <v>Vyplň údaj</v>
      </c>
      <c r="L116" s="31"/>
    </row>
    <row r="117" spans="2:65" s="1" customFormat="1" ht="6.9" customHeight="1">
      <c r="B117" s="31"/>
      <c r="L117" s="31"/>
    </row>
    <row r="118" spans="2:65" s="1" customFormat="1" ht="25.65" customHeight="1">
      <c r="B118" s="31"/>
      <c r="C118" s="26" t="s">
        <v>23</v>
      </c>
      <c r="F118" s="24" t="str">
        <f>E15</f>
        <v>Obec Český Rudolec</v>
      </c>
      <c r="I118" s="26" t="s">
        <v>29</v>
      </c>
      <c r="J118" s="29" t="str">
        <f>E21</f>
        <v>f-plan spol. s r.o., Ing.Radim Kopr</v>
      </c>
      <c r="L118" s="31"/>
    </row>
    <row r="119" spans="2:65" s="1" customFormat="1" ht="15.15" customHeight="1">
      <c r="B119" s="31"/>
      <c r="C119" s="26" t="s">
        <v>27</v>
      </c>
      <c r="F119" s="24" t="str">
        <f>IF(E18="","",E18)</f>
        <v>Vyplň údaj</v>
      </c>
      <c r="I119" s="26" t="s">
        <v>32</v>
      </c>
      <c r="J119" s="29" t="str">
        <f>E24</f>
        <v>Martin Lang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121</v>
      </c>
      <c r="D121" s="113" t="s">
        <v>60</v>
      </c>
      <c r="E121" s="113" t="s">
        <v>56</v>
      </c>
      <c r="F121" s="113" t="s">
        <v>57</v>
      </c>
      <c r="G121" s="113" t="s">
        <v>122</v>
      </c>
      <c r="H121" s="113" t="s">
        <v>123</v>
      </c>
      <c r="I121" s="113" t="s">
        <v>124</v>
      </c>
      <c r="J121" s="113" t="s">
        <v>112</v>
      </c>
      <c r="K121" s="114" t="s">
        <v>125</v>
      </c>
      <c r="L121" s="111"/>
      <c r="M121" s="58" t="s">
        <v>1</v>
      </c>
      <c r="N121" s="59" t="s">
        <v>39</v>
      </c>
      <c r="O121" s="59" t="s">
        <v>126</v>
      </c>
      <c r="P121" s="59" t="s">
        <v>127</v>
      </c>
      <c r="Q121" s="59" t="s">
        <v>128</v>
      </c>
      <c r="R121" s="59" t="s">
        <v>129</v>
      </c>
      <c r="S121" s="59" t="s">
        <v>130</v>
      </c>
      <c r="T121" s="60" t="s">
        <v>131</v>
      </c>
    </row>
    <row r="122" spans="2:65" s="1" customFormat="1" ht="22.8" customHeight="1">
      <c r="B122" s="31"/>
      <c r="C122" s="63" t="s">
        <v>132</v>
      </c>
      <c r="J122" s="115">
        <f>BK122</f>
        <v>0</v>
      </c>
      <c r="L122" s="31"/>
      <c r="M122" s="61"/>
      <c r="N122" s="52"/>
      <c r="O122" s="52"/>
      <c r="P122" s="116">
        <f>P123</f>
        <v>0</v>
      </c>
      <c r="Q122" s="52"/>
      <c r="R122" s="116">
        <f>R123</f>
        <v>7.6164614400000001</v>
      </c>
      <c r="S122" s="52"/>
      <c r="T122" s="117">
        <f>T123</f>
        <v>0</v>
      </c>
      <c r="AT122" s="16" t="s">
        <v>74</v>
      </c>
      <c r="AU122" s="16" t="s">
        <v>114</v>
      </c>
      <c r="BK122" s="118">
        <f>BK123</f>
        <v>0</v>
      </c>
    </row>
    <row r="123" spans="2:65" s="11" customFormat="1" ht="25.95" customHeight="1">
      <c r="B123" s="119"/>
      <c r="D123" s="120" t="s">
        <v>74</v>
      </c>
      <c r="E123" s="121" t="s">
        <v>133</v>
      </c>
      <c r="F123" s="121" t="s">
        <v>134</v>
      </c>
      <c r="I123" s="122"/>
      <c r="J123" s="123">
        <f>BK123</f>
        <v>0</v>
      </c>
      <c r="L123" s="119"/>
      <c r="M123" s="124"/>
      <c r="P123" s="125">
        <f>P124+P132+P137+P141+P145</f>
        <v>0</v>
      </c>
      <c r="R123" s="125">
        <f>R124+R132+R137+R141+R145</f>
        <v>7.6164614400000001</v>
      </c>
      <c r="T123" s="126">
        <f>T124+T132+T137+T141+T145</f>
        <v>0</v>
      </c>
      <c r="AR123" s="120" t="s">
        <v>83</v>
      </c>
      <c r="AT123" s="127" t="s">
        <v>74</v>
      </c>
      <c r="AU123" s="127" t="s">
        <v>75</v>
      </c>
      <c r="AY123" s="120" t="s">
        <v>135</v>
      </c>
      <c r="BK123" s="128">
        <f>BK124+BK132+BK137+BK141+BK145</f>
        <v>0</v>
      </c>
    </row>
    <row r="124" spans="2:65" s="11" customFormat="1" ht="22.8" customHeight="1">
      <c r="B124" s="119"/>
      <c r="D124" s="120" t="s">
        <v>74</v>
      </c>
      <c r="E124" s="129" t="s">
        <v>83</v>
      </c>
      <c r="F124" s="129" t="s">
        <v>136</v>
      </c>
      <c r="I124" s="122"/>
      <c r="J124" s="130">
        <f>BK124</f>
        <v>0</v>
      </c>
      <c r="L124" s="119"/>
      <c r="M124" s="124"/>
      <c r="P124" s="125">
        <f>SUM(P125:P131)</f>
        <v>0</v>
      </c>
      <c r="R124" s="125">
        <f>SUM(R125:R131)</f>
        <v>0</v>
      </c>
      <c r="T124" s="126">
        <f>SUM(T125:T131)</f>
        <v>0</v>
      </c>
      <c r="AR124" s="120" t="s">
        <v>83</v>
      </c>
      <c r="AT124" s="127" t="s">
        <v>74</v>
      </c>
      <c r="AU124" s="127" t="s">
        <v>83</v>
      </c>
      <c r="AY124" s="120" t="s">
        <v>135</v>
      </c>
      <c r="BK124" s="128">
        <f>SUM(BK125:BK131)</f>
        <v>0</v>
      </c>
    </row>
    <row r="125" spans="2:65" s="1" customFormat="1" ht="44.25" customHeight="1">
      <c r="B125" s="31"/>
      <c r="C125" s="131" t="s">
        <v>83</v>
      </c>
      <c r="D125" s="131" t="s">
        <v>137</v>
      </c>
      <c r="E125" s="132" t="s">
        <v>301</v>
      </c>
      <c r="F125" s="133" t="s">
        <v>302</v>
      </c>
      <c r="G125" s="134" t="s">
        <v>149</v>
      </c>
      <c r="H125" s="135">
        <v>9</v>
      </c>
      <c r="I125" s="136"/>
      <c r="J125" s="137">
        <f>ROUND(I125*H125,2)</f>
        <v>0</v>
      </c>
      <c r="K125" s="133" t="s">
        <v>141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</v>
      </c>
      <c r="AT125" s="142" t="s">
        <v>137</v>
      </c>
      <c r="AU125" s="142" t="s">
        <v>85</v>
      </c>
      <c r="AY125" s="16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142</v>
      </c>
      <c r="BM125" s="142" t="s">
        <v>303</v>
      </c>
    </row>
    <row r="126" spans="2:65" s="14" customFormat="1" ht="10.199999999999999">
      <c r="B126" s="159"/>
      <c r="D126" s="145" t="s">
        <v>144</v>
      </c>
      <c r="E126" s="160" t="s">
        <v>1</v>
      </c>
      <c r="F126" s="161" t="s">
        <v>304</v>
      </c>
      <c r="H126" s="160" t="s">
        <v>1</v>
      </c>
      <c r="I126" s="162"/>
      <c r="L126" s="159"/>
      <c r="M126" s="163"/>
      <c r="T126" s="164"/>
      <c r="AT126" s="160" t="s">
        <v>144</v>
      </c>
      <c r="AU126" s="160" t="s">
        <v>85</v>
      </c>
      <c r="AV126" s="14" t="s">
        <v>83</v>
      </c>
      <c r="AW126" s="14" t="s">
        <v>31</v>
      </c>
      <c r="AX126" s="14" t="s">
        <v>75</v>
      </c>
      <c r="AY126" s="160" t="s">
        <v>135</v>
      </c>
    </row>
    <row r="127" spans="2:65" s="12" customFormat="1" ht="10.199999999999999">
      <c r="B127" s="144"/>
      <c r="D127" s="145" t="s">
        <v>144</v>
      </c>
      <c r="E127" s="146" t="s">
        <v>1</v>
      </c>
      <c r="F127" s="147" t="s">
        <v>305</v>
      </c>
      <c r="H127" s="148">
        <v>9</v>
      </c>
      <c r="I127" s="149"/>
      <c r="L127" s="144"/>
      <c r="M127" s="150"/>
      <c r="T127" s="151"/>
      <c r="AT127" s="146" t="s">
        <v>144</v>
      </c>
      <c r="AU127" s="146" t="s">
        <v>85</v>
      </c>
      <c r="AV127" s="12" t="s">
        <v>85</v>
      </c>
      <c r="AW127" s="12" t="s">
        <v>31</v>
      </c>
      <c r="AX127" s="12" t="s">
        <v>75</v>
      </c>
      <c r="AY127" s="146" t="s">
        <v>135</v>
      </c>
    </row>
    <row r="128" spans="2:65" s="13" customFormat="1" ht="10.199999999999999">
      <c r="B128" s="152"/>
      <c r="D128" s="145" t="s">
        <v>144</v>
      </c>
      <c r="E128" s="153" t="s">
        <v>1</v>
      </c>
      <c r="F128" s="154" t="s">
        <v>146</v>
      </c>
      <c r="H128" s="155">
        <v>9</v>
      </c>
      <c r="I128" s="156"/>
      <c r="L128" s="152"/>
      <c r="M128" s="157"/>
      <c r="T128" s="158"/>
      <c r="AT128" s="153" t="s">
        <v>144</v>
      </c>
      <c r="AU128" s="153" t="s">
        <v>85</v>
      </c>
      <c r="AV128" s="13" t="s">
        <v>142</v>
      </c>
      <c r="AW128" s="13" t="s">
        <v>31</v>
      </c>
      <c r="AX128" s="13" t="s">
        <v>83</v>
      </c>
      <c r="AY128" s="153" t="s">
        <v>135</v>
      </c>
    </row>
    <row r="129" spans="2:65" s="1" customFormat="1" ht="62.7" customHeight="1">
      <c r="B129" s="31"/>
      <c r="C129" s="131" t="s">
        <v>85</v>
      </c>
      <c r="D129" s="131" t="s">
        <v>137</v>
      </c>
      <c r="E129" s="132" t="s">
        <v>156</v>
      </c>
      <c r="F129" s="133" t="s">
        <v>157</v>
      </c>
      <c r="G129" s="134" t="s">
        <v>149</v>
      </c>
      <c r="H129" s="135">
        <v>9</v>
      </c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137</v>
      </c>
      <c r="AU129" s="142" t="s">
        <v>85</v>
      </c>
      <c r="AY129" s="16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142</v>
      </c>
      <c r="BM129" s="142" t="s">
        <v>306</v>
      </c>
    </row>
    <row r="130" spans="2:65" s="1" customFormat="1" ht="37.799999999999997" customHeight="1">
      <c r="B130" s="31"/>
      <c r="C130" s="131" t="s">
        <v>152</v>
      </c>
      <c r="D130" s="131" t="s">
        <v>137</v>
      </c>
      <c r="E130" s="132" t="s">
        <v>160</v>
      </c>
      <c r="F130" s="133" t="s">
        <v>161</v>
      </c>
      <c r="G130" s="134" t="s">
        <v>149</v>
      </c>
      <c r="H130" s="135">
        <v>9</v>
      </c>
      <c r="I130" s="136"/>
      <c r="J130" s="137">
        <f>ROUND(I130*H130,2)</f>
        <v>0</v>
      </c>
      <c r="K130" s="133" t="s">
        <v>141</v>
      </c>
      <c r="L130" s="31"/>
      <c r="M130" s="138" t="s">
        <v>1</v>
      </c>
      <c r="N130" s="139" t="s">
        <v>40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142</v>
      </c>
      <c r="AT130" s="142" t="s">
        <v>137</v>
      </c>
      <c r="AU130" s="142" t="s">
        <v>85</v>
      </c>
      <c r="AY130" s="16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142</v>
      </c>
      <c r="BM130" s="142" t="s">
        <v>307</v>
      </c>
    </row>
    <row r="131" spans="2:65" s="1" customFormat="1" ht="33" customHeight="1">
      <c r="B131" s="31"/>
      <c r="C131" s="131" t="s">
        <v>142</v>
      </c>
      <c r="D131" s="131" t="s">
        <v>137</v>
      </c>
      <c r="E131" s="132" t="s">
        <v>175</v>
      </c>
      <c r="F131" s="133" t="s">
        <v>176</v>
      </c>
      <c r="G131" s="134" t="s">
        <v>140</v>
      </c>
      <c r="H131" s="135">
        <v>45</v>
      </c>
      <c r="I131" s="136"/>
      <c r="J131" s="137">
        <f>ROUND(I131*H131,2)</f>
        <v>0</v>
      </c>
      <c r="K131" s="133" t="s">
        <v>141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142</v>
      </c>
      <c r="AT131" s="142" t="s">
        <v>137</v>
      </c>
      <c r="AU131" s="142" t="s">
        <v>85</v>
      </c>
      <c r="AY131" s="16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142</v>
      </c>
      <c r="BM131" s="142" t="s">
        <v>308</v>
      </c>
    </row>
    <row r="132" spans="2:65" s="11" customFormat="1" ht="22.8" customHeight="1">
      <c r="B132" s="119"/>
      <c r="D132" s="120" t="s">
        <v>74</v>
      </c>
      <c r="E132" s="129" t="s">
        <v>85</v>
      </c>
      <c r="F132" s="129" t="s">
        <v>309</v>
      </c>
      <c r="I132" s="122"/>
      <c r="J132" s="130">
        <f>BK132</f>
        <v>0</v>
      </c>
      <c r="L132" s="119"/>
      <c r="M132" s="124"/>
      <c r="P132" s="125">
        <f>SUM(P133:P136)</f>
        <v>0</v>
      </c>
      <c r="R132" s="125">
        <f>SUM(R133:R136)</f>
        <v>0</v>
      </c>
      <c r="T132" s="126">
        <f>SUM(T133:T136)</f>
        <v>0</v>
      </c>
      <c r="AR132" s="120" t="s">
        <v>83</v>
      </c>
      <c r="AT132" s="127" t="s">
        <v>74</v>
      </c>
      <c r="AU132" s="127" t="s">
        <v>83</v>
      </c>
      <c r="AY132" s="120" t="s">
        <v>135</v>
      </c>
      <c r="BK132" s="128">
        <f>SUM(BK133:BK136)</f>
        <v>0</v>
      </c>
    </row>
    <row r="133" spans="2:65" s="1" customFormat="1" ht="44.25" customHeight="1">
      <c r="B133" s="31"/>
      <c r="C133" s="131" t="s">
        <v>159</v>
      </c>
      <c r="D133" s="131" t="s">
        <v>137</v>
      </c>
      <c r="E133" s="132" t="s">
        <v>310</v>
      </c>
      <c r="F133" s="133" t="s">
        <v>311</v>
      </c>
      <c r="G133" s="134" t="s">
        <v>149</v>
      </c>
      <c r="H133" s="135">
        <v>9</v>
      </c>
      <c r="I133" s="136"/>
      <c r="J133" s="137">
        <f>ROUND(I133*H133,2)</f>
        <v>0</v>
      </c>
      <c r="K133" s="133" t="s">
        <v>141</v>
      </c>
      <c r="L133" s="31"/>
      <c r="M133" s="138" t="s">
        <v>1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85</v>
      </c>
      <c r="AY133" s="16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142</v>
      </c>
      <c r="BM133" s="142" t="s">
        <v>312</v>
      </c>
    </row>
    <row r="134" spans="2:65" s="14" customFormat="1" ht="10.199999999999999">
      <c r="B134" s="159"/>
      <c r="D134" s="145" t="s">
        <v>144</v>
      </c>
      <c r="E134" s="160" t="s">
        <v>1</v>
      </c>
      <c r="F134" s="161" t="s">
        <v>304</v>
      </c>
      <c r="H134" s="160" t="s">
        <v>1</v>
      </c>
      <c r="I134" s="162"/>
      <c r="L134" s="159"/>
      <c r="M134" s="163"/>
      <c r="T134" s="164"/>
      <c r="AT134" s="160" t="s">
        <v>144</v>
      </c>
      <c r="AU134" s="160" t="s">
        <v>85</v>
      </c>
      <c r="AV134" s="14" t="s">
        <v>83</v>
      </c>
      <c r="AW134" s="14" t="s">
        <v>31</v>
      </c>
      <c r="AX134" s="14" t="s">
        <v>75</v>
      </c>
      <c r="AY134" s="160" t="s">
        <v>135</v>
      </c>
    </row>
    <row r="135" spans="2:65" s="12" customFormat="1" ht="10.199999999999999">
      <c r="B135" s="144"/>
      <c r="D135" s="145" t="s">
        <v>144</v>
      </c>
      <c r="E135" s="146" t="s">
        <v>1</v>
      </c>
      <c r="F135" s="147" t="s">
        <v>305</v>
      </c>
      <c r="H135" s="148">
        <v>9</v>
      </c>
      <c r="I135" s="149"/>
      <c r="L135" s="144"/>
      <c r="M135" s="150"/>
      <c r="T135" s="151"/>
      <c r="AT135" s="146" t="s">
        <v>144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135</v>
      </c>
    </row>
    <row r="136" spans="2:65" s="13" customFormat="1" ht="10.199999999999999">
      <c r="B136" s="152"/>
      <c r="D136" s="145" t="s">
        <v>144</v>
      </c>
      <c r="E136" s="153" t="s">
        <v>1</v>
      </c>
      <c r="F136" s="154" t="s">
        <v>146</v>
      </c>
      <c r="H136" s="155">
        <v>9</v>
      </c>
      <c r="I136" s="156"/>
      <c r="L136" s="152"/>
      <c r="M136" s="157"/>
      <c r="T136" s="158"/>
      <c r="AT136" s="153" t="s">
        <v>144</v>
      </c>
      <c r="AU136" s="153" t="s">
        <v>85</v>
      </c>
      <c r="AV136" s="13" t="s">
        <v>142</v>
      </c>
      <c r="AW136" s="13" t="s">
        <v>31</v>
      </c>
      <c r="AX136" s="13" t="s">
        <v>83</v>
      </c>
      <c r="AY136" s="153" t="s">
        <v>135</v>
      </c>
    </row>
    <row r="137" spans="2:65" s="11" customFormat="1" ht="22.8" customHeight="1">
      <c r="B137" s="119"/>
      <c r="D137" s="120" t="s">
        <v>74</v>
      </c>
      <c r="E137" s="129" t="s">
        <v>159</v>
      </c>
      <c r="F137" s="129" t="s">
        <v>178</v>
      </c>
      <c r="I137" s="122"/>
      <c r="J137" s="130">
        <f>BK137</f>
        <v>0</v>
      </c>
      <c r="L137" s="119"/>
      <c r="M137" s="124"/>
      <c r="P137" s="125">
        <f>SUM(P138:P140)</f>
        <v>0</v>
      </c>
      <c r="R137" s="125">
        <f>SUM(R138:R140)</f>
        <v>3.0676800000000002</v>
      </c>
      <c r="T137" s="126">
        <f>SUM(T138:T140)</f>
        <v>0</v>
      </c>
      <c r="AR137" s="120" t="s">
        <v>83</v>
      </c>
      <c r="AT137" s="127" t="s">
        <v>74</v>
      </c>
      <c r="AU137" s="127" t="s">
        <v>83</v>
      </c>
      <c r="AY137" s="120" t="s">
        <v>135</v>
      </c>
      <c r="BK137" s="128">
        <f>SUM(BK138:BK140)</f>
        <v>0</v>
      </c>
    </row>
    <row r="138" spans="2:65" s="1" customFormat="1" ht="24.15" customHeight="1">
      <c r="B138" s="31"/>
      <c r="C138" s="131" t="s">
        <v>163</v>
      </c>
      <c r="D138" s="131" t="s">
        <v>137</v>
      </c>
      <c r="E138" s="132" t="s">
        <v>313</v>
      </c>
      <c r="F138" s="133" t="s">
        <v>314</v>
      </c>
      <c r="G138" s="134" t="s">
        <v>315</v>
      </c>
      <c r="H138" s="135">
        <v>28</v>
      </c>
      <c r="I138" s="136"/>
      <c r="J138" s="137">
        <f>ROUND(I138*H138,2)</f>
        <v>0</v>
      </c>
      <c r="K138" s="133" t="s">
        <v>141</v>
      </c>
      <c r="L138" s="31"/>
      <c r="M138" s="138" t="s">
        <v>1</v>
      </c>
      <c r="N138" s="139" t="s">
        <v>40</v>
      </c>
      <c r="P138" s="140">
        <f>O138*H138</f>
        <v>0</v>
      </c>
      <c r="Q138" s="140">
        <v>0.10956</v>
      </c>
      <c r="R138" s="140">
        <f>Q138*H138</f>
        <v>3.0676800000000002</v>
      </c>
      <c r="S138" s="140">
        <v>0</v>
      </c>
      <c r="T138" s="141">
        <f>S138*H138</f>
        <v>0</v>
      </c>
      <c r="AR138" s="142" t="s">
        <v>142</v>
      </c>
      <c r="AT138" s="142" t="s">
        <v>137</v>
      </c>
      <c r="AU138" s="142" t="s">
        <v>85</v>
      </c>
      <c r="AY138" s="16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142</v>
      </c>
      <c r="BM138" s="142" t="s">
        <v>316</v>
      </c>
    </row>
    <row r="139" spans="2:65" s="12" customFormat="1" ht="10.199999999999999">
      <c r="B139" s="144"/>
      <c r="D139" s="145" t="s">
        <v>144</v>
      </c>
      <c r="E139" s="146" t="s">
        <v>1</v>
      </c>
      <c r="F139" s="147" t="s">
        <v>317</v>
      </c>
      <c r="H139" s="148">
        <v>28</v>
      </c>
      <c r="I139" s="149"/>
      <c r="L139" s="144"/>
      <c r="M139" s="150"/>
      <c r="T139" s="151"/>
      <c r="AT139" s="146" t="s">
        <v>144</v>
      </c>
      <c r="AU139" s="146" t="s">
        <v>85</v>
      </c>
      <c r="AV139" s="12" t="s">
        <v>85</v>
      </c>
      <c r="AW139" s="12" t="s">
        <v>31</v>
      </c>
      <c r="AX139" s="12" t="s">
        <v>75</v>
      </c>
      <c r="AY139" s="146" t="s">
        <v>135</v>
      </c>
    </row>
    <row r="140" spans="2:65" s="13" customFormat="1" ht="10.199999999999999">
      <c r="B140" s="152"/>
      <c r="D140" s="145" t="s">
        <v>144</v>
      </c>
      <c r="E140" s="153" t="s">
        <v>1</v>
      </c>
      <c r="F140" s="154" t="s">
        <v>146</v>
      </c>
      <c r="H140" s="155">
        <v>28</v>
      </c>
      <c r="I140" s="156"/>
      <c r="L140" s="152"/>
      <c r="M140" s="157"/>
      <c r="T140" s="158"/>
      <c r="AT140" s="153" t="s">
        <v>144</v>
      </c>
      <c r="AU140" s="153" t="s">
        <v>85</v>
      </c>
      <c r="AV140" s="13" t="s">
        <v>142</v>
      </c>
      <c r="AW140" s="13" t="s">
        <v>31</v>
      </c>
      <c r="AX140" s="13" t="s">
        <v>83</v>
      </c>
      <c r="AY140" s="153" t="s">
        <v>135</v>
      </c>
    </row>
    <row r="141" spans="2:65" s="11" customFormat="1" ht="22.8" customHeight="1">
      <c r="B141" s="119"/>
      <c r="D141" s="120" t="s">
        <v>74</v>
      </c>
      <c r="E141" s="129" t="s">
        <v>179</v>
      </c>
      <c r="F141" s="129" t="s">
        <v>194</v>
      </c>
      <c r="I141" s="122"/>
      <c r="J141" s="130">
        <f>BK141</f>
        <v>0</v>
      </c>
      <c r="L141" s="119"/>
      <c r="M141" s="124"/>
      <c r="P141" s="125">
        <f>SUM(P142:P144)</f>
        <v>0</v>
      </c>
      <c r="R141" s="125">
        <f>SUM(R142:R144)</f>
        <v>4.54878144</v>
      </c>
      <c r="T141" s="126">
        <f>SUM(T142:T144)</f>
        <v>0</v>
      </c>
      <c r="AR141" s="120" t="s">
        <v>83</v>
      </c>
      <c r="AT141" s="127" t="s">
        <v>74</v>
      </c>
      <c r="AU141" s="127" t="s">
        <v>83</v>
      </c>
      <c r="AY141" s="120" t="s">
        <v>135</v>
      </c>
      <c r="BK141" s="128">
        <f>SUM(BK142:BK144)</f>
        <v>0</v>
      </c>
    </row>
    <row r="142" spans="2:65" s="1" customFormat="1" ht="24.15" customHeight="1">
      <c r="B142" s="31"/>
      <c r="C142" s="131" t="s">
        <v>169</v>
      </c>
      <c r="D142" s="131" t="s">
        <v>137</v>
      </c>
      <c r="E142" s="132" t="s">
        <v>318</v>
      </c>
      <c r="F142" s="133" t="s">
        <v>319</v>
      </c>
      <c r="G142" s="134" t="s">
        <v>149</v>
      </c>
      <c r="H142" s="135">
        <v>2.016</v>
      </c>
      <c r="I142" s="136"/>
      <c r="J142" s="137">
        <f>ROUND(I142*H142,2)</f>
        <v>0</v>
      </c>
      <c r="K142" s="133" t="s">
        <v>141</v>
      </c>
      <c r="L142" s="31"/>
      <c r="M142" s="138" t="s">
        <v>1</v>
      </c>
      <c r="N142" s="139" t="s">
        <v>40</v>
      </c>
      <c r="P142" s="140">
        <f>O142*H142</f>
        <v>0</v>
      </c>
      <c r="Q142" s="140">
        <v>2.2563399999999998</v>
      </c>
      <c r="R142" s="140">
        <f>Q142*H142</f>
        <v>4.54878144</v>
      </c>
      <c r="S142" s="140">
        <v>0</v>
      </c>
      <c r="T142" s="141">
        <f>S142*H142</f>
        <v>0</v>
      </c>
      <c r="AR142" s="142" t="s">
        <v>142</v>
      </c>
      <c r="AT142" s="142" t="s">
        <v>137</v>
      </c>
      <c r="AU142" s="142" t="s">
        <v>85</v>
      </c>
      <c r="AY142" s="16" t="s">
        <v>135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142</v>
      </c>
      <c r="BM142" s="142" t="s">
        <v>320</v>
      </c>
    </row>
    <row r="143" spans="2:65" s="12" customFormat="1" ht="10.199999999999999">
      <c r="B143" s="144"/>
      <c r="D143" s="145" t="s">
        <v>144</v>
      </c>
      <c r="E143" s="146" t="s">
        <v>1</v>
      </c>
      <c r="F143" s="147" t="s">
        <v>321</v>
      </c>
      <c r="H143" s="148">
        <v>2.016</v>
      </c>
      <c r="I143" s="149"/>
      <c r="L143" s="144"/>
      <c r="M143" s="150"/>
      <c r="T143" s="151"/>
      <c r="AT143" s="146" t="s">
        <v>144</v>
      </c>
      <c r="AU143" s="146" t="s">
        <v>85</v>
      </c>
      <c r="AV143" s="12" t="s">
        <v>85</v>
      </c>
      <c r="AW143" s="12" t="s">
        <v>31</v>
      </c>
      <c r="AX143" s="12" t="s">
        <v>75</v>
      </c>
      <c r="AY143" s="146" t="s">
        <v>135</v>
      </c>
    </row>
    <row r="144" spans="2:65" s="13" customFormat="1" ht="10.199999999999999">
      <c r="B144" s="152"/>
      <c r="D144" s="145" t="s">
        <v>144</v>
      </c>
      <c r="E144" s="153" t="s">
        <v>1</v>
      </c>
      <c r="F144" s="154" t="s">
        <v>146</v>
      </c>
      <c r="H144" s="155">
        <v>2.016</v>
      </c>
      <c r="I144" s="156"/>
      <c r="L144" s="152"/>
      <c r="M144" s="157"/>
      <c r="T144" s="158"/>
      <c r="AT144" s="153" t="s">
        <v>144</v>
      </c>
      <c r="AU144" s="153" t="s">
        <v>85</v>
      </c>
      <c r="AV144" s="13" t="s">
        <v>142</v>
      </c>
      <c r="AW144" s="13" t="s">
        <v>31</v>
      </c>
      <c r="AX144" s="13" t="s">
        <v>83</v>
      </c>
      <c r="AY144" s="153" t="s">
        <v>135</v>
      </c>
    </row>
    <row r="145" spans="2:65" s="11" customFormat="1" ht="22.8" customHeight="1">
      <c r="B145" s="119"/>
      <c r="D145" s="120" t="s">
        <v>74</v>
      </c>
      <c r="E145" s="129" t="s">
        <v>229</v>
      </c>
      <c r="F145" s="129" t="s">
        <v>230</v>
      </c>
      <c r="I145" s="122"/>
      <c r="J145" s="130">
        <f>BK145</f>
        <v>0</v>
      </c>
      <c r="L145" s="119"/>
      <c r="M145" s="124"/>
      <c r="P145" s="125">
        <f>P146</f>
        <v>0</v>
      </c>
      <c r="R145" s="125">
        <f>R146</f>
        <v>0</v>
      </c>
      <c r="T145" s="126">
        <f>T146</f>
        <v>0</v>
      </c>
      <c r="AR145" s="120" t="s">
        <v>83</v>
      </c>
      <c r="AT145" s="127" t="s">
        <v>74</v>
      </c>
      <c r="AU145" s="127" t="s">
        <v>83</v>
      </c>
      <c r="AY145" s="120" t="s">
        <v>135</v>
      </c>
      <c r="BK145" s="128">
        <f>BK146</f>
        <v>0</v>
      </c>
    </row>
    <row r="146" spans="2:65" s="1" customFormat="1" ht="44.25" customHeight="1">
      <c r="B146" s="31"/>
      <c r="C146" s="131" t="s">
        <v>174</v>
      </c>
      <c r="D146" s="131" t="s">
        <v>137</v>
      </c>
      <c r="E146" s="132" t="s">
        <v>232</v>
      </c>
      <c r="F146" s="133" t="s">
        <v>233</v>
      </c>
      <c r="G146" s="134" t="s">
        <v>234</v>
      </c>
      <c r="H146" s="135">
        <v>7.6159999999999997</v>
      </c>
      <c r="I146" s="136"/>
      <c r="J146" s="137">
        <f>ROUND(I146*H146,2)</f>
        <v>0</v>
      </c>
      <c r="K146" s="133" t="s">
        <v>141</v>
      </c>
      <c r="L146" s="31"/>
      <c r="M146" s="175" t="s">
        <v>1</v>
      </c>
      <c r="N146" s="176" t="s">
        <v>40</v>
      </c>
      <c r="O146" s="177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AR146" s="142" t="s">
        <v>142</v>
      </c>
      <c r="AT146" s="142" t="s">
        <v>137</v>
      </c>
      <c r="AU146" s="142" t="s">
        <v>85</v>
      </c>
      <c r="AY146" s="16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83</v>
      </c>
      <c r="BK146" s="143">
        <f>ROUND(I146*H146,2)</f>
        <v>0</v>
      </c>
      <c r="BL146" s="16" t="s">
        <v>142</v>
      </c>
      <c r="BM146" s="142" t="s">
        <v>322</v>
      </c>
    </row>
    <row r="147" spans="2:65" s="1" customFormat="1" ht="6.9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31"/>
    </row>
  </sheetData>
  <sheetProtection algorithmName="SHA-512" hashValue="WWmK7sT2Mbh6OdTsC2PlnWQymDqckIQVP4WobvPWnBN3fgkH8CVM2WUauybWw6P6UAmPlF9IgXfJtaqmalv9Dg==" saltValue="G8PRZIQMJaSF2H+f1vzo7n5GPgIrYb83xipwRbBsP1R8s7fqjfbMz1xqdQ+HaHBmvpYiNFXsxp9r/gMa+xP3eQ==" spinCount="100000" sheet="1" objects="1" scenarios="1" formatColumns="0" formatRows="0" autoFilter="0"/>
  <autoFilter ref="C121:K14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100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323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ROUND((SUM(BE118:BE127)),  2)</f>
        <v>0</v>
      </c>
      <c r="I33" s="91">
        <v>0.21</v>
      </c>
      <c r="J33" s="90">
        <f>ROUND(((SUM(BE118:BE127))*I33),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ROUND((SUM(BF118:BF127)),  2)</f>
        <v>0</v>
      </c>
      <c r="I34" s="91">
        <v>0.12</v>
      </c>
      <c r="J34" s="90">
        <f>ROUND(((SUM(BF118:BF127))*I34),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ROUND((SUM(BG118:BG127)),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ROUND((SUM(BH118:BH127)),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ROUND((SUM(BI118:BI127)),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06 - Zatravněná plocha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J118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120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8" t="str">
        <f>E7</f>
        <v>Novostavba lesní cesty na p.č.1021/4, k.ú.Markvarec</v>
      </c>
      <c r="F108" s="219"/>
      <c r="G108" s="219"/>
      <c r="H108" s="219"/>
      <c r="L108" s="31"/>
    </row>
    <row r="109" spans="2:12" s="1" customFormat="1" ht="12" customHeight="1">
      <c r="B109" s="31"/>
      <c r="C109" s="26" t="s">
        <v>108</v>
      </c>
      <c r="L109" s="31"/>
    </row>
    <row r="110" spans="2:12" s="1" customFormat="1" ht="16.5" customHeight="1">
      <c r="B110" s="31"/>
      <c r="E110" s="180" t="str">
        <f>E9</f>
        <v>06 - Zatravněná plocha</v>
      </c>
      <c r="F110" s="220"/>
      <c r="G110" s="220"/>
      <c r="H110" s="220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Markvarec</v>
      </c>
      <c r="I112" s="26" t="s">
        <v>22</v>
      </c>
      <c r="J112" s="51" t="str">
        <f>IF(J12="","",J12)</f>
        <v>Vyplň údaj</v>
      </c>
      <c r="L112" s="31"/>
    </row>
    <row r="113" spans="2:65" s="1" customFormat="1" ht="6.9" customHeight="1">
      <c r="B113" s="31"/>
      <c r="L113" s="31"/>
    </row>
    <row r="114" spans="2:65" s="1" customFormat="1" ht="25.65" customHeight="1">
      <c r="B114" s="31"/>
      <c r="C114" s="26" t="s">
        <v>23</v>
      </c>
      <c r="F114" s="24" t="str">
        <f>E15</f>
        <v>Obec Český Rudolec</v>
      </c>
      <c r="I114" s="26" t="s">
        <v>29</v>
      </c>
      <c r="J114" s="29" t="str">
        <f>E21</f>
        <v>f-plan spol. s r.o., Ing.Radim Kopr</v>
      </c>
      <c r="L114" s="31"/>
    </row>
    <row r="115" spans="2:65" s="1" customFormat="1" ht="15.15" customHeight="1">
      <c r="B115" s="31"/>
      <c r="C115" s="26" t="s">
        <v>27</v>
      </c>
      <c r="F115" s="24" t="str">
        <f>IF(E18="","",E18)</f>
        <v>Vyplň údaj</v>
      </c>
      <c r="I115" s="26" t="s">
        <v>32</v>
      </c>
      <c r="J115" s="29" t="str">
        <f>E24</f>
        <v>Martin Lang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121</v>
      </c>
      <c r="D117" s="113" t="s">
        <v>60</v>
      </c>
      <c r="E117" s="113" t="s">
        <v>56</v>
      </c>
      <c r="F117" s="113" t="s">
        <v>57</v>
      </c>
      <c r="G117" s="113" t="s">
        <v>122</v>
      </c>
      <c r="H117" s="113" t="s">
        <v>123</v>
      </c>
      <c r="I117" s="113" t="s">
        <v>124</v>
      </c>
      <c r="J117" s="113" t="s">
        <v>112</v>
      </c>
      <c r="K117" s="114" t="s">
        <v>125</v>
      </c>
      <c r="L117" s="111"/>
      <c r="M117" s="58" t="s">
        <v>1</v>
      </c>
      <c r="N117" s="59" t="s">
        <v>39</v>
      </c>
      <c r="O117" s="59" t="s">
        <v>126</v>
      </c>
      <c r="P117" s="59" t="s">
        <v>127</v>
      </c>
      <c r="Q117" s="59" t="s">
        <v>128</v>
      </c>
      <c r="R117" s="59" t="s">
        <v>129</v>
      </c>
      <c r="S117" s="59" t="s">
        <v>130</v>
      </c>
      <c r="T117" s="60" t="s">
        <v>131</v>
      </c>
    </row>
    <row r="118" spans="2:65" s="1" customFormat="1" ht="22.8" customHeight="1">
      <c r="B118" s="31"/>
      <c r="C118" s="63" t="s">
        <v>132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4.0000000000000001E-3</v>
      </c>
      <c r="S118" s="52"/>
      <c r="T118" s="117">
        <f>T119</f>
        <v>0</v>
      </c>
      <c r="AT118" s="16" t="s">
        <v>74</v>
      </c>
      <c r="AU118" s="16" t="s">
        <v>114</v>
      </c>
      <c r="BK118" s="118">
        <f>BK119</f>
        <v>0</v>
      </c>
    </row>
    <row r="119" spans="2:65" s="11" customFormat="1" ht="25.95" customHeight="1">
      <c r="B119" s="119"/>
      <c r="D119" s="120" t="s">
        <v>74</v>
      </c>
      <c r="E119" s="121" t="s">
        <v>133</v>
      </c>
      <c r="F119" s="121" t="s">
        <v>134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4.0000000000000001E-3</v>
      </c>
      <c r="T119" s="126">
        <f>T120</f>
        <v>0</v>
      </c>
      <c r="AR119" s="120" t="s">
        <v>83</v>
      </c>
      <c r="AT119" s="127" t="s">
        <v>74</v>
      </c>
      <c r="AU119" s="127" t="s">
        <v>75</v>
      </c>
      <c r="AY119" s="120" t="s">
        <v>135</v>
      </c>
      <c r="BK119" s="128">
        <f>BK120</f>
        <v>0</v>
      </c>
    </row>
    <row r="120" spans="2:65" s="11" customFormat="1" ht="22.8" customHeight="1">
      <c r="B120" s="119"/>
      <c r="D120" s="120" t="s">
        <v>74</v>
      </c>
      <c r="E120" s="129" t="s">
        <v>83</v>
      </c>
      <c r="F120" s="129" t="s">
        <v>136</v>
      </c>
      <c r="I120" s="122"/>
      <c r="J120" s="130">
        <f>BK120</f>
        <v>0</v>
      </c>
      <c r="L120" s="119"/>
      <c r="M120" s="124"/>
      <c r="P120" s="125">
        <f>SUM(P121:P127)</f>
        <v>0</v>
      </c>
      <c r="R120" s="125">
        <f>SUM(R121:R127)</f>
        <v>4.0000000000000001E-3</v>
      </c>
      <c r="T120" s="126">
        <f>SUM(T121:T127)</f>
        <v>0</v>
      </c>
      <c r="AR120" s="120" t="s">
        <v>83</v>
      </c>
      <c r="AT120" s="127" t="s">
        <v>74</v>
      </c>
      <c r="AU120" s="127" t="s">
        <v>83</v>
      </c>
      <c r="AY120" s="120" t="s">
        <v>135</v>
      </c>
      <c r="BK120" s="128">
        <f>SUM(BK121:BK127)</f>
        <v>0</v>
      </c>
    </row>
    <row r="121" spans="2:65" s="1" customFormat="1" ht="55.5" customHeight="1">
      <c r="B121" s="31"/>
      <c r="C121" s="131" t="s">
        <v>83</v>
      </c>
      <c r="D121" s="131" t="s">
        <v>137</v>
      </c>
      <c r="E121" s="132" t="s">
        <v>324</v>
      </c>
      <c r="F121" s="133" t="s">
        <v>325</v>
      </c>
      <c r="G121" s="134" t="s">
        <v>140</v>
      </c>
      <c r="H121" s="135">
        <v>200</v>
      </c>
      <c r="I121" s="136"/>
      <c r="J121" s="137">
        <f>ROUND(I121*H121,2)</f>
        <v>0</v>
      </c>
      <c r="K121" s="133" t="s">
        <v>141</v>
      </c>
      <c r="L121" s="31"/>
      <c r="M121" s="138" t="s">
        <v>1</v>
      </c>
      <c r="N121" s="139" t="s">
        <v>40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142</v>
      </c>
      <c r="AT121" s="142" t="s">
        <v>137</v>
      </c>
      <c r="AU121" s="142" t="s">
        <v>85</v>
      </c>
      <c r="AY121" s="16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83</v>
      </c>
      <c r="BK121" s="143">
        <f>ROUND(I121*H121,2)</f>
        <v>0</v>
      </c>
      <c r="BL121" s="16" t="s">
        <v>142</v>
      </c>
      <c r="BM121" s="142" t="s">
        <v>326</v>
      </c>
    </row>
    <row r="122" spans="2:65" s="1" customFormat="1" ht="37.799999999999997" customHeight="1">
      <c r="B122" s="31"/>
      <c r="C122" s="131" t="s">
        <v>85</v>
      </c>
      <c r="D122" s="131" t="s">
        <v>137</v>
      </c>
      <c r="E122" s="132" t="s">
        <v>327</v>
      </c>
      <c r="F122" s="133" t="s">
        <v>328</v>
      </c>
      <c r="G122" s="134" t="s">
        <v>140</v>
      </c>
      <c r="H122" s="135">
        <v>200</v>
      </c>
      <c r="I122" s="136"/>
      <c r="J122" s="137">
        <f>ROUND(I122*H122,2)</f>
        <v>0</v>
      </c>
      <c r="K122" s="133" t="s">
        <v>141</v>
      </c>
      <c r="L122" s="31"/>
      <c r="M122" s="138" t="s">
        <v>1</v>
      </c>
      <c r="N122" s="139" t="s">
        <v>40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142</v>
      </c>
      <c r="AT122" s="142" t="s">
        <v>137</v>
      </c>
      <c r="AU122" s="142" t="s">
        <v>85</v>
      </c>
      <c r="AY122" s="16" t="s">
        <v>135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83</v>
      </c>
      <c r="BK122" s="143">
        <f>ROUND(I122*H122,2)</f>
        <v>0</v>
      </c>
      <c r="BL122" s="16" t="s">
        <v>142</v>
      </c>
      <c r="BM122" s="142" t="s">
        <v>329</v>
      </c>
    </row>
    <row r="123" spans="2:65" s="1" customFormat="1" ht="37.799999999999997" customHeight="1">
      <c r="B123" s="31"/>
      <c r="C123" s="131" t="s">
        <v>152</v>
      </c>
      <c r="D123" s="131" t="s">
        <v>137</v>
      </c>
      <c r="E123" s="132" t="s">
        <v>330</v>
      </c>
      <c r="F123" s="133" t="s">
        <v>331</v>
      </c>
      <c r="G123" s="134" t="s">
        <v>140</v>
      </c>
      <c r="H123" s="135">
        <v>200</v>
      </c>
      <c r="I123" s="136"/>
      <c r="J123" s="137">
        <f>ROUND(I123*H123,2)</f>
        <v>0</v>
      </c>
      <c r="K123" s="133" t="s">
        <v>141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142</v>
      </c>
      <c r="AT123" s="142" t="s">
        <v>137</v>
      </c>
      <c r="AU123" s="142" t="s">
        <v>85</v>
      </c>
      <c r="AY123" s="16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142</v>
      </c>
      <c r="BM123" s="142" t="s">
        <v>332</v>
      </c>
    </row>
    <row r="124" spans="2:65" s="1" customFormat="1" ht="16.5" customHeight="1">
      <c r="B124" s="31"/>
      <c r="C124" s="165" t="s">
        <v>142</v>
      </c>
      <c r="D124" s="165" t="s">
        <v>201</v>
      </c>
      <c r="E124" s="166" t="s">
        <v>333</v>
      </c>
      <c r="F124" s="167" t="s">
        <v>334</v>
      </c>
      <c r="G124" s="168" t="s">
        <v>335</v>
      </c>
      <c r="H124" s="169">
        <v>4</v>
      </c>
      <c r="I124" s="170"/>
      <c r="J124" s="171">
        <f>ROUND(I124*H124,2)</f>
        <v>0</v>
      </c>
      <c r="K124" s="167" t="s">
        <v>141</v>
      </c>
      <c r="L124" s="172"/>
      <c r="M124" s="173" t="s">
        <v>1</v>
      </c>
      <c r="N124" s="174" t="s">
        <v>40</v>
      </c>
      <c r="P124" s="140">
        <f>O124*H124</f>
        <v>0</v>
      </c>
      <c r="Q124" s="140">
        <v>1E-3</v>
      </c>
      <c r="R124" s="140">
        <f>Q124*H124</f>
        <v>4.0000000000000001E-3</v>
      </c>
      <c r="S124" s="140">
        <v>0</v>
      </c>
      <c r="T124" s="141">
        <f>S124*H124</f>
        <v>0</v>
      </c>
      <c r="AR124" s="142" t="s">
        <v>174</v>
      </c>
      <c r="AT124" s="142" t="s">
        <v>201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336</v>
      </c>
    </row>
    <row r="125" spans="2:65" s="12" customFormat="1" ht="10.199999999999999">
      <c r="B125" s="144"/>
      <c r="D125" s="145" t="s">
        <v>144</v>
      </c>
      <c r="F125" s="147" t="s">
        <v>337</v>
      </c>
      <c r="H125" s="148">
        <v>4</v>
      </c>
      <c r="I125" s="149"/>
      <c r="L125" s="144"/>
      <c r="M125" s="150"/>
      <c r="T125" s="151"/>
      <c r="AT125" s="146" t="s">
        <v>144</v>
      </c>
      <c r="AU125" s="146" t="s">
        <v>85</v>
      </c>
      <c r="AV125" s="12" t="s">
        <v>85</v>
      </c>
      <c r="AW125" s="12" t="s">
        <v>4</v>
      </c>
      <c r="AX125" s="12" t="s">
        <v>83</v>
      </c>
      <c r="AY125" s="146" t="s">
        <v>135</v>
      </c>
    </row>
    <row r="126" spans="2:65" s="1" customFormat="1" ht="33" customHeight="1">
      <c r="B126" s="31"/>
      <c r="C126" s="131" t="s">
        <v>159</v>
      </c>
      <c r="D126" s="131" t="s">
        <v>137</v>
      </c>
      <c r="E126" s="132" t="s">
        <v>175</v>
      </c>
      <c r="F126" s="133" t="s">
        <v>176</v>
      </c>
      <c r="G126" s="134" t="s">
        <v>140</v>
      </c>
      <c r="H126" s="135">
        <v>200</v>
      </c>
      <c r="I126" s="136"/>
      <c r="J126" s="137">
        <f>ROUND(I126*H126,2)</f>
        <v>0</v>
      </c>
      <c r="K126" s="133" t="s">
        <v>141</v>
      </c>
      <c r="L126" s="31"/>
      <c r="M126" s="138" t="s">
        <v>1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142</v>
      </c>
      <c r="AT126" s="142" t="s">
        <v>137</v>
      </c>
      <c r="AU126" s="142" t="s">
        <v>85</v>
      </c>
      <c r="AY126" s="16" t="s">
        <v>135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142</v>
      </c>
      <c r="BM126" s="142" t="s">
        <v>338</v>
      </c>
    </row>
    <row r="127" spans="2:65" s="1" customFormat="1" ht="21.75" customHeight="1">
      <c r="B127" s="31"/>
      <c r="C127" s="131" t="s">
        <v>163</v>
      </c>
      <c r="D127" s="131" t="s">
        <v>137</v>
      </c>
      <c r="E127" s="132" t="s">
        <v>339</v>
      </c>
      <c r="F127" s="133" t="s">
        <v>340</v>
      </c>
      <c r="G127" s="134" t="s">
        <v>140</v>
      </c>
      <c r="H127" s="135">
        <v>200</v>
      </c>
      <c r="I127" s="136"/>
      <c r="J127" s="137">
        <f>ROUND(I127*H127,2)</f>
        <v>0</v>
      </c>
      <c r="K127" s="133" t="s">
        <v>141</v>
      </c>
      <c r="L127" s="31"/>
      <c r="M127" s="175" t="s">
        <v>1</v>
      </c>
      <c r="N127" s="176" t="s">
        <v>40</v>
      </c>
      <c r="O127" s="177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AR127" s="142" t="s">
        <v>142</v>
      </c>
      <c r="AT127" s="142" t="s">
        <v>137</v>
      </c>
      <c r="AU127" s="142" t="s">
        <v>85</v>
      </c>
      <c r="AY127" s="16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142</v>
      </c>
      <c r="BM127" s="142" t="s">
        <v>341</v>
      </c>
    </row>
    <row r="128" spans="2:65" s="1" customFormat="1" ht="6.9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</sheetData>
  <sheetProtection algorithmName="SHA-512" hashValue="JkHL28HGkTUm7vaflAxdXMs8jMU19SdQmdMWJpvtIZ3kjrsHqp0EFrH8BxIBlwatPGkJRyWBQBtAOP+KYQKVtw==" saltValue="bjY2B90m067ksCJ0tJIieRadymq6rL5B/undqspaLggJDMGYwg2Nay22SQRn5VwaeY2es00CdaW8PtNZ/qiubg==" spinCount="100000" sheet="1" objects="1" scenarios="1" formatColumns="0" formatRows="0" autoFilter="0"/>
  <autoFilter ref="C117:K127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103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342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ROUND((SUM(BE121:BE165)),  2)</f>
        <v>0</v>
      </c>
      <c r="I33" s="91">
        <v>0.21</v>
      </c>
      <c r="J33" s="90">
        <f>ROUND(((SUM(BE121:BE165))*I33),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ROUND((SUM(BF121:BF165)),  2)</f>
        <v>0</v>
      </c>
      <c r="I34" s="91">
        <v>0.12</v>
      </c>
      <c r="J34" s="90">
        <f>ROUND(((SUM(BF121:BF165))*I34),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ROUND((SUM(BG121:BG165)),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ROUND((SUM(BH121:BH165)),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ROUND((SUM(BI121:BI165)),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07 - Začátek lesní cesty - zadlážděná část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J121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115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95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J141</f>
        <v>0</v>
      </c>
      <c r="L99" s="107"/>
    </row>
    <row r="100" spans="2:12" s="9" customFormat="1" ht="19.95" customHeight="1">
      <c r="B100" s="107"/>
      <c r="D100" s="108" t="s">
        <v>118</v>
      </c>
      <c r="E100" s="109"/>
      <c r="F100" s="109"/>
      <c r="G100" s="109"/>
      <c r="H100" s="109"/>
      <c r="I100" s="109"/>
      <c r="J100" s="110">
        <f>J157</f>
        <v>0</v>
      </c>
      <c r="L100" s="107"/>
    </row>
    <row r="101" spans="2:12" s="9" customFormat="1" ht="19.95" customHeight="1">
      <c r="B101" s="107"/>
      <c r="D101" s="108" t="s">
        <v>119</v>
      </c>
      <c r="E101" s="109"/>
      <c r="F101" s="109"/>
      <c r="G101" s="109"/>
      <c r="H101" s="109"/>
      <c r="I101" s="109"/>
      <c r="J101" s="110">
        <f>J164</f>
        <v>0</v>
      </c>
      <c r="L101" s="107"/>
    </row>
    <row r="102" spans="2:12" s="1" customFormat="1" ht="21.75" customHeight="1">
      <c r="B102" s="31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" customHeight="1">
      <c r="B108" s="31"/>
      <c r="C108" s="20" t="s">
        <v>120</v>
      </c>
      <c r="L108" s="31"/>
    </row>
    <row r="109" spans="2:12" s="1" customFormat="1" ht="6.9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18" t="str">
        <f>E7</f>
        <v>Novostavba lesní cesty na p.č.1021/4, k.ú.Markvarec</v>
      </c>
      <c r="F111" s="219"/>
      <c r="G111" s="219"/>
      <c r="H111" s="219"/>
      <c r="L111" s="31"/>
    </row>
    <row r="112" spans="2:12" s="1" customFormat="1" ht="12" customHeight="1">
      <c r="B112" s="31"/>
      <c r="C112" s="26" t="s">
        <v>108</v>
      </c>
      <c r="L112" s="31"/>
    </row>
    <row r="113" spans="2:65" s="1" customFormat="1" ht="16.5" customHeight="1">
      <c r="B113" s="31"/>
      <c r="E113" s="180" t="str">
        <f>E9</f>
        <v>07 - Začátek lesní cesty - zadlážděná část</v>
      </c>
      <c r="F113" s="220"/>
      <c r="G113" s="220"/>
      <c r="H113" s="220"/>
      <c r="L113" s="31"/>
    </row>
    <row r="114" spans="2:65" s="1" customFormat="1" ht="6.9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Markvarec</v>
      </c>
      <c r="I115" s="26" t="s">
        <v>22</v>
      </c>
      <c r="J115" s="51" t="str">
        <f>IF(J12="","",J12)</f>
        <v>Vyplň údaj</v>
      </c>
      <c r="L115" s="31"/>
    </row>
    <row r="116" spans="2:65" s="1" customFormat="1" ht="6.9" customHeight="1">
      <c r="B116" s="31"/>
      <c r="L116" s="31"/>
    </row>
    <row r="117" spans="2:65" s="1" customFormat="1" ht="25.65" customHeight="1">
      <c r="B117" s="31"/>
      <c r="C117" s="26" t="s">
        <v>23</v>
      </c>
      <c r="F117" s="24" t="str">
        <f>E15</f>
        <v>Obec Český Rudolec</v>
      </c>
      <c r="I117" s="26" t="s">
        <v>29</v>
      </c>
      <c r="J117" s="29" t="str">
        <f>E21</f>
        <v>f-plan spol. s r.o., Ing.Radim Kopr</v>
      </c>
      <c r="L117" s="31"/>
    </row>
    <row r="118" spans="2:65" s="1" customFormat="1" ht="15.15" customHeight="1">
      <c r="B118" s="31"/>
      <c r="C118" s="26" t="s">
        <v>27</v>
      </c>
      <c r="F118" s="24" t="str">
        <f>IF(E18="","",E18)</f>
        <v>Vyplň údaj</v>
      </c>
      <c r="I118" s="26" t="s">
        <v>32</v>
      </c>
      <c r="J118" s="29" t="str">
        <f>E24</f>
        <v>Martin Lang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121</v>
      </c>
      <c r="D120" s="113" t="s">
        <v>60</v>
      </c>
      <c r="E120" s="113" t="s">
        <v>56</v>
      </c>
      <c r="F120" s="113" t="s">
        <v>57</v>
      </c>
      <c r="G120" s="113" t="s">
        <v>122</v>
      </c>
      <c r="H120" s="113" t="s">
        <v>123</v>
      </c>
      <c r="I120" s="113" t="s">
        <v>124</v>
      </c>
      <c r="J120" s="113" t="s">
        <v>112</v>
      </c>
      <c r="K120" s="114" t="s">
        <v>125</v>
      </c>
      <c r="L120" s="111"/>
      <c r="M120" s="58" t="s">
        <v>1</v>
      </c>
      <c r="N120" s="59" t="s">
        <v>39</v>
      </c>
      <c r="O120" s="59" t="s">
        <v>126</v>
      </c>
      <c r="P120" s="59" t="s">
        <v>127</v>
      </c>
      <c r="Q120" s="59" t="s">
        <v>128</v>
      </c>
      <c r="R120" s="59" t="s">
        <v>129</v>
      </c>
      <c r="S120" s="59" t="s">
        <v>130</v>
      </c>
      <c r="T120" s="60" t="s">
        <v>131</v>
      </c>
    </row>
    <row r="121" spans="2:65" s="1" customFormat="1" ht="22.8" customHeight="1">
      <c r="B121" s="31"/>
      <c r="C121" s="63" t="s">
        <v>132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36.486794799999998</v>
      </c>
      <c r="S121" s="52"/>
      <c r="T121" s="117">
        <f>T122</f>
        <v>0</v>
      </c>
      <c r="AT121" s="16" t="s">
        <v>74</v>
      </c>
      <c r="AU121" s="16" t="s">
        <v>114</v>
      </c>
      <c r="BK121" s="118">
        <f>BK122</f>
        <v>0</v>
      </c>
    </row>
    <row r="122" spans="2:65" s="11" customFormat="1" ht="25.95" customHeight="1">
      <c r="B122" s="119"/>
      <c r="D122" s="120" t="s">
        <v>74</v>
      </c>
      <c r="E122" s="121" t="s">
        <v>133</v>
      </c>
      <c r="F122" s="121" t="s">
        <v>134</v>
      </c>
      <c r="I122" s="122"/>
      <c r="J122" s="123">
        <f>BK122</f>
        <v>0</v>
      </c>
      <c r="L122" s="119"/>
      <c r="M122" s="124"/>
      <c r="P122" s="125">
        <f>P123+P141+P157+P164</f>
        <v>0</v>
      </c>
      <c r="R122" s="125">
        <f>R123+R141+R157+R164</f>
        <v>36.486794799999998</v>
      </c>
      <c r="T122" s="126">
        <f>T123+T141+T157+T164</f>
        <v>0</v>
      </c>
      <c r="AR122" s="120" t="s">
        <v>83</v>
      </c>
      <c r="AT122" s="127" t="s">
        <v>74</v>
      </c>
      <c r="AU122" s="127" t="s">
        <v>75</v>
      </c>
      <c r="AY122" s="120" t="s">
        <v>135</v>
      </c>
      <c r="BK122" s="128">
        <f>BK123+BK141+BK157+BK164</f>
        <v>0</v>
      </c>
    </row>
    <row r="123" spans="2:65" s="11" customFormat="1" ht="22.8" customHeight="1">
      <c r="B123" s="119"/>
      <c r="D123" s="120" t="s">
        <v>74</v>
      </c>
      <c r="E123" s="129" t="s">
        <v>83</v>
      </c>
      <c r="F123" s="129" t="s">
        <v>136</v>
      </c>
      <c r="I123" s="122"/>
      <c r="J123" s="130">
        <f>BK123</f>
        <v>0</v>
      </c>
      <c r="L123" s="119"/>
      <c r="M123" s="124"/>
      <c r="P123" s="125">
        <f>SUM(P124:P140)</f>
        <v>0</v>
      </c>
      <c r="R123" s="125">
        <f>SUM(R124:R140)</f>
        <v>0</v>
      </c>
      <c r="T123" s="126">
        <f>SUM(T124:T140)</f>
        <v>0</v>
      </c>
      <c r="AR123" s="120" t="s">
        <v>83</v>
      </c>
      <c r="AT123" s="127" t="s">
        <v>74</v>
      </c>
      <c r="AU123" s="127" t="s">
        <v>83</v>
      </c>
      <c r="AY123" s="120" t="s">
        <v>135</v>
      </c>
      <c r="BK123" s="128">
        <f>SUM(BK124:BK140)</f>
        <v>0</v>
      </c>
    </row>
    <row r="124" spans="2:65" s="1" customFormat="1" ht="24.15" customHeight="1">
      <c r="B124" s="31"/>
      <c r="C124" s="131" t="s">
        <v>83</v>
      </c>
      <c r="D124" s="131" t="s">
        <v>137</v>
      </c>
      <c r="E124" s="132" t="s">
        <v>343</v>
      </c>
      <c r="F124" s="133" t="s">
        <v>344</v>
      </c>
      <c r="G124" s="134" t="s">
        <v>149</v>
      </c>
      <c r="H124" s="135">
        <v>18.02</v>
      </c>
      <c r="I124" s="136"/>
      <c r="J124" s="137">
        <f>ROUND(I124*H124,2)</f>
        <v>0</v>
      </c>
      <c r="K124" s="133" t="s">
        <v>141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142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142</v>
      </c>
      <c r="BM124" s="142" t="s">
        <v>345</v>
      </c>
    </row>
    <row r="125" spans="2:65" s="12" customFormat="1" ht="10.199999999999999">
      <c r="B125" s="144"/>
      <c r="D125" s="145" t="s">
        <v>144</v>
      </c>
      <c r="E125" s="146" t="s">
        <v>1</v>
      </c>
      <c r="F125" s="147" t="s">
        <v>346</v>
      </c>
      <c r="H125" s="148">
        <v>18.02</v>
      </c>
      <c r="I125" s="149"/>
      <c r="L125" s="144"/>
      <c r="M125" s="150"/>
      <c r="T125" s="151"/>
      <c r="AT125" s="146" t="s">
        <v>144</v>
      </c>
      <c r="AU125" s="146" t="s">
        <v>85</v>
      </c>
      <c r="AV125" s="12" t="s">
        <v>85</v>
      </c>
      <c r="AW125" s="12" t="s">
        <v>31</v>
      </c>
      <c r="AX125" s="12" t="s">
        <v>75</v>
      </c>
      <c r="AY125" s="146" t="s">
        <v>135</v>
      </c>
    </row>
    <row r="126" spans="2:65" s="13" customFormat="1" ht="10.199999999999999">
      <c r="B126" s="152"/>
      <c r="D126" s="145" t="s">
        <v>144</v>
      </c>
      <c r="E126" s="153" t="s">
        <v>1</v>
      </c>
      <c r="F126" s="154" t="s">
        <v>146</v>
      </c>
      <c r="H126" s="155">
        <v>18.02</v>
      </c>
      <c r="I126" s="156"/>
      <c r="L126" s="152"/>
      <c r="M126" s="157"/>
      <c r="T126" s="158"/>
      <c r="AT126" s="153" t="s">
        <v>144</v>
      </c>
      <c r="AU126" s="153" t="s">
        <v>85</v>
      </c>
      <c r="AV126" s="13" t="s">
        <v>142</v>
      </c>
      <c r="AW126" s="13" t="s">
        <v>31</v>
      </c>
      <c r="AX126" s="13" t="s">
        <v>83</v>
      </c>
      <c r="AY126" s="153" t="s">
        <v>135</v>
      </c>
    </row>
    <row r="127" spans="2:65" s="1" customFormat="1" ht="62.7" customHeight="1">
      <c r="B127" s="31"/>
      <c r="C127" s="131" t="s">
        <v>85</v>
      </c>
      <c r="D127" s="131" t="s">
        <v>137</v>
      </c>
      <c r="E127" s="132" t="s">
        <v>156</v>
      </c>
      <c r="F127" s="133" t="s">
        <v>157</v>
      </c>
      <c r="G127" s="134" t="s">
        <v>149</v>
      </c>
      <c r="H127" s="135">
        <v>18.02</v>
      </c>
      <c r="I127" s="136"/>
      <c r="J127" s="137">
        <f>ROUND(I127*H127,2)</f>
        <v>0</v>
      </c>
      <c r="K127" s="133" t="s">
        <v>141</v>
      </c>
      <c r="L127" s="31"/>
      <c r="M127" s="138" t="s">
        <v>1</v>
      </c>
      <c r="N127" s="139" t="s">
        <v>40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142</v>
      </c>
      <c r="AT127" s="142" t="s">
        <v>137</v>
      </c>
      <c r="AU127" s="142" t="s">
        <v>85</v>
      </c>
      <c r="AY127" s="16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142</v>
      </c>
      <c r="BM127" s="142" t="s">
        <v>347</v>
      </c>
    </row>
    <row r="128" spans="2:65" s="1" customFormat="1" ht="37.799999999999997" customHeight="1">
      <c r="B128" s="31"/>
      <c r="C128" s="131" t="s">
        <v>152</v>
      </c>
      <c r="D128" s="131" t="s">
        <v>137</v>
      </c>
      <c r="E128" s="132" t="s">
        <v>160</v>
      </c>
      <c r="F128" s="133" t="s">
        <v>161</v>
      </c>
      <c r="G128" s="134" t="s">
        <v>149</v>
      </c>
      <c r="H128" s="135">
        <v>18.02</v>
      </c>
      <c r="I128" s="136"/>
      <c r="J128" s="137">
        <f>ROUND(I128*H128,2)</f>
        <v>0</v>
      </c>
      <c r="K128" s="133" t="s">
        <v>141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142</v>
      </c>
      <c r="AT128" s="142" t="s">
        <v>137</v>
      </c>
      <c r="AU128" s="142" t="s">
        <v>85</v>
      </c>
      <c r="AY128" s="16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142</v>
      </c>
      <c r="BM128" s="142" t="s">
        <v>348</v>
      </c>
    </row>
    <row r="129" spans="2:65" s="1" customFormat="1" ht="55.5" customHeight="1">
      <c r="B129" s="31"/>
      <c r="C129" s="131" t="s">
        <v>142</v>
      </c>
      <c r="D129" s="131" t="s">
        <v>137</v>
      </c>
      <c r="E129" s="132" t="s">
        <v>252</v>
      </c>
      <c r="F129" s="133" t="s">
        <v>253</v>
      </c>
      <c r="G129" s="134" t="s">
        <v>140</v>
      </c>
      <c r="H129" s="135">
        <v>53</v>
      </c>
      <c r="I129" s="136"/>
      <c r="J129" s="137">
        <f>ROUND(I129*H129,2)</f>
        <v>0</v>
      </c>
      <c r="K129" s="133" t="s">
        <v>141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142</v>
      </c>
      <c r="AT129" s="142" t="s">
        <v>137</v>
      </c>
      <c r="AU129" s="142" t="s">
        <v>85</v>
      </c>
      <c r="AY129" s="16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142</v>
      </c>
      <c r="BM129" s="142" t="s">
        <v>349</v>
      </c>
    </row>
    <row r="130" spans="2:65" s="14" customFormat="1" ht="10.199999999999999">
      <c r="B130" s="159"/>
      <c r="D130" s="145" t="s">
        <v>144</v>
      </c>
      <c r="E130" s="160" t="s">
        <v>1</v>
      </c>
      <c r="F130" s="161" t="s">
        <v>167</v>
      </c>
      <c r="H130" s="160" t="s">
        <v>1</v>
      </c>
      <c r="I130" s="162"/>
      <c r="L130" s="159"/>
      <c r="M130" s="163"/>
      <c r="T130" s="164"/>
      <c r="AT130" s="160" t="s">
        <v>144</v>
      </c>
      <c r="AU130" s="160" t="s">
        <v>85</v>
      </c>
      <c r="AV130" s="14" t="s">
        <v>83</v>
      </c>
      <c r="AW130" s="14" t="s">
        <v>31</v>
      </c>
      <c r="AX130" s="14" t="s">
        <v>75</v>
      </c>
      <c r="AY130" s="160" t="s">
        <v>135</v>
      </c>
    </row>
    <row r="131" spans="2:65" s="12" customFormat="1" ht="10.199999999999999">
      <c r="B131" s="144"/>
      <c r="D131" s="145" t="s">
        <v>144</v>
      </c>
      <c r="E131" s="146" t="s">
        <v>1</v>
      </c>
      <c r="F131" s="147" t="s">
        <v>350</v>
      </c>
      <c r="H131" s="148">
        <v>53</v>
      </c>
      <c r="I131" s="149"/>
      <c r="L131" s="144"/>
      <c r="M131" s="150"/>
      <c r="T131" s="151"/>
      <c r="AT131" s="146" t="s">
        <v>144</v>
      </c>
      <c r="AU131" s="146" t="s">
        <v>85</v>
      </c>
      <c r="AV131" s="12" t="s">
        <v>85</v>
      </c>
      <c r="AW131" s="12" t="s">
        <v>31</v>
      </c>
      <c r="AX131" s="12" t="s">
        <v>75</v>
      </c>
      <c r="AY131" s="146" t="s">
        <v>135</v>
      </c>
    </row>
    <row r="132" spans="2:65" s="13" customFormat="1" ht="10.199999999999999">
      <c r="B132" s="152"/>
      <c r="D132" s="145" t="s">
        <v>144</v>
      </c>
      <c r="E132" s="153" t="s">
        <v>1</v>
      </c>
      <c r="F132" s="154" t="s">
        <v>146</v>
      </c>
      <c r="H132" s="155">
        <v>53</v>
      </c>
      <c r="I132" s="156"/>
      <c r="L132" s="152"/>
      <c r="M132" s="157"/>
      <c r="T132" s="158"/>
      <c r="AT132" s="153" t="s">
        <v>144</v>
      </c>
      <c r="AU132" s="153" t="s">
        <v>85</v>
      </c>
      <c r="AV132" s="13" t="s">
        <v>142</v>
      </c>
      <c r="AW132" s="13" t="s">
        <v>31</v>
      </c>
      <c r="AX132" s="13" t="s">
        <v>83</v>
      </c>
      <c r="AY132" s="153" t="s">
        <v>135</v>
      </c>
    </row>
    <row r="133" spans="2:65" s="1" customFormat="1" ht="33" customHeight="1">
      <c r="B133" s="31"/>
      <c r="C133" s="131" t="s">
        <v>159</v>
      </c>
      <c r="D133" s="131" t="s">
        <v>137</v>
      </c>
      <c r="E133" s="132" t="s">
        <v>175</v>
      </c>
      <c r="F133" s="133" t="s">
        <v>176</v>
      </c>
      <c r="G133" s="134" t="s">
        <v>140</v>
      </c>
      <c r="H133" s="135">
        <v>53</v>
      </c>
      <c r="I133" s="136"/>
      <c r="J133" s="137">
        <f>ROUND(I133*H133,2)</f>
        <v>0</v>
      </c>
      <c r="K133" s="133" t="s">
        <v>141</v>
      </c>
      <c r="L133" s="31"/>
      <c r="M133" s="138" t="s">
        <v>1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142</v>
      </c>
      <c r="AT133" s="142" t="s">
        <v>137</v>
      </c>
      <c r="AU133" s="142" t="s">
        <v>85</v>
      </c>
      <c r="AY133" s="16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142</v>
      </c>
      <c r="BM133" s="142" t="s">
        <v>351</v>
      </c>
    </row>
    <row r="134" spans="2:65" s="14" customFormat="1" ht="10.199999999999999">
      <c r="B134" s="159"/>
      <c r="D134" s="145" t="s">
        <v>144</v>
      </c>
      <c r="E134" s="160" t="s">
        <v>1</v>
      </c>
      <c r="F134" s="161" t="s">
        <v>167</v>
      </c>
      <c r="H134" s="160" t="s">
        <v>1</v>
      </c>
      <c r="I134" s="162"/>
      <c r="L134" s="159"/>
      <c r="M134" s="163"/>
      <c r="T134" s="164"/>
      <c r="AT134" s="160" t="s">
        <v>144</v>
      </c>
      <c r="AU134" s="160" t="s">
        <v>85</v>
      </c>
      <c r="AV134" s="14" t="s">
        <v>83</v>
      </c>
      <c r="AW134" s="14" t="s">
        <v>31</v>
      </c>
      <c r="AX134" s="14" t="s">
        <v>75</v>
      </c>
      <c r="AY134" s="160" t="s">
        <v>135</v>
      </c>
    </row>
    <row r="135" spans="2:65" s="12" customFormat="1" ht="10.199999999999999">
      <c r="B135" s="144"/>
      <c r="D135" s="145" t="s">
        <v>144</v>
      </c>
      <c r="E135" s="146" t="s">
        <v>1</v>
      </c>
      <c r="F135" s="147" t="s">
        <v>350</v>
      </c>
      <c r="H135" s="148">
        <v>53</v>
      </c>
      <c r="I135" s="149"/>
      <c r="L135" s="144"/>
      <c r="M135" s="150"/>
      <c r="T135" s="151"/>
      <c r="AT135" s="146" t="s">
        <v>144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135</v>
      </c>
    </row>
    <row r="136" spans="2:65" s="13" customFormat="1" ht="10.199999999999999">
      <c r="B136" s="152"/>
      <c r="D136" s="145" t="s">
        <v>144</v>
      </c>
      <c r="E136" s="153" t="s">
        <v>1</v>
      </c>
      <c r="F136" s="154" t="s">
        <v>146</v>
      </c>
      <c r="H136" s="155">
        <v>53</v>
      </c>
      <c r="I136" s="156"/>
      <c r="L136" s="152"/>
      <c r="M136" s="157"/>
      <c r="T136" s="158"/>
      <c r="AT136" s="153" t="s">
        <v>144</v>
      </c>
      <c r="AU136" s="153" t="s">
        <v>85</v>
      </c>
      <c r="AV136" s="13" t="s">
        <v>142</v>
      </c>
      <c r="AW136" s="13" t="s">
        <v>31</v>
      </c>
      <c r="AX136" s="13" t="s">
        <v>83</v>
      </c>
      <c r="AY136" s="153" t="s">
        <v>135</v>
      </c>
    </row>
    <row r="137" spans="2:65" s="1" customFormat="1" ht="33" customHeight="1">
      <c r="B137" s="31"/>
      <c r="C137" s="131" t="s">
        <v>163</v>
      </c>
      <c r="D137" s="131" t="s">
        <v>137</v>
      </c>
      <c r="E137" s="132" t="s">
        <v>170</v>
      </c>
      <c r="F137" s="133" t="s">
        <v>171</v>
      </c>
      <c r="G137" s="134" t="s">
        <v>140</v>
      </c>
      <c r="H137" s="135">
        <v>53</v>
      </c>
      <c r="I137" s="136"/>
      <c r="J137" s="137">
        <f>ROUND(I137*H137,2)</f>
        <v>0</v>
      </c>
      <c r="K137" s="133" t="s">
        <v>141</v>
      </c>
      <c r="L137" s="31"/>
      <c r="M137" s="138" t="s">
        <v>1</v>
      </c>
      <c r="N137" s="139" t="s">
        <v>40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142</v>
      </c>
      <c r="AT137" s="142" t="s">
        <v>137</v>
      </c>
      <c r="AU137" s="142" t="s">
        <v>85</v>
      </c>
      <c r="AY137" s="16" t="s">
        <v>135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142</v>
      </c>
      <c r="BM137" s="142" t="s">
        <v>352</v>
      </c>
    </row>
    <row r="138" spans="2:65" s="14" customFormat="1" ht="10.199999999999999">
      <c r="B138" s="159"/>
      <c r="D138" s="145" t="s">
        <v>144</v>
      </c>
      <c r="E138" s="160" t="s">
        <v>1</v>
      </c>
      <c r="F138" s="161" t="s">
        <v>173</v>
      </c>
      <c r="H138" s="160" t="s">
        <v>1</v>
      </c>
      <c r="I138" s="162"/>
      <c r="L138" s="159"/>
      <c r="M138" s="163"/>
      <c r="T138" s="164"/>
      <c r="AT138" s="160" t="s">
        <v>144</v>
      </c>
      <c r="AU138" s="160" t="s">
        <v>85</v>
      </c>
      <c r="AV138" s="14" t="s">
        <v>83</v>
      </c>
      <c r="AW138" s="14" t="s">
        <v>31</v>
      </c>
      <c r="AX138" s="14" t="s">
        <v>75</v>
      </c>
      <c r="AY138" s="160" t="s">
        <v>135</v>
      </c>
    </row>
    <row r="139" spans="2:65" s="12" customFormat="1" ht="10.199999999999999">
      <c r="B139" s="144"/>
      <c r="D139" s="145" t="s">
        <v>144</v>
      </c>
      <c r="E139" s="146" t="s">
        <v>1</v>
      </c>
      <c r="F139" s="147" t="s">
        <v>350</v>
      </c>
      <c r="H139" s="148">
        <v>53</v>
      </c>
      <c r="I139" s="149"/>
      <c r="L139" s="144"/>
      <c r="M139" s="150"/>
      <c r="T139" s="151"/>
      <c r="AT139" s="146" t="s">
        <v>144</v>
      </c>
      <c r="AU139" s="146" t="s">
        <v>85</v>
      </c>
      <c r="AV139" s="12" t="s">
        <v>85</v>
      </c>
      <c r="AW139" s="12" t="s">
        <v>31</v>
      </c>
      <c r="AX139" s="12" t="s">
        <v>75</v>
      </c>
      <c r="AY139" s="146" t="s">
        <v>135</v>
      </c>
    </row>
    <row r="140" spans="2:65" s="13" customFormat="1" ht="10.199999999999999">
      <c r="B140" s="152"/>
      <c r="D140" s="145" t="s">
        <v>144</v>
      </c>
      <c r="E140" s="153" t="s">
        <v>1</v>
      </c>
      <c r="F140" s="154" t="s">
        <v>146</v>
      </c>
      <c r="H140" s="155">
        <v>53</v>
      </c>
      <c r="I140" s="156"/>
      <c r="L140" s="152"/>
      <c r="M140" s="157"/>
      <c r="T140" s="158"/>
      <c r="AT140" s="153" t="s">
        <v>144</v>
      </c>
      <c r="AU140" s="153" t="s">
        <v>85</v>
      </c>
      <c r="AV140" s="13" t="s">
        <v>142</v>
      </c>
      <c r="AW140" s="13" t="s">
        <v>31</v>
      </c>
      <c r="AX140" s="13" t="s">
        <v>83</v>
      </c>
      <c r="AY140" s="153" t="s">
        <v>135</v>
      </c>
    </row>
    <row r="141" spans="2:65" s="11" customFormat="1" ht="22.8" customHeight="1">
      <c r="B141" s="119"/>
      <c r="D141" s="120" t="s">
        <v>74</v>
      </c>
      <c r="E141" s="129" t="s">
        <v>159</v>
      </c>
      <c r="F141" s="129" t="s">
        <v>178</v>
      </c>
      <c r="I141" s="122"/>
      <c r="J141" s="130">
        <f>BK141</f>
        <v>0</v>
      </c>
      <c r="L141" s="119"/>
      <c r="M141" s="124"/>
      <c r="P141" s="125">
        <f>SUM(P142:P156)</f>
        <v>0</v>
      </c>
      <c r="R141" s="125">
        <f>SUM(R142:R156)</f>
        <v>31.473520000000001</v>
      </c>
      <c r="T141" s="126">
        <f>SUM(T142:T156)</f>
        <v>0</v>
      </c>
      <c r="AR141" s="120" t="s">
        <v>83</v>
      </c>
      <c r="AT141" s="127" t="s">
        <v>74</v>
      </c>
      <c r="AU141" s="127" t="s">
        <v>83</v>
      </c>
      <c r="AY141" s="120" t="s">
        <v>135</v>
      </c>
      <c r="BK141" s="128">
        <f>SUM(BK142:BK156)</f>
        <v>0</v>
      </c>
    </row>
    <row r="142" spans="2:65" s="1" customFormat="1" ht="33" customHeight="1">
      <c r="B142" s="31"/>
      <c r="C142" s="131" t="s">
        <v>169</v>
      </c>
      <c r="D142" s="131" t="s">
        <v>137</v>
      </c>
      <c r="E142" s="132" t="s">
        <v>353</v>
      </c>
      <c r="F142" s="133" t="s">
        <v>354</v>
      </c>
      <c r="G142" s="134" t="s">
        <v>140</v>
      </c>
      <c r="H142" s="135">
        <v>53</v>
      </c>
      <c r="I142" s="136"/>
      <c r="J142" s="137">
        <f>ROUND(I142*H142,2)</f>
        <v>0</v>
      </c>
      <c r="K142" s="133" t="s">
        <v>141</v>
      </c>
      <c r="L142" s="31"/>
      <c r="M142" s="138" t="s">
        <v>1</v>
      </c>
      <c r="N142" s="139" t="s">
        <v>40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142</v>
      </c>
      <c r="AT142" s="142" t="s">
        <v>137</v>
      </c>
      <c r="AU142" s="142" t="s">
        <v>85</v>
      </c>
      <c r="AY142" s="16" t="s">
        <v>135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142</v>
      </c>
      <c r="BM142" s="142" t="s">
        <v>355</v>
      </c>
    </row>
    <row r="143" spans="2:65" s="14" customFormat="1" ht="10.199999999999999">
      <c r="B143" s="159"/>
      <c r="D143" s="145" t="s">
        <v>144</v>
      </c>
      <c r="E143" s="160" t="s">
        <v>1</v>
      </c>
      <c r="F143" s="161" t="s">
        <v>356</v>
      </c>
      <c r="H143" s="160" t="s">
        <v>1</v>
      </c>
      <c r="I143" s="162"/>
      <c r="L143" s="159"/>
      <c r="M143" s="163"/>
      <c r="T143" s="164"/>
      <c r="AT143" s="160" t="s">
        <v>144</v>
      </c>
      <c r="AU143" s="160" t="s">
        <v>85</v>
      </c>
      <c r="AV143" s="14" t="s">
        <v>83</v>
      </c>
      <c r="AW143" s="14" t="s">
        <v>31</v>
      </c>
      <c r="AX143" s="14" t="s">
        <v>75</v>
      </c>
      <c r="AY143" s="160" t="s">
        <v>135</v>
      </c>
    </row>
    <row r="144" spans="2:65" s="12" customFormat="1" ht="10.199999999999999">
      <c r="B144" s="144"/>
      <c r="D144" s="145" t="s">
        <v>144</v>
      </c>
      <c r="E144" s="146" t="s">
        <v>1</v>
      </c>
      <c r="F144" s="147" t="s">
        <v>350</v>
      </c>
      <c r="H144" s="148">
        <v>53</v>
      </c>
      <c r="I144" s="149"/>
      <c r="L144" s="144"/>
      <c r="M144" s="150"/>
      <c r="T144" s="151"/>
      <c r="AT144" s="146" t="s">
        <v>144</v>
      </c>
      <c r="AU144" s="146" t="s">
        <v>85</v>
      </c>
      <c r="AV144" s="12" t="s">
        <v>85</v>
      </c>
      <c r="AW144" s="12" t="s">
        <v>31</v>
      </c>
      <c r="AX144" s="12" t="s">
        <v>75</v>
      </c>
      <c r="AY144" s="146" t="s">
        <v>135</v>
      </c>
    </row>
    <row r="145" spans="2:65" s="13" customFormat="1" ht="10.199999999999999">
      <c r="B145" s="152"/>
      <c r="D145" s="145" t="s">
        <v>144</v>
      </c>
      <c r="E145" s="153" t="s">
        <v>1</v>
      </c>
      <c r="F145" s="154" t="s">
        <v>146</v>
      </c>
      <c r="H145" s="155">
        <v>53</v>
      </c>
      <c r="I145" s="156"/>
      <c r="L145" s="152"/>
      <c r="M145" s="157"/>
      <c r="T145" s="158"/>
      <c r="AT145" s="153" t="s">
        <v>144</v>
      </c>
      <c r="AU145" s="153" t="s">
        <v>85</v>
      </c>
      <c r="AV145" s="13" t="s">
        <v>142</v>
      </c>
      <c r="AW145" s="13" t="s">
        <v>31</v>
      </c>
      <c r="AX145" s="13" t="s">
        <v>83</v>
      </c>
      <c r="AY145" s="153" t="s">
        <v>135</v>
      </c>
    </row>
    <row r="146" spans="2:65" s="1" customFormat="1" ht="33" customHeight="1">
      <c r="B146" s="31"/>
      <c r="C146" s="131" t="s">
        <v>174</v>
      </c>
      <c r="D146" s="131" t="s">
        <v>137</v>
      </c>
      <c r="E146" s="132" t="s">
        <v>357</v>
      </c>
      <c r="F146" s="133" t="s">
        <v>358</v>
      </c>
      <c r="G146" s="134" t="s">
        <v>140</v>
      </c>
      <c r="H146" s="135">
        <v>53</v>
      </c>
      <c r="I146" s="136"/>
      <c r="J146" s="137">
        <f>ROUND(I146*H146,2)</f>
        <v>0</v>
      </c>
      <c r="K146" s="133" t="s">
        <v>141</v>
      </c>
      <c r="L146" s="31"/>
      <c r="M146" s="138" t="s">
        <v>1</v>
      </c>
      <c r="N146" s="139" t="s">
        <v>40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142</v>
      </c>
      <c r="AT146" s="142" t="s">
        <v>137</v>
      </c>
      <c r="AU146" s="142" t="s">
        <v>85</v>
      </c>
      <c r="AY146" s="16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83</v>
      </c>
      <c r="BK146" s="143">
        <f>ROUND(I146*H146,2)</f>
        <v>0</v>
      </c>
      <c r="BL146" s="16" t="s">
        <v>142</v>
      </c>
      <c r="BM146" s="142" t="s">
        <v>359</v>
      </c>
    </row>
    <row r="147" spans="2:65" s="14" customFormat="1" ht="10.199999999999999">
      <c r="B147" s="159"/>
      <c r="D147" s="145" t="s">
        <v>144</v>
      </c>
      <c r="E147" s="160" t="s">
        <v>1</v>
      </c>
      <c r="F147" s="161" t="s">
        <v>360</v>
      </c>
      <c r="H147" s="160" t="s">
        <v>1</v>
      </c>
      <c r="I147" s="162"/>
      <c r="L147" s="159"/>
      <c r="M147" s="163"/>
      <c r="T147" s="164"/>
      <c r="AT147" s="160" t="s">
        <v>144</v>
      </c>
      <c r="AU147" s="160" t="s">
        <v>85</v>
      </c>
      <c r="AV147" s="14" t="s">
        <v>83</v>
      </c>
      <c r="AW147" s="14" t="s">
        <v>31</v>
      </c>
      <c r="AX147" s="14" t="s">
        <v>75</v>
      </c>
      <c r="AY147" s="160" t="s">
        <v>135</v>
      </c>
    </row>
    <row r="148" spans="2:65" s="12" customFormat="1" ht="10.199999999999999">
      <c r="B148" s="144"/>
      <c r="D148" s="145" t="s">
        <v>144</v>
      </c>
      <c r="E148" s="146" t="s">
        <v>1</v>
      </c>
      <c r="F148" s="147" t="s">
        <v>350</v>
      </c>
      <c r="H148" s="148">
        <v>53</v>
      </c>
      <c r="I148" s="149"/>
      <c r="L148" s="144"/>
      <c r="M148" s="150"/>
      <c r="T148" s="151"/>
      <c r="AT148" s="146" t="s">
        <v>144</v>
      </c>
      <c r="AU148" s="146" t="s">
        <v>85</v>
      </c>
      <c r="AV148" s="12" t="s">
        <v>85</v>
      </c>
      <c r="AW148" s="12" t="s">
        <v>31</v>
      </c>
      <c r="AX148" s="12" t="s">
        <v>75</v>
      </c>
      <c r="AY148" s="146" t="s">
        <v>135</v>
      </c>
    </row>
    <row r="149" spans="2:65" s="13" customFormat="1" ht="10.199999999999999">
      <c r="B149" s="152"/>
      <c r="D149" s="145" t="s">
        <v>144</v>
      </c>
      <c r="E149" s="153" t="s">
        <v>1</v>
      </c>
      <c r="F149" s="154" t="s">
        <v>146</v>
      </c>
      <c r="H149" s="155">
        <v>53</v>
      </c>
      <c r="I149" s="156"/>
      <c r="L149" s="152"/>
      <c r="M149" s="157"/>
      <c r="T149" s="158"/>
      <c r="AT149" s="153" t="s">
        <v>144</v>
      </c>
      <c r="AU149" s="153" t="s">
        <v>85</v>
      </c>
      <c r="AV149" s="13" t="s">
        <v>142</v>
      </c>
      <c r="AW149" s="13" t="s">
        <v>31</v>
      </c>
      <c r="AX149" s="13" t="s">
        <v>83</v>
      </c>
      <c r="AY149" s="153" t="s">
        <v>135</v>
      </c>
    </row>
    <row r="150" spans="2:65" s="1" customFormat="1" ht="37.799999999999997" customHeight="1">
      <c r="B150" s="31"/>
      <c r="C150" s="131" t="s">
        <v>179</v>
      </c>
      <c r="D150" s="131" t="s">
        <v>137</v>
      </c>
      <c r="E150" s="132" t="s">
        <v>190</v>
      </c>
      <c r="F150" s="133" t="s">
        <v>191</v>
      </c>
      <c r="G150" s="134" t="s">
        <v>140</v>
      </c>
      <c r="H150" s="135">
        <v>15</v>
      </c>
      <c r="I150" s="136"/>
      <c r="J150" s="137">
        <f>ROUND(I150*H150,2)</f>
        <v>0</v>
      </c>
      <c r="K150" s="133" t="s">
        <v>141</v>
      </c>
      <c r="L150" s="31"/>
      <c r="M150" s="138" t="s">
        <v>1</v>
      </c>
      <c r="N150" s="139" t="s">
        <v>40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142</v>
      </c>
      <c r="AT150" s="142" t="s">
        <v>137</v>
      </c>
      <c r="AU150" s="142" t="s">
        <v>85</v>
      </c>
      <c r="AY150" s="16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142</v>
      </c>
      <c r="BM150" s="142" t="s">
        <v>361</v>
      </c>
    </row>
    <row r="151" spans="2:65" s="12" customFormat="1" ht="10.199999999999999">
      <c r="B151" s="144"/>
      <c r="D151" s="145" t="s">
        <v>144</v>
      </c>
      <c r="E151" s="146" t="s">
        <v>1</v>
      </c>
      <c r="F151" s="147" t="s">
        <v>362</v>
      </c>
      <c r="H151" s="148">
        <v>15</v>
      </c>
      <c r="I151" s="149"/>
      <c r="L151" s="144"/>
      <c r="M151" s="150"/>
      <c r="T151" s="151"/>
      <c r="AT151" s="146" t="s">
        <v>144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135</v>
      </c>
    </row>
    <row r="152" spans="2:65" s="13" customFormat="1" ht="10.199999999999999">
      <c r="B152" s="152"/>
      <c r="D152" s="145" t="s">
        <v>144</v>
      </c>
      <c r="E152" s="153" t="s">
        <v>1</v>
      </c>
      <c r="F152" s="154" t="s">
        <v>146</v>
      </c>
      <c r="H152" s="155">
        <v>15</v>
      </c>
      <c r="I152" s="156"/>
      <c r="L152" s="152"/>
      <c r="M152" s="157"/>
      <c r="T152" s="158"/>
      <c r="AT152" s="153" t="s">
        <v>144</v>
      </c>
      <c r="AU152" s="153" t="s">
        <v>85</v>
      </c>
      <c r="AV152" s="13" t="s">
        <v>142</v>
      </c>
      <c r="AW152" s="13" t="s">
        <v>31</v>
      </c>
      <c r="AX152" s="13" t="s">
        <v>83</v>
      </c>
      <c r="AY152" s="153" t="s">
        <v>135</v>
      </c>
    </row>
    <row r="153" spans="2:65" s="1" customFormat="1" ht="55.5" customHeight="1">
      <c r="B153" s="31"/>
      <c r="C153" s="131" t="s">
        <v>184</v>
      </c>
      <c r="D153" s="131" t="s">
        <v>137</v>
      </c>
      <c r="E153" s="132" t="s">
        <v>363</v>
      </c>
      <c r="F153" s="133" t="s">
        <v>364</v>
      </c>
      <c r="G153" s="134" t="s">
        <v>140</v>
      </c>
      <c r="H153" s="135">
        <v>53</v>
      </c>
      <c r="I153" s="136"/>
      <c r="J153" s="137">
        <f>ROUND(I153*H153,2)</f>
        <v>0</v>
      </c>
      <c r="K153" s="133" t="s">
        <v>141</v>
      </c>
      <c r="L153" s="31"/>
      <c r="M153" s="138" t="s">
        <v>1</v>
      </c>
      <c r="N153" s="139" t="s">
        <v>40</v>
      </c>
      <c r="P153" s="140">
        <f>O153*H153</f>
        <v>0</v>
      </c>
      <c r="Q153" s="140">
        <v>0.1837</v>
      </c>
      <c r="R153" s="140">
        <f>Q153*H153</f>
        <v>9.7361000000000004</v>
      </c>
      <c r="S153" s="140">
        <v>0</v>
      </c>
      <c r="T153" s="141">
        <f>S153*H153</f>
        <v>0</v>
      </c>
      <c r="AR153" s="142" t="s">
        <v>142</v>
      </c>
      <c r="AT153" s="142" t="s">
        <v>137</v>
      </c>
      <c r="AU153" s="142" t="s">
        <v>85</v>
      </c>
      <c r="AY153" s="16" t="s">
        <v>135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83</v>
      </c>
      <c r="BK153" s="143">
        <f>ROUND(I153*H153,2)</f>
        <v>0</v>
      </c>
      <c r="BL153" s="16" t="s">
        <v>142</v>
      </c>
      <c r="BM153" s="142" t="s">
        <v>365</v>
      </c>
    </row>
    <row r="154" spans="2:65" s="1" customFormat="1" ht="55.5" customHeight="1">
      <c r="B154" s="31"/>
      <c r="C154" s="131" t="s">
        <v>189</v>
      </c>
      <c r="D154" s="131" t="s">
        <v>137</v>
      </c>
      <c r="E154" s="132" t="s">
        <v>366</v>
      </c>
      <c r="F154" s="133" t="s">
        <v>367</v>
      </c>
      <c r="G154" s="134" t="s">
        <v>140</v>
      </c>
      <c r="H154" s="135">
        <v>53</v>
      </c>
      <c r="I154" s="136"/>
      <c r="J154" s="137">
        <f>ROUND(I154*H154,2)</f>
        <v>0</v>
      </c>
      <c r="K154" s="133" t="s">
        <v>141</v>
      </c>
      <c r="L154" s="31"/>
      <c r="M154" s="138" t="s">
        <v>1</v>
      </c>
      <c r="N154" s="139" t="s">
        <v>40</v>
      </c>
      <c r="P154" s="140">
        <f>O154*H154</f>
        <v>0</v>
      </c>
      <c r="Q154" s="140">
        <v>0.1837</v>
      </c>
      <c r="R154" s="140">
        <f>Q154*H154</f>
        <v>9.7361000000000004</v>
      </c>
      <c r="S154" s="140">
        <v>0</v>
      </c>
      <c r="T154" s="141">
        <f>S154*H154</f>
        <v>0</v>
      </c>
      <c r="AR154" s="142" t="s">
        <v>142</v>
      </c>
      <c r="AT154" s="142" t="s">
        <v>137</v>
      </c>
      <c r="AU154" s="142" t="s">
        <v>85</v>
      </c>
      <c r="AY154" s="16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142</v>
      </c>
      <c r="BM154" s="142" t="s">
        <v>368</v>
      </c>
    </row>
    <row r="155" spans="2:65" s="1" customFormat="1" ht="16.5" customHeight="1">
      <c r="B155" s="31"/>
      <c r="C155" s="165" t="s">
        <v>8</v>
      </c>
      <c r="D155" s="165" t="s">
        <v>201</v>
      </c>
      <c r="E155" s="166" t="s">
        <v>369</v>
      </c>
      <c r="F155" s="167" t="s">
        <v>370</v>
      </c>
      <c r="G155" s="168" t="s">
        <v>140</v>
      </c>
      <c r="H155" s="169">
        <v>54.06</v>
      </c>
      <c r="I155" s="170"/>
      <c r="J155" s="171">
        <f>ROUND(I155*H155,2)</f>
        <v>0</v>
      </c>
      <c r="K155" s="167" t="s">
        <v>141</v>
      </c>
      <c r="L155" s="172"/>
      <c r="M155" s="173" t="s">
        <v>1</v>
      </c>
      <c r="N155" s="174" t="s">
        <v>40</v>
      </c>
      <c r="P155" s="140">
        <f>O155*H155</f>
        <v>0</v>
      </c>
      <c r="Q155" s="140">
        <v>0.222</v>
      </c>
      <c r="R155" s="140">
        <f>Q155*H155</f>
        <v>12.001320000000002</v>
      </c>
      <c r="S155" s="140">
        <v>0</v>
      </c>
      <c r="T155" s="141">
        <f>S155*H155</f>
        <v>0</v>
      </c>
      <c r="AR155" s="142" t="s">
        <v>174</v>
      </c>
      <c r="AT155" s="142" t="s">
        <v>201</v>
      </c>
      <c r="AU155" s="142" t="s">
        <v>85</v>
      </c>
      <c r="AY155" s="16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83</v>
      </c>
      <c r="BK155" s="143">
        <f>ROUND(I155*H155,2)</f>
        <v>0</v>
      </c>
      <c r="BL155" s="16" t="s">
        <v>142</v>
      </c>
      <c r="BM155" s="142" t="s">
        <v>371</v>
      </c>
    </row>
    <row r="156" spans="2:65" s="12" customFormat="1" ht="10.199999999999999">
      <c r="B156" s="144"/>
      <c r="D156" s="145" t="s">
        <v>144</v>
      </c>
      <c r="F156" s="147" t="s">
        <v>372</v>
      </c>
      <c r="H156" s="148">
        <v>54.06</v>
      </c>
      <c r="I156" s="149"/>
      <c r="L156" s="144"/>
      <c r="M156" s="150"/>
      <c r="T156" s="151"/>
      <c r="AT156" s="146" t="s">
        <v>144</v>
      </c>
      <c r="AU156" s="146" t="s">
        <v>85</v>
      </c>
      <c r="AV156" s="12" t="s">
        <v>85</v>
      </c>
      <c r="AW156" s="12" t="s">
        <v>4</v>
      </c>
      <c r="AX156" s="12" t="s">
        <v>83</v>
      </c>
      <c r="AY156" s="146" t="s">
        <v>135</v>
      </c>
    </row>
    <row r="157" spans="2:65" s="11" customFormat="1" ht="22.8" customHeight="1">
      <c r="B157" s="119"/>
      <c r="D157" s="120" t="s">
        <v>74</v>
      </c>
      <c r="E157" s="129" t="s">
        <v>179</v>
      </c>
      <c r="F157" s="129" t="s">
        <v>194</v>
      </c>
      <c r="I157" s="122"/>
      <c r="J157" s="130">
        <f>BK157</f>
        <v>0</v>
      </c>
      <c r="L157" s="119"/>
      <c r="M157" s="124"/>
      <c r="P157" s="125">
        <f>SUM(P158:P163)</f>
        <v>0</v>
      </c>
      <c r="R157" s="125">
        <f>SUM(R158:R163)</f>
        <v>5.0132747999999996</v>
      </c>
      <c r="T157" s="126">
        <f>SUM(T158:T163)</f>
        <v>0</v>
      </c>
      <c r="AR157" s="120" t="s">
        <v>83</v>
      </c>
      <c r="AT157" s="127" t="s">
        <v>74</v>
      </c>
      <c r="AU157" s="127" t="s">
        <v>83</v>
      </c>
      <c r="AY157" s="120" t="s">
        <v>135</v>
      </c>
      <c r="BK157" s="128">
        <f>SUM(BK158:BK163)</f>
        <v>0</v>
      </c>
    </row>
    <row r="158" spans="2:65" s="1" customFormat="1" ht="33" customHeight="1">
      <c r="B158" s="31"/>
      <c r="C158" s="131" t="s">
        <v>200</v>
      </c>
      <c r="D158" s="131" t="s">
        <v>137</v>
      </c>
      <c r="E158" s="132" t="s">
        <v>373</v>
      </c>
      <c r="F158" s="133" t="s">
        <v>374</v>
      </c>
      <c r="G158" s="134" t="s">
        <v>197</v>
      </c>
      <c r="H158" s="135">
        <v>2</v>
      </c>
      <c r="I158" s="136"/>
      <c r="J158" s="137">
        <f>ROUND(I158*H158,2)</f>
        <v>0</v>
      </c>
      <c r="K158" s="133" t="s">
        <v>141</v>
      </c>
      <c r="L158" s="31"/>
      <c r="M158" s="138" t="s">
        <v>1</v>
      </c>
      <c r="N158" s="139" t="s">
        <v>40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142</v>
      </c>
      <c r="AT158" s="142" t="s">
        <v>137</v>
      </c>
      <c r="AU158" s="142" t="s">
        <v>85</v>
      </c>
      <c r="AY158" s="16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142</v>
      </c>
      <c r="BM158" s="142" t="s">
        <v>375</v>
      </c>
    </row>
    <row r="159" spans="2:65" s="1" customFormat="1" ht="16.5" customHeight="1">
      <c r="B159" s="31"/>
      <c r="C159" s="165" t="s">
        <v>205</v>
      </c>
      <c r="D159" s="165" t="s">
        <v>201</v>
      </c>
      <c r="E159" s="166" t="s">
        <v>376</v>
      </c>
      <c r="F159" s="167" t="s">
        <v>377</v>
      </c>
      <c r="G159" s="168" t="s">
        <v>197</v>
      </c>
      <c r="H159" s="169">
        <v>2</v>
      </c>
      <c r="I159" s="170"/>
      <c r="J159" s="171">
        <f>ROUND(I159*H159,2)</f>
        <v>0</v>
      </c>
      <c r="K159" s="167" t="s">
        <v>141</v>
      </c>
      <c r="L159" s="172"/>
      <c r="M159" s="173" t="s">
        <v>1</v>
      </c>
      <c r="N159" s="174" t="s">
        <v>40</v>
      </c>
      <c r="P159" s="140">
        <f>O159*H159</f>
        <v>0</v>
      </c>
      <c r="Q159" s="140">
        <v>2.0999999999999999E-3</v>
      </c>
      <c r="R159" s="140">
        <f>Q159*H159</f>
        <v>4.1999999999999997E-3</v>
      </c>
      <c r="S159" s="140">
        <v>0</v>
      </c>
      <c r="T159" s="141">
        <f>S159*H159</f>
        <v>0</v>
      </c>
      <c r="AR159" s="142" t="s">
        <v>174</v>
      </c>
      <c r="AT159" s="142" t="s">
        <v>201</v>
      </c>
      <c r="AU159" s="142" t="s">
        <v>85</v>
      </c>
      <c r="AY159" s="16" t="s">
        <v>135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142</v>
      </c>
      <c r="BM159" s="142" t="s">
        <v>378</v>
      </c>
    </row>
    <row r="160" spans="2:65" s="1" customFormat="1" ht="24.15" customHeight="1">
      <c r="B160" s="31"/>
      <c r="C160" s="131" t="s">
        <v>213</v>
      </c>
      <c r="D160" s="131" t="s">
        <v>137</v>
      </c>
      <c r="E160" s="132" t="s">
        <v>318</v>
      </c>
      <c r="F160" s="133" t="s">
        <v>319</v>
      </c>
      <c r="G160" s="134" t="s">
        <v>149</v>
      </c>
      <c r="H160" s="135">
        <v>2.2200000000000002</v>
      </c>
      <c r="I160" s="136"/>
      <c r="J160" s="137">
        <f>ROUND(I160*H160,2)</f>
        <v>0</v>
      </c>
      <c r="K160" s="133" t="s">
        <v>141</v>
      </c>
      <c r="L160" s="31"/>
      <c r="M160" s="138" t="s">
        <v>1</v>
      </c>
      <c r="N160" s="139" t="s">
        <v>40</v>
      </c>
      <c r="P160" s="140">
        <f>O160*H160</f>
        <v>0</v>
      </c>
      <c r="Q160" s="140">
        <v>2.2563399999999998</v>
      </c>
      <c r="R160" s="140">
        <f>Q160*H160</f>
        <v>5.0090747999999996</v>
      </c>
      <c r="S160" s="140">
        <v>0</v>
      </c>
      <c r="T160" s="141">
        <f>S160*H160</f>
        <v>0</v>
      </c>
      <c r="AR160" s="142" t="s">
        <v>142</v>
      </c>
      <c r="AT160" s="142" t="s">
        <v>137</v>
      </c>
      <c r="AU160" s="142" t="s">
        <v>85</v>
      </c>
      <c r="AY160" s="16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142</v>
      </c>
      <c r="BM160" s="142" t="s">
        <v>379</v>
      </c>
    </row>
    <row r="161" spans="2:65" s="14" customFormat="1" ht="10.199999999999999">
      <c r="B161" s="159"/>
      <c r="D161" s="145" t="s">
        <v>144</v>
      </c>
      <c r="E161" s="160" t="s">
        <v>1</v>
      </c>
      <c r="F161" s="161" t="s">
        <v>380</v>
      </c>
      <c r="H161" s="160" t="s">
        <v>1</v>
      </c>
      <c r="I161" s="162"/>
      <c r="L161" s="159"/>
      <c r="M161" s="163"/>
      <c r="T161" s="164"/>
      <c r="AT161" s="160" t="s">
        <v>144</v>
      </c>
      <c r="AU161" s="160" t="s">
        <v>85</v>
      </c>
      <c r="AV161" s="14" t="s">
        <v>83</v>
      </c>
      <c r="AW161" s="14" t="s">
        <v>31</v>
      </c>
      <c r="AX161" s="14" t="s">
        <v>75</v>
      </c>
      <c r="AY161" s="160" t="s">
        <v>135</v>
      </c>
    </row>
    <row r="162" spans="2:65" s="12" customFormat="1" ht="10.199999999999999">
      <c r="B162" s="144"/>
      <c r="D162" s="145" t="s">
        <v>144</v>
      </c>
      <c r="E162" s="146" t="s">
        <v>1</v>
      </c>
      <c r="F162" s="147" t="s">
        <v>381</v>
      </c>
      <c r="H162" s="148">
        <v>2.2200000000000002</v>
      </c>
      <c r="I162" s="149"/>
      <c r="L162" s="144"/>
      <c r="M162" s="150"/>
      <c r="T162" s="151"/>
      <c r="AT162" s="146" t="s">
        <v>144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135</v>
      </c>
    </row>
    <row r="163" spans="2:65" s="13" customFormat="1" ht="10.199999999999999">
      <c r="B163" s="152"/>
      <c r="D163" s="145" t="s">
        <v>144</v>
      </c>
      <c r="E163" s="153" t="s">
        <v>1</v>
      </c>
      <c r="F163" s="154" t="s">
        <v>146</v>
      </c>
      <c r="H163" s="155">
        <v>2.2200000000000002</v>
      </c>
      <c r="I163" s="156"/>
      <c r="L163" s="152"/>
      <c r="M163" s="157"/>
      <c r="T163" s="158"/>
      <c r="AT163" s="153" t="s">
        <v>144</v>
      </c>
      <c r="AU163" s="153" t="s">
        <v>85</v>
      </c>
      <c r="AV163" s="13" t="s">
        <v>142</v>
      </c>
      <c r="AW163" s="13" t="s">
        <v>31</v>
      </c>
      <c r="AX163" s="13" t="s">
        <v>83</v>
      </c>
      <c r="AY163" s="153" t="s">
        <v>135</v>
      </c>
    </row>
    <row r="164" spans="2:65" s="11" customFormat="1" ht="22.8" customHeight="1">
      <c r="B164" s="119"/>
      <c r="D164" s="120" t="s">
        <v>74</v>
      </c>
      <c r="E164" s="129" t="s">
        <v>229</v>
      </c>
      <c r="F164" s="129" t="s">
        <v>230</v>
      </c>
      <c r="I164" s="122"/>
      <c r="J164" s="130">
        <f>BK164</f>
        <v>0</v>
      </c>
      <c r="L164" s="119"/>
      <c r="M164" s="124"/>
      <c r="P164" s="125">
        <f>P165</f>
        <v>0</v>
      </c>
      <c r="R164" s="125">
        <f>R165</f>
        <v>0</v>
      </c>
      <c r="T164" s="126">
        <f>T165</f>
        <v>0</v>
      </c>
      <c r="AR164" s="120" t="s">
        <v>83</v>
      </c>
      <c r="AT164" s="127" t="s">
        <v>74</v>
      </c>
      <c r="AU164" s="127" t="s">
        <v>83</v>
      </c>
      <c r="AY164" s="120" t="s">
        <v>135</v>
      </c>
      <c r="BK164" s="128">
        <f>BK165</f>
        <v>0</v>
      </c>
    </row>
    <row r="165" spans="2:65" s="1" customFormat="1" ht="37.799999999999997" customHeight="1">
      <c r="B165" s="31"/>
      <c r="C165" s="131" t="s">
        <v>209</v>
      </c>
      <c r="D165" s="131" t="s">
        <v>137</v>
      </c>
      <c r="E165" s="132" t="s">
        <v>382</v>
      </c>
      <c r="F165" s="133" t="s">
        <v>383</v>
      </c>
      <c r="G165" s="134" t="s">
        <v>234</v>
      </c>
      <c r="H165" s="135">
        <v>36.487000000000002</v>
      </c>
      <c r="I165" s="136"/>
      <c r="J165" s="137">
        <f>ROUND(I165*H165,2)</f>
        <v>0</v>
      </c>
      <c r="K165" s="133" t="s">
        <v>141</v>
      </c>
      <c r="L165" s="31"/>
      <c r="M165" s="175" t="s">
        <v>1</v>
      </c>
      <c r="N165" s="176" t="s">
        <v>40</v>
      </c>
      <c r="O165" s="177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AR165" s="142" t="s">
        <v>142</v>
      </c>
      <c r="AT165" s="142" t="s">
        <v>137</v>
      </c>
      <c r="AU165" s="142" t="s">
        <v>85</v>
      </c>
      <c r="AY165" s="16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142</v>
      </c>
      <c r="BM165" s="142" t="s">
        <v>384</v>
      </c>
    </row>
    <row r="166" spans="2:65" s="1" customFormat="1" ht="6.9" customHeight="1"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31"/>
    </row>
  </sheetData>
  <sheetProtection algorithmName="SHA-512" hashValue="H/NnyaDCQxKULzp31KqGeP+tMXXdKOvZHYOx+ZEQ1uwhn5mO/UP6PQWTBAYRQQTNAcJbnK+ghhFvXoky8bEeuQ==" saltValue="8LD6NpXDaLMz8x8udbX9elZF6nlbXVEcXz0dhLCFb1uuCO3WEv2r1V2zOuXYv6f1do1xBcsQYP/uvyLCoc9UkA==" spinCount="100000" sheet="1" objects="1" scenarios="1" formatColumns="0" formatRows="0" autoFilter="0"/>
  <autoFilter ref="C120:K165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106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107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8" t="str">
        <f>'Rekapitulace stavby'!K6</f>
        <v>Novostavba lesní cesty na p.č.1021/4, k.ú.Markvarec</v>
      </c>
      <c r="F7" s="219"/>
      <c r="G7" s="219"/>
      <c r="H7" s="219"/>
      <c r="L7" s="19"/>
    </row>
    <row r="8" spans="2:46" s="1" customFormat="1" ht="12" customHeight="1">
      <c r="B8" s="31"/>
      <c r="D8" s="26" t="s">
        <v>108</v>
      </c>
      <c r="L8" s="31"/>
    </row>
    <row r="9" spans="2:46" s="1" customFormat="1" ht="16.5" customHeight="1">
      <c r="B9" s="31"/>
      <c r="E9" s="180" t="s">
        <v>385</v>
      </c>
      <c r="F9" s="220"/>
      <c r="G9" s="220"/>
      <c r="H9" s="220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Vyplň údaj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ROUND((SUM(BE120:BE140)),  2)</f>
        <v>0</v>
      </c>
      <c r="I33" s="91">
        <v>0.21</v>
      </c>
      <c r="J33" s="90">
        <f>ROUND(((SUM(BE120:BE140))*I33),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ROUND((SUM(BF120:BF140)),  2)</f>
        <v>0</v>
      </c>
      <c r="I34" s="91">
        <v>0.12</v>
      </c>
      <c r="J34" s="90">
        <f>ROUND(((SUM(BF120:BF140))*I34),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ROUND((SUM(BG120:BG140)),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ROUND((SUM(BH120:BH140)),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ROUND((SUM(BI120:BI140)),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110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8" t="str">
        <f>E7</f>
        <v>Novostavba lesní cesty na p.č.1021/4, k.ú.Markvarec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108</v>
      </c>
      <c r="L86" s="31"/>
    </row>
    <row r="87" spans="2:47" s="1" customFormat="1" ht="16.5" customHeight="1">
      <c r="B87" s="31"/>
      <c r="E87" s="180" t="str">
        <f>E9</f>
        <v>VON - Vedlejší a ostatní náklady</v>
      </c>
      <c r="F87" s="220"/>
      <c r="G87" s="220"/>
      <c r="H87" s="220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Markvarec</v>
      </c>
      <c r="I89" s="26" t="s">
        <v>22</v>
      </c>
      <c r="J89" s="51" t="str">
        <f>IF(J12="","",J12)</f>
        <v>Vyplň údaj</v>
      </c>
      <c r="L89" s="31"/>
    </row>
    <row r="90" spans="2:47" s="1" customFormat="1" ht="6.9" customHeight="1">
      <c r="B90" s="31"/>
      <c r="L90" s="31"/>
    </row>
    <row r="91" spans="2:47" s="1" customFormat="1" ht="25.65" customHeight="1">
      <c r="B91" s="31"/>
      <c r="C91" s="26" t="s">
        <v>23</v>
      </c>
      <c r="F91" s="24" t="str">
        <f>E15</f>
        <v>Obec Český Rudolec</v>
      </c>
      <c r="I91" s="26" t="s">
        <v>29</v>
      </c>
      <c r="J91" s="29" t="str">
        <f>E21</f>
        <v>f-plan spol. s r.o., Ing.Radim Kopr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>Martin Lang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113</v>
      </c>
      <c r="J96" s="65">
        <f>J120</f>
        <v>0</v>
      </c>
      <c r="L96" s="31"/>
      <c r="AU96" s="16" t="s">
        <v>114</v>
      </c>
    </row>
    <row r="97" spans="2:12" s="8" customFormat="1" ht="24.9" customHeight="1">
      <c r="B97" s="103"/>
      <c r="D97" s="104" t="s">
        <v>386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387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388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19.95" customHeight="1">
      <c r="B100" s="107"/>
      <c r="D100" s="108" t="s">
        <v>389</v>
      </c>
      <c r="E100" s="109"/>
      <c r="F100" s="109"/>
      <c r="G100" s="109"/>
      <c r="H100" s="109"/>
      <c r="I100" s="109"/>
      <c r="J100" s="110">
        <f>J139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120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18" t="str">
        <f>E7</f>
        <v>Novostavba lesní cesty na p.č.1021/4, k.ú.Markvarec</v>
      </c>
      <c r="F110" s="219"/>
      <c r="G110" s="219"/>
      <c r="H110" s="219"/>
      <c r="L110" s="31"/>
    </row>
    <row r="111" spans="2:12" s="1" customFormat="1" ht="12" customHeight="1">
      <c r="B111" s="31"/>
      <c r="C111" s="26" t="s">
        <v>108</v>
      </c>
      <c r="L111" s="31"/>
    </row>
    <row r="112" spans="2:12" s="1" customFormat="1" ht="16.5" customHeight="1">
      <c r="B112" s="31"/>
      <c r="E112" s="180" t="str">
        <f>E9</f>
        <v>VON - Vedlejší a ostatní náklady</v>
      </c>
      <c r="F112" s="220"/>
      <c r="G112" s="220"/>
      <c r="H112" s="220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Markvarec</v>
      </c>
      <c r="I114" s="26" t="s">
        <v>22</v>
      </c>
      <c r="J114" s="51" t="str">
        <f>IF(J12="","",J12)</f>
        <v>Vyplň údaj</v>
      </c>
      <c r="L114" s="31"/>
    </row>
    <row r="115" spans="2:65" s="1" customFormat="1" ht="6.9" customHeight="1">
      <c r="B115" s="31"/>
      <c r="L115" s="31"/>
    </row>
    <row r="116" spans="2:65" s="1" customFormat="1" ht="25.65" customHeight="1">
      <c r="B116" s="31"/>
      <c r="C116" s="26" t="s">
        <v>23</v>
      </c>
      <c r="F116" s="24" t="str">
        <f>E15</f>
        <v>Obec Český Rudolec</v>
      </c>
      <c r="I116" s="26" t="s">
        <v>29</v>
      </c>
      <c r="J116" s="29" t="str">
        <f>E21</f>
        <v>f-plan spol. s r.o., Ing.Radim Kopr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>Martin Lang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121</v>
      </c>
      <c r="D119" s="113" t="s">
        <v>60</v>
      </c>
      <c r="E119" s="113" t="s">
        <v>56</v>
      </c>
      <c r="F119" s="113" t="s">
        <v>57</v>
      </c>
      <c r="G119" s="113" t="s">
        <v>122</v>
      </c>
      <c r="H119" s="113" t="s">
        <v>123</v>
      </c>
      <c r="I119" s="113" t="s">
        <v>124</v>
      </c>
      <c r="J119" s="113" t="s">
        <v>112</v>
      </c>
      <c r="K119" s="114" t="s">
        <v>125</v>
      </c>
      <c r="L119" s="111"/>
      <c r="M119" s="58" t="s">
        <v>1</v>
      </c>
      <c r="N119" s="59" t="s">
        <v>39</v>
      </c>
      <c r="O119" s="59" t="s">
        <v>126</v>
      </c>
      <c r="P119" s="59" t="s">
        <v>127</v>
      </c>
      <c r="Q119" s="59" t="s">
        <v>128</v>
      </c>
      <c r="R119" s="59" t="s">
        <v>129</v>
      </c>
      <c r="S119" s="59" t="s">
        <v>130</v>
      </c>
      <c r="T119" s="60" t="s">
        <v>131</v>
      </c>
    </row>
    <row r="120" spans="2:65" s="1" customFormat="1" ht="22.8" customHeight="1">
      <c r="B120" s="31"/>
      <c r="C120" s="63" t="s">
        <v>132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0</v>
      </c>
      <c r="S120" s="52"/>
      <c r="T120" s="117">
        <f>T121</f>
        <v>0</v>
      </c>
      <c r="AT120" s="16" t="s">
        <v>74</v>
      </c>
      <c r="AU120" s="16" t="s">
        <v>114</v>
      </c>
      <c r="BK120" s="118">
        <f>BK121</f>
        <v>0</v>
      </c>
    </row>
    <row r="121" spans="2:65" s="11" customFormat="1" ht="25.95" customHeight="1">
      <c r="B121" s="119"/>
      <c r="D121" s="120" t="s">
        <v>74</v>
      </c>
      <c r="E121" s="121" t="s">
        <v>390</v>
      </c>
      <c r="F121" s="121" t="s">
        <v>391</v>
      </c>
      <c r="I121" s="122"/>
      <c r="J121" s="123">
        <f>BK121</f>
        <v>0</v>
      </c>
      <c r="L121" s="119"/>
      <c r="M121" s="124"/>
      <c r="P121" s="125">
        <f>P122+P127+P139</f>
        <v>0</v>
      </c>
      <c r="R121" s="125">
        <f>R122+R127+R139</f>
        <v>0</v>
      </c>
      <c r="T121" s="126">
        <f>T122+T127+T139</f>
        <v>0</v>
      </c>
      <c r="AR121" s="120" t="s">
        <v>159</v>
      </c>
      <c r="AT121" s="127" t="s">
        <v>74</v>
      </c>
      <c r="AU121" s="127" t="s">
        <v>75</v>
      </c>
      <c r="AY121" s="120" t="s">
        <v>135</v>
      </c>
      <c r="BK121" s="128">
        <f>BK122+BK127+BK139</f>
        <v>0</v>
      </c>
    </row>
    <row r="122" spans="2:65" s="11" customFormat="1" ht="22.8" customHeight="1">
      <c r="B122" s="119"/>
      <c r="D122" s="120" t="s">
        <v>74</v>
      </c>
      <c r="E122" s="129" t="s">
        <v>392</v>
      </c>
      <c r="F122" s="129" t="s">
        <v>393</v>
      </c>
      <c r="I122" s="122"/>
      <c r="J122" s="130">
        <f>BK122</f>
        <v>0</v>
      </c>
      <c r="L122" s="119"/>
      <c r="M122" s="124"/>
      <c r="P122" s="125">
        <f>SUM(P123:P126)</f>
        <v>0</v>
      </c>
      <c r="R122" s="125">
        <f>SUM(R123:R126)</f>
        <v>0</v>
      </c>
      <c r="T122" s="126">
        <f>SUM(T123:T126)</f>
        <v>0</v>
      </c>
      <c r="AR122" s="120" t="s">
        <v>159</v>
      </c>
      <c r="AT122" s="127" t="s">
        <v>74</v>
      </c>
      <c r="AU122" s="127" t="s">
        <v>83</v>
      </c>
      <c r="AY122" s="120" t="s">
        <v>135</v>
      </c>
      <c r="BK122" s="128">
        <f>SUM(BK123:BK126)</f>
        <v>0</v>
      </c>
    </row>
    <row r="123" spans="2:65" s="1" customFormat="1" ht="16.5" customHeight="1">
      <c r="B123" s="31"/>
      <c r="C123" s="131" t="s">
        <v>83</v>
      </c>
      <c r="D123" s="131" t="s">
        <v>137</v>
      </c>
      <c r="E123" s="132" t="s">
        <v>394</v>
      </c>
      <c r="F123" s="133" t="s">
        <v>395</v>
      </c>
      <c r="G123" s="134" t="s">
        <v>396</v>
      </c>
      <c r="H123" s="135">
        <v>1</v>
      </c>
      <c r="I123" s="136"/>
      <c r="J123" s="137">
        <f>ROUND(I123*H123,2)</f>
        <v>0</v>
      </c>
      <c r="K123" s="133" t="s">
        <v>397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398</v>
      </c>
      <c r="AT123" s="142" t="s">
        <v>137</v>
      </c>
      <c r="AU123" s="142" t="s">
        <v>85</v>
      </c>
      <c r="AY123" s="16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398</v>
      </c>
      <c r="BM123" s="142" t="s">
        <v>399</v>
      </c>
    </row>
    <row r="124" spans="2:65" s="1" customFormat="1" ht="16.5" customHeight="1">
      <c r="B124" s="31"/>
      <c r="C124" s="131" t="s">
        <v>85</v>
      </c>
      <c r="D124" s="131" t="s">
        <v>137</v>
      </c>
      <c r="E124" s="132" t="s">
        <v>400</v>
      </c>
      <c r="F124" s="133" t="s">
        <v>401</v>
      </c>
      <c r="G124" s="134" t="s">
        <v>396</v>
      </c>
      <c r="H124" s="135">
        <v>1</v>
      </c>
      <c r="I124" s="136"/>
      <c r="J124" s="137">
        <f>ROUND(I124*H124,2)</f>
        <v>0</v>
      </c>
      <c r="K124" s="133" t="s">
        <v>397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398</v>
      </c>
      <c r="AT124" s="142" t="s">
        <v>137</v>
      </c>
      <c r="AU124" s="142" t="s">
        <v>85</v>
      </c>
      <c r="AY124" s="16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398</v>
      </c>
      <c r="BM124" s="142" t="s">
        <v>402</v>
      </c>
    </row>
    <row r="125" spans="2:65" s="1" customFormat="1" ht="16.5" customHeight="1">
      <c r="B125" s="31"/>
      <c r="C125" s="131" t="s">
        <v>152</v>
      </c>
      <c r="D125" s="131" t="s">
        <v>137</v>
      </c>
      <c r="E125" s="132" t="s">
        <v>403</v>
      </c>
      <c r="F125" s="133" t="s">
        <v>404</v>
      </c>
      <c r="G125" s="134" t="s">
        <v>396</v>
      </c>
      <c r="H125" s="135">
        <v>1</v>
      </c>
      <c r="I125" s="136"/>
      <c r="J125" s="137">
        <f>ROUND(I125*H125,2)</f>
        <v>0</v>
      </c>
      <c r="K125" s="133" t="s">
        <v>397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398</v>
      </c>
      <c r="AT125" s="142" t="s">
        <v>137</v>
      </c>
      <c r="AU125" s="142" t="s">
        <v>85</v>
      </c>
      <c r="AY125" s="16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398</v>
      </c>
      <c r="BM125" s="142" t="s">
        <v>405</v>
      </c>
    </row>
    <row r="126" spans="2:65" s="1" customFormat="1" ht="16.5" customHeight="1">
      <c r="B126" s="31"/>
      <c r="C126" s="131" t="s">
        <v>142</v>
      </c>
      <c r="D126" s="131" t="s">
        <v>137</v>
      </c>
      <c r="E126" s="132" t="s">
        <v>406</v>
      </c>
      <c r="F126" s="133" t="s">
        <v>407</v>
      </c>
      <c r="G126" s="134" t="s">
        <v>396</v>
      </c>
      <c r="H126" s="135">
        <v>1</v>
      </c>
      <c r="I126" s="136"/>
      <c r="J126" s="137">
        <f>ROUND(I126*H126,2)</f>
        <v>0</v>
      </c>
      <c r="K126" s="133" t="s">
        <v>397</v>
      </c>
      <c r="L126" s="31"/>
      <c r="M126" s="138" t="s">
        <v>1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398</v>
      </c>
      <c r="AT126" s="142" t="s">
        <v>137</v>
      </c>
      <c r="AU126" s="142" t="s">
        <v>85</v>
      </c>
      <c r="AY126" s="16" t="s">
        <v>135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398</v>
      </c>
      <c r="BM126" s="142" t="s">
        <v>408</v>
      </c>
    </row>
    <row r="127" spans="2:65" s="11" customFormat="1" ht="22.8" customHeight="1">
      <c r="B127" s="119"/>
      <c r="D127" s="120" t="s">
        <v>74</v>
      </c>
      <c r="E127" s="129" t="s">
        <v>409</v>
      </c>
      <c r="F127" s="129" t="s">
        <v>410</v>
      </c>
      <c r="I127" s="122"/>
      <c r="J127" s="130">
        <f>BK127</f>
        <v>0</v>
      </c>
      <c r="L127" s="119"/>
      <c r="M127" s="124"/>
      <c r="P127" s="125">
        <f>SUM(P128:P138)</f>
        <v>0</v>
      </c>
      <c r="R127" s="125">
        <f>SUM(R128:R138)</f>
        <v>0</v>
      </c>
      <c r="T127" s="126">
        <f>SUM(T128:T138)</f>
        <v>0</v>
      </c>
      <c r="AR127" s="120" t="s">
        <v>159</v>
      </c>
      <c r="AT127" s="127" t="s">
        <v>74</v>
      </c>
      <c r="AU127" s="127" t="s">
        <v>83</v>
      </c>
      <c r="AY127" s="120" t="s">
        <v>135</v>
      </c>
      <c r="BK127" s="128">
        <f>SUM(BK128:BK138)</f>
        <v>0</v>
      </c>
    </row>
    <row r="128" spans="2:65" s="1" customFormat="1" ht="16.5" customHeight="1">
      <c r="B128" s="31"/>
      <c r="C128" s="131" t="s">
        <v>159</v>
      </c>
      <c r="D128" s="131" t="s">
        <v>137</v>
      </c>
      <c r="E128" s="132" t="s">
        <v>411</v>
      </c>
      <c r="F128" s="133" t="s">
        <v>410</v>
      </c>
      <c r="G128" s="134" t="s">
        <v>396</v>
      </c>
      <c r="H128" s="135">
        <v>1</v>
      </c>
      <c r="I128" s="136"/>
      <c r="J128" s="137">
        <f>ROUND(I128*H128,2)</f>
        <v>0</v>
      </c>
      <c r="K128" s="133" t="s">
        <v>397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398</v>
      </c>
      <c r="AT128" s="142" t="s">
        <v>137</v>
      </c>
      <c r="AU128" s="142" t="s">
        <v>85</v>
      </c>
      <c r="AY128" s="16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398</v>
      </c>
      <c r="BM128" s="142" t="s">
        <v>412</v>
      </c>
    </row>
    <row r="129" spans="2:65" s="14" customFormat="1" ht="10.199999999999999">
      <c r="B129" s="159"/>
      <c r="D129" s="145" t="s">
        <v>144</v>
      </c>
      <c r="E129" s="160" t="s">
        <v>1</v>
      </c>
      <c r="F129" s="161" t="s">
        <v>413</v>
      </c>
      <c r="H129" s="160" t="s">
        <v>1</v>
      </c>
      <c r="I129" s="162"/>
      <c r="L129" s="159"/>
      <c r="M129" s="163"/>
      <c r="T129" s="164"/>
      <c r="AT129" s="160" t="s">
        <v>144</v>
      </c>
      <c r="AU129" s="160" t="s">
        <v>85</v>
      </c>
      <c r="AV129" s="14" t="s">
        <v>83</v>
      </c>
      <c r="AW129" s="14" t="s">
        <v>31</v>
      </c>
      <c r="AX129" s="14" t="s">
        <v>75</v>
      </c>
      <c r="AY129" s="160" t="s">
        <v>135</v>
      </c>
    </row>
    <row r="130" spans="2:65" s="14" customFormat="1" ht="10.199999999999999">
      <c r="B130" s="159"/>
      <c r="D130" s="145" t="s">
        <v>144</v>
      </c>
      <c r="E130" s="160" t="s">
        <v>1</v>
      </c>
      <c r="F130" s="161" t="s">
        <v>414</v>
      </c>
      <c r="H130" s="160" t="s">
        <v>1</v>
      </c>
      <c r="I130" s="162"/>
      <c r="L130" s="159"/>
      <c r="M130" s="163"/>
      <c r="T130" s="164"/>
      <c r="AT130" s="160" t="s">
        <v>144</v>
      </c>
      <c r="AU130" s="160" t="s">
        <v>85</v>
      </c>
      <c r="AV130" s="14" t="s">
        <v>83</v>
      </c>
      <c r="AW130" s="14" t="s">
        <v>31</v>
      </c>
      <c r="AX130" s="14" t="s">
        <v>75</v>
      </c>
      <c r="AY130" s="160" t="s">
        <v>135</v>
      </c>
    </row>
    <row r="131" spans="2:65" s="14" customFormat="1" ht="10.199999999999999">
      <c r="B131" s="159"/>
      <c r="D131" s="145" t="s">
        <v>144</v>
      </c>
      <c r="E131" s="160" t="s">
        <v>1</v>
      </c>
      <c r="F131" s="161" t="s">
        <v>415</v>
      </c>
      <c r="H131" s="160" t="s">
        <v>1</v>
      </c>
      <c r="I131" s="162"/>
      <c r="L131" s="159"/>
      <c r="M131" s="163"/>
      <c r="T131" s="164"/>
      <c r="AT131" s="160" t="s">
        <v>144</v>
      </c>
      <c r="AU131" s="160" t="s">
        <v>85</v>
      </c>
      <c r="AV131" s="14" t="s">
        <v>83</v>
      </c>
      <c r="AW131" s="14" t="s">
        <v>31</v>
      </c>
      <c r="AX131" s="14" t="s">
        <v>75</v>
      </c>
      <c r="AY131" s="160" t="s">
        <v>135</v>
      </c>
    </row>
    <row r="132" spans="2:65" s="14" customFormat="1" ht="10.199999999999999">
      <c r="B132" s="159"/>
      <c r="D132" s="145" t="s">
        <v>144</v>
      </c>
      <c r="E132" s="160" t="s">
        <v>1</v>
      </c>
      <c r="F132" s="161" t="s">
        <v>416</v>
      </c>
      <c r="H132" s="160" t="s">
        <v>1</v>
      </c>
      <c r="I132" s="162"/>
      <c r="L132" s="159"/>
      <c r="M132" s="163"/>
      <c r="T132" s="164"/>
      <c r="AT132" s="160" t="s">
        <v>144</v>
      </c>
      <c r="AU132" s="160" t="s">
        <v>85</v>
      </c>
      <c r="AV132" s="14" t="s">
        <v>83</v>
      </c>
      <c r="AW132" s="14" t="s">
        <v>31</v>
      </c>
      <c r="AX132" s="14" t="s">
        <v>75</v>
      </c>
      <c r="AY132" s="160" t="s">
        <v>135</v>
      </c>
    </row>
    <row r="133" spans="2:65" s="14" customFormat="1" ht="10.199999999999999">
      <c r="B133" s="159"/>
      <c r="D133" s="145" t="s">
        <v>144</v>
      </c>
      <c r="E133" s="160" t="s">
        <v>1</v>
      </c>
      <c r="F133" s="161" t="s">
        <v>417</v>
      </c>
      <c r="H133" s="160" t="s">
        <v>1</v>
      </c>
      <c r="I133" s="162"/>
      <c r="L133" s="159"/>
      <c r="M133" s="163"/>
      <c r="T133" s="164"/>
      <c r="AT133" s="160" t="s">
        <v>144</v>
      </c>
      <c r="AU133" s="160" t="s">
        <v>85</v>
      </c>
      <c r="AV133" s="14" t="s">
        <v>83</v>
      </c>
      <c r="AW133" s="14" t="s">
        <v>31</v>
      </c>
      <c r="AX133" s="14" t="s">
        <v>75</v>
      </c>
      <c r="AY133" s="160" t="s">
        <v>135</v>
      </c>
    </row>
    <row r="134" spans="2:65" s="14" customFormat="1" ht="10.199999999999999">
      <c r="B134" s="159"/>
      <c r="D134" s="145" t="s">
        <v>144</v>
      </c>
      <c r="E134" s="160" t="s">
        <v>1</v>
      </c>
      <c r="F134" s="161" t="s">
        <v>418</v>
      </c>
      <c r="H134" s="160" t="s">
        <v>1</v>
      </c>
      <c r="I134" s="162"/>
      <c r="L134" s="159"/>
      <c r="M134" s="163"/>
      <c r="T134" s="164"/>
      <c r="AT134" s="160" t="s">
        <v>144</v>
      </c>
      <c r="AU134" s="160" t="s">
        <v>85</v>
      </c>
      <c r="AV134" s="14" t="s">
        <v>83</v>
      </c>
      <c r="AW134" s="14" t="s">
        <v>31</v>
      </c>
      <c r="AX134" s="14" t="s">
        <v>75</v>
      </c>
      <c r="AY134" s="160" t="s">
        <v>135</v>
      </c>
    </row>
    <row r="135" spans="2:65" s="12" customFormat="1" ht="10.199999999999999">
      <c r="B135" s="144"/>
      <c r="D135" s="145" t="s">
        <v>144</v>
      </c>
      <c r="E135" s="146" t="s">
        <v>1</v>
      </c>
      <c r="F135" s="147" t="s">
        <v>83</v>
      </c>
      <c r="H135" s="148">
        <v>1</v>
      </c>
      <c r="I135" s="149"/>
      <c r="L135" s="144"/>
      <c r="M135" s="150"/>
      <c r="T135" s="151"/>
      <c r="AT135" s="146" t="s">
        <v>144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135</v>
      </c>
    </row>
    <row r="136" spans="2:65" s="13" customFormat="1" ht="10.199999999999999">
      <c r="B136" s="152"/>
      <c r="D136" s="145" t="s">
        <v>144</v>
      </c>
      <c r="E136" s="153" t="s">
        <v>1</v>
      </c>
      <c r="F136" s="154" t="s">
        <v>146</v>
      </c>
      <c r="H136" s="155">
        <v>1</v>
      </c>
      <c r="I136" s="156"/>
      <c r="L136" s="152"/>
      <c r="M136" s="157"/>
      <c r="T136" s="158"/>
      <c r="AT136" s="153" t="s">
        <v>144</v>
      </c>
      <c r="AU136" s="153" t="s">
        <v>85</v>
      </c>
      <c r="AV136" s="13" t="s">
        <v>142</v>
      </c>
      <c r="AW136" s="13" t="s">
        <v>31</v>
      </c>
      <c r="AX136" s="13" t="s">
        <v>83</v>
      </c>
      <c r="AY136" s="153" t="s">
        <v>135</v>
      </c>
    </row>
    <row r="137" spans="2:65" s="1" customFormat="1" ht="16.5" customHeight="1">
      <c r="B137" s="31"/>
      <c r="C137" s="131" t="s">
        <v>163</v>
      </c>
      <c r="D137" s="131" t="s">
        <v>137</v>
      </c>
      <c r="E137" s="132" t="s">
        <v>419</v>
      </c>
      <c r="F137" s="133" t="s">
        <v>420</v>
      </c>
      <c r="G137" s="134" t="s">
        <v>396</v>
      </c>
      <c r="H137" s="135">
        <v>1</v>
      </c>
      <c r="I137" s="136"/>
      <c r="J137" s="137">
        <f>ROUND(I137*H137,2)</f>
        <v>0</v>
      </c>
      <c r="K137" s="133" t="s">
        <v>397</v>
      </c>
      <c r="L137" s="31"/>
      <c r="M137" s="138" t="s">
        <v>1</v>
      </c>
      <c r="N137" s="139" t="s">
        <v>40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398</v>
      </c>
      <c r="AT137" s="142" t="s">
        <v>137</v>
      </c>
      <c r="AU137" s="142" t="s">
        <v>85</v>
      </c>
      <c r="AY137" s="16" t="s">
        <v>135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398</v>
      </c>
      <c r="BM137" s="142" t="s">
        <v>421</v>
      </c>
    </row>
    <row r="138" spans="2:65" s="1" customFormat="1" ht="16.5" customHeight="1">
      <c r="B138" s="31"/>
      <c r="C138" s="131" t="s">
        <v>169</v>
      </c>
      <c r="D138" s="131" t="s">
        <v>137</v>
      </c>
      <c r="E138" s="132" t="s">
        <v>422</v>
      </c>
      <c r="F138" s="133" t="s">
        <v>423</v>
      </c>
      <c r="G138" s="134" t="s">
        <v>396</v>
      </c>
      <c r="H138" s="135">
        <v>1</v>
      </c>
      <c r="I138" s="136"/>
      <c r="J138" s="137">
        <f>ROUND(I138*H138,2)</f>
        <v>0</v>
      </c>
      <c r="K138" s="133" t="s">
        <v>141</v>
      </c>
      <c r="L138" s="31"/>
      <c r="M138" s="138" t="s">
        <v>1</v>
      </c>
      <c r="N138" s="139" t="s">
        <v>40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398</v>
      </c>
      <c r="AT138" s="142" t="s">
        <v>137</v>
      </c>
      <c r="AU138" s="142" t="s">
        <v>85</v>
      </c>
      <c r="AY138" s="16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398</v>
      </c>
      <c r="BM138" s="142" t="s">
        <v>424</v>
      </c>
    </row>
    <row r="139" spans="2:65" s="11" customFormat="1" ht="22.8" customHeight="1">
      <c r="B139" s="119"/>
      <c r="D139" s="120" t="s">
        <v>74</v>
      </c>
      <c r="E139" s="129" t="s">
        <v>425</v>
      </c>
      <c r="F139" s="129" t="s">
        <v>426</v>
      </c>
      <c r="I139" s="122"/>
      <c r="J139" s="130">
        <f>BK139</f>
        <v>0</v>
      </c>
      <c r="L139" s="119"/>
      <c r="M139" s="124"/>
      <c r="P139" s="125">
        <f>P140</f>
        <v>0</v>
      </c>
      <c r="R139" s="125">
        <f>R140</f>
        <v>0</v>
      </c>
      <c r="T139" s="126">
        <f>T140</f>
        <v>0</v>
      </c>
      <c r="AR139" s="120" t="s">
        <v>159</v>
      </c>
      <c r="AT139" s="127" t="s">
        <v>74</v>
      </c>
      <c r="AU139" s="127" t="s">
        <v>83</v>
      </c>
      <c r="AY139" s="120" t="s">
        <v>135</v>
      </c>
      <c r="BK139" s="128">
        <f>BK140</f>
        <v>0</v>
      </c>
    </row>
    <row r="140" spans="2:65" s="1" customFormat="1" ht="16.5" customHeight="1">
      <c r="B140" s="31"/>
      <c r="C140" s="131" t="s">
        <v>174</v>
      </c>
      <c r="D140" s="131" t="s">
        <v>137</v>
      </c>
      <c r="E140" s="132" t="s">
        <v>427</v>
      </c>
      <c r="F140" s="133" t="s">
        <v>428</v>
      </c>
      <c r="G140" s="134" t="s">
        <v>396</v>
      </c>
      <c r="H140" s="135">
        <v>1</v>
      </c>
      <c r="I140" s="136"/>
      <c r="J140" s="137">
        <f>ROUND(I140*H140,2)</f>
        <v>0</v>
      </c>
      <c r="K140" s="133" t="s">
        <v>397</v>
      </c>
      <c r="L140" s="31"/>
      <c r="M140" s="175" t="s">
        <v>1</v>
      </c>
      <c r="N140" s="176" t="s">
        <v>40</v>
      </c>
      <c r="O140" s="177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142" t="s">
        <v>398</v>
      </c>
      <c r="AT140" s="142" t="s">
        <v>137</v>
      </c>
      <c r="AU140" s="142" t="s">
        <v>85</v>
      </c>
      <c r="AY140" s="16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398</v>
      </c>
      <c r="BM140" s="142" t="s">
        <v>429</v>
      </c>
    </row>
    <row r="141" spans="2:65" s="1" customFormat="1" ht="6.9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sheetProtection algorithmName="SHA-512" hashValue="zg50+ju1w6wWjagSYleG3UKbACDKa+5coBG6ioG9erPTjC7JtbVOvKIxMSXvQkU6ZL+9Ms49wGOk2kANDC+AlA==" saltValue="Qe4haKn+TGVIlasu6g+nWIypCPYPwMBENP8VI+JuvnMBFJrsZtVARORBmCnkJG/YBXC8U3P4P4IQPv4NlUJD9Q==" spinCount="100000" sheet="1" objects="1" scenarios="1" formatColumns="0" formatRows="0" autoFilter="0"/>
  <autoFilter ref="C119:K140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Lesní cesta</vt:lpstr>
      <vt:lpstr>02 - Výhybna</vt:lpstr>
      <vt:lpstr>03 - Obratiště</vt:lpstr>
      <vt:lpstr>04 - Sjezd</vt:lpstr>
      <vt:lpstr>05 - Odvodnění</vt:lpstr>
      <vt:lpstr>06 - Zatravněná plocha</vt:lpstr>
      <vt:lpstr>07 - Začátek lesní cesty ...</vt:lpstr>
      <vt:lpstr>VON - Vedlejší a ostatní ...</vt:lpstr>
      <vt:lpstr>'01 - Lesní cesta'!Názvy_tisku</vt:lpstr>
      <vt:lpstr>'02 - Výhybna'!Názvy_tisku</vt:lpstr>
      <vt:lpstr>'03 - Obratiště'!Názvy_tisku</vt:lpstr>
      <vt:lpstr>'04 - Sjezd'!Názvy_tisku</vt:lpstr>
      <vt:lpstr>'05 - Odvodnění'!Názvy_tisku</vt:lpstr>
      <vt:lpstr>'06 - Zatravněná plocha'!Názvy_tisku</vt:lpstr>
      <vt:lpstr>'07 - Začátek lesní cesty ...'!Názvy_tisku</vt:lpstr>
      <vt:lpstr>'Rekapitulace stavby'!Názvy_tisku</vt:lpstr>
      <vt:lpstr>'VON - Vedlejší a ostatní ...'!Názvy_tisku</vt:lpstr>
      <vt:lpstr>'01 - Lesní cesta'!Oblast_tisku</vt:lpstr>
      <vt:lpstr>'02 - Výhybna'!Oblast_tisku</vt:lpstr>
      <vt:lpstr>'03 - Obratiště'!Oblast_tisku</vt:lpstr>
      <vt:lpstr>'04 - Sjezd'!Oblast_tisku</vt:lpstr>
      <vt:lpstr>'05 - Odvodnění'!Oblast_tisku</vt:lpstr>
      <vt:lpstr>'06 - Zatravněná plocha'!Oblast_tisku</vt:lpstr>
      <vt:lpstr>'07 - Začátek lesní cesty 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DESKTOP-OMQ29LB\Martin</dc:creator>
  <cp:lastModifiedBy>vlamaho@email.cz</cp:lastModifiedBy>
  <dcterms:created xsi:type="dcterms:W3CDTF">2024-08-14T19:56:09Z</dcterms:created>
  <dcterms:modified xsi:type="dcterms:W3CDTF">2024-08-19T13:24:56Z</dcterms:modified>
</cp:coreProperties>
</file>